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/Documents/MSc TIL/Afstuderen/VENSIM models/[TvT] Final model phase/"/>
    </mc:Choice>
  </mc:AlternateContent>
  <xr:revisionPtr revIDLastSave="0" documentId="8_{B999C15D-BC65-1546-A19A-D32E1875FB0A}" xr6:coauthVersionLast="47" xr6:coauthVersionMax="47" xr10:uidLastSave="{00000000-0000-0000-0000-000000000000}"/>
  <bookViews>
    <workbookView xWindow="820" yWindow="580" windowWidth="40960" windowHeight="24020" activeTab="5" xr2:uid="{00000000-000D-0000-FFFF-FFFF00000000}"/>
  </bookViews>
  <sheets>
    <sheet name="ASC" sheetId="1" r:id="rId1"/>
    <sheet name="ASC STED" sheetId="16" r:id="rId2"/>
    <sheet name="ASC tele calc" sheetId="11" r:id="rId3"/>
    <sheet name="movements " sheetId="8" r:id="rId4"/>
    <sheet name="script ASC targets" sheetId="13" r:id="rId5"/>
    <sheet name="script ASC STED" sheetId="15" r:id="rId6"/>
    <sheet name="ASC soc rec" sheetId="20" r:id="rId7"/>
    <sheet name="ASC_outputs" sheetId="14" r:id="rId8"/>
    <sheet name="ASC_outputs_sted" sheetId="17" r:id="rId9"/>
    <sheet name="ASC_outputs_sted (19-07)" sheetId="19" r:id="rId10"/>
    <sheet name="Blad3" sheetId="18" r:id="rId11"/>
    <sheet name="calc_tele__copy" sheetId="12" r:id="rId12"/>
    <sheet name="ODmatrix" sheetId="10" r:id="rId13"/>
    <sheet name="OD" sheetId="9" r:id="rId14"/>
    <sheet name="distribution_urban" sheetId="7" r:id="rId15"/>
    <sheet name="regionalisatie parameters" sheetId="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1" i="12" l="1"/>
  <c r="U10" i="12"/>
  <c r="U15" i="12"/>
  <c r="O46" i="12"/>
  <c r="R703" i="19" l="1" a="1"/>
  <c r="V703" i="19" s="1"/>
  <c r="K703" i="19" a="1"/>
  <c r="M704" i="19" s="1"/>
  <c r="R696" i="19" a="1"/>
  <c r="K696" i="19" a="1"/>
  <c r="N697" i="19" s="1"/>
  <c r="T689" i="19"/>
  <c r="R689" i="19"/>
  <c r="R689" i="19" a="1"/>
  <c r="U689" i="19" s="1"/>
  <c r="K689" i="19" a="1"/>
  <c r="R682" i="19" a="1"/>
  <c r="U682" i="19" s="1"/>
  <c r="K682" i="19" a="1"/>
  <c r="M683" i="19" s="1"/>
  <c r="R675" i="19" a="1"/>
  <c r="U675" i="19" s="1"/>
  <c r="K675" i="19" a="1"/>
  <c r="M676" i="19" s="1"/>
  <c r="R668" i="19" a="1"/>
  <c r="K668" i="19" a="1"/>
  <c r="M669" i="19" s="1"/>
  <c r="R661" i="19" a="1"/>
  <c r="U661" i="19" s="1"/>
  <c r="K661" i="19" a="1"/>
  <c r="M662" i="19" s="1"/>
  <c r="R654" i="19" a="1"/>
  <c r="U654" i="19" s="1"/>
  <c r="K654" i="19" a="1"/>
  <c r="O654" i="19" s="1"/>
  <c r="R647" i="19" a="1"/>
  <c r="K647" i="19" a="1"/>
  <c r="R640" i="19" a="1"/>
  <c r="K640" i="19" a="1"/>
  <c r="M641" i="19" s="1"/>
  <c r="R633" i="19" a="1"/>
  <c r="K633" i="19" a="1"/>
  <c r="M634" i="19" s="1"/>
  <c r="R626" i="19" a="1"/>
  <c r="U626" i="19" s="1"/>
  <c r="K626" i="19" a="1"/>
  <c r="M627" i="19" s="1"/>
  <c r="R619" i="19" a="1"/>
  <c r="U619" i="19" s="1"/>
  <c r="K619" i="19" a="1"/>
  <c r="M620" i="19" s="1"/>
  <c r="R612" i="19" a="1"/>
  <c r="O612" i="19"/>
  <c r="K612" i="19" a="1"/>
  <c r="M613" i="19" s="1"/>
  <c r="R605" i="19" a="1"/>
  <c r="U605" i="19" s="1"/>
  <c r="K605" i="19" a="1"/>
  <c r="R598" i="19" a="1"/>
  <c r="U598" i="19" s="1"/>
  <c r="N599" i="19"/>
  <c r="M598" i="19"/>
  <c r="L598" i="19"/>
  <c r="K598" i="19" a="1"/>
  <c r="O599" i="19" s="1"/>
  <c r="R591" i="19" a="1"/>
  <c r="U591" i="19" s="1"/>
  <c r="K592" i="19"/>
  <c r="K591" i="19" a="1"/>
  <c r="M592" i="19" s="1"/>
  <c r="R584" i="19" a="1"/>
  <c r="K584" i="19" a="1"/>
  <c r="L585" i="19" s="1"/>
  <c r="S577" i="19"/>
  <c r="R577" i="19" a="1"/>
  <c r="U577" i="19" s="1"/>
  <c r="K577" i="19" a="1"/>
  <c r="M578" i="19" s="1"/>
  <c r="R570" i="19" a="1"/>
  <c r="U570" i="19" s="1"/>
  <c r="K570" i="19" a="1"/>
  <c r="O571" i="19" s="1"/>
  <c r="R563" i="19" a="1"/>
  <c r="U563" i="19" s="1"/>
  <c r="K563" i="19" a="1"/>
  <c r="M564" i="19" s="1"/>
  <c r="R556" i="19" a="1"/>
  <c r="S556" i="19" s="1"/>
  <c r="K556" i="19" a="1"/>
  <c r="R549" i="19" a="1"/>
  <c r="V549" i="19" s="1"/>
  <c r="K549" i="19" a="1"/>
  <c r="L550" i="19" s="1"/>
  <c r="R542" i="19" a="1"/>
  <c r="V542" i="19" s="1"/>
  <c r="K542" i="19" a="1"/>
  <c r="R535" i="19" a="1"/>
  <c r="M535" i="19"/>
  <c r="K535" i="19" a="1"/>
  <c r="M536" i="19" s="1"/>
  <c r="R528" i="19" a="1"/>
  <c r="S528" i="19" s="1"/>
  <c r="O529" i="19"/>
  <c r="K528" i="19" a="1"/>
  <c r="N529" i="19" s="1"/>
  <c r="R521" i="19" a="1"/>
  <c r="K521" i="19" a="1"/>
  <c r="O522" i="19" s="1"/>
  <c r="R514" i="19" a="1"/>
  <c r="V514" i="19" s="1"/>
  <c r="K514" i="19" a="1"/>
  <c r="N514" i="19" s="1"/>
  <c r="R507" i="19" a="1"/>
  <c r="V507" i="19" s="1"/>
  <c r="M507" i="19"/>
  <c r="K507" i="19" a="1"/>
  <c r="M508" i="19" s="1"/>
  <c r="R500" i="19" a="1"/>
  <c r="K500" i="19" a="1"/>
  <c r="R493" i="19" a="1"/>
  <c r="U493" i="19" s="1"/>
  <c r="K493" i="19" a="1"/>
  <c r="O494" i="19" s="1"/>
  <c r="R486" i="19" a="1"/>
  <c r="U486" i="19" s="1"/>
  <c r="K486" i="19" a="1"/>
  <c r="M487" i="19" s="1"/>
  <c r="R479" i="19" a="1"/>
  <c r="V479" i="19" s="1"/>
  <c r="K479" i="19" a="1"/>
  <c r="R472" i="19" a="1"/>
  <c r="S472" i="19" s="1"/>
  <c r="K472" i="19" a="1"/>
  <c r="N473" i="19" s="1"/>
  <c r="R465" i="19" a="1"/>
  <c r="T465" i="19" s="1"/>
  <c r="K465" i="19" a="1"/>
  <c r="T458" i="19"/>
  <c r="R458" i="19" a="1"/>
  <c r="U458" i="19" s="1"/>
  <c r="K458" i="19" a="1"/>
  <c r="R451" i="19" a="1"/>
  <c r="K451" i="19" a="1"/>
  <c r="O452" i="19" s="1"/>
  <c r="R444" i="19" a="1"/>
  <c r="S444" i="19" s="1"/>
  <c r="K444" i="19" a="1"/>
  <c r="O445" i="19" s="1"/>
  <c r="R437" i="19" a="1"/>
  <c r="K437" i="19" a="1"/>
  <c r="N438" i="19" s="1"/>
  <c r="R430" i="19" a="1"/>
  <c r="U430" i="19" s="1"/>
  <c r="L430" i="19"/>
  <c r="K430" i="19" a="1"/>
  <c r="K431" i="19" s="1"/>
  <c r="T423" i="19"/>
  <c r="R423" i="19" a="1"/>
  <c r="S423" i="19" s="1"/>
  <c r="L424" i="19"/>
  <c r="M423" i="19"/>
  <c r="K423" i="19" a="1"/>
  <c r="M424" i="19" s="1"/>
  <c r="R416" i="19" a="1"/>
  <c r="S416" i="19" s="1"/>
  <c r="K416" i="19" a="1"/>
  <c r="L416" i="19" s="1"/>
  <c r="R409" i="19" a="1"/>
  <c r="K409" i="19" a="1"/>
  <c r="T402" i="19"/>
  <c r="R402" i="19" a="1"/>
  <c r="U402" i="19" s="1"/>
  <c r="K402" i="19" a="1"/>
  <c r="L403" i="19" s="1"/>
  <c r="R395" i="19" a="1"/>
  <c r="V395" i="19" s="1"/>
  <c r="K395" i="19" a="1"/>
  <c r="M396" i="19" s="1"/>
  <c r="S388" i="19"/>
  <c r="R388" i="19" a="1"/>
  <c r="V388" i="19" s="1"/>
  <c r="L389" i="19"/>
  <c r="K388" i="19" a="1"/>
  <c r="M389" i="19" s="1"/>
  <c r="V381" i="19"/>
  <c r="T381" i="19"/>
  <c r="R381" i="19" a="1"/>
  <c r="S381" i="19" s="1"/>
  <c r="K381" i="19" a="1"/>
  <c r="N382" i="19" s="1"/>
  <c r="R374" i="19" a="1"/>
  <c r="O374" i="19"/>
  <c r="K374" i="19" a="1"/>
  <c r="O375" i="19" s="1"/>
  <c r="V367" i="19"/>
  <c r="T367" i="19"/>
  <c r="R367" i="19" a="1"/>
  <c r="S367" i="19" s="1"/>
  <c r="K367" i="19" a="1"/>
  <c r="M368" i="19" s="1"/>
  <c r="R360" i="19" a="1"/>
  <c r="K360" i="19" a="1"/>
  <c r="O360" i="19" s="1"/>
  <c r="R353" i="19" a="1"/>
  <c r="V353" i="19" s="1"/>
  <c r="K353" i="19" a="1"/>
  <c r="O354" i="19" s="1"/>
  <c r="R346" i="19" a="1"/>
  <c r="U346" i="19" s="1"/>
  <c r="K346" i="19" a="1"/>
  <c r="O346" i="19" s="1"/>
  <c r="R339" i="19" a="1"/>
  <c r="R339" i="19" s="1"/>
  <c r="K339" i="19" a="1"/>
  <c r="R332" i="19" a="1"/>
  <c r="V332" i="19" s="1"/>
  <c r="K332" i="19" a="1"/>
  <c r="M333" i="19" s="1"/>
  <c r="R325" i="19" a="1"/>
  <c r="S325" i="19" s="1"/>
  <c r="K325" i="19" a="1"/>
  <c r="N326" i="19" s="1"/>
  <c r="R318" i="19" a="1"/>
  <c r="K318" i="19" a="1"/>
  <c r="R311" i="19" a="1"/>
  <c r="U311" i="19" s="1"/>
  <c r="K311" i="19" a="1"/>
  <c r="R304" i="19" a="1"/>
  <c r="V304" i="19" s="1"/>
  <c r="M304" i="19"/>
  <c r="L304" i="19"/>
  <c r="K304" i="19" a="1"/>
  <c r="N305" i="19" s="1"/>
  <c r="R297" i="19" a="1"/>
  <c r="S297" i="19" s="1"/>
  <c r="K298" i="19"/>
  <c r="K297" i="19" a="1"/>
  <c r="N298" i="19" s="1"/>
  <c r="R290" i="19" a="1"/>
  <c r="U290" i="19" s="1"/>
  <c r="M290" i="19"/>
  <c r="K290" i="19" a="1"/>
  <c r="O291" i="19" s="1"/>
  <c r="R283" i="19" a="1"/>
  <c r="U283" i="19" s="1"/>
  <c r="K283" i="19" a="1"/>
  <c r="N283" i="19" s="1"/>
  <c r="R276" i="19" a="1"/>
  <c r="V276" i="19" s="1"/>
  <c r="N277" i="19"/>
  <c r="M276" i="19"/>
  <c r="L276" i="19"/>
  <c r="K276" i="19"/>
  <c r="K276" i="19" a="1"/>
  <c r="M277" i="19" s="1"/>
  <c r="V269" i="19"/>
  <c r="T269" i="19"/>
  <c r="R269" i="19"/>
  <c r="R269" i="19" a="1"/>
  <c r="S269" i="19" s="1"/>
  <c r="K269" i="19" a="1"/>
  <c r="N270" i="19" s="1"/>
  <c r="R262" i="19" a="1"/>
  <c r="K262" i="19" a="1"/>
  <c r="O263" i="19" s="1"/>
  <c r="R255" i="19"/>
  <c r="R255" i="19" a="1"/>
  <c r="U255" i="19" s="1"/>
  <c r="K255" i="19" a="1"/>
  <c r="R248" i="19" a="1"/>
  <c r="U248" i="19" s="1"/>
  <c r="K248" i="19" a="1"/>
  <c r="M249" i="19" s="1"/>
  <c r="R241" i="19" a="1"/>
  <c r="S241" i="19" s="1"/>
  <c r="K241" i="19" a="1"/>
  <c r="K242" i="19" s="1"/>
  <c r="R234" i="19" a="1"/>
  <c r="T234" i="19" s="1"/>
  <c r="K234" i="19" a="1"/>
  <c r="N235" i="19" s="1"/>
  <c r="R227" i="19" a="1"/>
  <c r="U227" i="19" s="1"/>
  <c r="K227" i="19" a="1"/>
  <c r="M228" i="19" s="1"/>
  <c r="R220" i="19" a="1"/>
  <c r="T220" i="19" s="1"/>
  <c r="K221" i="19"/>
  <c r="K220" i="19" a="1"/>
  <c r="M221" i="19" s="1"/>
  <c r="U213" i="19"/>
  <c r="R213" i="19" a="1"/>
  <c r="S213" i="19" s="1"/>
  <c r="K213" i="19" a="1"/>
  <c r="L214" i="19" s="1"/>
  <c r="R206" i="19" a="1"/>
  <c r="K206" i="19" a="1"/>
  <c r="R199" i="19" a="1"/>
  <c r="U199" i="19" s="1"/>
  <c r="K199" i="19" a="1"/>
  <c r="N200" i="19" s="1"/>
  <c r="R192" i="19" a="1"/>
  <c r="U192" i="19" s="1"/>
  <c r="K192" i="19" a="1"/>
  <c r="M193" i="19" s="1"/>
  <c r="R185" i="19" a="1"/>
  <c r="U185" i="19" s="1"/>
  <c r="K185" i="19" a="1"/>
  <c r="N185" i="19" s="1"/>
  <c r="R178" i="19" a="1"/>
  <c r="V178" i="19" s="1"/>
  <c r="K178" i="19" a="1"/>
  <c r="M179" i="19" s="1"/>
  <c r="R171" i="19" a="1"/>
  <c r="U171" i="19" s="1"/>
  <c r="K171" i="19" a="1"/>
  <c r="N172" i="19" s="1"/>
  <c r="R164" i="19" a="1"/>
  <c r="K164" i="19" a="1"/>
  <c r="O165" i="19" s="1"/>
  <c r="R157" i="19" a="1"/>
  <c r="U157" i="19" s="1"/>
  <c r="K157" i="19" a="1"/>
  <c r="N157" i="19" s="1"/>
  <c r="R150" i="19" a="1"/>
  <c r="V150" i="19" s="1"/>
  <c r="K150" i="19" a="1"/>
  <c r="M151" i="19" s="1"/>
  <c r="R143" i="19" a="1"/>
  <c r="U143" i="19" s="1"/>
  <c r="K143" i="19" a="1"/>
  <c r="N144" i="19" s="1"/>
  <c r="R136" i="19" a="1"/>
  <c r="U136" i="19" s="1"/>
  <c r="O136" i="19"/>
  <c r="K136" i="19" a="1"/>
  <c r="O137" i="19" s="1"/>
  <c r="V129" i="19"/>
  <c r="R129" i="19" a="1"/>
  <c r="U129" i="19" s="1"/>
  <c r="K129" i="19" a="1"/>
  <c r="R122" i="19" a="1"/>
  <c r="V122" i="19" s="1"/>
  <c r="K122" i="19" a="1"/>
  <c r="M123" i="19" s="1"/>
  <c r="R115" i="19" a="1"/>
  <c r="U115" i="19" s="1"/>
  <c r="K115" i="19" a="1"/>
  <c r="N116" i="19" s="1"/>
  <c r="R108" i="19" a="1"/>
  <c r="U108" i="19" s="1"/>
  <c r="N109" i="19"/>
  <c r="K108" i="19" a="1"/>
  <c r="O109" i="19" s="1"/>
  <c r="R101" i="19" a="1"/>
  <c r="U101" i="19" s="1"/>
  <c r="K101" i="19" a="1"/>
  <c r="M102" i="19" s="1"/>
  <c r="R94" i="19" a="1"/>
  <c r="V94" i="19" s="1"/>
  <c r="K94" i="19" a="1"/>
  <c r="M95" i="19" s="1"/>
  <c r="S87" i="19"/>
  <c r="R87" i="19" a="1"/>
  <c r="U87" i="19" s="1"/>
  <c r="K87" i="19" a="1"/>
  <c r="N88" i="19" s="1"/>
  <c r="R80" i="19" a="1"/>
  <c r="U80" i="19" s="1"/>
  <c r="N81" i="19"/>
  <c r="K80" i="19"/>
  <c r="K80" i="19" a="1"/>
  <c r="O81" i="19" s="1"/>
  <c r="R73" i="19" a="1"/>
  <c r="U73" i="19" s="1"/>
  <c r="K73" i="19" a="1"/>
  <c r="M74" i="19" s="1"/>
  <c r="R66" i="19" a="1"/>
  <c r="V66" i="19" s="1"/>
  <c r="K66" i="19" a="1"/>
  <c r="M67" i="19" s="1"/>
  <c r="R59" i="19" a="1"/>
  <c r="U59" i="19" s="1"/>
  <c r="K59" i="19" a="1"/>
  <c r="N60" i="19" s="1"/>
  <c r="U52" i="19"/>
  <c r="R52" i="19" a="1"/>
  <c r="K52" i="19" a="1"/>
  <c r="O53" i="19" s="1"/>
  <c r="BL48" i="19" a="1"/>
  <c r="BL48" i="19" s="1"/>
  <c r="BK48" i="19" a="1"/>
  <c r="BK48" i="19" s="1"/>
  <c r="BJ48" i="19"/>
  <c r="BJ48" i="19" a="1"/>
  <c r="BI48" i="19" a="1"/>
  <c r="BI48" i="19" s="1"/>
  <c r="BH48" i="19" a="1"/>
  <c r="BH48" i="19" s="1"/>
  <c r="BF48" i="19" a="1"/>
  <c r="BF48" i="19" s="1"/>
  <c r="BE48" i="19" a="1"/>
  <c r="BE48" i="19" s="1"/>
  <c r="BD48" i="19" a="1"/>
  <c r="BD48" i="19" s="1"/>
  <c r="BC48" i="19" a="1"/>
  <c r="BC48" i="19" s="1"/>
  <c r="BB48" i="19" a="1"/>
  <c r="BB48" i="19" s="1"/>
  <c r="AZ48" i="19" a="1"/>
  <c r="AZ48" i="19" s="1"/>
  <c r="AY48" i="19" a="1"/>
  <c r="AY48" i="19" s="1"/>
  <c r="AX48" i="19" a="1"/>
  <c r="AX48" i="19" s="1"/>
  <c r="AW48" i="19" a="1"/>
  <c r="AW48" i="19" s="1"/>
  <c r="AV48" i="19"/>
  <c r="AV48" i="19" a="1"/>
  <c r="AT48" i="19" a="1"/>
  <c r="AT48" i="19" s="1"/>
  <c r="AS48" i="19" a="1"/>
  <c r="AS48" i="19" s="1"/>
  <c r="AR48" i="19" a="1"/>
  <c r="AR48" i="19" s="1"/>
  <c r="AQ48" i="19" a="1"/>
  <c r="AQ48" i="19" s="1"/>
  <c r="AP48" i="19" a="1"/>
  <c r="AP48" i="19" s="1"/>
  <c r="AN48" i="19" a="1"/>
  <c r="AN48" i="19" s="1"/>
  <c r="AM48" i="19" a="1"/>
  <c r="AM48" i="19" s="1"/>
  <c r="AL48" i="19"/>
  <c r="AL48" i="19" a="1"/>
  <c r="AK48" i="19" a="1"/>
  <c r="AK48" i="19" s="1"/>
  <c r="AJ48" i="19" a="1"/>
  <c r="AJ48" i="19" s="1"/>
  <c r="R45" i="19" a="1"/>
  <c r="S45" i="19" s="1"/>
  <c r="K46" i="19"/>
  <c r="K45" i="19" a="1"/>
  <c r="M46" i="19" s="1"/>
  <c r="BL41" i="19" a="1"/>
  <c r="BL41" i="19" s="1"/>
  <c r="BK41" i="19" a="1"/>
  <c r="BK41" i="19" s="1"/>
  <c r="BJ41" i="19" a="1"/>
  <c r="BJ41" i="19" s="1"/>
  <c r="BI41" i="19" a="1"/>
  <c r="BI41" i="19" s="1"/>
  <c r="BH41" i="19" a="1"/>
  <c r="BH41" i="19" s="1"/>
  <c r="BF41" i="19" a="1"/>
  <c r="BF41" i="19" s="1"/>
  <c r="BE41" i="19" a="1"/>
  <c r="BE41" i="19" s="1"/>
  <c r="BD41" i="19" a="1"/>
  <c r="BD41" i="19" s="1"/>
  <c r="BC41" i="19" a="1"/>
  <c r="BC41" i="19" s="1"/>
  <c r="BB41" i="19" a="1"/>
  <c r="BB41" i="19" s="1"/>
  <c r="AZ41" i="19" a="1"/>
  <c r="AZ41" i="19" s="1"/>
  <c r="AY41" i="19" a="1"/>
  <c r="AY41" i="19" s="1"/>
  <c r="AX41" i="19" a="1"/>
  <c r="AX41" i="19" s="1"/>
  <c r="AW41" i="19" a="1"/>
  <c r="AW41" i="19" s="1"/>
  <c r="AV41" i="19" a="1"/>
  <c r="AV41" i="19" s="1"/>
  <c r="AT41" i="19" a="1"/>
  <c r="AT41" i="19" s="1"/>
  <c r="AS41" i="19" a="1"/>
  <c r="AS41" i="19" s="1"/>
  <c r="AR41" i="19" a="1"/>
  <c r="AR41" i="19" s="1"/>
  <c r="AQ41" i="19" a="1"/>
  <c r="AQ41" i="19" s="1"/>
  <c r="AP41" i="19" a="1"/>
  <c r="AP41" i="19" s="1"/>
  <c r="AN41" i="19" a="1"/>
  <c r="AN41" i="19" s="1"/>
  <c r="AM41" i="19" a="1"/>
  <c r="AM41" i="19" s="1"/>
  <c r="AL41" i="19" a="1"/>
  <c r="AL41" i="19" s="1"/>
  <c r="AK41" i="19" a="1"/>
  <c r="AK41" i="19" s="1"/>
  <c r="AJ41" i="19" a="1"/>
  <c r="AJ41" i="19" s="1"/>
  <c r="R38" i="19" a="1"/>
  <c r="V38" i="19" s="1"/>
  <c r="K38" i="19"/>
  <c r="K38" i="19" a="1"/>
  <c r="M39" i="19" s="1"/>
  <c r="BL34" i="19" a="1"/>
  <c r="BL34" i="19" s="1"/>
  <c r="BK34" i="19"/>
  <c r="BK34" i="19" a="1"/>
  <c r="BJ34" i="19" a="1"/>
  <c r="BJ34" i="19" s="1"/>
  <c r="BI34" i="19" a="1"/>
  <c r="BI34" i="19" s="1"/>
  <c r="BH34" i="19" a="1"/>
  <c r="BH34" i="19" s="1"/>
  <c r="BF34" i="19"/>
  <c r="BF34" i="19" a="1"/>
  <c r="BE34" i="19" a="1"/>
  <c r="BE34" i="19" s="1"/>
  <c r="BD34" i="19" a="1"/>
  <c r="BD34" i="19" s="1"/>
  <c r="BC34" i="19" a="1"/>
  <c r="BC34" i="19" s="1"/>
  <c r="BB34" i="19"/>
  <c r="BB34" i="19" a="1"/>
  <c r="AZ34" i="19" a="1"/>
  <c r="AZ34" i="19" s="1"/>
  <c r="AY34" i="19" a="1"/>
  <c r="AY34" i="19" s="1"/>
  <c r="AX34" i="19" a="1"/>
  <c r="AX34" i="19" s="1"/>
  <c r="AW34" i="19"/>
  <c r="AW34" i="19" a="1"/>
  <c r="AV34" i="19" a="1"/>
  <c r="AV34" i="19" s="1"/>
  <c r="AT34" i="19" a="1"/>
  <c r="AT34" i="19" s="1"/>
  <c r="AS34" i="19" a="1"/>
  <c r="AS34" i="19" s="1"/>
  <c r="AR34" i="19" a="1"/>
  <c r="AR34" i="19" s="1"/>
  <c r="AQ34" i="19" a="1"/>
  <c r="AQ34" i="19" s="1"/>
  <c r="AP34" i="19" a="1"/>
  <c r="AP34" i="19" s="1"/>
  <c r="AN34" i="19" a="1"/>
  <c r="AN34" i="19" s="1"/>
  <c r="AM34" i="19"/>
  <c r="AM34" i="19" a="1"/>
  <c r="AL34" i="19" a="1"/>
  <c r="AL34" i="19" s="1"/>
  <c r="AK34" i="19" a="1"/>
  <c r="AK34" i="19" s="1"/>
  <c r="AJ34" i="19" a="1"/>
  <c r="AJ34" i="19" s="1"/>
  <c r="R31" i="19" a="1"/>
  <c r="U31" i="19" s="1"/>
  <c r="K31" i="19" a="1"/>
  <c r="K31" i="19" s="1"/>
  <c r="R24" i="19" a="1"/>
  <c r="U24" i="19" s="1"/>
  <c r="N25" i="19"/>
  <c r="K24" i="19" a="1"/>
  <c r="M25" i="19" s="1"/>
  <c r="BL20" i="19" a="1"/>
  <c r="BL20" i="19" s="1"/>
  <c r="BK20" i="19" a="1"/>
  <c r="BK20" i="19" s="1"/>
  <c r="BJ20" i="19" a="1"/>
  <c r="BJ20" i="19" s="1"/>
  <c r="BI20" i="19" a="1"/>
  <c r="BI20" i="19" s="1"/>
  <c r="BH20" i="19" a="1"/>
  <c r="BH20" i="19" s="1"/>
  <c r="BF20" i="19" a="1"/>
  <c r="BF20" i="19" s="1"/>
  <c r="BE20" i="19" a="1"/>
  <c r="BE20" i="19" s="1"/>
  <c r="BD20" i="19" a="1"/>
  <c r="BD20" i="19" s="1"/>
  <c r="BC20" i="19" a="1"/>
  <c r="BC20" i="19" s="1"/>
  <c r="BB20" i="19" a="1"/>
  <c r="BB20" i="19" s="1"/>
  <c r="AZ20" i="19" a="1"/>
  <c r="AZ20" i="19" s="1"/>
  <c r="AY20" i="19" a="1"/>
  <c r="AY20" i="19" s="1"/>
  <c r="AX20" i="19" a="1"/>
  <c r="AX20" i="19" s="1"/>
  <c r="AW20" i="19" a="1"/>
  <c r="AW20" i="19" s="1"/>
  <c r="AV20" i="19" a="1"/>
  <c r="AV20" i="19" s="1"/>
  <c r="AT20" i="19" a="1"/>
  <c r="AT20" i="19" s="1"/>
  <c r="AS20" i="19" a="1"/>
  <c r="AS20" i="19" s="1"/>
  <c r="AR20" i="19" a="1"/>
  <c r="AR20" i="19" s="1"/>
  <c r="AQ20" i="19" a="1"/>
  <c r="AQ20" i="19" s="1"/>
  <c r="AP20" i="19" a="1"/>
  <c r="AP20" i="19" s="1"/>
  <c r="AN20" i="19" a="1"/>
  <c r="AN20" i="19" s="1"/>
  <c r="AM20" i="19" a="1"/>
  <c r="AM20" i="19" s="1"/>
  <c r="AL20" i="19" a="1"/>
  <c r="AL20" i="19" s="1"/>
  <c r="AK20" i="19" a="1"/>
  <c r="AK20" i="19" s="1"/>
  <c r="AJ20" i="19" a="1"/>
  <c r="AJ20" i="19" s="1"/>
  <c r="R17" i="19" a="1"/>
  <c r="T17" i="19" s="1"/>
  <c r="M17" i="19"/>
  <c r="K17" i="19" a="1"/>
  <c r="O18" i="19" s="1"/>
  <c r="R10" i="19"/>
  <c r="R10" i="19" a="1"/>
  <c r="U10" i="19" s="1"/>
  <c r="K10" i="19" a="1"/>
  <c r="L11" i="19" s="1"/>
  <c r="AE9" i="19" a="1"/>
  <c r="AE9" i="19" s="1"/>
  <c r="AD9" i="19" a="1"/>
  <c r="AD9" i="19" s="1"/>
  <c r="AC9" i="19" a="1"/>
  <c r="AC9" i="19" s="1"/>
  <c r="AB9" i="19" a="1"/>
  <c r="AB9" i="19" s="1"/>
  <c r="AR8" i="15"/>
  <c r="AR9" i="15"/>
  <c r="AR10" i="15"/>
  <c r="AR11" i="15"/>
  <c r="AR12" i="15"/>
  <c r="AR13" i="15"/>
  <c r="AR14" i="15"/>
  <c r="AR15" i="15"/>
  <c r="AR16" i="15"/>
  <c r="AR17" i="15"/>
  <c r="AR18" i="15"/>
  <c r="AR19" i="15"/>
  <c r="AR20" i="15"/>
  <c r="AR21" i="15"/>
  <c r="AR22" i="15"/>
  <c r="AR23" i="15"/>
  <c r="AR24" i="15"/>
  <c r="AR25" i="15"/>
  <c r="AR26" i="15"/>
  <c r="AR27" i="15"/>
  <c r="AR28" i="15"/>
  <c r="AR29" i="15"/>
  <c r="AR30" i="15"/>
  <c r="AR31" i="15"/>
  <c r="AR32" i="15"/>
  <c r="AR33" i="15"/>
  <c r="AR34" i="15"/>
  <c r="AR35" i="15"/>
  <c r="AR36" i="15"/>
  <c r="AR37" i="15"/>
  <c r="AR38" i="15"/>
  <c r="AR39" i="15"/>
  <c r="AR40" i="15"/>
  <c r="AR41" i="15"/>
  <c r="AR42" i="15"/>
  <c r="AR43" i="15"/>
  <c r="AR44" i="15"/>
  <c r="AR45" i="15"/>
  <c r="AR46" i="15"/>
  <c r="AR47" i="15"/>
  <c r="AR48" i="15"/>
  <c r="AR49" i="15"/>
  <c r="AR50" i="15"/>
  <c r="AR51" i="15"/>
  <c r="AR52" i="15"/>
  <c r="AR53" i="15"/>
  <c r="AR54" i="15"/>
  <c r="AR55" i="15"/>
  <c r="AR56" i="15"/>
  <c r="AR57" i="15"/>
  <c r="AR58" i="15"/>
  <c r="AR59" i="15"/>
  <c r="AR60" i="15"/>
  <c r="AR61" i="15"/>
  <c r="AR62" i="15"/>
  <c r="AR63" i="15"/>
  <c r="AR64" i="15"/>
  <c r="AR65" i="15"/>
  <c r="AR66" i="15"/>
  <c r="AR67" i="15"/>
  <c r="AR68" i="15"/>
  <c r="AR69" i="15"/>
  <c r="AR70" i="15"/>
  <c r="AR71" i="15"/>
  <c r="AR72" i="15"/>
  <c r="AR73" i="15"/>
  <c r="AR74" i="15"/>
  <c r="AR75" i="15"/>
  <c r="AR76" i="15"/>
  <c r="AR77" i="15"/>
  <c r="AR78" i="15"/>
  <c r="AR79" i="15"/>
  <c r="AR80" i="15"/>
  <c r="AR81" i="15"/>
  <c r="AR82" i="15"/>
  <c r="AR83" i="15"/>
  <c r="AR84" i="15"/>
  <c r="AR85" i="15"/>
  <c r="AR86" i="15"/>
  <c r="AR87" i="15"/>
  <c r="AR88" i="15"/>
  <c r="AR89" i="15"/>
  <c r="AR90" i="15"/>
  <c r="AR91" i="15"/>
  <c r="AR92" i="15"/>
  <c r="AR93" i="15"/>
  <c r="AR94" i="15"/>
  <c r="AR95" i="15"/>
  <c r="AR96" i="15"/>
  <c r="AR97" i="15"/>
  <c r="AR98" i="15"/>
  <c r="AR99" i="15"/>
  <c r="AR100" i="15"/>
  <c r="AR101" i="15"/>
  <c r="AR102" i="15"/>
  <c r="AR103" i="15"/>
  <c r="AR104" i="15"/>
  <c r="AR105" i="15"/>
  <c r="AR106" i="15"/>
  <c r="AR7" i="15"/>
  <c r="AQ8" i="15"/>
  <c r="AQ9" i="15"/>
  <c r="AQ10" i="15"/>
  <c r="AQ11" i="15"/>
  <c r="AQ12" i="15"/>
  <c r="AQ13" i="15"/>
  <c r="AQ14" i="15"/>
  <c r="AQ15" i="15"/>
  <c r="AQ16" i="15"/>
  <c r="AQ17" i="15"/>
  <c r="AQ18" i="15"/>
  <c r="AQ19" i="15"/>
  <c r="AQ20" i="15"/>
  <c r="AQ21" i="15"/>
  <c r="AQ22" i="15"/>
  <c r="AQ23" i="15"/>
  <c r="AQ24" i="15"/>
  <c r="AQ25" i="15"/>
  <c r="AQ26" i="15"/>
  <c r="AQ27" i="15"/>
  <c r="AQ28" i="15"/>
  <c r="AQ29" i="15"/>
  <c r="AQ30" i="15"/>
  <c r="AQ31" i="15"/>
  <c r="AQ32" i="15"/>
  <c r="AQ33" i="15"/>
  <c r="AQ34" i="15"/>
  <c r="AQ35" i="15"/>
  <c r="AQ36" i="15"/>
  <c r="AQ37" i="15"/>
  <c r="AQ38" i="15"/>
  <c r="AQ39" i="15"/>
  <c r="AQ40" i="15"/>
  <c r="AQ41" i="15"/>
  <c r="AQ42" i="15"/>
  <c r="AQ43" i="15"/>
  <c r="AQ44" i="15"/>
  <c r="AQ45" i="15"/>
  <c r="AQ46" i="15"/>
  <c r="AQ47" i="15"/>
  <c r="AQ48" i="15"/>
  <c r="AQ49" i="15"/>
  <c r="AQ50" i="15"/>
  <c r="AQ51" i="15"/>
  <c r="AQ52" i="15"/>
  <c r="AQ53" i="15"/>
  <c r="AQ54" i="15"/>
  <c r="AQ55" i="15"/>
  <c r="AQ56" i="15"/>
  <c r="AQ57" i="15"/>
  <c r="AQ58" i="15"/>
  <c r="AQ59" i="15"/>
  <c r="AQ60" i="15"/>
  <c r="AQ61" i="15"/>
  <c r="AQ62" i="15"/>
  <c r="AQ63" i="15"/>
  <c r="AQ64" i="15"/>
  <c r="AQ65" i="15"/>
  <c r="AQ66" i="15"/>
  <c r="AQ67" i="15"/>
  <c r="AQ68" i="15"/>
  <c r="AQ69" i="15"/>
  <c r="AQ70" i="15"/>
  <c r="AQ71" i="15"/>
  <c r="AQ72" i="15"/>
  <c r="AQ73" i="15"/>
  <c r="AQ74" i="15"/>
  <c r="AQ75" i="15"/>
  <c r="AQ76" i="15"/>
  <c r="AQ77" i="15"/>
  <c r="AQ78" i="15"/>
  <c r="AQ79" i="15"/>
  <c r="AQ80" i="15"/>
  <c r="AQ81" i="15"/>
  <c r="AQ82" i="15"/>
  <c r="AQ83" i="15"/>
  <c r="AQ84" i="15"/>
  <c r="AQ85" i="15"/>
  <c r="AQ86" i="15"/>
  <c r="AQ87" i="15"/>
  <c r="AQ88" i="15"/>
  <c r="AQ89" i="15"/>
  <c r="AQ90" i="15"/>
  <c r="AQ91" i="15"/>
  <c r="AQ92" i="15"/>
  <c r="AQ93" i="15"/>
  <c r="AQ94" i="15"/>
  <c r="AQ95" i="15"/>
  <c r="AQ96" i="15"/>
  <c r="AQ97" i="15"/>
  <c r="AQ98" i="15"/>
  <c r="AQ99" i="15"/>
  <c r="AQ100" i="15"/>
  <c r="AQ101" i="15"/>
  <c r="AQ102" i="15"/>
  <c r="AQ103" i="15"/>
  <c r="AQ104" i="15"/>
  <c r="AQ105" i="15"/>
  <c r="AQ106" i="15"/>
  <c r="AQ7" i="15"/>
  <c r="X8" i="15"/>
  <c r="X9" i="15"/>
  <c r="X10" i="15"/>
  <c r="X11" i="15"/>
  <c r="X12" i="15"/>
  <c r="X13" i="15"/>
  <c r="X14" i="15"/>
  <c r="X15" i="15"/>
  <c r="X16" i="15"/>
  <c r="X17" i="15"/>
  <c r="X18" i="15"/>
  <c r="X19" i="15"/>
  <c r="X20" i="15"/>
  <c r="X21" i="15"/>
  <c r="X22" i="15"/>
  <c r="X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53" i="15"/>
  <c r="X54" i="15"/>
  <c r="X55" i="15"/>
  <c r="X56" i="15"/>
  <c r="X57" i="15"/>
  <c r="X58" i="15"/>
  <c r="X59" i="15"/>
  <c r="X60" i="15"/>
  <c r="X61" i="15"/>
  <c r="X62" i="15"/>
  <c r="X63" i="15"/>
  <c r="X64" i="15"/>
  <c r="X65" i="15"/>
  <c r="X66" i="15"/>
  <c r="X67" i="15"/>
  <c r="X68" i="15"/>
  <c r="X69" i="15"/>
  <c r="X70" i="15"/>
  <c r="X71" i="15"/>
  <c r="X72" i="15"/>
  <c r="X73" i="15"/>
  <c r="X74" i="15"/>
  <c r="X75" i="15"/>
  <c r="X76" i="15"/>
  <c r="X77" i="15"/>
  <c r="X78" i="15"/>
  <c r="X79" i="15"/>
  <c r="X80" i="15"/>
  <c r="X81" i="15"/>
  <c r="X82" i="15"/>
  <c r="X83" i="15"/>
  <c r="X84" i="15"/>
  <c r="X85" i="15"/>
  <c r="X86" i="15"/>
  <c r="X87" i="15"/>
  <c r="X88" i="15"/>
  <c r="X89" i="15"/>
  <c r="X90" i="15"/>
  <c r="X91" i="15"/>
  <c r="X92" i="15"/>
  <c r="X93" i="15"/>
  <c r="X94" i="15"/>
  <c r="X95" i="15"/>
  <c r="X96" i="15"/>
  <c r="X97" i="15"/>
  <c r="X98" i="15"/>
  <c r="X99" i="15"/>
  <c r="X100" i="15"/>
  <c r="X101" i="15"/>
  <c r="X102" i="15"/>
  <c r="X103" i="15"/>
  <c r="X104" i="15"/>
  <c r="X105" i="15"/>
  <c r="X106" i="15"/>
  <c r="X7" i="15"/>
  <c r="AP7" i="15"/>
  <c r="AJ8" i="15"/>
  <c r="AJ9" i="15"/>
  <c r="AJ10" i="15"/>
  <c r="AJ11" i="15"/>
  <c r="AJ12" i="15"/>
  <c r="AJ13" i="15"/>
  <c r="AJ14" i="15"/>
  <c r="AJ15" i="15"/>
  <c r="AJ16" i="15"/>
  <c r="AJ17" i="15"/>
  <c r="AJ18" i="15"/>
  <c r="AJ19" i="15"/>
  <c r="AJ20" i="15"/>
  <c r="AJ21" i="15"/>
  <c r="AJ22" i="15"/>
  <c r="AJ23" i="15"/>
  <c r="AJ24" i="15"/>
  <c r="AJ25" i="15"/>
  <c r="AJ26" i="15"/>
  <c r="AJ27" i="15"/>
  <c r="AJ28" i="15"/>
  <c r="AJ29" i="15"/>
  <c r="AJ30" i="15"/>
  <c r="AJ31" i="15"/>
  <c r="AJ32" i="15"/>
  <c r="AJ33" i="15"/>
  <c r="AJ34" i="15"/>
  <c r="AJ35" i="15"/>
  <c r="AJ36" i="15"/>
  <c r="AJ37" i="15"/>
  <c r="AJ38" i="15"/>
  <c r="AJ39" i="15"/>
  <c r="AJ40" i="15"/>
  <c r="AJ41" i="15"/>
  <c r="AJ42" i="15"/>
  <c r="AJ43" i="15"/>
  <c r="AJ44" i="15"/>
  <c r="AJ45" i="15"/>
  <c r="AJ46" i="15"/>
  <c r="AJ47" i="15"/>
  <c r="AJ48" i="15"/>
  <c r="AJ49" i="15"/>
  <c r="AJ50" i="15"/>
  <c r="AJ51" i="15"/>
  <c r="AJ52" i="15"/>
  <c r="AJ53" i="15"/>
  <c r="AJ54" i="15"/>
  <c r="AJ55" i="15"/>
  <c r="AJ56" i="15"/>
  <c r="AJ57" i="15"/>
  <c r="AJ58" i="15"/>
  <c r="AJ59" i="15"/>
  <c r="AJ60" i="15"/>
  <c r="AJ61" i="15"/>
  <c r="AJ62" i="15"/>
  <c r="AJ63" i="15"/>
  <c r="AJ64" i="15"/>
  <c r="AJ65" i="15"/>
  <c r="AJ66" i="15"/>
  <c r="AJ67" i="15"/>
  <c r="AJ68" i="15"/>
  <c r="AJ69" i="15"/>
  <c r="AJ70" i="15"/>
  <c r="AJ71" i="15"/>
  <c r="AJ72" i="15"/>
  <c r="AJ73" i="15"/>
  <c r="AJ74" i="15"/>
  <c r="AJ75" i="15"/>
  <c r="AJ76" i="15"/>
  <c r="AJ77" i="15"/>
  <c r="AJ78" i="15"/>
  <c r="AJ79" i="15"/>
  <c r="AJ80" i="15"/>
  <c r="AJ81" i="15"/>
  <c r="AJ82" i="15"/>
  <c r="AJ83" i="15"/>
  <c r="AJ84" i="15"/>
  <c r="AJ85" i="15"/>
  <c r="AJ86" i="15"/>
  <c r="AJ87" i="15"/>
  <c r="AJ88" i="15"/>
  <c r="AJ89" i="15"/>
  <c r="AJ90" i="15"/>
  <c r="AJ91" i="15"/>
  <c r="AJ92" i="15"/>
  <c r="AJ93" i="15"/>
  <c r="AJ94" i="15"/>
  <c r="AJ95" i="15"/>
  <c r="AJ96" i="15"/>
  <c r="AJ97" i="15"/>
  <c r="AJ98" i="15"/>
  <c r="AJ99" i="15"/>
  <c r="AJ100" i="15"/>
  <c r="AJ101" i="15"/>
  <c r="AJ102" i="15"/>
  <c r="AJ103" i="15"/>
  <c r="AJ104" i="15"/>
  <c r="AJ105" i="15"/>
  <c r="AJ106" i="15"/>
  <c r="AH8" i="15"/>
  <c r="AH9" i="15"/>
  <c r="AH10" i="15"/>
  <c r="AH11" i="15"/>
  <c r="AH12" i="15"/>
  <c r="AH13" i="15"/>
  <c r="AH14" i="15"/>
  <c r="AH15" i="15"/>
  <c r="AH16" i="15"/>
  <c r="AH17" i="15"/>
  <c r="AH18" i="15"/>
  <c r="AH19" i="15"/>
  <c r="AH20" i="15"/>
  <c r="AH21" i="15"/>
  <c r="AH22" i="15"/>
  <c r="AH23" i="15"/>
  <c r="AH24" i="15"/>
  <c r="AH25" i="15"/>
  <c r="AH26" i="15"/>
  <c r="AH27" i="15"/>
  <c r="AH28" i="15"/>
  <c r="AH29" i="15"/>
  <c r="AH30" i="15"/>
  <c r="AH31" i="15"/>
  <c r="AH32" i="15"/>
  <c r="AH33" i="15"/>
  <c r="AH34" i="15"/>
  <c r="AH35" i="15"/>
  <c r="AH36" i="15"/>
  <c r="AH37" i="15"/>
  <c r="AH38" i="15"/>
  <c r="AH39" i="15"/>
  <c r="AH40" i="15"/>
  <c r="AH41" i="15"/>
  <c r="AH42" i="15"/>
  <c r="AH43" i="15"/>
  <c r="AH44" i="15"/>
  <c r="AH45" i="15"/>
  <c r="AH46" i="15"/>
  <c r="AH47" i="15"/>
  <c r="AH48" i="15"/>
  <c r="AH49" i="15"/>
  <c r="AH50" i="15"/>
  <c r="AH51" i="15"/>
  <c r="AH52" i="15"/>
  <c r="AH53" i="15"/>
  <c r="AH54" i="15"/>
  <c r="AH55" i="15"/>
  <c r="AH56" i="15"/>
  <c r="AH57" i="15"/>
  <c r="AH58" i="15"/>
  <c r="AH59" i="15"/>
  <c r="AH60" i="15"/>
  <c r="AH61" i="15"/>
  <c r="AH62" i="15"/>
  <c r="AH63" i="15"/>
  <c r="AH64" i="15"/>
  <c r="AH65" i="15"/>
  <c r="AH66" i="15"/>
  <c r="AH67" i="15"/>
  <c r="AH68" i="15"/>
  <c r="AH69" i="15"/>
  <c r="AH70" i="15"/>
  <c r="AH71" i="15"/>
  <c r="AH72" i="15"/>
  <c r="AH73" i="15"/>
  <c r="AH74" i="15"/>
  <c r="AH75" i="15"/>
  <c r="AH76" i="15"/>
  <c r="AH77" i="15"/>
  <c r="AH78" i="15"/>
  <c r="AH79" i="15"/>
  <c r="AH80" i="15"/>
  <c r="AH81" i="15"/>
  <c r="AH82" i="15"/>
  <c r="AH83" i="15"/>
  <c r="AH84" i="15"/>
  <c r="AH85" i="15"/>
  <c r="AH86" i="15"/>
  <c r="AH87" i="15"/>
  <c r="AH88" i="15"/>
  <c r="AH89" i="15"/>
  <c r="AH90" i="15"/>
  <c r="AH91" i="15"/>
  <c r="AH92" i="15"/>
  <c r="AH93" i="15"/>
  <c r="AH94" i="15"/>
  <c r="AH95" i="15"/>
  <c r="AH96" i="15"/>
  <c r="AH97" i="15"/>
  <c r="AH98" i="15"/>
  <c r="AH99" i="15"/>
  <c r="AH100" i="15"/>
  <c r="AH101" i="15"/>
  <c r="AH102" i="15"/>
  <c r="AH103" i="15"/>
  <c r="AH104" i="15"/>
  <c r="AH105" i="15"/>
  <c r="AH106" i="15"/>
  <c r="AF8" i="15"/>
  <c r="AF9" i="15"/>
  <c r="AP9" i="15" s="1"/>
  <c r="AF10" i="15"/>
  <c r="AF11" i="15"/>
  <c r="AF12" i="15"/>
  <c r="AF13" i="15"/>
  <c r="AF14" i="15"/>
  <c r="AF15" i="15"/>
  <c r="AF16" i="15"/>
  <c r="AF17" i="15"/>
  <c r="AF18" i="15"/>
  <c r="AF19" i="15"/>
  <c r="AF20" i="15"/>
  <c r="AF21" i="15"/>
  <c r="AF22" i="15"/>
  <c r="AF23" i="15"/>
  <c r="AF24" i="15"/>
  <c r="AF25" i="15"/>
  <c r="AF26" i="15"/>
  <c r="AF27" i="15"/>
  <c r="AF28" i="15"/>
  <c r="AF29" i="15"/>
  <c r="AF30" i="15"/>
  <c r="AF31" i="15"/>
  <c r="AF32" i="15"/>
  <c r="AF33" i="15"/>
  <c r="AF34" i="15"/>
  <c r="AF35" i="15"/>
  <c r="AF36" i="15"/>
  <c r="AF37" i="15"/>
  <c r="AF38" i="15"/>
  <c r="AF39" i="15"/>
  <c r="AF40" i="15"/>
  <c r="AF41" i="15"/>
  <c r="AF42" i="15"/>
  <c r="AF43" i="15"/>
  <c r="AF44" i="15"/>
  <c r="AF45" i="15"/>
  <c r="AF46" i="15"/>
  <c r="AF47" i="15"/>
  <c r="AF48" i="15"/>
  <c r="AF49" i="15"/>
  <c r="AF50" i="15"/>
  <c r="AF51" i="15"/>
  <c r="AF52" i="15"/>
  <c r="AF53" i="15"/>
  <c r="AF54" i="15"/>
  <c r="AF55" i="15"/>
  <c r="AF56" i="15"/>
  <c r="AF57" i="15"/>
  <c r="AF58" i="15"/>
  <c r="AF59" i="15"/>
  <c r="AF60" i="15"/>
  <c r="AF61" i="15"/>
  <c r="AF62" i="15"/>
  <c r="AF63" i="15"/>
  <c r="AF64" i="15"/>
  <c r="AF65" i="15"/>
  <c r="AF66" i="15"/>
  <c r="AF67" i="15"/>
  <c r="AF68" i="15"/>
  <c r="AF69" i="15"/>
  <c r="AF70" i="15"/>
  <c r="AF71" i="15"/>
  <c r="AF72" i="15"/>
  <c r="AF73" i="15"/>
  <c r="AF74" i="15"/>
  <c r="AF75" i="15"/>
  <c r="AF76" i="15"/>
  <c r="AF77" i="15"/>
  <c r="AF78" i="15"/>
  <c r="AF79" i="15"/>
  <c r="AF80" i="15"/>
  <c r="AF81" i="15"/>
  <c r="AF82" i="15"/>
  <c r="AF83" i="15"/>
  <c r="AF84" i="15"/>
  <c r="AF85" i="15"/>
  <c r="AF86" i="15"/>
  <c r="AF87" i="15"/>
  <c r="AF88" i="15"/>
  <c r="AF89" i="15"/>
  <c r="AF90" i="15"/>
  <c r="AF91" i="15"/>
  <c r="AF92" i="15"/>
  <c r="AF93" i="15"/>
  <c r="AF94" i="15"/>
  <c r="AF95" i="15"/>
  <c r="AF96" i="15"/>
  <c r="AF97" i="15"/>
  <c r="AF98" i="15"/>
  <c r="AF99" i="15"/>
  <c r="AF100" i="15"/>
  <c r="AF101" i="15"/>
  <c r="AF102" i="15"/>
  <c r="AF103" i="15"/>
  <c r="AF104" i="15"/>
  <c r="AF105" i="15"/>
  <c r="AF106" i="15"/>
  <c r="AJ7" i="15"/>
  <c r="AH7" i="15"/>
  <c r="AF7" i="15"/>
  <c r="AD8" i="15"/>
  <c r="AD9" i="15"/>
  <c r="AD10" i="15"/>
  <c r="AD11" i="15"/>
  <c r="AD12" i="15"/>
  <c r="AD13" i="15"/>
  <c r="AD14" i="15"/>
  <c r="AD15" i="15"/>
  <c r="AD16" i="15"/>
  <c r="AD17" i="15"/>
  <c r="AD18" i="15"/>
  <c r="AD19" i="15"/>
  <c r="AD20" i="15"/>
  <c r="AD21" i="15"/>
  <c r="AD22" i="15"/>
  <c r="AD23" i="15"/>
  <c r="AD24" i="15"/>
  <c r="AD25" i="15"/>
  <c r="AD26" i="15"/>
  <c r="AD27" i="15"/>
  <c r="AD28" i="15"/>
  <c r="AD29" i="15"/>
  <c r="AD30" i="15"/>
  <c r="AD31" i="15"/>
  <c r="AD32" i="15"/>
  <c r="AD33" i="15"/>
  <c r="AD34" i="15"/>
  <c r="AD35" i="15"/>
  <c r="AD36" i="15"/>
  <c r="AD37" i="15"/>
  <c r="AD38" i="15"/>
  <c r="AD39" i="15"/>
  <c r="AD40" i="15"/>
  <c r="AD41" i="15"/>
  <c r="AD42" i="15"/>
  <c r="AD43" i="15"/>
  <c r="AD44" i="15"/>
  <c r="AD45" i="15"/>
  <c r="AD46" i="15"/>
  <c r="AD47" i="15"/>
  <c r="AD48" i="15"/>
  <c r="AD49" i="15"/>
  <c r="AD50" i="15"/>
  <c r="AD51" i="15"/>
  <c r="AD52" i="15"/>
  <c r="AD53" i="15"/>
  <c r="AD54" i="15"/>
  <c r="AD55" i="15"/>
  <c r="AD56" i="15"/>
  <c r="AD57" i="15"/>
  <c r="AD58" i="15"/>
  <c r="AD59" i="15"/>
  <c r="AD60" i="15"/>
  <c r="AD61" i="15"/>
  <c r="AD62" i="15"/>
  <c r="AD63" i="15"/>
  <c r="AD64" i="15"/>
  <c r="AD65" i="15"/>
  <c r="AD66" i="15"/>
  <c r="AD67" i="15"/>
  <c r="AD68" i="15"/>
  <c r="AD69" i="15"/>
  <c r="AD70" i="15"/>
  <c r="AD71" i="15"/>
  <c r="AD72" i="15"/>
  <c r="AD73" i="15"/>
  <c r="AD74" i="15"/>
  <c r="AD75" i="15"/>
  <c r="AD76" i="15"/>
  <c r="AD77" i="15"/>
  <c r="AD78" i="15"/>
  <c r="AD79" i="15"/>
  <c r="AD80" i="15"/>
  <c r="AD81" i="15"/>
  <c r="AD82" i="15"/>
  <c r="AD83" i="15"/>
  <c r="AD84" i="15"/>
  <c r="AD85" i="15"/>
  <c r="AD86" i="15"/>
  <c r="AD87" i="15"/>
  <c r="AD88" i="15"/>
  <c r="AD89" i="15"/>
  <c r="AD90" i="15"/>
  <c r="AD91" i="15"/>
  <c r="AD92" i="15"/>
  <c r="AD93" i="15"/>
  <c r="AD94" i="15"/>
  <c r="AD95" i="15"/>
  <c r="AD96" i="15"/>
  <c r="AD97" i="15"/>
  <c r="AD98" i="15"/>
  <c r="AD99" i="15"/>
  <c r="AD100" i="15"/>
  <c r="AD101" i="15"/>
  <c r="AD102" i="15"/>
  <c r="AD103" i="15"/>
  <c r="AD104" i="15"/>
  <c r="AD105" i="15"/>
  <c r="AD106" i="15"/>
  <c r="AD7" i="15"/>
  <c r="K106" i="15"/>
  <c r="K105" i="15"/>
  <c r="K104" i="15"/>
  <c r="E123" i="15" s="1" a="1"/>
  <c r="E123" i="15" s="1"/>
  <c r="K103" i="15"/>
  <c r="E119" i="15" s="1" a="1"/>
  <c r="E119" i="15" s="1"/>
  <c r="K102" i="15"/>
  <c r="K101" i="15"/>
  <c r="K100" i="15"/>
  <c r="E126" i="15" s="1" a="1"/>
  <c r="E126" i="15" s="1"/>
  <c r="K99" i="15"/>
  <c r="E122" i="15" s="1" a="1"/>
  <c r="E122" i="15" s="1"/>
  <c r="K98" i="15"/>
  <c r="K97" i="15"/>
  <c r="K96" i="15"/>
  <c r="K95" i="15"/>
  <c r="E125" i="15" s="1" a="1"/>
  <c r="E125" i="15" s="1"/>
  <c r="K94" i="15"/>
  <c r="K93" i="15"/>
  <c r="E117" i="15" s="1" a="1"/>
  <c r="E117" i="15" s="1"/>
  <c r="K92" i="15"/>
  <c r="E113" i="15" s="1" a="1"/>
  <c r="E113" i="15" s="1"/>
  <c r="K91" i="15"/>
  <c r="E128" i="15" s="1" a="1"/>
  <c r="E128" i="15" s="1"/>
  <c r="K90" i="15"/>
  <c r="K89" i="15"/>
  <c r="E120" i="15" s="1" a="1"/>
  <c r="E120" i="15" s="1"/>
  <c r="K88" i="15"/>
  <c r="E116" i="15" s="1" a="1"/>
  <c r="E116" i="15" s="1"/>
  <c r="K87" i="15"/>
  <c r="E112" i="15" s="1" a="1"/>
  <c r="E112" i="15" s="1"/>
  <c r="E131" i="15" a="1"/>
  <c r="E131" i="15" s="1"/>
  <c r="E130" i="15" a="1"/>
  <c r="E130" i="15" s="1"/>
  <c r="E129" i="15" a="1"/>
  <c r="E129" i="15" s="1"/>
  <c r="E127" i="15" a="1"/>
  <c r="E127" i="15" s="1"/>
  <c r="E124" i="15" a="1"/>
  <c r="E124" i="15" s="1"/>
  <c r="E121" i="15" a="1"/>
  <c r="E121" i="15" s="1"/>
  <c r="E118" i="15" a="1"/>
  <c r="E118" i="15" s="1"/>
  <c r="E115" i="15" a="1"/>
  <c r="E115" i="15" s="1"/>
  <c r="E114" i="15" a="1"/>
  <c r="E114" i="15" s="1"/>
  <c r="E136" i="8" a="1"/>
  <c r="E136" i="8" s="1"/>
  <c r="E162" i="8" s="1" a="1"/>
  <c r="E162" i="8" s="1"/>
  <c r="BL48" i="17" a="1"/>
  <c r="BL48" i="17" s="1"/>
  <c r="BK48" i="17" a="1"/>
  <c r="BK48" i="17" s="1"/>
  <c r="BJ48" i="17" a="1"/>
  <c r="BJ48" i="17" s="1"/>
  <c r="BI48" i="17" a="1"/>
  <c r="BI48" i="17" s="1"/>
  <c r="BL41" i="17" a="1"/>
  <c r="BL41" i="17" s="1"/>
  <c r="BK41" i="17" a="1"/>
  <c r="BK41" i="17" s="1"/>
  <c r="BJ41" i="17" a="1"/>
  <c r="BJ41" i="17" s="1"/>
  <c r="BI41" i="17" a="1"/>
  <c r="BI41" i="17" s="1"/>
  <c r="BH48" i="17" a="1"/>
  <c r="BH48" i="17" s="1"/>
  <c r="BH41" i="17" a="1"/>
  <c r="BH41" i="17" s="1"/>
  <c r="BL34" i="17" a="1"/>
  <c r="BL34" i="17" s="1"/>
  <c r="BK34" i="17" a="1"/>
  <c r="BK34" i="17" s="1"/>
  <c r="BJ34" i="17" a="1"/>
  <c r="BJ34" i="17" s="1"/>
  <c r="BI34" i="17" a="1"/>
  <c r="BI34" i="17" s="1"/>
  <c r="BH34" i="17" a="1"/>
  <c r="BH34" i="17" s="1"/>
  <c r="BL20" i="17" a="1"/>
  <c r="BL20" i="17" s="1"/>
  <c r="BK20" i="17" a="1"/>
  <c r="BK20" i="17" s="1"/>
  <c r="BJ20" i="17" a="1"/>
  <c r="BJ20" i="17" s="1"/>
  <c r="BI20" i="17" a="1"/>
  <c r="BI20" i="17" s="1"/>
  <c r="BH20" i="17" a="1"/>
  <c r="BH20" i="17" s="1"/>
  <c r="BF48" i="17" a="1"/>
  <c r="BF48" i="17" s="1"/>
  <c r="BE48" i="17" a="1"/>
  <c r="BE48" i="17" s="1"/>
  <c r="BD48" i="17" a="1"/>
  <c r="BD48" i="17" s="1"/>
  <c r="BC48" i="17" a="1"/>
  <c r="BC48" i="17" s="1"/>
  <c r="BB48" i="17" a="1"/>
  <c r="BB48" i="17" s="1"/>
  <c r="BF41" i="17" a="1"/>
  <c r="BF41" i="17" s="1"/>
  <c r="BE41" i="17" a="1"/>
  <c r="BE41" i="17" s="1"/>
  <c r="BD41" i="17" a="1"/>
  <c r="BD41" i="17" s="1"/>
  <c r="BC41" i="17" a="1"/>
  <c r="BC41" i="17" s="1"/>
  <c r="BB41" i="17" a="1"/>
  <c r="BB41" i="17" s="1"/>
  <c r="BF34" i="17" a="1"/>
  <c r="BF34" i="17" s="1"/>
  <c r="BE34" i="17" a="1"/>
  <c r="BE34" i="17" s="1"/>
  <c r="BD34" i="17" a="1"/>
  <c r="BD34" i="17" s="1"/>
  <c r="BC34" i="17" a="1"/>
  <c r="BC34" i="17" s="1"/>
  <c r="BB34" i="17" a="1"/>
  <c r="BB34" i="17" s="1"/>
  <c r="BF20" i="17" a="1"/>
  <c r="BF20" i="17" s="1"/>
  <c r="BE20" i="17" a="1"/>
  <c r="BE20" i="17" s="1"/>
  <c r="BD20" i="17" a="1"/>
  <c r="BD20" i="17" s="1"/>
  <c r="BC20" i="17" a="1"/>
  <c r="BC20" i="17" s="1"/>
  <c r="BB20" i="17" a="1"/>
  <c r="BB20" i="17" s="1"/>
  <c r="AZ48" i="17" a="1"/>
  <c r="AZ48" i="17" s="1"/>
  <c r="AY48" i="17" a="1"/>
  <c r="AY48" i="17" s="1"/>
  <c r="AX48" i="17" a="1"/>
  <c r="AX48" i="17" s="1"/>
  <c r="AW48" i="17" a="1"/>
  <c r="AW48" i="17" s="1"/>
  <c r="AV48" i="17" a="1"/>
  <c r="AV48" i="17" s="1"/>
  <c r="AZ41" i="17" a="1"/>
  <c r="AZ41" i="17" s="1"/>
  <c r="AY41" i="17" a="1"/>
  <c r="AY41" i="17" s="1"/>
  <c r="AX41" i="17" a="1"/>
  <c r="AX41" i="17" s="1"/>
  <c r="AW41" i="17" a="1"/>
  <c r="AW41" i="17" s="1"/>
  <c r="AV41" i="17" a="1"/>
  <c r="AV41" i="17" s="1"/>
  <c r="AZ34" i="17" a="1"/>
  <c r="AZ34" i="17" s="1"/>
  <c r="AY34" i="17" a="1"/>
  <c r="AY34" i="17" s="1"/>
  <c r="AX34" i="17" a="1"/>
  <c r="AX34" i="17" s="1"/>
  <c r="AW34" i="17" a="1"/>
  <c r="AW34" i="17" s="1"/>
  <c r="AV34" i="17" a="1"/>
  <c r="AV34" i="17" s="1"/>
  <c r="AZ20" i="17" a="1"/>
  <c r="AZ20" i="17" s="1"/>
  <c r="AY20" i="17" a="1"/>
  <c r="AY20" i="17" s="1"/>
  <c r="AX20" i="17" a="1"/>
  <c r="AX20" i="17" s="1"/>
  <c r="AW20" i="17" a="1"/>
  <c r="AW20" i="17" s="1"/>
  <c r="AV20" i="17" a="1"/>
  <c r="AV20" i="17" s="1"/>
  <c r="AT48" i="17" a="1"/>
  <c r="AT48" i="17" s="1"/>
  <c r="AS48" i="17" a="1"/>
  <c r="AS48" i="17" s="1"/>
  <c r="AR48" i="17" a="1"/>
  <c r="AR48" i="17" s="1"/>
  <c r="AQ48" i="17" a="1"/>
  <c r="AQ48" i="17" s="1"/>
  <c r="AP48" i="17" a="1"/>
  <c r="AP48" i="17" s="1"/>
  <c r="AT41" i="17" a="1"/>
  <c r="AT41" i="17" s="1"/>
  <c r="AS41" i="17" a="1"/>
  <c r="AS41" i="17" s="1"/>
  <c r="AR41" i="17" a="1"/>
  <c r="AR41" i="17" s="1"/>
  <c r="AQ41" i="17" a="1"/>
  <c r="AQ41" i="17" s="1"/>
  <c r="AP41" i="17" a="1"/>
  <c r="AP41" i="17" s="1"/>
  <c r="AT34" i="17" a="1"/>
  <c r="AT34" i="17" s="1"/>
  <c r="AS34" i="17" a="1"/>
  <c r="AS34" i="17" s="1"/>
  <c r="AR34" i="17" a="1"/>
  <c r="AR34" i="17" s="1"/>
  <c r="AQ34" i="17" a="1"/>
  <c r="AQ34" i="17" s="1"/>
  <c r="AP34" i="17" a="1"/>
  <c r="AP34" i="17" s="1"/>
  <c r="AT20" i="17" a="1"/>
  <c r="AT20" i="17" s="1"/>
  <c r="AS20" i="17" a="1"/>
  <c r="AS20" i="17" s="1"/>
  <c r="AR20" i="17" a="1"/>
  <c r="AR20" i="17" s="1"/>
  <c r="AQ20" i="17" a="1"/>
  <c r="AQ20" i="17" s="1"/>
  <c r="AP20" i="17" a="1"/>
  <c r="AP20" i="17" s="1"/>
  <c r="AN48" i="17" a="1"/>
  <c r="AN48" i="17" s="1"/>
  <c r="AM48" i="17" a="1"/>
  <c r="AM48" i="17" s="1"/>
  <c r="AL48" i="17" a="1"/>
  <c r="AL48" i="17" s="1"/>
  <c r="AK48" i="17" a="1"/>
  <c r="AK48" i="17" s="1"/>
  <c r="AJ48" i="17" a="1"/>
  <c r="AJ48" i="17" s="1"/>
  <c r="AN41" i="17" a="1"/>
  <c r="AN41" i="17" s="1"/>
  <c r="AM41" i="17" a="1"/>
  <c r="AM41" i="17" s="1"/>
  <c r="AL41" i="17" a="1"/>
  <c r="AL41" i="17" s="1"/>
  <c r="AK41" i="17" a="1"/>
  <c r="AK41" i="17" s="1"/>
  <c r="AJ41" i="17" a="1"/>
  <c r="AJ41" i="17" s="1"/>
  <c r="AN34" i="17" a="1"/>
  <c r="AN34" i="17" s="1"/>
  <c r="AL34" i="17" a="1"/>
  <c r="AL34" i="17" s="1"/>
  <c r="AM34" i="17" a="1"/>
  <c r="AM34" i="17" s="1"/>
  <c r="AK34" i="17" a="1"/>
  <c r="AK34" i="17" s="1"/>
  <c r="AJ34" i="17" a="1"/>
  <c r="AJ34" i="17" s="1"/>
  <c r="AJ20" i="17" a="1"/>
  <c r="AJ20" i="17" s="1"/>
  <c r="AN20" i="17" a="1"/>
  <c r="AN20" i="17" s="1"/>
  <c r="AM20" i="17" a="1"/>
  <c r="AM20" i="17" s="1"/>
  <c r="AL20" i="17" a="1"/>
  <c r="AL20" i="17" s="1"/>
  <c r="AK20" i="17" a="1"/>
  <c r="AK20" i="17" s="1"/>
  <c r="AB94" i="1" a="1"/>
  <c r="AB94" i="1" s="1"/>
  <c r="R24" i="17" a="1"/>
  <c r="R24" i="17" s="1"/>
  <c r="R31" i="17" a="1"/>
  <c r="R31" i="17" s="1"/>
  <c r="R38" i="17" a="1"/>
  <c r="R38" i="17" s="1"/>
  <c r="R45" i="17" a="1"/>
  <c r="T45" i="17" s="1"/>
  <c r="R52" i="17" a="1"/>
  <c r="U52" i="17" s="1"/>
  <c r="R59" i="17" a="1"/>
  <c r="T59" i="17" s="1"/>
  <c r="R66" i="17" a="1"/>
  <c r="S66" i="17" s="1"/>
  <c r="R73" i="17" a="1"/>
  <c r="T73" i="17" s="1"/>
  <c r="R80" i="17" a="1"/>
  <c r="R87" i="17" a="1"/>
  <c r="T87" i="17" s="1"/>
  <c r="R94" i="17" a="1"/>
  <c r="S94" i="17" s="1"/>
  <c r="R101" i="17" a="1"/>
  <c r="T101" i="17" s="1"/>
  <c r="R108" i="17" a="1"/>
  <c r="T108" i="17" s="1"/>
  <c r="R115" i="17" a="1"/>
  <c r="T115" i="17" s="1"/>
  <c r="R122" i="17" a="1"/>
  <c r="S122" i="17" s="1"/>
  <c r="R129" i="17" a="1"/>
  <c r="T129" i="17" s="1"/>
  <c r="R136" i="17" a="1"/>
  <c r="R143" i="17" a="1"/>
  <c r="T143" i="17" s="1"/>
  <c r="R150" i="17" a="1"/>
  <c r="S150" i="17" s="1"/>
  <c r="R157" i="17" a="1"/>
  <c r="T157" i="17" s="1"/>
  <c r="R164" i="17" a="1"/>
  <c r="S164" i="17" s="1"/>
  <c r="R171" i="17" a="1"/>
  <c r="T171" i="17" s="1"/>
  <c r="R178" i="17" a="1"/>
  <c r="S178" i="17" s="1"/>
  <c r="R185" i="17" a="1"/>
  <c r="T185" i="17" s="1"/>
  <c r="R192" i="17" a="1"/>
  <c r="R199" i="17" a="1"/>
  <c r="T199" i="17" s="1"/>
  <c r="R206" i="17" a="1"/>
  <c r="S206" i="17" s="1"/>
  <c r="R213" i="17" a="1"/>
  <c r="T213" i="17" s="1"/>
  <c r="R220" i="17" a="1"/>
  <c r="T220" i="17" s="1"/>
  <c r="R227" i="17" a="1"/>
  <c r="T227" i="17" s="1"/>
  <c r="R234" i="17" a="1"/>
  <c r="S234" i="17" s="1"/>
  <c r="R241" i="17" a="1"/>
  <c r="T241" i="17" s="1"/>
  <c r="R248" i="17" a="1"/>
  <c r="R255" i="17" a="1"/>
  <c r="T255" i="17" s="1"/>
  <c r="R262" i="17" a="1"/>
  <c r="S262" i="17" s="1"/>
  <c r="R269" i="17" a="1"/>
  <c r="T269" i="17" s="1"/>
  <c r="R276" i="17" a="1"/>
  <c r="T276" i="17" s="1"/>
  <c r="R283" i="17" a="1"/>
  <c r="T283" i="17" s="1"/>
  <c r="R290" i="17" a="1"/>
  <c r="S290" i="17" s="1"/>
  <c r="R297" i="17" a="1"/>
  <c r="T297" i="17" s="1"/>
  <c r="R304" i="17" a="1"/>
  <c r="R311" i="17" a="1"/>
  <c r="T311" i="17" s="1"/>
  <c r="R318" i="17" a="1"/>
  <c r="S318" i="17" s="1"/>
  <c r="R325" i="17" a="1"/>
  <c r="T325" i="17" s="1"/>
  <c r="R332" i="17" a="1"/>
  <c r="S332" i="17" s="1"/>
  <c r="R339" i="17" a="1"/>
  <c r="T339" i="17" s="1"/>
  <c r="R346" i="17" a="1"/>
  <c r="U346" i="17" s="1"/>
  <c r="R353" i="17" a="1"/>
  <c r="T353" i="17" s="1"/>
  <c r="R360" i="17" a="1"/>
  <c r="R367" i="17" a="1"/>
  <c r="T367" i="17" s="1"/>
  <c r="R374" i="17" a="1"/>
  <c r="S374" i="17" s="1"/>
  <c r="R381" i="17" a="1"/>
  <c r="T381" i="17" s="1"/>
  <c r="R388" i="17" a="1"/>
  <c r="S388" i="17" s="1"/>
  <c r="R395" i="17" a="1"/>
  <c r="T395" i="17" s="1"/>
  <c r="R402" i="17" a="1"/>
  <c r="U402" i="17" s="1"/>
  <c r="R409" i="17" a="1"/>
  <c r="T409" i="17" s="1"/>
  <c r="R416" i="17" a="1"/>
  <c r="R416" i="17" s="1"/>
  <c r="R423" i="17" a="1"/>
  <c r="R423" i="17" s="1"/>
  <c r="R430" i="17" a="1"/>
  <c r="S430" i="17" s="1"/>
  <c r="R437" i="17" a="1"/>
  <c r="R437" i="17" s="1"/>
  <c r="R444" i="17" a="1"/>
  <c r="S444" i="17" s="1"/>
  <c r="R451" i="17" a="1"/>
  <c r="R451" i="17" s="1"/>
  <c r="R458" i="17" a="1"/>
  <c r="S458" i="17" s="1"/>
  <c r="R465" i="17" a="1"/>
  <c r="R465" i="17" s="1"/>
  <c r="R472" i="17" a="1"/>
  <c r="S472" i="17" s="1"/>
  <c r="R479" i="17" a="1"/>
  <c r="R479" i="17" s="1"/>
  <c r="R486" i="17" a="1"/>
  <c r="S486" i="17" s="1"/>
  <c r="R493" i="17" a="1"/>
  <c r="R493" i="17" s="1"/>
  <c r="R500" i="17" a="1"/>
  <c r="S500" i="17" s="1"/>
  <c r="R507" i="17" a="1"/>
  <c r="R507" i="17" s="1"/>
  <c r="R514" i="17" a="1"/>
  <c r="S514" i="17" s="1"/>
  <c r="R521" i="17" a="1"/>
  <c r="R521" i="17" s="1"/>
  <c r="R528" i="17" a="1"/>
  <c r="S528" i="17" s="1"/>
  <c r="R535" i="17" a="1"/>
  <c r="R535" i="17" s="1"/>
  <c r="R542" i="17" a="1"/>
  <c r="S542" i="17" s="1"/>
  <c r="R549" i="17" a="1"/>
  <c r="R549" i="17" s="1"/>
  <c r="R556" i="17" a="1"/>
  <c r="S556" i="17" s="1"/>
  <c r="R563" i="17" a="1"/>
  <c r="R563" i="17" s="1"/>
  <c r="R570" i="17" a="1"/>
  <c r="S570" i="17" s="1"/>
  <c r="R577" i="17" a="1"/>
  <c r="R577" i="17" s="1"/>
  <c r="R584" i="17" a="1"/>
  <c r="S584" i="17" s="1"/>
  <c r="R591" i="17" a="1"/>
  <c r="R591" i="17" s="1"/>
  <c r="R598" i="17" a="1"/>
  <c r="S598" i="17" s="1"/>
  <c r="R605" i="17" a="1"/>
  <c r="R605" i="17" s="1"/>
  <c r="R612" i="17" a="1"/>
  <c r="S612" i="17" s="1"/>
  <c r="R619" i="17" a="1"/>
  <c r="R619" i="17" s="1"/>
  <c r="R626" i="17" a="1"/>
  <c r="S626" i="17" s="1"/>
  <c r="R633" i="17" a="1"/>
  <c r="R633" i="17" s="1"/>
  <c r="R640" i="17" a="1"/>
  <c r="S640" i="17" s="1"/>
  <c r="R647" i="17" a="1"/>
  <c r="R647" i="17" s="1"/>
  <c r="R654" i="17" a="1"/>
  <c r="S654" i="17" s="1"/>
  <c r="R661" i="17" a="1"/>
  <c r="R661" i="17" s="1"/>
  <c r="R668" i="17" a="1"/>
  <c r="S668" i="17" s="1"/>
  <c r="R675" i="17" a="1"/>
  <c r="R675" i="17" s="1"/>
  <c r="R682" i="17" a="1"/>
  <c r="S682" i="17" s="1"/>
  <c r="R689" i="17" a="1"/>
  <c r="R689" i="17" s="1"/>
  <c r="R696" i="17" a="1"/>
  <c r="S696" i="17" s="1"/>
  <c r="R703" i="17" a="1"/>
  <c r="R703" i="17" s="1"/>
  <c r="R10" i="17" a="1"/>
  <c r="S10" i="17" s="1"/>
  <c r="R17" i="17" a="1"/>
  <c r="T17" i="17" s="1"/>
  <c r="K24" i="17" a="1"/>
  <c r="K24" i="17" s="1"/>
  <c r="K31" i="17" a="1"/>
  <c r="K38" i="17" a="1"/>
  <c r="K45" i="17" a="1"/>
  <c r="O46" i="17" s="1"/>
  <c r="K52" i="17" a="1"/>
  <c r="L52" i="17" s="1"/>
  <c r="K59" i="17" a="1"/>
  <c r="K66" i="17" a="1"/>
  <c r="K73" i="17" a="1"/>
  <c r="O74" i="17" s="1"/>
  <c r="K80" i="17" a="1"/>
  <c r="M80" i="17" s="1"/>
  <c r="K87" i="17" a="1"/>
  <c r="K94" i="17" a="1"/>
  <c r="K101" i="17" a="1"/>
  <c r="K108" i="17" a="1"/>
  <c r="K108" i="17" s="1"/>
  <c r="K115" i="17" a="1"/>
  <c r="K122" i="17" a="1"/>
  <c r="K129" i="17" a="1"/>
  <c r="O130" i="17" s="1"/>
  <c r="K136" i="17" a="1"/>
  <c r="L136" i="17" s="1"/>
  <c r="K143" i="17" a="1"/>
  <c r="K150" i="17" a="1"/>
  <c r="K157" i="17" a="1"/>
  <c r="O158" i="17" s="1"/>
  <c r="K164" i="17" a="1"/>
  <c r="K164" i="17" s="1"/>
  <c r="K171" i="17" a="1"/>
  <c r="K178" i="17" a="1"/>
  <c r="K185" i="17" a="1"/>
  <c r="O186" i="17" s="1"/>
  <c r="K192" i="17" a="1"/>
  <c r="K192" i="17" s="1"/>
  <c r="K199" i="17" a="1"/>
  <c r="K206" i="17" a="1"/>
  <c r="K213" i="17" a="1"/>
  <c r="K220" i="17" a="1"/>
  <c r="M220" i="17" s="1"/>
  <c r="K227" i="17" a="1"/>
  <c r="K234" i="17" a="1"/>
  <c r="K241" i="17" a="1"/>
  <c r="O242" i="17" s="1"/>
  <c r="K248" i="17" a="1"/>
  <c r="K248" i="17" s="1"/>
  <c r="K255" i="17" a="1"/>
  <c r="K262" i="17" a="1"/>
  <c r="K269" i="17" a="1"/>
  <c r="O270" i="17" s="1"/>
  <c r="K276" i="17" a="1"/>
  <c r="L276" i="17" s="1"/>
  <c r="K283" i="17" a="1"/>
  <c r="K290" i="17" a="1"/>
  <c r="K297" i="17" a="1"/>
  <c r="O298" i="17" s="1"/>
  <c r="K304" i="17" a="1"/>
  <c r="M304" i="17" s="1"/>
  <c r="K311" i="17" a="1"/>
  <c r="K318" i="17" a="1"/>
  <c r="O319" i="17" s="1"/>
  <c r="K325" i="17" a="1"/>
  <c r="K325" i="17" s="1"/>
  <c r="K332" i="17" a="1"/>
  <c r="K332" i="17" s="1"/>
  <c r="K339" i="17" a="1"/>
  <c r="K339" i="17" s="1"/>
  <c r="K346" i="17" a="1"/>
  <c r="L346" i="17" s="1"/>
  <c r="K353" i="17" a="1"/>
  <c r="L353" i="17" s="1"/>
  <c r="K360" i="17" a="1"/>
  <c r="K360" i="17" s="1"/>
  <c r="K367" i="17" a="1"/>
  <c r="K367" i="17" s="1"/>
  <c r="K374" i="17" a="1"/>
  <c r="L374" i="17" s="1"/>
  <c r="K381" i="17" a="1"/>
  <c r="L381" i="17" s="1"/>
  <c r="K388" i="17" a="1"/>
  <c r="K388" i="17" s="1"/>
  <c r="K395" i="17" a="1"/>
  <c r="K395" i="17" s="1"/>
  <c r="K402" i="17" a="1"/>
  <c r="K402" i="17" s="1"/>
  <c r="K409" i="17" a="1"/>
  <c r="N409" i="17" s="1"/>
  <c r="K416" i="17" a="1"/>
  <c r="M416" i="17" s="1"/>
  <c r="K423" i="17" a="1"/>
  <c r="M423" i="17" s="1"/>
  <c r="K430" i="17" a="1"/>
  <c r="L430" i="17" s="1"/>
  <c r="K437" i="17" a="1"/>
  <c r="K444" i="17" a="1"/>
  <c r="L444" i="17" s="1"/>
  <c r="K451" i="17" a="1"/>
  <c r="M451" i="17" s="1"/>
  <c r="K458" i="17" a="1"/>
  <c r="L458" i="17" s="1"/>
  <c r="K465" i="17" a="1"/>
  <c r="M466" i="17" s="1"/>
  <c r="K472" i="17" a="1"/>
  <c r="L472" i="17" s="1"/>
  <c r="K479" i="17" a="1"/>
  <c r="M479" i="17" s="1"/>
  <c r="K486" i="17" a="1"/>
  <c r="L486" i="17" s="1"/>
  <c r="K493" i="17" a="1"/>
  <c r="L493" i="17" s="1"/>
  <c r="K500" i="17" a="1"/>
  <c r="L500" i="17" s="1"/>
  <c r="K507" i="17" a="1"/>
  <c r="M508" i="17" s="1"/>
  <c r="K514" i="17" a="1"/>
  <c r="L514" i="17" s="1"/>
  <c r="K521" i="17" a="1"/>
  <c r="L521" i="17" s="1"/>
  <c r="K528" i="17" a="1"/>
  <c r="L528" i="17" s="1"/>
  <c r="K535" i="17" a="1"/>
  <c r="M536" i="17" s="1"/>
  <c r="K542" i="17" a="1"/>
  <c r="L542" i="17" s="1"/>
  <c r="K549" i="17" a="1"/>
  <c r="N549" i="17" s="1"/>
  <c r="K556" i="17" a="1"/>
  <c r="L556" i="17" s="1"/>
  <c r="K563" i="17" a="1"/>
  <c r="O563" i="17" s="1"/>
  <c r="K570" i="17" a="1"/>
  <c r="M570" i="17" s="1"/>
  <c r="K577" i="17" a="1"/>
  <c r="L577" i="17" s="1"/>
  <c r="K584" i="17" a="1"/>
  <c r="O584" i="17" s="1"/>
  <c r="K591" i="17" a="1"/>
  <c r="K591" i="17" s="1"/>
  <c r="K598" i="17" a="1"/>
  <c r="M598" i="17" s="1"/>
  <c r="K605" i="17" a="1"/>
  <c r="M605" i="17" s="1"/>
  <c r="K612" i="17" a="1"/>
  <c r="L612" i="17" s="1"/>
  <c r="K619" i="17" a="1"/>
  <c r="K619" i="17" s="1"/>
  <c r="K626" i="17" a="1"/>
  <c r="M626" i="17" s="1"/>
  <c r="K633" i="17" a="1"/>
  <c r="M633" i="17" s="1"/>
  <c r="K640" i="17" a="1"/>
  <c r="L640" i="17" s="1"/>
  <c r="K647" i="17" a="1"/>
  <c r="K647" i="17" s="1"/>
  <c r="K654" i="17" a="1"/>
  <c r="M654" i="17" s="1"/>
  <c r="K661" i="17" a="1"/>
  <c r="M661" i="17" s="1"/>
  <c r="K668" i="17" a="1"/>
  <c r="L668" i="17" s="1"/>
  <c r="K675" i="17" a="1"/>
  <c r="K675" i="17" s="1"/>
  <c r="K682" i="17" a="1"/>
  <c r="L682" i="17" s="1"/>
  <c r="K689" i="17" a="1"/>
  <c r="M689" i="17" s="1"/>
  <c r="K696" i="17" a="1"/>
  <c r="L696" i="17" s="1"/>
  <c r="K703" i="17" a="1"/>
  <c r="K703" i="17" s="1"/>
  <c r="K17" i="17" a="1"/>
  <c r="K17" i="17" s="1"/>
  <c r="K10" i="17" a="1"/>
  <c r="K10" i="17" s="1"/>
  <c r="AB9" i="17" a="1"/>
  <c r="AB9" i="17" s="1"/>
  <c r="AC9" i="17" a="1"/>
  <c r="AC9" i="17" s="1"/>
  <c r="AD9" i="17" a="1"/>
  <c r="AD9" i="17" s="1"/>
  <c r="AE9" i="17" a="1"/>
  <c r="AE9" i="17" s="1"/>
  <c r="AP8" i="15"/>
  <c r="AP12" i="15"/>
  <c r="AP13" i="15"/>
  <c r="AP16" i="15"/>
  <c r="AP17" i="15"/>
  <c r="AP20" i="15"/>
  <c r="AP21" i="15"/>
  <c r="AP24" i="15"/>
  <c r="AP25" i="15"/>
  <c r="AP28" i="15"/>
  <c r="AP29" i="15"/>
  <c r="AP32" i="15"/>
  <c r="AP33" i="15"/>
  <c r="AP36" i="15"/>
  <c r="AP37" i="15"/>
  <c r="AP40" i="15"/>
  <c r="AP41" i="15"/>
  <c r="AP44" i="15"/>
  <c r="AP45" i="15"/>
  <c r="AP48" i="15"/>
  <c r="AP49" i="15"/>
  <c r="AP52" i="15"/>
  <c r="AP53" i="15"/>
  <c r="AP56" i="15"/>
  <c r="AP57" i="15"/>
  <c r="AP60" i="15"/>
  <c r="AP61" i="15"/>
  <c r="AP64" i="15"/>
  <c r="AP65" i="15"/>
  <c r="AP68" i="15"/>
  <c r="AP69" i="15"/>
  <c r="AP72" i="15"/>
  <c r="AP73" i="15"/>
  <c r="AP76" i="15"/>
  <c r="AP77" i="15"/>
  <c r="AP80" i="15"/>
  <c r="AP81" i="15"/>
  <c r="AP84" i="15"/>
  <c r="AP85" i="15"/>
  <c r="AP88" i="15"/>
  <c r="AP89" i="15"/>
  <c r="AP92" i="15"/>
  <c r="AP93" i="15"/>
  <c r="AP96" i="15"/>
  <c r="AP97" i="15"/>
  <c r="AP100" i="15"/>
  <c r="AP101" i="15"/>
  <c r="AP104" i="15"/>
  <c r="AP105" i="15"/>
  <c r="BS8" i="15"/>
  <c r="Y11" i="15" s="1"/>
  <c r="BS9" i="15"/>
  <c r="BS10" i="15"/>
  <c r="BS11" i="15"/>
  <c r="BS13" i="15"/>
  <c r="Y12" i="15" s="1"/>
  <c r="BS14" i="15"/>
  <c r="BS15" i="15"/>
  <c r="BS16" i="15"/>
  <c r="BS18" i="15"/>
  <c r="Y13" i="15" s="1"/>
  <c r="BS19" i="15"/>
  <c r="BS20" i="15"/>
  <c r="BS21" i="15"/>
  <c r="BS23" i="15"/>
  <c r="Y14" i="15" s="1"/>
  <c r="BS24" i="15"/>
  <c r="BS25" i="15"/>
  <c r="BS26" i="15"/>
  <c r="BS28" i="15"/>
  <c r="Y31" i="15" s="1"/>
  <c r="BS29" i="15"/>
  <c r="BS30" i="15"/>
  <c r="BS31" i="15"/>
  <c r="BS33" i="15"/>
  <c r="Y32" i="15" s="1"/>
  <c r="BS34" i="15"/>
  <c r="BS35" i="15"/>
  <c r="BS36" i="15"/>
  <c r="BS38" i="15"/>
  <c r="Y33" i="15" s="1"/>
  <c r="BS39" i="15"/>
  <c r="BS40" i="15"/>
  <c r="BS41" i="15"/>
  <c r="BS43" i="15"/>
  <c r="Y34" i="15" s="1"/>
  <c r="BS44" i="15"/>
  <c r="BS45" i="15"/>
  <c r="BS46" i="15"/>
  <c r="BS48" i="15"/>
  <c r="Y51" i="15" s="1"/>
  <c r="BS49" i="15"/>
  <c r="BS50" i="15"/>
  <c r="BS51" i="15"/>
  <c r="BS53" i="15"/>
  <c r="Y52" i="15" s="1"/>
  <c r="BS54" i="15"/>
  <c r="BS55" i="15"/>
  <c r="BS56" i="15"/>
  <c r="BS58" i="15"/>
  <c r="Y53" i="15" s="1"/>
  <c r="BS59" i="15"/>
  <c r="BS60" i="15"/>
  <c r="BS61" i="15"/>
  <c r="BS63" i="15"/>
  <c r="Y54" i="15" s="1"/>
  <c r="BS64" i="15"/>
  <c r="BS65" i="15"/>
  <c r="BS66" i="15"/>
  <c r="BS68" i="15"/>
  <c r="Y71" i="15" s="1"/>
  <c r="BS69" i="15"/>
  <c r="BS70" i="15"/>
  <c r="BS71" i="15"/>
  <c r="BS73" i="15"/>
  <c r="Y72" i="15" s="1"/>
  <c r="BS74" i="15"/>
  <c r="BS75" i="15"/>
  <c r="BS76" i="15"/>
  <c r="BS78" i="15"/>
  <c r="Y73" i="15" s="1"/>
  <c r="BS79" i="15"/>
  <c r="BS80" i="15"/>
  <c r="BS81" i="15"/>
  <c r="BS83" i="15"/>
  <c r="Y74" i="15" s="1"/>
  <c r="BS84" i="15"/>
  <c r="BS85" i="15"/>
  <c r="BS86" i="15"/>
  <c r="BS88" i="15"/>
  <c r="Y91" i="15" s="1"/>
  <c r="BS89" i="15"/>
  <c r="BS90" i="15"/>
  <c r="BS91" i="15"/>
  <c r="BS93" i="15"/>
  <c r="Y92" i="15" s="1"/>
  <c r="BS94" i="15"/>
  <c r="BS95" i="15"/>
  <c r="BS96" i="15"/>
  <c r="BS98" i="15"/>
  <c r="Y93" i="15" s="1"/>
  <c r="BS99" i="15"/>
  <c r="BS100" i="15"/>
  <c r="BS101" i="15"/>
  <c r="BS103" i="15"/>
  <c r="Y94" i="15" s="1"/>
  <c r="BS104" i="15"/>
  <c r="BS105" i="15"/>
  <c r="BS106" i="15"/>
  <c r="E165" i="12"/>
  <c r="E166" i="12"/>
  <c r="E167" i="12"/>
  <c r="E168" i="12"/>
  <c r="E170" i="12"/>
  <c r="E171" i="12"/>
  <c r="E172" i="12"/>
  <c r="E173" i="12"/>
  <c r="E175" i="12"/>
  <c r="E176" i="12"/>
  <c r="E177" i="12"/>
  <c r="E178" i="12"/>
  <c r="E180" i="12"/>
  <c r="E181" i="12"/>
  <c r="E182" i="12"/>
  <c r="E183" i="12"/>
  <c r="E145" i="12"/>
  <c r="E146" i="12"/>
  <c r="E147" i="12"/>
  <c r="E148" i="12"/>
  <c r="E150" i="12"/>
  <c r="E151" i="12"/>
  <c r="E152" i="12"/>
  <c r="E153" i="12"/>
  <c r="E155" i="12"/>
  <c r="E156" i="12"/>
  <c r="E157" i="12"/>
  <c r="E158" i="12"/>
  <c r="E160" i="12"/>
  <c r="E161" i="12"/>
  <c r="E162" i="12"/>
  <c r="E163" i="12"/>
  <c r="E125" i="12"/>
  <c r="E126" i="12"/>
  <c r="E127" i="12"/>
  <c r="E128" i="12"/>
  <c r="E130" i="12"/>
  <c r="E131" i="12"/>
  <c r="E132" i="12"/>
  <c r="E133" i="12"/>
  <c r="E135" i="12"/>
  <c r="E136" i="12"/>
  <c r="E137" i="12"/>
  <c r="E138" i="12"/>
  <c r="E140" i="12"/>
  <c r="E141" i="12"/>
  <c r="E142" i="12"/>
  <c r="E143" i="12"/>
  <c r="E105" i="12"/>
  <c r="E106" i="12"/>
  <c r="E107" i="12"/>
  <c r="E108" i="12"/>
  <c r="E110" i="12"/>
  <c r="E111" i="12"/>
  <c r="E112" i="12"/>
  <c r="E113" i="12"/>
  <c r="E115" i="12"/>
  <c r="E116" i="12"/>
  <c r="E117" i="12"/>
  <c r="E118" i="12"/>
  <c r="E120" i="12"/>
  <c r="E121" i="12"/>
  <c r="E122" i="12"/>
  <c r="E123" i="12"/>
  <c r="E101" i="12"/>
  <c r="E102" i="12"/>
  <c r="E103" i="12"/>
  <c r="E85" i="12"/>
  <c r="E86" i="12"/>
  <c r="E87" i="12"/>
  <c r="E88" i="12"/>
  <c r="E90" i="12"/>
  <c r="E91" i="12"/>
  <c r="E92" i="12"/>
  <c r="E93" i="12"/>
  <c r="E95" i="12"/>
  <c r="E96" i="12"/>
  <c r="E97" i="12"/>
  <c r="E98" i="12"/>
  <c r="E100" i="12"/>
  <c r="H77" i="12"/>
  <c r="H78" i="12"/>
  <c r="H79" i="12"/>
  <c r="H80" i="12"/>
  <c r="H76" i="12"/>
  <c r="F80" i="12"/>
  <c r="F79" i="12"/>
  <c r="F78" i="12"/>
  <c r="F77" i="12"/>
  <c r="F76" i="12"/>
  <c r="F81" i="12" s="1"/>
  <c r="K86" i="15"/>
  <c r="K85" i="15"/>
  <c r="K84" i="15"/>
  <c r="K83" i="15"/>
  <c r="K82" i="15"/>
  <c r="K81" i="15"/>
  <c r="K80" i="15"/>
  <c r="K79" i="15"/>
  <c r="K78" i="15"/>
  <c r="K77" i="15"/>
  <c r="K76" i="15"/>
  <c r="K75" i="15"/>
  <c r="K74" i="15"/>
  <c r="K73" i="15"/>
  <c r="K72" i="15"/>
  <c r="K71" i="15"/>
  <c r="K70" i="15"/>
  <c r="K69" i="15"/>
  <c r="K68" i="15"/>
  <c r="K67" i="15"/>
  <c r="K66" i="15"/>
  <c r="K65" i="15"/>
  <c r="K64" i="15"/>
  <c r="K63" i="15"/>
  <c r="K62" i="15"/>
  <c r="K61" i="15"/>
  <c r="K60" i="15"/>
  <c r="K59" i="15"/>
  <c r="K58" i="15"/>
  <c r="K57" i="15"/>
  <c r="K56" i="15"/>
  <c r="K55" i="15"/>
  <c r="K54" i="15"/>
  <c r="K53" i="15"/>
  <c r="K52" i="15"/>
  <c r="K51" i="15"/>
  <c r="K50" i="15"/>
  <c r="K49" i="15"/>
  <c r="K48" i="15"/>
  <c r="K47" i="15"/>
  <c r="K46" i="15"/>
  <c r="K45" i="15"/>
  <c r="K44" i="15"/>
  <c r="K43" i="15"/>
  <c r="K42" i="15"/>
  <c r="K41" i="15"/>
  <c r="K40" i="15"/>
  <c r="K39" i="15"/>
  <c r="K38" i="15"/>
  <c r="K37" i="15"/>
  <c r="K36" i="15"/>
  <c r="K35" i="15"/>
  <c r="K34" i="15"/>
  <c r="K33" i="15"/>
  <c r="K32" i="15"/>
  <c r="K31" i="15"/>
  <c r="K30" i="15"/>
  <c r="K29" i="15"/>
  <c r="K28" i="15"/>
  <c r="K27" i="15"/>
  <c r="K26" i="15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AB22" i="13"/>
  <c r="AA22" i="13"/>
  <c r="Z22" i="13"/>
  <c r="Y22" i="13"/>
  <c r="X22" i="13"/>
  <c r="W22" i="13"/>
  <c r="V22" i="13"/>
  <c r="U22" i="13"/>
  <c r="T22" i="13"/>
  <c r="AE21" i="13"/>
  <c r="AE20" i="13"/>
  <c r="AE19" i="13"/>
  <c r="AE18" i="13"/>
  <c r="AE17" i="13"/>
  <c r="AE16" i="13"/>
  <c r="AE15" i="13"/>
  <c r="AE14" i="13"/>
  <c r="AE13" i="13"/>
  <c r="AE12" i="13"/>
  <c r="AE11" i="13"/>
  <c r="AE10" i="13"/>
  <c r="AE9" i="13"/>
  <c r="AE8" i="13"/>
  <c r="AE7" i="13"/>
  <c r="AE6" i="13"/>
  <c r="AE5" i="13"/>
  <c r="AE4" i="13"/>
  <c r="AE3" i="13"/>
  <c r="AE2" i="13"/>
  <c r="AX108" i="1" a="1"/>
  <c r="AX108" i="1" s="1"/>
  <c r="AW108" i="1" a="1"/>
  <c r="AW108" i="1" s="1"/>
  <c r="AV108" i="1" a="1"/>
  <c r="AV108" i="1" s="1"/>
  <c r="AU108" i="1" a="1"/>
  <c r="AU108" i="1" s="1"/>
  <c r="AT108" i="1" a="1"/>
  <c r="AT108" i="1" s="1"/>
  <c r="AX94" i="1" a="1"/>
  <c r="AX94" i="1" s="1"/>
  <c r="AW94" i="1" a="1"/>
  <c r="AW94" i="1" s="1"/>
  <c r="AV94" i="1" a="1"/>
  <c r="AV94" i="1" s="1"/>
  <c r="AU94" i="1" a="1"/>
  <c r="AU94" i="1" s="1"/>
  <c r="AT94" i="1" a="1"/>
  <c r="AT94" i="1" s="1"/>
  <c r="AK108" i="1" a="1"/>
  <c r="AK108" i="1" s="1"/>
  <c r="AO108" i="1" a="1"/>
  <c r="AO108" i="1" s="1"/>
  <c r="AN108" i="1" a="1"/>
  <c r="AN108" i="1" s="1"/>
  <c r="AM108" i="1" a="1"/>
  <c r="AM108" i="1" s="1"/>
  <c r="AL108" i="1" a="1"/>
  <c r="AL108" i="1" s="1"/>
  <c r="AK94" i="1" a="1"/>
  <c r="AK94" i="1" s="1"/>
  <c r="AO94" i="1" a="1"/>
  <c r="AO94" i="1" s="1"/>
  <c r="AN94" i="1" a="1"/>
  <c r="AN94" i="1" s="1"/>
  <c r="AM94" i="1" a="1"/>
  <c r="AM94" i="1" s="1"/>
  <c r="AL94" i="1" a="1"/>
  <c r="AL94" i="1" s="1"/>
  <c r="AF122" i="1" a="1"/>
  <c r="AF122" i="1" s="1"/>
  <c r="AE122" i="1" a="1"/>
  <c r="AE122" i="1" s="1"/>
  <c r="AD122" i="1" a="1"/>
  <c r="AD122" i="1" s="1"/>
  <c r="AC122" i="1" a="1"/>
  <c r="AC122" i="1" s="1"/>
  <c r="AB122" i="1" a="1"/>
  <c r="AB122" i="1" s="1"/>
  <c r="AF115" i="1" a="1"/>
  <c r="AF115" i="1" s="1"/>
  <c r="AE115" i="1" a="1"/>
  <c r="AE115" i="1" s="1"/>
  <c r="AD115" i="1" a="1"/>
  <c r="AD115" i="1" s="1"/>
  <c r="AC115" i="1" a="1"/>
  <c r="AC115" i="1" s="1"/>
  <c r="AB115" i="1" a="1"/>
  <c r="AB115" i="1" s="1"/>
  <c r="AF108" i="1" a="1"/>
  <c r="AF108" i="1" s="1"/>
  <c r="AE108" i="1" a="1"/>
  <c r="AE108" i="1" s="1"/>
  <c r="AD108" i="1" a="1"/>
  <c r="AD108" i="1" s="1"/>
  <c r="AC108" i="1" a="1"/>
  <c r="AC108" i="1" s="1"/>
  <c r="AB108" i="1" a="1"/>
  <c r="AB108" i="1" s="1"/>
  <c r="AF94" i="1" a="1"/>
  <c r="AF94" i="1" s="1"/>
  <c r="AE94" i="1" a="1"/>
  <c r="AE94" i="1" s="1"/>
  <c r="AD94" i="1" a="1"/>
  <c r="AD94" i="1" s="1"/>
  <c r="AC94" i="1" a="1"/>
  <c r="AC94" i="1" s="1"/>
  <c r="Y108" i="1" a="1"/>
  <c r="Y108" i="1" s="1"/>
  <c r="X108" i="1" a="1"/>
  <c r="X108" i="1" s="1"/>
  <c r="W108" i="1" a="1"/>
  <c r="W108" i="1" s="1"/>
  <c r="V108" i="1" a="1"/>
  <c r="V108" i="1" s="1"/>
  <c r="U108" i="1" a="1"/>
  <c r="U108" i="1" s="1"/>
  <c r="Y94" i="1" a="1"/>
  <c r="Y94" i="1" s="1"/>
  <c r="X94" i="1" a="1"/>
  <c r="X94" i="1" s="1"/>
  <c r="W94" i="1" a="1"/>
  <c r="W94" i="1" s="1"/>
  <c r="V94" i="1" a="1"/>
  <c r="V94" i="1" s="1"/>
  <c r="U94" i="1" a="1"/>
  <c r="U94" i="1" s="1"/>
  <c r="D22" i="13"/>
  <c r="E22" i="13"/>
  <c r="F22" i="13"/>
  <c r="G22" i="13"/>
  <c r="H22" i="13"/>
  <c r="I22" i="13"/>
  <c r="J22" i="13"/>
  <c r="K22" i="13"/>
  <c r="C22" i="13"/>
  <c r="N76" i="13"/>
  <c r="N75" i="13"/>
  <c r="N74" i="13"/>
  <c r="N73" i="13"/>
  <c r="N72" i="13"/>
  <c r="N71" i="13"/>
  <c r="N70" i="13"/>
  <c r="N69" i="13"/>
  <c r="N68" i="13"/>
  <c r="N67" i="13"/>
  <c r="N66" i="13"/>
  <c r="N65" i="13"/>
  <c r="N64" i="13"/>
  <c r="N63" i="13"/>
  <c r="N62" i="13"/>
  <c r="N61" i="13"/>
  <c r="N60" i="13"/>
  <c r="N59" i="13"/>
  <c r="N58" i="13"/>
  <c r="N57" i="13"/>
  <c r="N48" i="13"/>
  <c r="N47" i="13"/>
  <c r="N46" i="13"/>
  <c r="N45" i="13"/>
  <c r="N44" i="13"/>
  <c r="N43" i="13"/>
  <c r="N42" i="13"/>
  <c r="N41" i="13"/>
  <c r="N40" i="13"/>
  <c r="N39" i="13"/>
  <c r="N38" i="13"/>
  <c r="N37" i="13"/>
  <c r="N36" i="13"/>
  <c r="N35" i="13"/>
  <c r="N34" i="13"/>
  <c r="N33" i="13"/>
  <c r="N32" i="13"/>
  <c r="N31" i="13"/>
  <c r="N30" i="13"/>
  <c r="N29" i="13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" i="13"/>
  <c r="K168" i="8"/>
  <c r="K169" i="8"/>
  <c r="K170" i="8"/>
  <c r="K171" i="8"/>
  <c r="K172" i="8"/>
  <c r="K173" i="8"/>
  <c r="K174" i="8"/>
  <c r="K175" i="8"/>
  <c r="K176" i="8"/>
  <c r="K177" i="8"/>
  <c r="K178" i="8"/>
  <c r="K179" i="8"/>
  <c r="E161" i="8" a="1"/>
  <c r="E161" i="8" s="1"/>
  <c r="E163" i="8" a="1"/>
  <c r="E163" i="8" s="1"/>
  <c r="E164" i="8" a="1"/>
  <c r="E164" i="8"/>
  <c r="E165" i="8" a="1"/>
  <c r="E165" i="8" s="1"/>
  <c r="E166" i="8" a="1"/>
  <c r="E166" i="8"/>
  <c r="E167" i="8" a="1"/>
  <c r="E167" i="8" s="1"/>
  <c r="E168" i="8" a="1"/>
  <c r="E168" i="8"/>
  <c r="E169" i="8" a="1"/>
  <c r="E169" i="8" s="1"/>
  <c r="E170" i="8" a="1"/>
  <c r="E170" i="8"/>
  <c r="E171" i="8" a="1"/>
  <c r="E171" i="8" s="1"/>
  <c r="E172" i="8" a="1"/>
  <c r="E172" i="8"/>
  <c r="E173" i="8" a="1"/>
  <c r="E173" i="8" s="1"/>
  <c r="E174" i="8" a="1"/>
  <c r="E174" i="8"/>
  <c r="E175" i="8" a="1"/>
  <c r="E175" i="8" s="1"/>
  <c r="E176" i="8" a="1"/>
  <c r="E176" i="8"/>
  <c r="E177" i="8" a="1"/>
  <c r="E177" i="8" s="1"/>
  <c r="E178" i="8" a="1"/>
  <c r="E178" i="8"/>
  <c r="E179" i="8" a="1"/>
  <c r="E179" i="8" s="1"/>
  <c r="E160" i="8" a="1"/>
  <c r="E160" i="8" s="1"/>
  <c r="E134" i="8" a="1"/>
  <c r="E134" i="8" s="1"/>
  <c r="O65" i="12"/>
  <c r="O64" i="12"/>
  <c r="O63" i="12"/>
  <c r="O60" i="12"/>
  <c r="O59" i="12"/>
  <c r="O58" i="12"/>
  <c r="O55" i="12"/>
  <c r="O54" i="12"/>
  <c r="O53" i="12"/>
  <c r="O50" i="12"/>
  <c r="O49" i="12"/>
  <c r="O48" i="12"/>
  <c r="AD34" i="12"/>
  <c r="AD35" i="12" s="1"/>
  <c r="AD32" i="12"/>
  <c r="L32" i="12"/>
  <c r="K32" i="12"/>
  <c r="D29" i="12"/>
  <c r="Z27" i="12"/>
  <c r="B16" i="12"/>
  <c r="F52" i="12" s="1"/>
  <c r="L12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09" i="8"/>
  <c r="M109" i="8"/>
  <c r="G129" i="8"/>
  <c r="Q53" i="1"/>
  <c r="R53" i="1"/>
  <c r="S53" i="1"/>
  <c r="T53" i="1"/>
  <c r="U53" i="1"/>
  <c r="Q54" i="1"/>
  <c r="R54" i="1"/>
  <c r="S54" i="1"/>
  <c r="T54" i="1"/>
  <c r="U54" i="1"/>
  <c r="Q55" i="1"/>
  <c r="R55" i="1"/>
  <c r="S55" i="1"/>
  <c r="T55" i="1"/>
  <c r="U55" i="1"/>
  <c r="R52" i="1"/>
  <c r="S52" i="1"/>
  <c r="T52" i="1"/>
  <c r="U52" i="1"/>
  <c r="Q52" i="1"/>
  <c r="E124" i="8"/>
  <c r="E110" i="8"/>
  <c r="F110" i="8"/>
  <c r="H110" i="8"/>
  <c r="I110" i="8"/>
  <c r="E111" i="8"/>
  <c r="F111" i="8"/>
  <c r="H111" i="8"/>
  <c r="I111" i="8"/>
  <c r="E112" i="8"/>
  <c r="F112" i="8"/>
  <c r="H112" i="8"/>
  <c r="I112" i="8"/>
  <c r="E113" i="8"/>
  <c r="F113" i="8"/>
  <c r="H113" i="8"/>
  <c r="I113" i="8"/>
  <c r="E114" i="8"/>
  <c r="F114" i="8"/>
  <c r="H114" i="8"/>
  <c r="I114" i="8"/>
  <c r="E115" i="8"/>
  <c r="F115" i="8"/>
  <c r="H115" i="8"/>
  <c r="I115" i="8"/>
  <c r="E116" i="8"/>
  <c r="F116" i="8"/>
  <c r="H116" i="8"/>
  <c r="I116" i="8"/>
  <c r="E117" i="8"/>
  <c r="F117" i="8"/>
  <c r="H117" i="8"/>
  <c r="I117" i="8"/>
  <c r="E118" i="8"/>
  <c r="F118" i="8"/>
  <c r="H118" i="8"/>
  <c r="I118" i="8"/>
  <c r="E119" i="8"/>
  <c r="F119" i="8"/>
  <c r="H119" i="8"/>
  <c r="I119" i="8"/>
  <c r="E120" i="8"/>
  <c r="F120" i="8"/>
  <c r="H120" i="8"/>
  <c r="I120" i="8"/>
  <c r="E121" i="8"/>
  <c r="F121" i="8"/>
  <c r="H121" i="8"/>
  <c r="I121" i="8"/>
  <c r="E122" i="8"/>
  <c r="F122" i="8"/>
  <c r="H122" i="8"/>
  <c r="I122" i="8"/>
  <c r="E123" i="8"/>
  <c r="F123" i="8"/>
  <c r="H123" i="8"/>
  <c r="I123" i="8"/>
  <c r="F124" i="8"/>
  <c r="H124" i="8"/>
  <c r="I124" i="8"/>
  <c r="E125" i="8"/>
  <c r="F125" i="8"/>
  <c r="H125" i="8"/>
  <c r="I125" i="8"/>
  <c r="E126" i="8"/>
  <c r="F126" i="8"/>
  <c r="H126" i="8"/>
  <c r="I126" i="8"/>
  <c r="E127" i="8"/>
  <c r="F127" i="8"/>
  <c r="H127" i="8"/>
  <c r="I127" i="8"/>
  <c r="E128" i="8"/>
  <c r="F128" i="8"/>
  <c r="H128" i="8"/>
  <c r="I128" i="8"/>
  <c r="F109" i="8"/>
  <c r="F129" i="8" s="1"/>
  <c r="H109" i="8"/>
  <c r="I109" i="8"/>
  <c r="AK110" i="8" s="1" a="1"/>
  <c r="AK110" i="8" s="1"/>
  <c r="E109" i="8"/>
  <c r="O676" i="19" l="1"/>
  <c r="S10" i="19"/>
  <c r="S24" i="19"/>
  <c r="M38" i="19"/>
  <c r="R59" i="19"/>
  <c r="O80" i="19"/>
  <c r="L235" i="19"/>
  <c r="T241" i="19"/>
  <c r="T297" i="19"/>
  <c r="S311" i="19"/>
  <c r="R416" i="19"/>
  <c r="U423" i="19"/>
  <c r="N430" i="19"/>
  <c r="T486" i="19"/>
  <c r="L508" i="19"/>
  <c r="N536" i="19"/>
  <c r="T577" i="19"/>
  <c r="T591" i="19"/>
  <c r="M668" i="19"/>
  <c r="T10" i="19"/>
  <c r="L24" i="19"/>
  <c r="T24" i="19"/>
  <c r="O38" i="19"/>
  <c r="K45" i="19"/>
  <c r="T59" i="19"/>
  <c r="V297" i="19"/>
  <c r="T311" i="19"/>
  <c r="U416" i="19"/>
  <c r="N431" i="19"/>
  <c r="V591" i="19"/>
  <c r="L45" i="19"/>
  <c r="T255" i="19"/>
  <c r="L277" i="19"/>
  <c r="M284" i="19"/>
  <c r="O290" i="19"/>
  <c r="O298" i="19"/>
  <c r="M374" i="19"/>
  <c r="M388" i="19"/>
  <c r="S402" i="19"/>
  <c r="K430" i="19"/>
  <c r="L507" i="19"/>
  <c r="L535" i="19"/>
  <c r="R577" i="19"/>
  <c r="O592" i="19"/>
  <c r="M612" i="19"/>
  <c r="N193" i="19"/>
  <c r="K333" i="19"/>
  <c r="N627" i="19"/>
  <c r="N683" i="19"/>
  <c r="S38" i="19"/>
  <c r="T45" i="19"/>
  <c r="K52" i="19"/>
  <c r="K88" i="19"/>
  <c r="N137" i="19"/>
  <c r="L143" i="19"/>
  <c r="R143" i="19"/>
  <c r="M150" i="19"/>
  <c r="R157" i="19"/>
  <c r="K192" i="19"/>
  <c r="R199" i="19"/>
  <c r="N221" i="19"/>
  <c r="K227" i="19"/>
  <c r="S248" i="19"/>
  <c r="L269" i="19"/>
  <c r="L325" i="19"/>
  <c r="R325" i="19"/>
  <c r="K332" i="19"/>
  <c r="L333" i="19"/>
  <c r="K382" i="19"/>
  <c r="O402" i="19"/>
  <c r="N416" i="19"/>
  <c r="K437" i="19"/>
  <c r="K473" i="19"/>
  <c r="S507" i="19"/>
  <c r="U556" i="19"/>
  <c r="V563" i="19"/>
  <c r="S570" i="19"/>
  <c r="S605" i="19"/>
  <c r="K620" i="19"/>
  <c r="L626" i="19"/>
  <c r="S654" i="19"/>
  <c r="R661" i="19"/>
  <c r="K682" i="19"/>
  <c r="R31" i="19"/>
  <c r="R115" i="19"/>
  <c r="S227" i="19"/>
  <c r="V31" i="19"/>
  <c r="N53" i="19"/>
  <c r="L59" i="19"/>
  <c r="S73" i="19"/>
  <c r="R129" i="19"/>
  <c r="K136" i="19"/>
  <c r="T157" i="19"/>
  <c r="L171" i="19"/>
  <c r="T171" i="19"/>
  <c r="M192" i="19"/>
  <c r="T199" i="19"/>
  <c r="K326" i="19"/>
  <c r="T325" i="19"/>
  <c r="L332" i="19"/>
  <c r="N333" i="19"/>
  <c r="L353" i="19"/>
  <c r="N375" i="19"/>
  <c r="O382" i="19"/>
  <c r="N389" i="19"/>
  <c r="L417" i="19"/>
  <c r="N424" i="19"/>
  <c r="S430" i="19"/>
  <c r="N437" i="19"/>
  <c r="M444" i="19"/>
  <c r="R458" i="19"/>
  <c r="M493" i="19"/>
  <c r="T507" i="19"/>
  <c r="K536" i="19"/>
  <c r="K599" i="19"/>
  <c r="S598" i="19"/>
  <c r="N613" i="19"/>
  <c r="M626" i="19"/>
  <c r="S626" i="19"/>
  <c r="O640" i="19"/>
  <c r="T661" i="19"/>
  <c r="R675" i="19"/>
  <c r="M682" i="19"/>
  <c r="K704" i="19"/>
  <c r="S94" i="19"/>
  <c r="S101" i="19"/>
  <c r="R171" i="19"/>
  <c r="K94" i="19"/>
  <c r="K144" i="19"/>
  <c r="S143" i="19"/>
  <c r="K220" i="19"/>
  <c r="N227" i="19"/>
  <c r="L248" i="19"/>
  <c r="O270" i="19"/>
  <c r="T283" i="19"/>
  <c r="L305" i="19"/>
  <c r="R24" i="19"/>
  <c r="N31" i="19"/>
  <c r="N39" i="19"/>
  <c r="L46" i="19"/>
  <c r="R87" i="19"/>
  <c r="N95" i="19"/>
  <c r="N101" i="19"/>
  <c r="K108" i="19"/>
  <c r="L115" i="19"/>
  <c r="T129" i="19"/>
  <c r="M136" i="19"/>
  <c r="O144" i="19"/>
  <c r="T143" i="19"/>
  <c r="O172" i="19"/>
  <c r="S185" i="19"/>
  <c r="K193" i="19"/>
  <c r="M200" i="19"/>
  <c r="R213" i="19"/>
  <c r="M220" i="19"/>
  <c r="U220" i="19"/>
  <c r="K228" i="19"/>
  <c r="K234" i="19"/>
  <c r="L249" i="19"/>
  <c r="K277" i="19"/>
  <c r="R297" i="19"/>
  <c r="K304" i="19"/>
  <c r="R311" i="19"/>
  <c r="O326" i="19"/>
  <c r="V325" i="19"/>
  <c r="M332" i="19"/>
  <c r="K374" i="19"/>
  <c r="L388" i="19"/>
  <c r="R402" i="19"/>
  <c r="L423" i="19"/>
  <c r="M431" i="19"/>
  <c r="T430" i="19"/>
  <c r="L438" i="19"/>
  <c r="M445" i="19"/>
  <c r="S458" i="19"/>
  <c r="S465" i="19"/>
  <c r="S486" i="19"/>
  <c r="L494" i="19"/>
  <c r="N508" i="19"/>
  <c r="K535" i="19"/>
  <c r="L536" i="19"/>
  <c r="O564" i="19"/>
  <c r="O570" i="19"/>
  <c r="L591" i="19"/>
  <c r="R591" i="19"/>
  <c r="K598" i="19"/>
  <c r="L599" i="19"/>
  <c r="K612" i="19"/>
  <c r="T619" i="19"/>
  <c r="L627" i="19"/>
  <c r="L675" i="19"/>
  <c r="V675" i="19"/>
  <c r="K683" i="19"/>
  <c r="L697" i="19"/>
  <c r="L165" i="19"/>
  <c r="O319" i="19"/>
  <c r="O318" i="19"/>
  <c r="N319" i="19"/>
  <c r="V10" i="19"/>
  <c r="O17" i="19"/>
  <c r="N24" i="19"/>
  <c r="V24" i="19"/>
  <c r="L32" i="19"/>
  <c r="L39" i="19"/>
  <c r="M45" i="19"/>
  <c r="N46" i="19"/>
  <c r="M52" i="19"/>
  <c r="K60" i="19"/>
  <c r="S59" i="19"/>
  <c r="K66" i="19"/>
  <c r="N67" i="19"/>
  <c r="T73" i="19"/>
  <c r="M80" i="19"/>
  <c r="O88" i="19"/>
  <c r="T87" i="19"/>
  <c r="M94" i="19"/>
  <c r="T101" i="19"/>
  <c r="M108" i="19"/>
  <c r="K116" i="19"/>
  <c r="S115" i="19"/>
  <c r="K122" i="19"/>
  <c r="N123" i="19"/>
  <c r="L137" i="19"/>
  <c r="V143" i="19"/>
  <c r="O150" i="19"/>
  <c r="S150" i="19"/>
  <c r="S157" i="19"/>
  <c r="K164" i="19"/>
  <c r="N165" i="19"/>
  <c r="K172" i="19"/>
  <c r="S171" i="19"/>
  <c r="K178" i="19"/>
  <c r="N179" i="19"/>
  <c r="T185" i="19"/>
  <c r="L192" i="19"/>
  <c r="L193" i="19"/>
  <c r="T192" i="19"/>
  <c r="V199" i="19"/>
  <c r="L213" i="19"/>
  <c r="O220" i="19"/>
  <c r="O221" i="19"/>
  <c r="N228" i="19"/>
  <c r="T227" i="19"/>
  <c r="N234" i="19"/>
  <c r="R234" i="19"/>
  <c r="N241" i="19"/>
  <c r="V241" i="19"/>
  <c r="M248" i="19"/>
  <c r="N249" i="19"/>
  <c r="S255" i="19"/>
  <c r="K262" i="19"/>
  <c r="N263" i="19"/>
  <c r="K270" i="19"/>
  <c r="S276" i="19"/>
  <c r="V283" i="19"/>
  <c r="K318" i="19"/>
  <c r="K346" i="19"/>
  <c r="M361" i="19"/>
  <c r="L361" i="19"/>
  <c r="L360" i="19"/>
  <c r="K361" i="19"/>
  <c r="T437" i="19"/>
  <c r="U437" i="19"/>
  <c r="R437" i="19"/>
  <c r="M480" i="19"/>
  <c r="N480" i="19"/>
  <c r="M479" i="19"/>
  <c r="L480" i="19"/>
  <c r="L479" i="19"/>
  <c r="K480" i="19"/>
  <c r="K479" i="19"/>
  <c r="N501" i="19"/>
  <c r="O501" i="19"/>
  <c r="K501" i="19"/>
  <c r="L500" i="19"/>
  <c r="M585" i="19"/>
  <c r="O584" i="19"/>
  <c r="M584" i="19"/>
  <c r="N585" i="19"/>
  <c r="K584" i="19"/>
  <c r="M655" i="19"/>
  <c r="N655" i="19"/>
  <c r="M654" i="19"/>
  <c r="L655" i="19"/>
  <c r="L654" i="19"/>
  <c r="K655" i="19"/>
  <c r="K654" i="19"/>
  <c r="L123" i="19"/>
  <c r="L179" i="19"/>
  <c r="U339" i="19"/>
  <c r="T339" i="19"/>
  <c r="V360" i="19"/>
  <c r="S360" i="19"/>
  <c r="U542" i="19"/>
  <c r="T542" i="19"/>
  <c r="S542" i="19"/>
  <c r="R542" i="19"/>
  <c r="U647" i="19"/>
  <c r="V647" i="19"/>
  <c r="T647" i="19"/>
  <c r="R647" i="19"/>
  <c r="L18" i="19"/>
  <c r="K25" i="19"/>
  <c r="O45" i="19"/>
  <c r="O46" i="19"/>
  <c r="O52" i="19"/>
  <c r="O60" i="19"/>
  <c r="M66" i="19"/>
  <c r="V73" i="19"/>
  <c r="V87" i="19"/>
  <c r="O94" i="19"/>
  <c r="V101" i="19"/>
  <c r="O108" i="19"/>
  <c r="O116" i="19"/>
  <c r="T115" i="19"/>
  <c r="M122" i="19"/>
  <c r="L151" i="19"/>
  <c r="M164" i="19"/>
  <c r="M178" i="19"/>
  <c r="V185" i="19"/>
  <c r="N213" i="19"/>
  <c r="V227" i="19"/>
  <c r="S234" i="19"/>
  <c r="O248" i="19"/>
  <c r="O249" i="19"/>
  <c r="M262" i="19"/>
  <c r="R283" i="19"/>
  <c r="L291" i="19"/>
  <c r="M305" i="19"/>
  <c r="O305" i="19"/>
  <c r="O304" i="19"/>
  <c r="K305" i="19"/>
  <c r="S304" i="19"/>
  <c r="M318" i="19"/>
  <c r="S332" i="19"/>
  <c r="S339" i="19"/>
  <c r="S353" i="19"/>
  <c r="T353" i="19"/>
  <c r="K360" i="19"/>
  <c r="N361" i="19"/>
  <c r="M452" i="19"/>
  <c r="N452" i="19"/>
  <c r="M451" i="19"/>
  <c r="L452" i="19"/>
  <c r="L451" i="19"/>
  <c r="K452" i="19"/>
  <c r="K451" i="19"/>
  <c r="O479" i="19"/>
  <c r="S500" i="19"/>
  <c r="T500" i="19"/>
  <c r="V535" i="19"/>
  <c r="T535" i="19"/>
  <c r="S535" i="19"/>
  <c r="U633" i="19"/>
  <c r="T633" i="19"/>
  <c r="S633" i="19"/>
  <c r="R633" i="19"/>
  <c r="L67" i="19"/>
  <c r="O214" i="19"/>
  <c r="L263" i="19"/>
  <c r="O347" i="19"/>
  <c r="M346" i="19"/>
  <c r="N347" i="19"/>
  <c r="U514" i="19"/>
  <c r="T514" i="19"/>
  <c r="S514" i="19"/>
  <c r="R514" i="19"/>
  <c r="K17" i="19"/>
  <c r="N18" i="19"/>
  <c r="K24" i="19"/>
  <c r="L53" i="19"/>
  <c r="V59" i="19"/>
  <c r="O66" i="19"/>
  <c r="S66" i="19"/>
  <c r="R73" i="19"/>
  <c r="L81" i="19"/>
  <c r="L87" i="19"/>
  <c r="L95" i="19"/>
  <c r="R101" i="19"/>
  <c r="L109" i="19"/>
  <c r="V115" i="19"/>
  <c r="O122" i="19"/>
  <c r="S122" i="19"/>
  <c r="K150" i="19"/>
  <c r="N151" i="19"/>
  <c r="V157" i="19"/>
  <c r="O164" i="19"/>
  <c r="V171" i="19"/>
  <c r="O178" i="19"/>
  <c r="S178" i="19"/>
  <c r="R185" i="19"/>
  <c r="O192" i="19"/>
  <c r="O193" i="19"/>
  <c r="L199" i="19"/>
  <c r="S199" i="19"/>
  <c r="T213" i="19"/>
  <c r="L220" i="19"/>
  <c r="L221" i="19"/>
  <c r="S220" i="19"/>
  <c r="R227" i="19"/>
  <c r="U234" i="19"/>
  <c r="R241" i="19"/>
  <c r="K248" i="19"/>
  <c r="K249" i="19"/>
  <c r="V255" i="19"/>
  <c r="O262" i="19"/>
  <c r="O276" i="19"/>
  <c r="O277" i="19"/>
  <c r="S283" i="19"/>
  <c r="K290" i="19"/>
  <c r="N291" i="19"/>
  <c r="L297" i="19"/>
  <c r="L319" i="19"/>
  <c r="M340" i="19"/>
  <c r="N339" i="19"/>
  <c r="V339" i="19"/>
  <c r="L347" i="19"/>
  <c r="N354" i="19"/>
  <c r="K354" i="19"/>
  <c r="R353" i="19"/>
  <c r="M360" i="19"/>
  <c r="O361" i="19"/>
  <c r="U367" i="19"/>
  <c r="R367" i="19"/>
  <c r="U395" i="19"/>
  <c r="T395" i="19"/>
  <c r="S395" i="19"/>
  <c r="R395" i="19"/>
  <c r="O451" i="19"/>
  <c r="N466" i="19"/>
  <c r="M466" i="19"/>
  <c r="M465" i="19"/>
  <c r="O480" i="19"/>
  <c r="U549" i="19"/>
  <c r="T549" i="19"/>
  <c r="S549" i="19"/>
  <c r="R549" i="19"/>
  <c r="V633" i="19"/>
  <c r="M648" i="19"/>
  <c r="O648" i="19"/>
  <c r="K648" i="19"/>
  <c r="L647" i="19"/>
  <c r="O655" i="19"/>
  <c r="M403" i="19"/>
  <c r="O473" i="19"/>
  <c r="L571" i="19"/>
  <c r="T605" i="19"/>
  <c r="O620" i="19"/>
  <c r="V619" i="19"/>
  <c r="L641" i="19"/>
  <c r="V661" i="19"/>
  <c r="O668" i="19"/>
  <c r="O682" i="19"/>
  <c r="O683" i="19"/>
  <c r="V689" i="19"/>
  <c r="O704" i="19"/>
  <c r="O388" i="19"/>
  <c r="O389" i="19"/>
  <c r="N395" i="19"/>
  <c r="K402" i="19"/>
  <c r="O403" i="19"/>
  <c r="O417" i="19"/>
  <c r="O423" i="19"/>
  <c r="O424" i="19"/>
  <c r="V430" i="19"/>
  <c r="L472" i="19"/>
  <c r="S479" i="19"/>
  <c r="V486" i="19"/>
  <c r="O507" i="19"/>
  <c r="O508" i="19"/>
  <c r="M521" i="19"/>
  <c r="L528" i="19"/>
  <c r="T528" i="19"/>
  <c r="M549" i="19"/>
  <c r="L563" i="19"/>
  <c r="R563" i="19"/>
  <c r="K570" i="19"/>
  <c r="N571" i="19"/>
  <c r="V605" i="19"/>
  <c r="O626" i="19"/>
  <c r="O627" i="19"/>
  <c r="N633" i="19"/>
  <c r="K640" i="19"/>
  <c r="N641" i="19"/>
  <c r="L669" i="19"/>
  <c r="V311" i="19"/>
  <c r="O332" i="19"/>
  <c r="O333" i="19"/>
  <c r="L375" i="19"/>
  <c r="L381" i="19"/>
  <c r="R381" i="19"/>
  <c r="K388" i="19"/>
  <c r="K389" i="19"/>
  <c r="M402" i="19"/>
  <c r="V402" i="19"/>
  <c r="K423" i="19"/>
  <c r="K424" i="19"/>
  <c r="R430" i="19"/>
  <c r="T444" i="19"/>
  <c r="V458" i="19"/>
  <c r="M472" i="19"/>
  <c r="T472" i="19"/>
  <c r="T479" i="19"/>
  <c r="R486" i="19"/>
  <c r="K507" i="19"/>
  <c r="K508" i="19"/>
  <c r="L522" i="19"/>
  <c r="K529" i="19"/>
  <c r="O535" i="19"/>
  <c r="O536" i="19"/>
  <c r="M550" i="19"/>
  <c r="K564" i="19"/>
  <c r="T563" i="19"/>
  <c r="M570" i="19"/>
  <c r="V577" i="19"/>
  <c r="O598" i="19"/>
  <c r="R605" i="19"/>
  <c r="L613" i="19"/>
  <c r="L619" i="19"/>
  <c r="R619" i="19"/>
  <c r="K626" i="19"/>
  <c r="K627" i="19"/>
  <c r="M640" i="19"/>
  <c r="S661" i="19"/>
  <c r="K668" i="19"/>
  <c r="N669" i="19"/>
  <c r="K676" i="19"/>
  <c r="T675" i="19"/>
  <c r="L682" i="19"/>
  <c r="L683" i="19"/>
  <c r="S682" i="19"/>
  <c r="S689" i="19"/>
  <c r="M696" i="19"/>
  <c r="L703" i="19"/>
  <c r="T703" i="19"/>
  <c r="M11" i="19"/>
  <c r="L130" i="19"/>
  <c r="M129" i="19"/>
  <c r="O130" i="19"/>
  <c r="K130" i="19"/>
  <c r="L129" i="19"/>
  <c r="N130" i="19"/>
  <c r="O129" i="19"/>
  <c r="K129" i="19"/>
  <c r="O207" i="19"/>
  <c r="K207" i="19"/>
  <c r="L206" i="19"/>
  <c r="N207" i="19"/>
  <c r="N206" i="19"/>
  <c r="M207" i="19"/>
  <c r="M206" i="19"/>
  <c r="L207" i="19"/>
  <c r="K206" i="19"/>
  <c r="O410" i="19"/>
  <c r="K410" i="19"/>
  <c r="L409" i="19"/>
  <c r="N410" i="19"/>
  <c r="N409" i="19"/>
  <c r="M410" i="19"/>
  <c r="M409" i="19"/>
  <c r="L410" i="19"/>
  <c r="K409" i="19"/>
  <c r="O409" i="19"/>
  <c r="T521" i="19"/>
  <c r="S521" i="19"/>
  <c r="V521" i="19"/>
  <c r="R521" i="19"/>
  <c r="U521" i="19"/>
  <c r="S668" i="19"/>
  <c r="V668" i="19"/>
  <c r="R668" i="19"/>
  <c r="T668" i="19"/>
  <c r="U668" i="19"/>
  <c r="K10" i="19"/>
  <c r="O10" i="19"/>
  <c r="N11" i="19"/>
  <c r="N17" i="19"/>
  <c r="M18" i="19"/>
  <c r="R17" i="19"/>
  <c r="V17" i="19"/>
  <c r="O32" i="19"/>
  <c r="K32" i="19"/>
  <c r="L31" i="19"/>
  <c r="N32" i="19"/>
  <c r="O31" i="19"/>
  <c r="T108" i="19"/>
  <c r="S108" i="19"/>
  <c r="V108" i="19"/>
  <c r="R108" i="19"/>
  <c r="N129" i="19"/>
  <c r="T136" i="19"/>
  <c r="S136" i="19"/>
  <c r="V136" i="19"/>
  <c r="R136" i="19"/>
  <c r="L186" i="19"/>
  <c r="M185" i="19"/>
  <c r="O186" i="19"/>
  <c r="K186" i="19"/>
  <c r="L185" i="19"/>
  <c r="N186" i="19"/>
  <c r="O185" i="19"/>
  <c r="K185" i="19"/>
  <c r="O206" i="19"/>
  <c r="T374" i="19"/>
  <c r="S374" i="19"/>
  <c r="V374" i="19"/>
  <c r="R374" i="19"/>
  <c r="U374" i="19"/>
  <c r="U17" i="19"/>
  <c r="L158" i="19"/>
  <c r="M157" i="19"/>
  <c r="O158" i="19"/>
  <c r="K158" i="19"/>
  <c r="L157" i="19"/>
  <c r="N158" i="19"/>
  <c r="O157" i="19"/>
  <c r="K157" i="19"/>
  <c r="L10" i="19"/>
  <c r="K11" i="19"/>
  <c r="O11" i="19"/>
  <c r="S17" i="19"/>
  <c r="L74" i="19"/>
  <c r="M73" i="19"/>
  <c r="O74" i="19"/>
  <c r="K74" i="19"/>
  <c r="L73" i="19"/>
  <c r="N74" i="19"/>
  <c r="O73" i="19"/>
  <c r="K73" i="19"/>
  <c r="M130" i="19"/>
  <c r="M158" i="19"/>
  <c r="T164" i="19"/>
  <c r="S164" i="19"/>
  <c r="V164" i="19"/>
  <c r="R164" i="19"/>
  <c r="T206" i="19"/>
  <c r="U206" i="19"/>
  <c r="S206" i="19"/>
  <c r="R206" i="19"/>
  <c r="L256" i="19"/>
  <c r="M255" i="19"/>
  <c r="O256" i="19"/>
  <c r="N256" i="19"/>
  <c r="O255" i="19"/>
  <c r="K255" i="19"/>
  <c r="K256" i="19"/>
  <c r="N255" i="19"/>
  <c r="L255" i="19"/>
  <c r="L312" i="19"/>
  <c r="M311" i="19"/>
  <c r="O312" i="19"/>
  <c r="K312" i="19"/>
  <c r="L311" i="19"/>
  <c r="N312" i="19"/>
  <c r="O311" i="19"/>
  <c r="K311" i="19"/>
  <c r="M312" i="19"/>
  <c r="N311" i="19"/>
  <c r="L459" i="19"/>
  <c r="M458" i="19"/>
  <c r="N459" i="19"/>
  <c r="N458" i="19"/>
  <c r="M459" i="19"/>
  <c r="L458" i="19"/>
  <c r="K459" i="19"/>
  <c r="K458" i="19"/>
  <c r="O459" i="19"/>
  <c r="O458" i="19"/>
  <c r="N10" i="19"/>
  <c r="T80" i="19"/>
  <c r="S80" i="19"/>
  <c r="V80" i="19"/>
  <c r="R80" i="19"/>
  <c r="M10" i="19"/>
  <c r="L17" i="19"/>
  <c r="K18" i="19"/>
  <c r="L25" i="19"/>
  <c r="M24" i="19"/>
  <c r="O24" i="19"/>
  <c r="O25" i="19"/>
  <c r="M31" i="19"/>
  <c r="M32" i="19"/>
  <c r="T52" i="19"/>
  <c r="S52" i="19"/>
  <c r="V52" i="19"/>
  <c r="R52" i="19"/>
  <c r="N73" i="19"/>
  <c r="L102" i="19"/>
  <c r="M101" i="19"/>
  <c r="O102" i="19"/>
  <c r="K102" i="19"/>
  <c r="L101" i="19"/>
  <c r="N102" i="19"/>
  <c r="O101" i="19"/>
  <c r="K101" i="19"/>
  <c r="U164" i="19"/>
  <c r="M186" i="19"/>
  <c r="V206" i="19"/>
  <c r="M256" i="19"/>
  <c r="T262" i="19"/>
  <c r="S262" i="19"/>
  <c r="V262" i="19"/>
  <c r="R262" i="19"/>
  <c r="U262" i="19"/>
  <c r="S31" i="19"/>
  <c r="L38" i="19"/>
  <c r="K39" i="19"/>
  <c r="O39" i="19"/>
  <c r="T38" i="19"/>
  <c r="U45" i="19"/>
  <c r="N52" i="19"/>
  <c r="M53" i="19"/>
  <c r="M59" i="19"/>
  <c r="L60" i="19"/>
  <c r="L66" i="19"/>
  <c r="K67" i="19"/>
  <c r="O67" i="19"/>
  <c r="T66" i="19"/>
  <c r="N80" i="19"/>
  <c r="M81" i="19"/>
  <c r="M87" i="19"/>
  <c r="L88" i="19"/>
  <c r="L94" i="19"/>
  <c r="K95" i="19"/>
  <c r="O95" i="19"/>
  <c r="T94" i="19"/>
  <c r="N108" i="19"/>
  <c r="M109" i="19"/>
  <c r="M115" i="19"/>
  <c r="L116" i="19"/>
  <c r="L122" i="19"/>
  <c r="K123" i="19"/>
  <c r="O123" i="19"/>
  <c r="T122" i="19"/>
  <c r="S129" i="19"/>
  <c r="N136" i="19"/>
  <c r="M137" i="19"/>
  <c r="M143" i="19"/>
  <c r="L144" i="19"/>
  <c r="L150" i="19"/>
  <c r="K151" i="19"/>
  <c r="O151" i="19"/>
  <c r="T150" i="19"/>
  <c r="N164" i="19"/>
  <c r="M165" i="19"/>
  <c r="M171" i="19"/>
  <c r="L172" i="19"/>
  <c r="L178" i="19"/>
  <c r="K179" i="19"/>
  <c r="O179" i="19"/>
  <c r="T178" i="19"/>
  <c r="N199" i="19"/>
  <c r="N214" i="19"/>
  <c r="O213" i="19"/>
  <c r="K213" i="19"/>
  <c r="K214" i="19"/>
  <c r="V213" i="19"/>
  <c r="L227" i="19"/>
  <c r="O235" i="19"/>
  <c r="K235" i="19"/>
  <c r="L234" i="19"/>
  <c r="O234" i="19"/>
  <c r="V234" i="19"/>
  <c r="V248" i="19"/>
  <c r="R248" i="19"/>
  <c r="T248" i="19"/>
  <c r="L284" i="19"/>
  <c r="M283" i="19"/>
  <c r="O284" i="19"/>
  <c r="K284" i="19"/>
  <c r="L283" i="19"/>
  <c r="N284" i="19"/>
  <c r="O283" i="19"/>
  <c r="K283" i="19"/>
  <c r="T346" i="19"/>
  <c r="S346" i="19"/>
  <c r="V346" i="19"/>
  <c r="R346" i="19"/>
  <c r="L396" i="19"/>
  <c r="M395" i="19"/>
  <c r="O396" i="19"/>
  <c r="K396" i="19"/>
  <c r="L395" i="19"/>
  <c r="N396" i="19"/>
  <c r="O395" i="19"/>
  <c r="K395" i="19"/>
  <c r="M557" i="19"/>
  <c r="O557" i="19"/>
  <c r="K557" i="19"/>
  <c r="L556" i="19"/>
  <c r="N556" i="19"/>
  <c r="N557" i="19"/>
  <c r="M556" i="19"/>
  <c r="L557" i="19"/>
  <c r="K556" i="19"/>
  <c r="O556" i="19"/>
  <c r="T31" i="19"/>
  <c r="U38" i="19"/>
  <c r="N45" i="19"/>
  <c r="R45" i="19"/>
  <c r="V45" i="19"/>
  <c r="N59" i="19"/>
  <c r="M60" i="19"/>
  <c r="U66" i="19"/>
  <c r="N87" i="19"/>
  <c r="M88" i="19"/>
  <c r="U94" i="19"/>
  <c r="N115" i="19"/>
  <c r="M116" i="19"/>
  <c r="U122" i="19"/>
  <c r="N143" i="19"/>
  <c r="M144" i="19"/>
  <c r="U150" i="19"/>
  <c r="N171" i="19"/>
  <c r="M172" i="19"/>
  <c r="U178" i="19"/>
  <c r="V192" i="19"/>
  <c r="R192" i="19"/>
  <c r="L200" i="19"/>
  <c r="M199" i="19"/>
  <c r="O199" i="19"/>
  <c r="O200" i="19"/>
  <c r="N242" i="19"/>
  <c r="O241" i="19"/>
  <c r="K241" i="19"/>
  <c r="L242" i="19"/>
  <c r="M241" i="19"/>
  <c r="M242" i="19"/>
  <c r="T318" i="19"/>
  <c r="S318" i="19"/>
  <c r="V318" i="19"/>
  <c r="R318" i="19"/>
  <c r="L368" i="19"/>
  <c r="M367" i="19"/>
  <c r="O368" i="19"/>
  <c r="K368" i="19"/>
  <c r="L367" i="19"/>
  <c r="N368" i="19"/>
  <c r="O367" i="19"/>
  <c r="K367" i="19"/>
  <c r="T409" i="19"/>
  <c r="U409" i="19"/>
  <c r="S409" i="19"/>
  <c r="R409" i="19"/>
  <c r="N38" i="19"/>
  <c r="R38" i="19"/>
  <c r="L52" i="19"/>
  <c r="K53" i="19"/>
  <c r="K59" i="19"/>
  <c r="O59" i="19"/>
  <c r="N66" i="19"/>
  <c r="R66" i="19"/>
  <c r="L80" i="19"/>
  <c r="K81" i="19"/>
  <c r="K87" i="19"/>
  <c r="O87" i="19"/>
  <c r="N94" i="19"/>
  <c r="R94" i="19"/>
  <c r="L108" i="19"/>
  <c r="K109" i="19"/>
  <c r="K115" i="19"/>
  <c r="O115" i="19"/>
  <c r="N122" i="19"/>
  <c r="R122" i="19"/>
  <c r="L136" i="19"/>
  <c r="K137" i="19"/>
  <c r="K143" i="19"/>
  <c r="O143" i="19"/>
  <c r="N150" i="19"/>
  <c r="R150" i="19"/>
  <c r="L164" i="19"/>
  <c r="K165" i="19"/>
  <c r="K171" i="19"/>
  <c r="O171" i="19"/>
  <c r="N178" i="19"/>
  <c r="R178" i="19"/>
  <c r="S192" i="19"/>
  <c r="K199" i="19"/>
  <c r="K200" i="19"/>
  <c r="M213" i="19"/>
  <c r="M214" i="19"/>
  <c r="V220" i="19"/>
  <c r="R220" i="19"/>
  <c r="L228" i="19"/>
  <c r="M227" i="19"/>
  <c r="O227" i="19"/>
  <c r="O228" i="19"/>
  <c r="M234" i="19"/>
  <c r="M235" i="19"/>
  <c r="L241" i="19"/>
  <c r="O242" i="19"/>
  <c r="T290" i="19"/>
  <c r="S290" i="19"/>
  <c r="V290" i="19"/>
  <c r="R290" i="19"/>
  <c r="U318" i="19"/>
  <c r="L340" i="19"/>
  <c r="M339" i="19"/>
  <c r="O340" i="19"/>
  <c r="K340" i="19"/>
  <c r="L339" i="19"/>
  <c r="N340" i="19"/>
  <c r="O339" i="19"/>
  <c r="K339" i="19"/>
  <c r="N367" i="19"/>
  <c r="V409" i="19"/>
  <c r="V451" i="19"/>
  <c r="R451" i="19"/>
  <c r="U451" i="19"/>
  <c r="T451" i="19"/>
  <c r="S451" i="19"/>
  <c r="L543" i="19"/>
  <c r="M542" i="19"/>
  <c r="O543" i="19"/>
  <c r="K543" i="19"/>
  <c r="L542" i="19"/>
  <c r="N543" i="19"/>
  <c r="O542" i="19"/>
  <c r="K542" i="19"/>
  <c r="M543" i="19"/>
  <c r="N542" i="19"/>
  <c r="U241" i="19"/>
  <c r="N262" i="19"/>
  <c r="M263" i="19"/>
  <c r="M269" i="19"/>
  <c r="L270" i="19"/>
  <c r="U269" i="19"/>
  <c r="T276" i="19"/>
  <c r="N290" i="19"/>
  <c r="M291" i="19"/>
  <c r="M297" i="19"/>
  <c r="L298" i="19"/>
  <c r="U297" i="19"/>
  <c r="T304" i="19"/>
  <c r="N318" i="19"/>
  <c r="M319" i="19"/>
  <c r="M325" i="19"/>
  <c r="L326" i="19"/>
  <c r="U325" i="19"/>
  <c r="T332" i="19"/>
  <c r="N346" i="19"/>
  <c r="M347" i="19"/>
  <c r="M353" i="19"/>
  <c r="L354" i="19"/>
  <c r="U353" i="19"/>
  <c r="T360" i="19"/>
  <c r="N374" i="19"/>
  <c r="M375" i="19"/>
  <c r="M381" i="19"/>
  <c r="L382" i="19"/>
  <c r="U381" i="19"/>
  <c r="T388" i="19"/>
  <c r="N402" i="19"/>
  <c r="N403" i="19"/>
  <c r="N417" i="19"/>
  <c r="O416" i="19"/>
  <c r="K416" i="19"/>
  <c r="K417" i="19"/>
  <c r="V416" i="19"/>
  <c r="O438" i="19"/>
  <c r="K438" i="19"/>
  <c r="L437" i="19"/>
  <c r="O437" i="19"/>
  <c r="V437" i="19"/>
  <c r="N444" i="19"/>
  <c r="U444" i="19"/>
  <c r="N465" i="19"/>
  <c r="U465" i="19"/>
  <c r="T493" i="19"/>
  <c r="S493" i="19"/>
  <c r="V493" i="19"/>
  <c r="R493" i="19"/>
  <c r="L515" i="19"/>
  <c r="M514" i="19"/>
  <c r="O515" i="19"/>
  <c r="K515" i="19"/>
  <c r="L514" i="19"/>
  <c r="N515" i="19"/>
  <c r="O514" i="19"/>
  <c r="K514" i="19"/>
  <c r="O606" i="19"/>
  <c r="K606" i="19"/>
  <c r="L605" i="19"/>
  <c r="N606" i="19"/>
  <c r="O605" i="19"/>
  <c r="K605" i="19"/>
  <c r="L606" i="19"/>
  <c r="M605" i="19"/>
  <c r="M606" i="19"/>
  <c r="N605" i="19"/>
  <c r="S696" i="19"/>
  <c r="V696" i="19"/>
  <c r="R696" i="19"/>
  <c r="T696" i="19"/>
  <c r="U696" i="19"/>
  <c r="N269" i="19"/>
  <c r="M270" i="19"/>
  <c r="U276" i="19"/>
  <c r="N297" i="19"/>
  <c r="M298" i="19"/>
  <c r="U304" i="19"/>
  <c r="N325" i="19"/>
  <c r="M326" i="19"/>
  <c r="U332" i="19"/>
  <c r="N353" i="19"/>
  <c r="M354" i="19"/>
  <c r="U360" i="19"/>
  <c r="N381" i="19"/>
  <c r="M382" i="19"/>
  <c r="U388" i="19"/>
  <c r="N445" i="19"/>
  <c r="O444" i="19"/>
  <c r="K444" i="19"/>
  <c r="K445" i="19"/>
  <c r="V444" i="19"/>
  <c r="O466" i="19"/>
  <c r="K466" i="19"/>
  <c r="L465" i="19"/>
  <c r="O465" i="19"/>
  <c r="V465" i="19"/>
  <c r="L487" i="19"/>
  <c r="M486" i="19"/>
  <c r="O487" i="19"/>
  <c r="K487" i="19"/>
  <c r="L486" i="19"/>
  <c r="N487" i="19"/>
  <c r="O486" i="19"/>
  <c r="K486" i="19"/>
  <c r="S584" i="19"/>
  <c r="V584" i="19"/>
  <c r="R584" i="19"/>
  <c r="T584" i="19"/>
  <c r="U584" i="19"/>
  <c r="N192" i="19"/>
  <c r="N220" i="19"/>
  <c r="N248" i="19"/>
  <c r="L262" i="19"/>
  <c r="K263" i="19"/>
  <c r="K269" i="19"/>
  <c r="O269" i="19"/>
  <c r="N276" i="19"/>
  <c r="R276" i="19"/>
  <c r="L290" i="19"/>
  <c r="K291" i="19"/>
  <c r="K297" i="19"/>
  <c r="O297" i="19"/>
  <c r="N304" i="19"/>
  <c r="R304" i="19"/>
  <c r="L318" i="19"/>
  <c r="K319" i="19"/>
  <c r="K325" i="19"/>
  <c r="O325" i="19"/>
  <c r="N332" i="19"/>
  <c r="R332" i="19"/>
  <c r="L346" i="19"/>
  <c r="K347" i="19"/>
  <c r="K353" i="19"/>
  <c r="O353" i="19"/>
  <c r="N360" i="19"/>
  <c r="R360" i="19"/>
  <c r="L374" i="19"/>
  <c r="K375" i="19"/>
  <c r="K381" i="19"/>
  <c r="O381" i="19"/>
  <c r="N388" i="19"/>
  <c r="R388" i="19"/>
  <c r="L402" i="19"/>
  <c r="K403" i="19"/>
  <c r="M416" i="19"/>
  <c r="M417" i="19"/>
  <c r="T416" i="19"/>
  <c r="V423" i="19"/>
  <c r="R423" i="19"/>
  <c r="L431" i="19"/>
  <c r="M430" i="19"/>
  <c r="O430" i="19"/>
  <c r="O431" i="19"/>
  <c r="M437" i="19"/>
  <c r="M438" i="19"/>
  <c r="S437" i="19"/>
  <c r="L444" i="19"/>
  <c r="L445" i="19"/>
  <c r="R444" i="19"/>
  <c r="K465" i="19"/>
  <c r="L466" i="19"/>
  <c r="R465" i="19"/>
  <c r="N486" i="19"/>
  <c r="M515" i="19"/>
  <c r="L473" i="19"/>
  <c r="U472" i="19"/>
  <c r="N493" i="19"/>
  <c r="M494" i="19"/>
  <c r="M500" i="19"/>
  <c r="L501" i="19"/>
  <c r="U500" i="19"/>
  <c r="N521" i="19"/>
  <c r="M522" i="19"/>
  <c r="M528" i="19"/>
  <c r="L529" i="19"/>
  <c r="U528" i="19"/>
  <c r="N549" i="19"/>
  <c r="N550" i="19"/>
  <c r="S640" i="19"/>
  <c r="V640" i="19"/>
  <c r="R640" i="19"/>
  <c r="T640" i="19"/>
  <c r="O690" i="19"/>
  <c r="K690" i="19"/>
  <c r="L689" i="19"/>
  <c r="N690" i="19"/>
  <c r="O689" i="19"/>
  <c r="K689" i="19"/>
  <c r="L690" i="19"/>
  <c r="M689" i="19"/>
  <c r="N472" i="19"/>
  <c r="M473" i="19"/>
  <c r="R472" i="19"/>
  <c r="V472" i="19"/>
  <c r="U479" i="19"/>
  <c r="K493" i="19"/>
  <c r="O493" i="19"/>
  <c r="N494" i="19"/>
  <c r="N500" i="19"/>
  <c r="M501" i="19"/>
  <c r="R500" i="19"/>
  <c r="V500" i="19"/>
  <c r="U507" i="19"/>
  <c r="K521" i="19"/>
  <c r="O521" i="19"/>
  <c r="N522" i="19"/>
  <c r="N528" i="19"/>
  <c r="M529" i="19"/>
  <c r="R528" i="19"/>
  <c r="V528" i="19"/>
  <c r="U535" i="19"/>
  <c r="K549" i="19"/>
  <c r="O549" i="19"/>
  <c r="O550" i="19"/>
  <c r="O578" i="19"/>
  <c r="K578" i="19"/>
  <c r="L577" i="19"/>
  <c r="N578" i="19"/>
  <c r="O577" i="19"/>
  <c r="K577" i="19"/>
  <c r="L578" i="19"/>
  <c r="M577" i="19"/>
  <c r="S612" i="19"/>
  <c r="V612" i="19"/>
  <c r="R612" i="19"/>
  <c r="T612" i="19"/>
  <c r="U640" i="19"/>
  <c r="O662" i="19"/>
  <c r="K662" i="19"/>
  <c r="L661" i="19"/>
  <c r="N662" i="19"/>
  <c r="O661" i="19"/>
  <c r="K661" i="19"/>
  <c r="L662" i="19"/>
  <c r="M661" i="19"/>
  <c r="N689" i="19"/>
  <c r="N423" i="19"/>
  <c r="N451" i="19"/>
  <c r="K472" i="19"/>
  <c r="O472" i="19"/>
  <c r="N479" i="19"/>
  <c r="R479" i="19"/>
  <c r="L493" i="19"/>
  <c r="K494" i="19"/>
  <c r="K500" i="19"/>
  <c r="O500" i="19"/>
  <c r="N507" i="19"/>
  <c r="R507" i="19"/>
  <c r="L521" i="19"/>
  <c r="K522" i="19"/>
  <c r="K528" i="19"/>
  <c r="O528" i="19"/>
  <c r="N535" i="19"/>
  <c r="R535" i="19"/>
  <c r="L549" i="19"/>
  <c r="K550" i="19"/>
  <c r="V556" i="19"/>
  <c r="R556" i="19"/>
  <c r="T556" i="19"/>
  <c r="N577" i="19"/>
  <c r="U612" i="19"/>
  <c r="O634" i="19"/>
  <c r="K634" i="19"/>
  <c r="L633" i="19"/>
  <c r="N634" i="19"/>
  <c r="O633" i="19"/>
  <c r="K633" i="19"/>
  <c r="L634" i="19"/>
  <c r="M633" i="19"/>
  <c r="N661" i="19"/>
  <c r="M690" i="19"/>
  <c r="K563" i="19"/>
  <c r="O563" i="19"/>
  <c r="N564" i="19"/>
  <c r="S563" i="19"/>
  <c r="N570" i="19"/>
  <c r="M571" i="19"/>
  <c r="R570" i="19"/>
  <c r="V570" i="19"/>
  <c r="L584" i="19"/>
  <c r="K585" i="19"/>
  <c r="O585" i="19"/>
  <c r="K591" i="19"/>
  <c r="O591" i="19"/>
  <c r="N592" i="19"/>
  <c r="S591" i="19"/>
  <c r="N598" i="19"/>
  <c r="M599" i="19"/>
  <c r="R598" i="19"/>
  <c r="V598" i="19"/>
  <c r="L612" i="19"/>
  <c r="K613" i="19"/>
  <c r="O613" i="19"/>
  <c r="K619" i="19"/>
  <c r="O619" i="19"/>
  <c r="N620" i="19"/>
  <c r="S619" i="19"/>
  <c r="N626" i="19"/>
  <c r="R626" i="19"/>
  <c r="V626" i="19"/>
  <c r="L640" i="19"/>
  <c r="K641" i="19"/>
  <c r="O641" i="19"/>
  <c r="K647" i="19"/>
  <c r="O647" i="19"/>
  <c r="N648" i="19"/>
  <c r="S647" i="19"/>
  <c r="N654" i="19"/>
  <c r="R654" i="19"/>
  <c r="V654" i="19"/>
  <c r="L668" i="19"/>
  <c r="K669" i="19"/>
  <c r="O669" i="19"/>
  <c r="K675" i="19"/>
  <c r="O675" i="19"/>
  <c r="N676" i="19"/>
  <c r="S675" i="19"/>
  <c r="N682" i="19"/>
  <c r="R682" i="19"/>
  <c r="V682" i="19"/>
  <c r="L696" i="19"/>
  <c r="K697" i="19"/>
  <c r="O697" i="19"/>
  <c r="K703" i="19"/>
  <c r="O703" i="19"/>
  <c r="N704" i="19"/>
  <c r="S703" i="19"/>
  <c r="M563" i="19"/>
  <c r="L564" i="19"/>
  <c r="L570" i="19"/>
  <c r="K571" i="19"/>
  <c r="T570" i="19"/>
  <c r="N584" i="19"/>
  <c r="M591" i="19"/>
  <c r="L592" i="19"/>
  <c r="T598" i="19"/>
  <c r="N612" i="19"/>
  <c r="M619" i="19"/>
  <c r="L620" i="19"/>
  <c r="T626" i="19"/>
  <c r="N640" i="19"/>
  <c r="M647" i="19"/>
  <c r="L648" i="19"/>
  <c r="T654" i="19"/>
  <c r="N668" i="19"/>
  <c r="M675" i="19"/>
  <c r="L676" i="19"/>
  <c r="T682" i="19"/>
  <c r="N696" i="19"/>
  <c r="M697" i="19"/>
  <c r="M703" i="19"/>
  <c r="L704" i="19"/>
  <c r="U703" i="19"/>
  <c r="N563" i="19"/>
  <c r="N591" i="19"/>
  <c r="N619" i="19"/>
  <c r="N647" i="19"/>
  <c r="N675" i="19"/>
  <c r="K696" i="19"/>
  <c r="O696" i="19"/>
  <c r="N703" i="19"/>
  <c r="R703" i="19"/>
  <c r="U31" i="17"/>
  <c r="S703" i="17"/>
  <c r="R682" i="17"/>
  <c r="S605" i="17"/>
  <c r="U479" i="17"/>
  <c r="L459" i="17"/>
  <c r="V542" i="17"/>
  <c r="U444" i="17"/>
  <c r="S423" i="17"/>
  <c r="V311" i="17"/>
  <c r="S17" i="17"/>
  <c r="V668" i="17"/>
  <c r="S647" i="17"/>
  <c r="U605" i="17"/>
  <c r="V514" i="17"/>
  <c r="S479" i="17"/>
  <c r="V395" i="17"/>
  <c r="U220" i="17"/>
  <c r="R115" i="17"/>
  <c r="U94" i="17"/>
  <c r="R73" i="17"/>
  <c r="U675" i="17"/>
  <c r="M193" i="17"/>
  <c r="S675" i="17"/>
  <c r="V612" i="17"/>
  <c r="T507" i="17"/>
  <c r="R472" i="17"/>
  <c r="U227" i="17"/>
  <c r="U17" i="17"/>
  <c r="U703" i="17"/>
  <c r="T675" i="17"/>
  <c r="T647" i="17"/>
  <c r="R612" i="17"/>
  <c r="R584" i="17"/>
  <c r="U528" i="17"/>
  <c r="R514" i="17"/>
  <c r="S507" i="17"/>
  <c r="R486" i="17"/>
  <c r="V458" i="17"/>
  <c r="T423" i="17"/>
  <c r="V409" i="17"/>
  <c r="U395" i="17"/>
  <c r="V381" i="17"/>
  <c r="V227" i="17"/>
  <c r="S220" i="17"/>
  <c r="T150" i="17"/>
  <c r="M613" i="17"/>
  <c r="N374" i="17"/>
  <c r="K136" i="17"/>
  <c r="R654" i="17"/>
  <c r="T591" i="17"/>
  <c r="S577" i="17"/>
  <c r="R556" i="17"/>
  <c r="U507" i="17"/>
  <c r="R430" i="17"/>
  <c r="U388" i="17"/>
  <c r="V185" i="17"/>
  <c r="U115" i="17"/>
  <c r="V59" i="17"/>
  <c r="N682" i="17"/>
  <c r="K626" i="17"/>
  <c r="N542" i="17"/>
  <c r="L445" i="17"/>
  <c r="L347" i="17"/>
  <c r="R353" i="17"/>
  <c r="R283" i="17"/>
  <c r="S276" i="17"/>
  <c r="S269" i="17"/>
  <c r="S213" i="17"/>
  <c r="S108" i="17"/>
  <c r="T52" i="17"/>
  <c r="T38" i="17"/>
  <c r="U24" i="17"/>
  <c r="S24" i="17"/>
  <c r="M683" i="17"/>
  <c r="O627" i="17"/>
  <c r="N543" i="17"/>
  <c r="M53" i="17"/>
  <c r="T661" i="17"/>
  <c r="U619" i="17"/>
  <c r="U577" i="17"/>
  <c r="U549" i="17"/>
  <c r="U465" i="17"/>
  <c r="S395" i="17"/>
  <c r="T388" i="17"/>
  <c r="U381" i="17"/>
  <c r="S346" i="17"/>
  <c r="V283" i="17"/>
  <c r="U276" i="17"/>
  <c r="V269" i="17"/>
  <c r="U262" i="17"/>
  <c r="R227" i="17"/>
  <c r="R185" i="17"/>
  <c r="V101" i="17"/>
  <c r="S59" i="17"/>
  <c r="U45" i="17"/>
  <c r="O682" i="17"/>
  <c r="M641" i="17"/>
  <c r="K627" i="17"/>
  <c r="M543" i="17"/>
  <c r="R10" i="17"/>
  <c r="S661" i="17"/>
  <c r="U647" i="17"/>
  <c r="S619" i="17"/>
  <c r="V598" i="17"/>
  <c r="V584" i="17"/>
  <c r="T577" i="17"/>
  <c r="S549" i="17"/>
  <c r="T535" i="17"/>
  <c r="T521" i="17"/>
  <c r="V472" i="17"/>
  <c r="S465" i="17"/>
  <c r="T451" i="17"/>
  <c r="T437" i="17"/>
  <c r="U423" i="17"/>
  <c r="V416" i="17"/>
  <c r="R395" i="17"/>
  <c r="S381" i="17"/>
  <c r="T318" i="17"/>
  <c r="U283" i="17"/>
  <c r="U269" i="17"/>
  <c r="V213" i="17"/>
  <c r="V115" i="17"/>
  <c r="U108" i="17"/>
  <c r="S101" i="17"/>
  <c r="AP103" i="15"/>
  <c r="AP99" i="15"/>
  <c r="AP95" i="15"/>
  <c r="AP91" i="15"/>
  <c r="AP87" i="15"/>
  <c r="AP83" i="15"/>
  <c r="AP79" i="15"/>
  <c r="AP75" i="15"/>
  <c r="AP71" i="15"/>
  <c r="AP67" i="15"/>
  <c r="AP63" i="15"/>
  <c r="AP59" i="15"/>
  <c r="AP55" i="15"/>
  <c r="AP51" i="15"/>
  <c r="AP47" i="15"/>
  <c r="AP43" i="15"/>
  <c r="AP39" i="15"/>
  <c r="AP35" i="15"/>
  <c r="AP31" i="15"/>
  <c r="AP27" i="15"/>
  <c r="AP23" i="15"/>
  <c r="AP19" i="15"/>
  <c r="AP15" i="15"/>
  <c r="AP11" i="15"/>
  <c r="AP106" i="15"/>
  <c r="AP102" i="15"/>
  <c r="AP98" i="15"/>
  <c r="AP94" i="15"/>
  <c r="AP90" i="15"/>
  <c r="AP86" i="15"/>
  <c r="AP82" i="15"/>
  <c r="AP78" i="15"/>
  <c r="AP74" i="15"/>
  <c r="AP70" i="15"/>
  <c r="AP66" i="15"/>
  <c r="AP62" i="15"/>
  <c r="AP58" i="15"/>
  <c r="AP54" i="15"/>
  <c r="AP50" i="15"/>
  <c r="AP46" i="15"/>
  <c r="AP42" i="15"/>
  <c r="AP38" i="15"/>
  <c r="AP34" i="15"/>
  <c r="AP30" i="15"/>
  <c r="AP26" i="15"/>
  <c r="AP22" i="15"/>
  <c r="AP18" i="15"/>
  <c r="AP14" i="15"/>
  <c r="AP10" i="15"/>
  <c r="M697" i="17"/>
  <c r="N564" i="17"/>
  <c r="O417" i="17"/>
  <c r="O249" i="17"/>
  <c r="M81" i="17"/>
  <c r="O52" i="17"/>
  <c r="V17" i="17"/>
  <c r="R17" i="17"/>
  <c r="U689" i="17"/>
  <c r="V682" i="17"/>
  <c r="R668" i="17"/>
  <c r="U633" i="17"/>
  <c r="V626" i="17"/>
  <c r="T619" i="17"/>
  <c r="U612" i="17"/>
  <c r="T605" i="17"/>
  <c r="R598" i="17"/>
  <c r="S591" i="17"/>
  <c r="U563" i="17"/>
  <c r="V556" i="17"/>
  <c r="T549" i="17"/>
  <c r="R542" i="17"/>
  <c r="S535" i="17"/>
  <c r="R528" i="17"/>
  <c r="S521" i="17"/>
  <c r="U493" i="17"/>
  <c r="V486" i="17"/>
  <c r="T479" i="17"/>
  <c r="U472" i="17"/>
  <c r="T465" i="17"/>
  <c r="R458" i="17"/>
  <c r="S451" i="17"/>
  <c r="R444" i="17"/>
  <c r="S437" i="17"/>
  <c r="R409" i="17"/>
  <c r="V367" i="17"/>
  <c r="U339" i="17"/>
  <c r="U332" i="17"/>
  <c r="V325" i="17"/>
  <c r="U318" i="17"/>
  <c r="S283" i="17"/>
  <c r="T262" i="17"/>
  <c r="R241" i="17"/>
  <c r="U171" i="17"/>
  <c r="U164" i="17"/>
  <c r="V157" i="17"/>
  <c r="U150" i="17"/>
  <c r="S115" i="17"/>
  <c r="U101" i="17"/>
  <c r="T94" i="17"/>
  <c r="V73" i="17"/>
  <c r="R59" i="17"/>
  <c r="S52" i="17"/>
  <c r="S45" i="17"/>
  <c r="S38" i="17"/>
  <c r="V171" i="17"/>
  <c r="O626" i="17"/>
  <c r="O696" i="17"/>
  <c r="N683" i="17"/>
  <c r="K682" i="17"/>
  <c r="M640" i="17"/>
  <c r="N627" i="17"/>
  <c r="N626" i="17"/>
  <c r="K606" i="17"/>
  <c r="M564" i="17"/>
  <c r="K542" i="17"/>
  <c r="M522" i="17"/>
  <c r="O452" i="17"/>
  <c r="K417" i="17"/>
  <c r="N375" i="17"/>
  <c r="O346" i="17"/>
  <c r="K249" i="17"/>
  <c r="N137" i="17"/>
  <c r="K81" i="17"/>
  <c r="M25" i="17"/>
  <c r="V696" i="17"/>
  <c r="T689" i="17"/>
  <c r="V640" i="17"/>
  <c r="T633" i="17"/>
  <c r="R626" i="17"/>
  <c r="V570" i="17"/>
  <c r="T563" i="17"/>
  <c r="V500" i="17"/>
  <c r="T493" i="17"/>
  <c r="U374" i="17"/>
  <c r="S339" i="17"/>
  <c r="T332" i="17"/>
  <c r="U325" i="17"/>
  <c r="U206" i="17"/>
  <c r="S171" i="17"/>
  <c r="T164" i="17"/>
  <c r="U157" i="17"/>
  <c r="V129" i="17"/>
  <c r="V339" i="17"/>
  <c r="N696" i="17"/>
  <c r="M627" i="17"/>
  <c r="L626" i="17"/>
  <c r="N613" i="17"/>
  <c r="N563" i="17"/>
  <c r="O416" i="17"/>
  <c r="O374" i="17"/>
  <c r="N248" i="17"/>
  <c r="M137" i="17"/>
  <c r="N80" i="17"/>
  <c r="M24" i="17"/>
  <c r="V10" i="17"/>
  <c r="T703" i="17"/>
  <c r="R696" i="17"/>
  <c r="S689" i="17"/>
  <c r="U661" i="17"/>
  <c r="V654" i="17"/>
  <c r="R640" i="17"/>
  <c r="S633" i="17"/>
  <c r="U591" i="17"/>
  <c r="R570" i="17"/>
  <c r="S563" i="17"/>
  <c r="U535" i="17"/>
  <c r="V528" i="17"/>
  <c r="U521" i="17"/>
  <c r="R500" i="17"/>
  <c r="S493" i="17"/>
  <c r="U451" i="17"/>
  <c r="V444" i="17"/>
  <c r="U437" i="17"/>
  <c r="V430" i="17"/>
  <c r="S402" i="17"/>
  <c r="T374" i="17"/>
  <c r="R339" i="17"/>
  <c r="S325" i="17"/>
  <c r="R297" i="17"/>
  <c r="S227" i="17"/>
  <c r="U213" i="17"/>
  <c r="T206" i="17"/>
  <c r="R171" i="17"/>
  <c r="S157" i="17"/>
  <c r="R129" i="17"/>
  <c r="U59" i="17"/>
  <c r="V45" i="17"/>
  <c r="U38" i="17"/>
  <c r="V31" i="17"/>
  <c r="T24" i="17"/>
  <c r="R360" i="17"/>
  <c r="V360" i="17"/>
  <c r="R304" i="17"/>
  <c r="V304" i="17"/>
  <c r="V255" i="17"/>
  <c r="R248" i="17"/>
  <c r="V248" i="17"/>
  <c r="V199" i="17"/>
  <c r="R192" i="17"/>
  <c r="V192" i="17"/>
  <c r="V143" i="17"/>
  <c r="R136" i="17"/>
  <c r="V136" i="17"/>
  <c r="V87" i="17"/>
  <c r="R80" i="17"/>
  <c r="V80" i="17"/>
  <c r="U682" i="17"/>
  <c r="U654" i="17"/>
  <c r="U626" i="17"/>
  <c r="U570" i="17"/>
  <c r="U556" i="17"/>
  <c r="U500" i="17"/>
  <c r="U458" i="17"/>
  <c r="U416" i="17"/>
  <c r="U311" i="17"/>
  <c r="U304" i="17"/>
  <c r="V297" i="17"/>
  <c r="R290" i="17"/>
  <c r="V290" i="17"/>
  <c r="U255" i="17"/>
  <c r="U248" i="17"/>
  <c r="V241" i="17"/>
  <c r="R234" i="17"/>
  <c r="V234" i="17"/>
  <c r="U199" i="17"/>
  <c r="R178" i="17"/>
  <c r="V178" i="17"/>
  <c r="U143" i="17"/>
  <c r="U136" i="17"/>
  <c r="R122" i="17"/>
  <c r="V122" i="17"/>
  <c r="U87" i="17"/>
  <c r="U80" i="17"/>
  <c r="R66" i="17"/>
  <c r="V66" i="17"/>
  <c r="V703" i="17"/>
  <c r="T696" i="17"/>
  <c r="V689" i="17"/>
  <c r="T682" i="17"/>
  <c r="V675" i="17"/>
  <c r="T668" i="17"/>
  <c r="V661" i="17"/>
  <c r="T654" i="17"/>
  <c r="V647" i="17"/>
  <c r="T640" i="17"/>
  <c r="V633" i="17"/>
  <c r="T626" i="17"/>
  <c r="V619" i="17"/>
  <c r="T612" i="17"/>
  <c r="V605" i="17"/>
  <c r="T598" i="17"/>
  <c r="V591" i="17"/>
  <c r="T584" i="17"/>
  <c r="V577" i="17"/>
  <c r="T570" i="17"/>
  <c r="V563" i="17"/>
  <c r="T556" i="17"/>
  <c r="V549" i="17"/>
  <c r="T542" i="17"/>
  <c r="V535" i="17"/>
  <c r="T528" i="17"/>
  <c r="V521" i="17"/>
  <c r="T514" i="17"/>
  <c r="V507" i="17"/>
  <c r="T500" i="17"/>
  <c r="V493" i="17"/>
  <c r="T486" i="17"/>
  <c r="V479" i="17"/>
  <c r="T472" i="17"/>
  <c r="V465" i="17"/>
  <c r="T458" i="17"/>
  <c r="V451" i="17"/>
  <c r="T444" i="17"/>
  <c r="V437" i="17"/>
  <c r="T430" i="17"/>
  <c r="V423" i="17"/>
  <c r="T416" i="17"/>
  <c r="U409" i="17"/>
  <c r="R388" i="17"/>
  <c r="V388" i="17"/>
  <c r="R381" i="17"/>
  <c r="S367" i="17"/>
  <c r="T360" i="17"/>
  <c r="U353" i="17"/>
  <c r="R332" i="17"/>
  <c r="V332" i="17"/>
  <c r="R325" i="17"/>
  <c r="S311" i="17"/>
  <c r="T304" i="17"/>
  <c r="U297" i="17"/>
  <c r="U290" i="17"/>
  <c r="R276" i="17"/>
  <c r="V276" i="17"/>
  <c r="R269" i="17"/>
  <c r="S255" i="17"/>
  <c r="T248" i="17"/>
  <c r="U241" i="17"/>
  <c r="U234" i="17"/>
  <c r="R220" i="17"/>
  <c r="V220" i="17"/>
  <c r="R213" i="17"/>
  <c r="S199" i="17"/>
  <c r="T192" i="17"/>
  <c r="U185" i="17"/>
  <c r="U178" i="17"/>
  <c r="R164" i="17"/>
  <c r="V164" i="17"/>
  <c r="R157" i="17"/>
  <c r="S143" i="17"/>
  <c r="T136" i="17"/>
  <c r="U129" i="17"/>
  <c r="U122" i="17"/>
  <c r="R108" i="17"/>
  <c r="V108" i="17"/>
  <c r="R101" i="17"/>
  <c r="S87" i="17"/>
  <c r="T80" i="17"/>
  <c r="U73" i="17"/>
  <c r="U66" i="17"/>
  <c r="R52" i="17"/>
  <c r="V52" i="17"/>
  <c r="R45" i="17"/>
  <c r="U696" i="17"/>
  <c r="U668" i="17"/>
  <c r="U640" i="17"/>
  <c r="U598" i="17"/>
  <c r="U584" i="17"/>
  <c r="U542" i="17"/>
  <c r="U514" i="17"/>
  <c r="U486" i="17"/>
  <c r="U430" i="17"/>
  <c r="R402" i="17"/>
  <c r="V402" i="17"/>
  <c r="U367" i="17"/>
  <c r="U360" i="17"/>
  <c r="V353" i="17"/>
  <c r="R346" i="17"/>
  <c r="V346" i="17"/>
  <c r="U192" i="17"/>
  <c r="S416" i="17"/>
  <c r="S409" i="17"/>
  <c r="T402" i="17"/>
  <c r="R374" i="17"/>
  <c r="V374" i="17"/>
  <c r="R367" i="17"/>
  <c r="S360" i="17"/>
  <c r="S353" i="17"/>
  <c r="T346" i="17"/>
  <c r="R318" i="17"/>
  <c r="V318" i="17"/>
  <c r="R311" i="17"/>
  <c r="S304" i="17"/>
  <c r="S297" i="17"/>
  <c r="T290" i="17"/>
  <c r="R262" i="17"/>
  <c r="V262" i="17"/>
  <c r="R255" i="17"/>
  <c r="S248" i="17"/>
  <c r="S241" i="17"/>
  <c r="T234" i="17"/>
  <c r="R206" i="17"/>
  <c r="V206" i="17"/>
  <c r="R199" i="17"/>
  <c r="S192" i="17"/>
  <c r="S185" i="17"/>
  <c r="T178" i="17"/>
  <c r="R150" i="17"/>
  <c r="V150" i="17"/>
  <c r="R143" i="17"/>
  <c r="S136" i="17"/>
  <c r="S129" i="17"/>
  <c r="T122" i="17"/>
  <c r="R94" i="17"/>
  <c r="V94" i="17"/>
  <c r="R87" i="17"/>
  <c r="S80" i="17"/>
  <c r="S73" i="17"/>
  <c r="T66" i="17"/>
  <c r="S31" i="17"/>
  <c r="T31" i="17"/>
  <c r="V38" i="17"/>
  <c r="V24" i="17"/>
  <c r="U10" i="17"/>
  <c r="T10" i="17"/>
  <c r="O655" i="17"/>
  <c r="L557" i="17"/>
  <c r="N697" i="17"/>
  <c r="M696" i="17"/>
  <c r="O662" i="17"/>
  <c r="N655" i="17"/>
  <c r="N654" i="17"/>
  <c r="N612" i="17"/>
  <c r="O598" i="17"/>
  <c r="L563" i="17"/>
  <c r="O556" i="17"/>
  <c r="M550" i="17"/>
  <c r="O458" i="17"/>
  <c r="M452" i="17"/>
  <c r="O444" i="17"/>
  <c r="N431" i="17"/>
  <c r="K416" i="17"/>
  <c r="M375" i="17"/>
  <c r="M374" i="17"/>
  <c r="K346" i="17"/>
  <c r="N277" i="17"/>
  <c r="M249" i="17"/>
  <c r="M248" i="17"/>
  <c r="N192" i="17"/>
  <c r="O81" i="17"/>
  <c r="L80" i="17"/>
  <c r="N52" i="17"/>
  <c r="O654" i="17"/>
  <c r="K662" i="17"/>
  <c r="M655" i="17"/>
  <c r="L654" i="17"/>
  <c r="N641" i="17"/>
  <c r="L627" i="17"/>
  <c r="M612" i="17"/>
  <c r="O599" i="17"/>
  <c r="L598" i="17"/>
  <c r="M556" i="17"/>
  <c r="K550" i="17"/>
  <c r="O542" i="17"/>
  <c r="N487" i="17"/>
  <c r="N458" i="17"/>
  <c r="L451" i="17"/>
  <c r="K444" i="17"/>
  <c r="M431" i="17"/>
  <c r="L375" i="17"/>
  <c r="K374" i="17"/>
  <c r="M277" i="17"/>
  <c r="L249" i="17"/>
  <c r="L248" i="17"/>
  <c r="N53" i="17"/>
  <c r="K52" i="17"/>
  <c r="K599" i="17"/>
  <c r="O690" i="17"/>
  <c r="K655" i="17"/>
  <c r="K654" i="17"/>
  <c r="M599" i="17"/>
  <c r="K598" i="17"/>
  <c r="M578" i="17"/>
  <c r="M557" i="17"/>
  <c r="K556" i="17"/>
  <c r="O486" i="17"/>
  <c r="O430" i="17"/>
  <c r="N339" i="17"/>
  <c r="K276" i="17"/>
  <c r="M669" i="17"/>
  <c r="M515" i="17"/>
  <c r="O221" i="17"/>
  <c r="O220" i="17"/>
  <c r="L18" i="17"/>
  <c r="K690" i="17"/>
  <c r="O668" i="17"/>
  <c r="N571" i="17"/>
  <c r="N570" i="17"/>
  <c r="O514" i="17"/>
  <c r="M480" i="17"/>
  <c r="N473" i="17"/>
  <c r="N472" i="17"/>
  <c r="L396" i="17"/>
  <c r="K305" i="17"/>
  <c r="N221" i="17"/>
  <c r="N220" i="17"/>
  <c r="L165" i="17"/>
  <c r="M164" i="17"/>
  <c r="M18" i="17"/>
  <c r="O480" i="17"/>
  <c r="O472" i="17"/>
  <c r="M165" i="17"/>
  <c r="N17" i="17"/>
  <c r="L683" i="17"/>
  <c r="M682" i="17"/>
  <c r="N668" i="17"/>
  <c r="O640" i="17"/>
  <c r="O634" i="17"/>
  <c r="M571" i="17"/>
  <c r="L570" i="17"/>
  <c r="L543" i="17"/>
  <c r="M542" i="17"/>
  <c r="N514" i="17"/>
  <c r="N486" i="17"/>
  <c r="N479" i="17"/>
  <c r="M473" i="17"/>
  <c r="M472" i="17"/>
  <c r="N459" i="17"/>
  <c r="K458" i="17"/>
  <c r="K452" i="17"/>
  <c r="N445" i="17"/>
  <c r="N444" i="17"/>
  <c r="M430" i="17"/>
  <c r="N417" i="17"/>
  <c r="N416" i="17"/>
  <c r="N395" i="17"/>
  <c r="N347" i="17"/>
  <c r="N346" i="17"/>
  <c r="O340" i="17"/>
  <c r="M333" i="17"/>
  <c r="N304" i="17"/>
  <c r="O276" i="17"/>
  <c r="N249" i="17"/>
  <c r="O248" i="17"/>
  <c r="M221" i="17"/>
  <c r="L220" i="17"/>
  <c r="O165" i="17"/>
  <c r="K165" i="17"/>
  <c r="L164" i="17"/>
  <c r="O136" i="17"/>
  <c r="L53" i="17"/>
  <c r="M52" i="17"/>
  <c r="L25" i="17"/>
  <c r="O571" i="17"/>
  <c r="O570" i="17"/>
  <c r="M396" i="17"/>
  <c r="M305" i="17"/>
  <c r="N164" i="17"/>
  <c r="M17" i="17"/>
  <c r="O683" i="17"/>
  <c r="K683" i="17"/>
  <c r="N669" i="17"/>
  <c r="M668" i="17"/>
  <c r="L655" i="17"/>
  <c r="N640" i="17"/>
  <c r="K634" i="17"/>
  <c r="O612" i="17"/>
  <c r="O606" i="17"/>
  <c r="N599" i="17"/>
  <c r="N598" i="17"/>
  <c r="L591" i="17"/>
  <c r="K571" i="17"/>
  <c r="K570" i="17"/>
  <c r="K564" i="17"/>
  <c r="N557" i="17"/>
  <c r="N556" i="17"/>
  <c r="O550" i="17"/>
  <c r="O543" i="17"/>
  <c r="K543" i="17"/>
  <c r="O528" i="17"/>
  <c r="N515" i="17"/>
  <c r="M514" i="17"/>
  <c r="L479" i="17"/>
  <c r="L473" i="17"/>
  <c r="K472" i="17"/>
  <c r="N451" i="17"/>
  <c r="M445" i="17"/>
  <c r="M444" i="17"/>
  <c r="M417" i="17"/>
  <c r="L416" i="17"/>
  <c r="M395" i="17"/>
  <c r="M347" i="17"/>
  <c r="M346" i="17"/>
  <c r="M340" i="17"/>
  <c r="O305" i="17"/>
  <c r="L304" i="17"/>
  <c r="N276" i="17"/>
  <c r="K221" i="17"/>
  <c r="K220" i="17"/>
  <c r="N165" i="17"/>
  <c r="O164" i="17"/>
  <c r="N136" i="17"/>
  <c r="O53" i="17"/>
  <c r="K53" i="17"/>
  <c r="N24" i="17"/>
  <c r="N529" i="17"/>
  <c r="N528" i="17"/>
  <c r="M424" i="17"/>
  <c r="O389" i="17"/>
  <c r="O368" i="17"/>
  <c r="M109" i="17"/>
  <c r="N108" i="17"/>
  <c r="L697" i="17"/>
  <c r="K696" i="17"/>
  <c r="L689" i="17"/>
  <c r="L669" i="17"/>
  <c r="K668" i="17"/>
  <c r="L661" i="17"/>
  <c r="L641" i="17"/>
  <c r="K640" i="17"/>
  <c r="L633" i="17"/>
  <c r="L613" i="17"/>
  <c r="K612" i="17"/>
  <c r="L605" i="17"/>
  <c r="M585" i="17"/>
  <c r="M577" i="17"/>
  <c r="L549" i="17"/>
  <c r="M529" i="17"/>
  <c r="M528" i="17"/>
  <c r="N521" i="17"/>
  <c r="L515" i="17"/>
  <c r="K514" i="17"/>
  <c r="N501" i="17"/>
  <c r="N500" i="17"/>
  <c r="M494" i="17"/>
  <c r="M487" i="17"/>
  <c r="M486" i="17"/>
  <c r="M459" i="17"/>
  <c r="M458" i="17"/>
  <c r="L431" i="17"/>
  <c r="K430" i="17"/>
  <c r="K424" i="17"/>
  <c r="L403" i="17"/>
  <c r="O396" i="17"/>
  <c r="K396" i="17"/>
  <c r="L395" i="17"/>
  <c r="N389" i="17"/>
  <c r="O382" i="17"/>
  <c r="O375" i="17"/>
  <c r="K375" i="17"/>
  <c r="N368" i="17"/>
  <c r="N361" i="17"/>
  <c r="O354" i="17"/>
  <c r="O347" i="17"/>
  <c r="K347" i="17"/>
  <c r="N340" i="17"/>
  <c r="L339" i="17"/>
  <c r="O332" i="17"/>
  <c r="O326" i="17"/>
  <c r="N325" i="17"/>
  <c r="N305" i="17"/>
  <c r="O304" i="17"/>
  <c r="K304" i="17"/>
  <c r="L193" i="17"/>
  <c r="M192" i="17"/>
  <c r="L109" i="17"/>
  <c r="M108" i="17"/>
  <c r="N81" i="17"/>
  <c r="O80" i="17"/>
  <c r="K80" i="17"/>
  <c r="O25" i="17"/>
  <c r="K25" i="17"/>
  <c r="L24" i="17"/>
  <c r="O500" i="17"/>
  <c r="M403" i="17"/>
  <c r="K326" i="17"/>
  <c r="L599" i="17"/>
  <c r="M592" i="17"/>
  <c r="M584" i="17"/>
  <c r="L571" i="17"/>
  <c r="O564" i="17"/>
  <c r="L529" i="17"/>
  <c r="K528" i="17"/>
  <c r="M501" i="17"/>
  <c r="M500" i="17"/>
  <c r="N493" i="17"/>
  <c r="L487" i="17"/>
  <c r="K486" i="17"/>
  <c r="K480" i="17"/>
  <c r="N465" i="17"/>
  <c r="N423" i="17"/>
  <c r="M410" i="17"/>
  <c r="N402" i="17"/>
  <c r="N396" i="17"/>
  <c r="O395" i="17"/>
  <c r="O388" i="17"/>
  <c r="K382" i="17"/>
  <c r="O367" i="17"/>
  <c r="O360" i="17"/>
  <c r="K354" i="17"/>
  <c r="N332" i="17"/>
  <c r="M326" i="17"/>
  <c r="M325" i="17"/>
  <c r="L277" i="17"/>
  <c r="M276" i="17"/>
  <c r="O193" i="17"/>
  <c r="K193" i="17"/>
  <c r="L192" i="17"/>
  <c r="L137" i="17"/>
  <c r="M136" i="17"/>
  <c r="O109" i="17"/>
  <c r="K109" i="17"/>
  <c r="L108" i="17"/>
  <c r="N25" i="17"/>
  <c r="O24" i="17"/>
  <c r="L501" i="17"/>
  <c r="K500" i="17"/>
  <c r="N430" i="17"/>
  <c r="O424" i="17"/>
  <c r="L423" i="17"/>
  <c r="M402" i="17"/>
  <c r="N388" i="17"/>
  <c r="N381" i="17"/>
  <c r="N367" i="17"/>
  <c r="N360" i="17"/>
  <c r="N353" i="17"/>
  <c r="O339" i="17"/>
  <c r="N333" i="17"/>
  <c r="M332" i="17"/>
  <c r="L326" i="17"/>
  <c r="L325" i="17"/>
  <c r="L305" i="17"/>
  <c r="O277" i="17"/>
  <c r="K277" i="17"/>
  <c r="L221" i="17"/>
  <c r="N193" i="17"/>
  <c r="O192" i="17"/>
  <c r="O137" i="17"/>
  <c r="K137" i="17"/>
  <c r="N109" i="17"/>
  <c r="O108" i="17"/>
  <c r="L81" i="17"/>
  <c r="M676" i="17"/>
  <c r="N675" i="17"/>
  <c r="M535" i="17"/>
  <c r="L536" i="17"/>
  <c r="K535" i="17"/>
  <c r="O535" i="17"/>
  <c r="N536" i="17"/>
  <c r="M507" i="17"/>
  <c r="L508" i="17"/>
  <c r="K507" i="17"/>
  <c r="O507" i="17"/>
  <c r="N508" i="17"/>
  <c r="K437" i="17"/>
  <c r="O437" i="17"/>
  <c r="N438" i="17"/>
  <c r="L437" i="17"/>
  <c r="K438" i="17"/>
  <c r="O438" i="17"/>
  <c r="M437" i="17"/>
  <c r="L438" i="17"/>
  <c r="L290" i="17"/>
  <c r="K291" i="17"/>
  <c r="O291" i="17"/>
  <c r="K290" i="17"/>
  <c r="L291" i="17"/>
  <c r="M290" i="17"/>
  <c r="M291" i="17"/>
  <c r="N290" i="17"/>
  <c r="O290" i="17"/>
  <c r="N291" i="17"/>
  <c r="K255" i="17"/>
  <c r="O255" i="17"/>
  <c r="N256" i="17"/>
  <c r="L255" i="17"/>
  <c r="L256" i="17"/>
  <c r="M255" i="17"/>
  <c r="M256" i="17"/>
  <c r="N255" i="17"/>
  <c r="K256" i="17"/>
  <c r="O256" i="17"/>
  <c r="M213" i="17"/>
  <c r="L214" i="17"/>
  <c r="K213" i="17"/>
  <c r="K214" i="17"/>
  <c r="L213" i="17"/>
  <c r="M214" i="17"/>
  <c r="N213" i="17"/>
  <c r="O213" i="17"/>
  <c r="N214" i="17"/>
  <c r="L178" i="17"/>
  <c r="K179" i="17"/>
  <c r="O179" i="17"/>
  <c r="K178" i="17"/>
  <c r="L179" i="17"/>
  <c r="M178" i="17"/>
  <c r="M179" i="17"/>
  <c r="N178" i="17"/>
  <c r="O178" i="17"/>
  <c r="N179" i="17"/>
  <c r="K143" i="17"/>
  <c r="O143" i="17"/>
  <c r="N144" i="17"/>
  <c r="L143" i="17"/>
  <c r="L144" i="17"/>
  <c r="M143" i="17"/>
  <c r="M144" i="17"/>
  <c r="N143" i="17"/>
  <c r="K144" i="17"/>
  <c r="O144" i="17"/>
  <c r="M101" i="17"/>
  <c r="L102" i="17"/>
  <c r="K101" i="17"/>
  <c r="K102" i="17"/>
  <c r="L101" i="17"/>
  <c r="M102" i="17"/>
  <c r="N101" i="17"/>
  <c r="O101" i="17"/>
  <c r="N102" i="17"/>
  <c r="L66" i="17"/>
  <c r="K67" i="17"/>
  <c r="O67" i="17"/>
  <c r="K66" i="17"/>
  <c r="L67" i="17"/>
  <c r="M66" i="17"/>
  <c r="M67" i="17"/>
  <c r="N66" i="17"/>
  <c r="O66" i="17"/>
  <c r="N67" i="17"/>
  <c r="K31" i="17"/>
  <c r="O31" i="17"/>
  <c r="N32" i="17"/>
  <c r="L31" i="17"/>
  <c r="L32" i="17"/>
  <c r="M31" i="17"/>
  <c r="M32" i="17"/>
  <c r="N31" i="17"/>
  <c r="K32" i="17"/>
  <c r="O32" i="17"/>
  <c r="L704" i="17"/>
  <c r="M703" i="17"/>
  <c r="O697" i="17"/>
  <c r="K697" i="17"/>
  <c r="N690" i="17"/>
  <c r="O689" i="17"/>
  <c r="K689" i="17"/>
  <c r="L676" i="17"/>
  <c r="M675" i="17"/>
  <c r="O669" i="17"/>
  <c r="K669" i="17"/>
  <c r="N662" i="17"/>
  <c r="O661" i="17"/>
  <c r="K661" i="17"/>
  <c r="L648" i="17"/>
  <c r="M647" i="17"/>
  <c r="O641" i="17"/>
  <c r="K641" i="17"/>
  <c r="N634" i="17"/>
  <c r="O633" i="17"/>
  <c r="K633" i="17"/>
  <c r="L620" i="17"/>
  <c r="M619" i="17"/>
  <c r="O613" i="17"/>
  <c r="K613" i="17"/>
  <c r="N606" i="17"/>
  <c r="O605" i="17"/>
  <c r="K605" i="17"/>
  <c r="K592" i="17"/>
  <c r="L585" i="17"/>
  <c r="K584" i="17"/>
  <c r="L578" i="17"/>
  <c r="M563" i="17"/>
  <c r="L564" i="17"/>
  <c r="K563" i="17"/>
  <c r="K536" i="17"/>
  <c r="O522" i="17"/>
  <c r="K508" i="17"/>
  <c r="O494" i="17"/>
  <c r="L318" i="17"/>
  <c r="K319" i="17"/>
  <c r="K318" i="17"/>
  <c r="L319" i="17"/>
  <c r="M318" i="17"/>
  <c r="M319" i="17"/>
  <c r="N318" i="17"/>
  <c r="O318" i="17"/>
  <c r="N319" i="17"/>
  <c r="K283" i="17"/>
  <c r="O283" i="17"/>
  <c r="N284" i="17"/>
  <c r="L283" i="17"/>
  <c r="L284" i="17"/>
  <c r="M283" i="17"/>
  <c r="M284" i="17"/>
  <c r="N283" i="17"/>
  <c r="K284" i="17"/>
  <c r="O284" i="17"/>
  <c r="M241" i="17"/>
  <c r="L242" i="17"/>
  <c r="K241" i="17"/>
  <c r="K242" i="17"/>
  <c r="L241" i="17"/>
  <c r="M242" i="17"/>
  <c r="N241" i="17"/>
  <c r="O241" i="17"/>
  <c r="N242" i="17"/>
  <c r="L206" i="17"/>
  <c r="K207" i="17"/>
  <c r="O207" i="17"/>
  <c r="K206" i="17"/>
  <c r="L207" i="17"/>
  <c r="M206" i="17"/>
  <c r="M207" i="17"/>
  <c r="N206" i="17"/>
  <c r="O206" i="17"/>
  <c r="N207" i="17"/>
  <c r="K171" i="17"/>
  <c r="O171" i="17"/>
  <c r="N172" i="17"/>
  <c r="L171" i="17"/>
  <c r="L172" i="17"/>
  <c r="M171" i="17"/>
  <c r="M172" i="17"/>
  <c r="N171" i="17"/>
  <c r="K172" i="17"/>
  <c r="O172" i="17"/>
  <c r="M129" i="17"/>
  <c r="L130" i="17"/>
  <c r="K129" i="17"/>
  <c r="K130" i="17"/>
  <c r="L129" i="17"/>
  <c r="M130" i="17"/>
  <c r="N129" i="17"/>
  <c r="O129" i="17"/>
  <c r="N130" i="17"/>
  <c r="L94" i="17"/>
  <c r="K95" i="17"/>
  <c r="O95" i="17"/>
  <c r="K94" i="17"/>
  <c r="L95" i="17"/>
  <c r="M94" i="17"/>
  <c r="M95" i="17"/>
  <c r="N94" i="17"/>
  <c r="O94" i="17"/>
  <c r="N95" i="17"/>
  <c r="K59" i="17"/>
  <c r="O59" i="17"/>
  <c r="N60" i="17"/>
  <c r="L59" i="17"/>
  <c r="L60" i="17"/>
  <c r="M59" i="17"/>
  <c r="M60" i="17"/>
  <c r="N59" i="17"/>
  <c r="K60" i="17"/>
  <c r="O60" i="17"/>
  <c r="M648" i="17"/>
  <c r="N647" i="17"/>
  <c r="N619" i="17"/>
  <c r="O704" i="17"/>
  <c r="K704" i="17"/>
  <c r="L703" i="17"/>
  <c r="M690" i="17"/>
  <c r="N689" i="17"/>
  <c r="O676" i="17"/>
  <c r="K676" i="17"/>
  <c r="L675" i="17"/>
  <c r="M662" i="17"/>
  <c r="N661" i="17"/>
  <c r="O620" i="17"/>
  <c r="K620" i="17"/>
  <c r="L619" i="17"/>
  <c r="M606" i="17"/>
  <c r="N605" i="17"/>
  <c r="M591" i="17"/>
  <c r="L592" i="17"/>
  <c r="K577" i="17"/>
  <c r="O577" i="17"/>
  <c r="N578" i="17"/>
  <c r="N535" i="17"/>
  <c r="K521" i="17"/>
  <c r="O521" i="17"/>
  <c r="N522" i="17"/>
  <c r="M521" i="17"/>
  <c r="L522" i="17"/>
  <c r="N507" i="17"/>
  <c r="K493" i="17"/>
  <c r="O493" i="17"/>
  <c r="N494" i="17"/>
  <c r="M493" i="17"/>
  <c r="L494" i="17"/>
  <c r="M438" i="17"/>
  <c r="K409" i="17"/>
  <c r="O409" i="17"/>
  <c r="N410" i="17"/>
  <c r="L409" i="17"/>
  <c r="K410" i="17"/>
  <c r="O410" i="17"/>
  <c r="M409" i="17"/>
  <c r="L410" i="17"/>
  <c r="K311" i="17"/>
  <c r="O311" i="17"/>
  <c r="N312" i="17"/>
  <c r="L311" i="17"/>
  <c r="L312" i="17"/>
  <c r="M311" i="17"/>
  <c r="M312" i="17"/>
  <c r="N311" i="17"/>
  <c r="K312" i="17"/>
  <c r="O312" i="17"/>
  <c r="M269" i="17"/>
  <c r="L270" i="17"/>
  <c r="K269" i="17"/>
  <c r="K270" i="17"/>
  <c r="L269" i="17"/>
  <c r="M270" i="17"/>
  <c r="N269" i="17"/>
  <c r="O269" i="17"/>
  <c r="N270" i="17"/>
  <c r="L234" i="17"/>
  <c r="K235" i="17"/>
  <c r="O235" i="17"/>
  <c r="K234" i="17"/>
  <c r="L235" i="17"/>
  <c r="M234" i="17"/>
  <c r="M235" i="17"/>
  <c r="N234" i="17"/>
  <c r="O234" i="17"/>
  <c r="N235" i="17"/>
  <c r="K199" i="17"/>
  <c r="O199" i="17"/>
  <c r="N200" i="17"/>
  <c r="L199" i="17"/>
  <c r="L200" i="17"/>
  <c r="M199" i="17"/>
  <c r="M200" i="17"/>
  <c r="N199" i="17"/>
  <c r="K200" i="17"/>
  <c r="O200" i="17"/>
  <c r="M157" i="17"/>
  <c r="L158" i="17"/>
  <c r="K157" i="17"/>
  <c r="K158" i="17"/>
  <c r="L157" i="17"/>
  <c r="M158" i="17"/>
  <c r="N157" i="17"/>
  <c r="O157" i="17"/>
  <c r="N158" i="17"/>
  <c r="L122" i="17"/>
  <c r="K123" i="17"/>
  <c r="O123" i="17"/>
  <c r="K122" i="17"/>
  <c r="L123" i="17"/>
  <c r="M122" i="17"/>
  <c r="M123" i="17"/>
  <c r="N122" i="17"/>
  <c r="O122" i="17"/>
  <c r="N123" i="17"/>
  <c r="K87" i="17"/>
  <c r="O87" i="17"/>
  <c r="N88" i="17"/>
  <c r="L87" i="17"/>
  <c r="L88" i="17"/>
  <c r="M87" i="17"/>
  <c r="M88" i="17"/>
  <c r="N87" i="17"/>
  <c r="K88" i="17"/>
  <c r="O88" i="17"/>
  <c r="M45" i="17"/>
  <c r="L46" i="17"/>
  <c r="K45" i="17"/>
  <c r="K46" i="17"/>
  <c r="L45" i="17"/>
  <c r="M46" i="17"/>
  <c r="N45" i="17"/>
  <c r="O45" i="17"/>
  <c r="N46" i="17"/>
  <c r="M704" i="17"/>
  <c r="N703" i="17"/>
  <c r="M620" i="17"/>
  <c r="O648" i="17"/>
  <c r="K648" i="17"/>
  <c r="L647" i="17"/>
  <c r="M634" i="17"/>
  <c r="N633" i="17"/>
  <c r="O592" i="17"/>
  <c r="O591" i="17"/>
  <c r="L584" i="17"/>
  <c r="K585" i="17"/>
  <c r="O585" i="17"/>
  <c r="K578" i="17"/>
  <c r="N704" i="17"/>
  <c r="O703" i="17"/>
  <c r="L690" i="17"/>
  <c r="N676" i="17"/>
  <c r="O675" i="17"/>
  <c r="L662" i="17"/>
  <c r="N648" i="17"/>
  <c r="O647" i="17"/>
  <c r="L634" i="17"/>
  <c r="N620" i="17"/>
  <c r="O619" i="17"/>
  <c r="L606" i="17"/>
  <c r="N592" i="17"/>
  <c r="N591" i="17"/>
  <c r="N585" i="17"/>
  <c r="N584" i="17"/>
  <c r="O578" i="17"/>
  <c r="N577" i="17"/>
  <c r="K549" i="17"/>
  <c r="O549" i="17"/>
  <c r="N550" i="17"/>
  <c r="M549" i="17"/>
  <c r="L550" i="17"/>
  <c r="O536" i="17"/>
  <c r="L535" i="17"/>
  <c r="K522" i="17"/>
  <c r="O508" i="17"/>
  <c r="L507" i="17"/>
  <c r="K494" i="17"/>
  <c r="K465" i="17"/>
  <c r="O465" i="17"/>
  <c r="N466" i="17"/>
  <c r="L465" i="17"/>
  <c r="K466" i="17"/>
  <c r="O466" i="17"/>
  <c r="M465" i="17"/>
  <c r="L466" i="17"/>
  <c r="N437" i="17"/>
  <c r="M297" i="17"/>
  <c r="L298" i="17"/>
  <c r="K297" i="17"/>
  <c r="K298" i="17"/>
  <c r="L297" i="17"/>
  <c r="M298" i="17"/>
  <c r="N297" i="17"/>
  <c r="O297" i="17"/>
  <c r="N298" i="17"/>
  <c r="L262" i="17"/>
  <c r="K263" i="17"/>
  <c r="O263" i="17"/>
  <c r="K262" i="17"/>
  <c r="L263" i="17"/>
  <c r="M262" i="17"/>
  <c r="M263" i="17"/>
  <c r="N262" i="17"/>
  <c r="O262" i="17"/>
  <c r="N263" i="17"/>
  <c r="K227" i="17"/>
  <c r="O227" i="17"/>
  <c r="N228" i="17"/>
  <c r="L227" i="17"/>
  <c r="L228" i="17"/>
  <c r="M227" i="17"/>
  <c r="M228" i="17"/>
  <c r="N227" i="17"/>
  <c r="K228" i="17"/>
  <c r="O228" i="17"/>
  <c r="O214" i="17"/>
  <c r="M185" i="17"/>
  <c r="L186" i="17"/>
  <c r="K185" i="17"/>
  <c r="K186" i="17"/>
  <c r="L185" i="17"/>
  <c r="M186" i="17"/>
  <c r="N185" i="17"/>
  <c r="O185" i="17"/>
  <c r="N186" i="17"/>
  <c r="L150" i="17"/>
  <c r="K151" i="17"/>
  <c r="O151" i="17"/>
  <c r="K150" i="17"/>
  <c r="L151" i="17"/>
  <c r="M150" i="17"/>
  <c r="M151" i="17"/>
  <c r="N150" i="17"/>
  <c r="O150" i="17"/>
  <c r="N151" i="17"/>
  <c r="K115" i="17"/>
  <c r="O115" i="17"/>
  <c r="N116" i="17"/>
  <c r="L115" i="17"/>
  <c r="L116" i="17"/>
  <c r="M115" i="17"/>
  <c r="M116" i="17"/>
  <c r="N115" i="17"/>
  <c r="K116" i="17"/>
  <c r="O116" i="17"/>
  <c r="O102" i="17"/>
  <c r="M73" i="17"/>
  <c r="L74" i="17"/>
  <c r="K73" i="17"/>
  <c r="K74" i="17"/>
  <c r="L73" i="17"/>
  <c r="M74" i="17"/>
  <c r="N73" i="17"/>
  <c r="O73" i="17"/>
  <c r="N74" i="17"/>
  <c r="L38" i="17"/>
  <c r="K39" i="17"/>
  <c r="O39" i="17"/>
  <c r="K38" i="17"/>
  <c r="L39" i="17"/>
  <c r="M38" i="17"/>
  <c r="M39" i="17"/>
  <c r="N38" i="17"/>
  <c r="O38" i="17"/>
  <c r="N39" i="17"/>
  <c r="O515" i="17"/>
  <c r="K515" i="17"/>
  <c r="O487" i="17"/>
  <c r="K487" i="17"/>
  <c r="N480" i="17"/>
  <c r="O479" i="17"/>
  <c r="K479" i="17"/>
  <c r="O459" i="17"/>
  <c r="K459" i="17"/>
  <c r="N452" i="17"/>
  <c r="O451" i="17"/>
  <c r="K451" i="17"/>
  <c r="O431" i="17"/>
  <c r="K431" i="17"/>
  <c r="N424" i="17"/>
  <c r="O423" i="17"/>
  <c r="K423" i="17"/>
  <c r="O403" i="17"/>
  <c r="K403" i="17"/>
  <c r="L402" i="17"/>
  <c r="M389" i="17"/>
  <c r="M388" i="17"/>
  <c r="M382" i="17"/>
  <c r="M381" i="17"/>
  <c r="M368" i="17"/>
  <c r="L367" i="17"/>
  <c r="M361" i="17"/>
  <c r="M360" i="17"/>
  <c r="M354" i="17"/>
  <c r="M353" i="17"/>
  <c r="L417" i="17"/>
  <c r="N403" i="17"/>
  <c r="O402" i="17"/>
  <c r="L389" i="17"/>
  <c r="L382" i="17"/>
  <c r="K368" i="17"/>
  <c r="L361" i="17"/>
  <c r="L354" i="17"/>
  <c r="K340" i="17"/>
  <c r="L333" i="17"/>
  <c r="O557" i="17"/>
  <c r="K557" i="17"/>
  <c r="O529" i="17"/>
  <c r="K529" i="17"/>
  <c r="O501" i="17"/>
  <c r="K501" i="17"/>
  <c r="L480" i="17"/>
  <c r="O473" i="17"/>
  <c r="K473" i="17"/>
  <c r="L452" i="17"/>
  <c r="O445" i="17"/>
  <c r="K445" i="17"/>
  <c r="L424" i="17"/>
  <c r="L388" i="17"/>
  <c r="K389" i="17"/>
  <c r="K381" i="17"/>
  <c r="O381" i="17"/>
  <c r="N382" i="17"/>
  <c r="M367" i="17"/>
  <c r="L368" i="17"/>
  <c r="L360" i="17"/>
  <c r="K361" i="17"/>
  <c r="O361" i="17"/>
  <c r="K353" i="17"/>
  <c r="O353" i="17"/>
  <c r="N354" i="17"/>
  <c r="M339" i="17"/>
  <c r="L340" i="17"/>
  <c r="L332" i="17"/>
  <c r="K333" i="17"/>
  <c r="O333" i="17"/>
  <c r="N326" i="17"/>
  <c r="O325" i="17"/>
  <c r="O18" i="17"/>
  <c r="K18" i="17"/>
  <c r="L17" i="17"/>
  <c r="N18" i="17"/>
  <c r="O17" i="17"/>
  <c r="M11" i="17"/>
  <c r="N10" i="17"/>
  <c r="L11" i="17"/>
  <c r="M10" i="17"/>
  <c r="O11" i="17"/>
  <c r="K11" i="17"/>
  <c r="L10" i="17"/>
  <c r="N11" i="17"/>
  <c r="O10" i="17"/>
  <c r="AD39" i="12"/>
  <c r="F62" i="12"/>
  <c r="B18" i="12"/>
  <c r="F46" i="12"/>
  <c r="F66" i="12" s="1"/>
  <c r="G66" i="12" s="1"/>
  <c r="F47" i="12"/>
  <c r="F51" i="12"/>
  <c r="F56" i="12"/>
  <c r="AD40" i="12"/>
  <c r="F57" i="12"/>
  <c r="F61" i="12"/>
  <c r="I129" i="8"/>
  <c r="E129" i="8"/>
  <c r="H129" i="8"/>
  <c r="AD110" i="8" a="1"/>
  <c r="AD110" i="8" s="1"/>
  <c r="W110" i="8" a="1"/>
  <c r="W110" i="8" s="1"/>
  <c r="AF110" i="8" a="1"/>
  <c r="AF110" i="8" s="1"/>
  <c r="AE110" i="8" a="1"/>
  <c r="AE110" i="8" s="1"/>
  <c r="AG110" i="8" a="1"/>
  <c r="AG110" i="8" s="1"/>
  <c r="M120" i="8"/>
  <c r="Y110" i="8" a="1"/>
  <c r="Y110" i="8" s="1"/>
  <c r="M116" i="8"/>
  <c r="X110" i="8" a="1"/>
  <c r="X110" i="8" s="1"/>
  <c r="M112" i="8"/>
  <c r="AN110" i="8" a="1"/>
  <c r="AN110" i="8" s="1"/>
  <c r="Z110" i="8" a="1"/>
  <c r="Z110" i="8" s="1"/>
  <c r="M123" i="8"/>
  <c r="M121" i="8"/>
  <c r="R110" i="8" a="1"/>
  <c r="R110" i="8" s="1"/>
  <c r="M118" i="8"/>
  <c r="M117" i="8"/>
  <c r="M115" i="8"/>
  <c r="M114" i="8"/>
  <c r="M113" i="8"/>
  <c r="M111" i="8"/>
  <c r="M110" i="8"/>
  <c r="M122" i="8"/>
  <c r="M128" i="8"/>
  <c r="M127" i="8"/>
  <c r="M126" i="8"/>
  <c r="M125" i="8"/>
  <c r="AM110" i="8" a="1"/>
  <c r="AM110" i="8" s="1"/>
  <c r="AL110" i="8" a="1"/>
  <c r="AL110" i="8" s="1"/>
  <c r="S110" i="8" a="1"/>
  <c r="S110" i="8" s="1"/>
  <c r="Q110" i="8" a="1"/>
  <c r="Q110" i="8" s="1"/>
  <c r="M124" i="8"/>
  <c r="P110" i="8" a="1"/>
  <c r="P110" i="8" s="1"/>
  <c r="M119" i="8"/>
  <c r="AN88" i="8" a="1"/>
  <c r="AN88" i="8" s="1"/>
  <c r="AM88" i="8" a="1"/>
  <c r="AM88" i="8" s="1"/>
  <c r="AL88" i="8" a="1"/>
  <c r="AL88" i="8" s="1"/>
  <c r="AK88" i="8" a="1"/>
  <c r="AK88" i="8" s="1"/>
  <c r="AN68" i="8" a="1"/>
  <c r="AN68" i="8" s="1"/>
  <c r="AM68" i="8" a="1"/>
  <c r="AM68" i="8" s="1"/>
  <c r="AL68" i="8" a="1"/>
  <c r="AL68" i="8" s="1"/>
  <c r="AK68" i="8" a="1"/>
  <c r="AK68" i="8" s="1"/>
  <c r="AN48" i="8" a="1"/>
  <c r="AN48" i="8" s="1"/>
  <c r="AM48" i="8" a="1"/>
  <c r="AM48" i="8" s="1"/>
  <c r="AL48" i="8" a="1"/>
  <c r="AL48" i="8" s="1"/>
  <c r="AK48" i="8" a="1"/>
  <c r="AK48" i="8" s="1"/>
  <c r="AN28" i="8" a="1"/>
  <c r="AN28" i="8" s="1"/>
  <c r="AM28" i="8" a="1"/>
  <c r="AM28" i="8" s="1"/>
  <c r="AL28" i="8" a="1"/>
  <c r="AL28" i="8" s="1"/>
  <c r="AK28" i="8" a="1"/>
  <c r="AK28" i="8" s="1"/>
  <c r="AN8" i="8" a="1"/>
  <c r="AN8" i="8" s="1"/>
  <c r="AM8" i="8" a="1"/>
  <c r="AM8" i="8" s="1"/>
  <c r="AL8" i="8" a="1"/>
  <c r="AL8" i="8" s="1"/>
  <c r="AK8" i="8" a="1"/>
  <c r="AK8" i="8" s="1"/>
  <c r="AG88" i="8" a="1"/>
  <c r="AG88" i="8" s="1"/>
  <c r="AF88" i="8" a="1"/>
  <c r="AF88" i="8" s="1"/>
  <c r="AE88" i="8" a="1"/>
  <c r="AE88" i="8" s="1"/>
  <c r="AD88" i="8" a="1"/>
  <c r="AD88" i="8" s="1"/>
  <c r="AG68" i="8" a="1"/>
  <c r="AG68" i="8" s="1"/>
  <c r="AF68" i="8" a="1"/>
  <c r="AF68" i="8" s="1"/>
  <c r="AE68" i="8" a="1"/>
  <c r="AE68" i="8" s="1"/>
  <c r="AD68" i="8" a="1"/>
  <c r="AD68" i="8" s="1"/>
  <c r="AG48" i="8" a="1"/>
  <c r="AG48" i="8" s="1"/>
  <c r="AF48" i="8" a="1"/>
  <c r="AF48" i="8" s="1"/>
  <c r="AE48" i="8" a="1"/>
  <c r="AE48" i="8" s="1"/>
  <c r="AD48" i="8" a="1"/>
  <c r="AD48" i="8" s="1"/>
  <c r="AG28" i="8" a="1"/>
  <c r="AG28" i="8" s="1"/>
  <c r="AF28" i="8" a="1"/>
  <c r="AF28" i="8" s="1"/>
  <c r="AE28" i="8" a="1"/>
  <c r="AE28" i="8" s="1"/>
  <c r="AD28" i="8" a="1"/>
  <c r="AD28" i="8" s="1"/>
  <c r="AG8" i="8" a="1"/>
  <c r="AG8" i="8" s="1"/>
  <c r="AF8" i="8" a="1"/>
  <c r="AF8" i="8" s="1"/>
  <c r="AE8" i="8" a="1"/>
  <c r="AE8" i="8" s="1"/>
  <c r="AD8" i="8" a="1"/>
  <c r="AD8" i="8" s="1"/>
  <c r="Z88" i="8" a="1"/>
  <c r="Z88" i="8" s="1"/>
  <c r="Y88" i="8" a="1"/>
  <c r="Y88" i="8" s="1"/>
  <c r="X88" i="8" a="1"/>
  <c r="X88" i="8" s="1"/>
  <c r="W88" i="8" a="1"/>
  <c r="W88" i="8" s="1"/>
  <c r="Z68" i="8" a="1"/>
  <c r="Z68" i="8" s="1"/>
  <c r="Y68" i="8" a="1"/>
  <c r="Y68" i="8" s="1"/>
  <c r="X68" i="8" a="1"/>
  <c r="X68" i="8" s="1"/>
  <c r="W68" i="8" a="1"/>
  <c r="W68" i="8" s="1"/>
  <c r="Z48" i="8" a="1"/>
  <c r="Z48" i="8" s="1"/>
  <c r="Y48" i="8" a="1"/>
  <c r="Y48" i="8" s="1"/>
  <c r="X48" i="8" a="1"/>
  <c r="X48" i="8" s="1"/>
  <c r="W48" i="8" a="1"/>
  <c r="W48" i="8" s="1"/>
  <c r="Z28" i="8" a="1"/>
  <c r="Z28" i="8" s="1"/>
  <c r="Y28" i="8" a="1"/>
  <c r="Y28" i="8" s="1"/>
  <c r="X28" i="8" a="1"/>
  <c r="X28" i="8" s="1"/>
  <c r="W28" i="8" a="1"/>
  <c r="W28" i="8" s="1"/>
  <c r="Z8" i="8" a="1"/>
  <c r="Z8" i="8" s="1"/>
  <c r="Y8" i="8" a="1"/>
  <c r="Y8" i="8" s="1"/>
  <c r="X8" i="8" a="1"/>
  <c r="X8" i="8" s="1"/>
  <c r="W8" i="8" a="1"/>
  <c r="W8" i="8" s="1"/>
  <c r="P88" i="8" a="1"/>
  <c r="P88" i="8" s="1"/>
  <c r="S88" i="8" a="1"/>
  <c r="S88" i="8" s="1"/>
  <c r="R88" i="8" a="1"/>
  <c r="R88" i="8" s="1"/>
  <c r="Q88" i="8" a="1"/>
  <c r="Q88" i="8" s="1"/>
  <c r="S68" i="8" a="1"/>
  <c r="S68" i="8" s="1"/>
  <c r="R68" i="8" a="1"/>
  <c r="R68" i="8" s="1"/>
  <c r="Q68" i="8" a="1"/>
  <c r="Q68" i="8" s="1"/>
  <c r="P68" i="8" a="1"/>
  <c r="P68" i="8" s="1"/>
  <c r="S48" i="8" a="1"/>
  <c r="S48" i="8" s="1"/>
  <c r="R48" i="8" a="1"/>
  <c r="R48" i="8" s="1"/>
  <c r="Q48" i="8" a="1"/>
  <c r="Q48" i="8" s="1"/>
  <c r="P48" i="8" a="1"/>
  <c r="P48" i="8" s="1"/>
  <c r="Q28" i="8" a="1"/>
  <c r="Q28" i="8" s="1"/>
  <c r="P28" i="8" a="1"/>
  <c r="P28" i="8" s="1"/>
  <c r="S28" i="8" a="1"/>
  <c r="S28" i="8" s="1"/>
  <c r="R28" i="8" a="1"/>
  <c r="R28" i="8" s="1"/>
  <c r="S8" i="8" a="1"/>
  <c r="S8" i="8" s="1"/>
  <c r="R8" i="8" a="1"/>
  <c r="R8" i="8" s="1"/>
  <c r="Q8" i="8" a="1"/>
  <c r="Q8" i="8" s="1"/>
  <c r="P8" i="8" a="1"/>
  <c r="P8" i="8" s="1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7" i="8"/>
  <c r="T39" i="7" a="1"/>
  <c r="T39" i="7" s="1"/>
  <c r="S39" i="7" a="1"/>
  <c r="S39" i="7" s="1"/>
  <c r="R39" i="7" a="1"/>
  <c r="R39" i="7" s="1"/>
  <c r="Q39" i="7" a="1"/>
  <c r="Q39" i="7" s="1"/>
  <c r="T31" i="7" a="1"/>
  <c r="T31" i="7" s="1"/>
  <c r="S31" i="7" a="1"/>
  <c r="S31" i="7" s="1"/>
  <c r="R31" i="7" a="1"/>
  <c r="R31" i="7" s="1"/>
  <c r="Q31" i="7" a="1"/>
  <c r="Q31" i="7" s="1"/>
  <c r="T23" i="7" a="1"/>
  <c r="T23" i="7" s="1"/>
  <c r="S23" i="7" a="1"/>
  <c r="S23" i="7" s="1"/>
  <c r="R23" i="7" a="1"/>
  <c r="R23" i="7" s="1"/>
  <c r="Q23" i="7" a="1"/>
  <c r="Q23" i="7" s="1"/>
  <c r="T15" i="7" a="1"/>
  <c r="T15" i="7" s="1"/>
  <c r="S16" i="7"/>
  <c r="S17" i="7"/>
  <c r="S18" i="7"/>
  <c r="S19" i="7"/>
  <c r="S15" i="7"/>
  <c r="R16" i="7"/>
  <c r="R17" i="7"/>
  <c r="R18" i="7"/>
  <c r="R19" i="7"/>
  <c r="R15" i="7"/>
  <c r="Q15" i="7" a="1"/>
  <c r="Q15" i="7" s="1"/>
  <c r="I44" i="1"/>
  <c r="F68" i="12" l="1"/>
  <c r="J46" i="12" s="1"/>
  <c r="F69" i="12"/>
  <c r="J57" i="12" s="1"/>
  <c r="J47" i="12"/>
  <c r="J62" i="12"/>
  <c r="J52" i="12"/>
  <c r="E147" i="8" a="1"/>
  <c r="E147" i="8" s="1"/>
  <c r="E137" i="8" a="1"/>
  <c r="E137" i="8" s="1"/>
  <c r="E144" i="8" a="1"/>
  <c r="E144" i="8" s="1"/>
  <c r="D129" i="8"/>
  <c r="E150" i="8" a="1"/>
  <c r="E150" i="8" s="1"/>
  <c r="E153" i="8" a="1"/>
  <c r="E153" i="8" s="1"/>
  <c r="E140" i="8" a="1"/>
  <c r="E140" i="8" s="1"/>
  <c r="E143" i="8" a="1"/>
  <c r="E143" i="8" s="1"/>
  <c r="E146" i="8" a="1"/>
  <c r="E146" i="8" s="1"/>
  <c r="E141" i="8" a="1"/>
  <c r="E141" i="8" s="1"/>
  <c r="E149" i="8" a="1"/>
  <c r="E149" i="8" s="1"/>
  <c r="E139" i="8" a="1"/>
  <c r="E139" i="8" s="1"/>
  <c r="E142" i="8" a="1"/>
  <c r="E142" i="8" s="1"/>
  <c r="E152" i="8" a="1"/>
  <c r="E152" i="8" s="1"/>
  <c r="E145" i="8" a="1"/>
  <c r="E145" i="8" s="1"/>
  <c r="E148" i="8" a="1"/>
  <c r="E148" i="8" s="1"/>
  <c r="E151" i="8" a="1"/>
  <c r="E151" i="8" s="1"/>
  <c r="E135" i="8" a="1"/>
  <c r="E135" i="8" s="1"/>
  <c r="J56" i="12" l="1"/>
  <c r="M160" i="8"/>
  <c r="E84" i="12"/>
  <c r="BS7" i="15" s="1"/>
  <c r="Y7" i="15" s="1"/>
  <c r="E144" i="12"/>
  <c r="BS67" i="15" s="1"/>
  <c r="Y67" i="15" s="1"/>
  <c r="E164" i="12"/>
  <c r="BS87" i="15" s="1"/>
  <c r="Y87" i="15" s="1"/>
  <c r="E104" i="12"/>
  <c r="BS27" i="15" s="1"/>
  <c r="Y27" i="15" s="1"/>
  <c r="E124" i="12"/>
  <c r="BS47" i="15" s="1"/>
  <c r="Y47" i="15" s="1"/>
  <c r="R46" i="12"/>
  <c r="J61" i="12"/>
  <c r="J51" i="12"/>
  <c r="O57" i="12"/>
  <c r="M166" i="8"/>
  <c r="O56" i="12"/>
  <c r="M162" i="8"/>
  <c r="O62" i="12"/>
  <c r="M167" i="8"/>
  <c r="O47" i="12"/>
  <c r="M164" i="8"/>
  <c r="O52" i="12"/>
  <c r="M165" i="8"/>
  <c r="O51" i="12"/>
  <c r="E138" i="8" a="1"/>
  <c r="E138" i="8" s="1"/>
  <c r="M161" i="8" l="1"/>
  <c r="E129" i="12"/>
  <c r="BS52" i="15" s="1"/>
  <c r="Y48" i="15" s="1"/>
  <c r="E89" i="12"/>
  <c r="BS12" i="15" s="1"/>
  <c r="Y8" i="15" s="1"/>
  <c r="E169" i="12"/>
  <c r="BS92" i="15" s="1"/>
  <c r="Y88" i="15" s="1"/>
  <c r="E109" i="12"/>
  <c r="BS32" i="15" s="1"/>
  <c r="Y28" i="15" s="1"/>
  <c r="E149" i="12"/>
  <c r="BS72" i="15" s="1"/>
  <c r="Y68" i="15" s="1"/>
  <c r="M163" i="8"/>
  <c r="E99" i="12"/>
  <c r="BS22" i="15" s="1"/>
  <c r="Y10" i="15" s="1"/>
  <c r="E159" i="12"/>
  <c r="BS82" i="15" s="1"/>
  <c r="Y70" i="15" s="1"/>
  <c r="E179" i="12"/>
  <c r="BS102" i="15" s="1"/>
  <c r="Y90" i="15" s="1"/>
  <c r="E119" i="12"/>
  <c r="BS42" i="15" s="1"/>
  <c r="Y30" i="15" s="1"/>
  <c r="E139" i="12"/>
  <c r="BS62" i="15" s="1"/>
  <c r="Y50" i="15" s="1"/>
  <c r="O61" i="12"/>
  <c r="E134" i="12"/>
  <c r="BS57" i="15" s="1"/>
  <c r="Y49" i="15" s="1"/>
  <c r="E114" i="12"/>
  <c r="BS37" i="15" s="1"/>
  <c r="Y29" i="15" s="1"/>
  <c r="E94" i="12"/>
  <c r="BS17" i="15" s="1"/>
  <c r="Y9" i="15" s="1"/>
  <c r="E174" i="12"/>
  <c r="BS97" i="15" s="1"/>
  <c r="Y89" i="15" s="1"/>
  <c r="E154" i="12"/>
  <c r="BS77" i="15" s="1"/>
  <c r="Y69" i="15" s="1"/>
  <c r="O66" i="12"/>
  <c r="J160" i="8" a="1"/>
  <c r="J160" i="8" l="1"/>
  <c r="K160" i="8" s="1"/>
  <c r="K163" i="8"/>
  <c r="K167" i="8"/>
  <c r="K164" i="8"/>
  <c r="K165" i="8"/>
  <c r="K162" i="8"/>
  <c r="K161" i="8"/>
  <c r="K166" i="8"/>
  <c r="K180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<sst xmlns="http://schemas.openxmlformats.org/spreadsheetml/2006/main" count="10016" uniqueCount="347">
  <si>
    <t>educational</t>
  </si>
  <si>
    <t>recreational</t>
  </si>
  <si>
    <t>shopping personal care</t>
  </si>
  <si>
    <t>Car</t>
  </si>
  <si>
    <t>Commuting</t>
  </si>
  <si>
    <t xml:space="preserve">other </t>
  </si>
  <si>
    <t>short trips</t>
  </si>
  <si>
    <t>middleshort  trips</t>
  </si>
  <si>
    <t>middlelong trips</t>
  </si>
  <si>
    <t>long trips</t>
  </si>
  <si>
    <t>Bicycle</t>
  </si>
  <si>
    <t>Walking</t>
  </si>
  <si>
    <t>ASC values</t>
  </si>
  <si>
    <t>PT</t>
  </si>
  <si>
    <t xml:space="preserve">constant slow mode </t>
  </si>
  <si>
    <t>segmentID:</t>
  </si>
  <si>
    <t xml:space="preserve">  1:</t>
  </si>
  <si>
    <t xml:space="preserve">    segmentID:</t>
  </si>
  <si>
    <t xml:space="preserve">      auto: 0</t>
  </si>
  <si>
    <t xml:space="preserve">  2:</t>
  </si>
  <si>
    <t xml:space="preserve">  3:</t>
  </si>
  <si>
    <t xml:space="preserve">  4:</t>
  </si>
  <si>
    <t xml:space="preserve">  5:</t>
  </si>
  <si>
    <t xml:space="preserve">  6:</t>
  </si>
  <si>
    <t xml:space="preserve">  7:</t>
  </si>
  <si>
    <t xml:space="preserve">  8:</t>
  </si>
  <si>
    <t xml:space="preserve">  9:</t>
  </si>
  <si>
    <t xml:space="preserve">  10:</t>
  </si>
  <si>
    <t xml:space="preserve">  11:</t>
  </si>
  <si>
    <t xml:space="preserve">  12:</t>
  </si>
  <si>
    <t xml:space="preserve">  13:</t>
  </si>
  <si>
    <t xml:space="preserve">  14:</t>
  </si>
  <si>
    <t xml:space="preserve">  15:</t>
  </si>
  <si>
    <t xml:space="preserve">  16:</t>
  </si>
  <si>
    <t xml:space="preserve">  17:</t>
  </si>
  <si>
    <t xml:space="preserve">  18:</t>
  </si>
  <si>
    <t xml:space="preserve">  19:</t>
  </si>
  <si>
    <t xml:space="preserve">  20:</t>
  </si>
  <si>
    <t>ASC</t>
  </si>
  <si>
    <t>reismotief</t>
  </si>
  <si>
    <t>afstandklasse</t>
  </si>
  <si>
    <t>auto</t>
  </si>
  <si>
    <t>fiets</t>
  </si>
  <si>
    <t>OV</t>
  </si>
  <si>
    <t>woon-werk</t>
  </si>
  <si>
    <t>korte trips</t>
  </si>
  <si>
    <t>middelkorte trips</t>
  </si>
  <si>
    <t>middellange trips</t>
  </si>
  <si>
    <t>lange trips</t>
  </si>
  <si>
    <t>onderwijs</t>
  </si>
  <si>
    <t>sociaal recreatief</t>
  </si>
  <si>
    <t>winkelen &amp; persoonlijke verzorging</t>
  </si>
  <si>
    <t>ander motief</t>
  </si>
  <si>
    <t xml:space="preserve">      OV: 0,07640729868564149</t>
  </si>
  <si>
    <t xml:space="preserve">      fiets: 0,01645794088062161</t>
  </si>
  <si>
    <t xml:space="preserve">      OV: 0,11391971300464458</t>
  </si>
  <si>
    <t xml:space="preserve">      fiets: 0,12157966842263128</t>
  </si>
  <si>
    <t xml:space="preserve">      OV: 0,1379758144391316</t>
  </si>
  <si>
    <t xml:space="preserve">      fiets: -0,14109644808521576</t>
  </si>
  <si>
    <t xml:space="preserve">      OV: 0,05113704037698068</t>
  </si>
  <si>
    <t xml:space="preserve">      fiets: 13,630001864507639</t>
  </si>
  <si>
    <t xml:space="preserve">      OV: -0,01583393342026161</t>
  </si>
  <si>
    <t xml:space="preserve">      fiets: -0,049598929922768</t>
  </si>
  <si>
    <t xml:space="preserve">      OV: 0,06047596789980556</t>
  </si>
  <si>
    <t xml:space="preserve">      fiets: 0,10518557342365295</t>
  </si>
  <si>
    <t xml:space="preserve">      OV: 0,03704396328002132</t>
  </si>
  <si>
    <t xml:space="preserve">      fiets: 0,0642768146019804</t>
  </si>
  <si>
    <t xml:space="preserve">      OV: 0,07350623521917801</t>
  </si>
  <si>
    <t xml:space="preserve">      fiets: -21,535456802415986</t>
  </si>
  <si>
    <t xml:space="preserve">      OV: -0,03127661359281163</t>
  </si>
  <si>
    <t xml:space="preserve">      fiets: 0,00785335720476291</t>
  </si>
  <si>
    <t xml:space="preserve">      OV: 0,007549718389706927</t>
  </si>
  <si>
    <t xml:space="preserve">      fiets: 0,030598816253722738</t>
  </si>
  <si>
    <t xml:space="preserve">      OV: 0,02276333850793977</t>
  </si>
  <si>
    <t xml:space="preserve">      fiets: -0,0719939260823274</t>
  </si>
  <si>
    <t xml:space="preserve">      OV: -0,09519013814601732</t>
  </si>
  <si>
    <t xml:space="preserve">      fiets: 28,394838616035408</t>
  </si>
  <si>
    <t xml:space="preserve">      OV: -0,1453420329331533</t>
  </si>
  <si>
    <t xml:space="preserve">      fiets: -0,026854085846415306</t>
  </si>
  <si>
    <t xml:space="preserve">      OV: 0,21018453320539188</t>
  </si>
  <si>
    <t xml:space="preserve">      fiets: 0,1948700247642934</t>
  </si>
  <si>
    <t xml:space="preserve">      OV: -0,11696395002573089</t>
  </si>
  <si>
    <t xml:space="preserve">      fiets: 0,06252653003215469</t>
  </si>
  <si>
    <t xml:space="preserve">      OV: -0,008344849965133171</t>
  </si>
  <si>
    <t xml:space="preserve">      fiets: -3,4373549270487413</t>
  </si>
  <si>
    <t xml:space="preserve">      OV: -0,05086807163336191</t>
  </si>
  <si>
    <t xml:space="preserve">      fiets: -0,019101930420794062</t>
  </si>
  <si>
    <t xml:space="preserve">      OV: -0,06669939773054076</t>
  </si>
  <si>
    <t xml:space="preserve">      fiets: 0,22140895263790095</t>
  </si>
  <si>
    <t xml:space="preserve">      OV: -0,07603072622041696</t>
  </si>
  <si>
    <t xml:space="preserve">      fiets: 0,5839366582139125</t>
  </si>
  <si>
    <t xml:space="preserve">      OV: 0,2935714564085074</t>
  </si>
  <si>
    <t xml:space="preserve">      fiets: 21,0709919851243</t>
  </si>
  <si>
    <t xml:space="preserve">from python script </t>
  </si>
  <si>
    <t>PT odl copy</t>
  </si>
  <si>
    <t xml:space="preserve">Bicycle old copy </t>
  </si>
  <si>
    <t xml:space="preserve">negatieve ASC waarde leidt tot minder aantrekkelijk vervoer </t>
  </si>
  <si>
    <t>from python script new run (0=1)</t>
  </si>
  <si>
    <t>from model run; ASC that are far off</t>
  </si>
  <si>
    <t>low</t>
  </si>
  <si>
    <t>too low</t>
  </si>
  <si>
    <t xml:space="preserve">hogere waarde --&gt; aantrekkelijker </t>
  </si>
  <si>
    <t>high</t>
  </si>
  <si>
    <t xml:space="preserve">trips no is too hig or too low </t>
  </si>
  <si>
    <t>low(slight)</t>
  </si>
  <si>
    <t>high (slitgh)</t>
  </si>
  <si>
    <t>high(sligth)</t>
  </si>
  <si>
    <t>correct</t>
  </si>
  <si>
    <t>slitghly low PT</t>
  </si>
  <si>
    <t>high(slight)</t>
  </si>
  <si>
    <t>corrcetish</t>
  </si>
  <si>
    <t>low (slightly)</t>
  </si>
  <si>
    <t>high(slitgh)</t>
  </si>
  <si>
    <t>low(slitgh)</t>
  </si>
  <si>
    <t>python script new run with correct utilities as segments</t>
  </si>
  <si>
    <t>car</t>
  </si>
  <si>
    <t>bike</t>
  </si>
  <si>
    <t xml:space="preserve">ASC geschat eerste iteratie </t>
  </si>
  <si>
    <t xml:space="preserve">ASC tweede itertatie (geeft gekke waarde die heel erg lijken op de eerste orginele waarde van goudappel model) </t>
  </si>
  <si>
    <t>Waarde van de eerste iteratie zijn aanzienlijk beter dan de waarde av de tweede.</t>
  </si>
  <si>
    <t xml:space="preserve">Distrubutions region type </t>
  </si>
  <si>
    <t xml:space="preserve">initial distributions </t>
  </si>
  <si>
    <t>urban regio</t>
  </si>
  <si>
    <t xml:space="preserve">Distance class </t>
  </si>
  <si>
    <t>Motive</t>
  </si>
  <si>
    <t>walking</t>
  </si>
  <si>
    <t xml:space="preserve">very highly urban </t>
  </si>
  <si>
    <t>Educational</t>
  </si>
  <si>
    <t>Recreational</t>
  </si>
  <si>
    <t>Shopping &amp; personal care</t>
  </si>
  <si>
    <t>Other</t>
  </si>
  <si>
    <t xml:space="preserve">highly urban </t>
  </si>
  <si>
    <t>moderately urban</t>
  </si>
  <si>
    <t>little urban</t>
  </si>
  <si>
    <t>none urban</t>
  </si>
  <si>
    <t>1: very high urban</t>
  </si>
  <si>
    <t>2: highly urban</t>
  </si>
  <si>
    <t>3: moderaterly urban</t>
  </si>
  <si>
    <t>4: little urban</t>
  </si>
  <si>
    <t>5: none urban</t>
  </si>
  <si>
    <t xml:space="preserve">Car disytibution </t>
  </si>
  <si>
    <t>Count</t>
  </si>
  <si>
    <t>Zeer sterk stedelijk</t>
  </si>
  <si>
    <t>Short trips</t>
  </si>
  <si>
    <t>Shopping personal care</t>
  </si>
  <si>
    <t>Middleshort trips</t>
  </si>
  <si>
    <t>Middlelong trips</t>
  </si>
  <si>
    <t>Long trips</t>
  </si>
  <si>
    <t>Sterk stedelijk</t>
  </si>
  <si>
    <t>Matig stedelijk</t>
  </si>
  <si>
    <t>Weinig stedelijk</t>
  </si>
  <si>
    <t>Niet stedelijk</t>
  </si>
  <si>
    <t>CAR</t>
  </si>
  <si>
    <t>BIKE</t>
  </si>
  <si>
    <t>WALK</t>
  </si>
  <si>
    <t>TOTAL</t>
  </si>
  <si>
    <t xml:space="preserve">1: very high urban </t>
  </si>
  <si>
    <t xml:space="preserve">Movements per stedelijheids graad attractie </t>
  </si>
  <si>
    <t>HB matrix</t>
  </si>
  <si>
    <t>trips HB per motive per afstand. </t>
  </si>
  <si>
    <t>DEST</t>
  </si>
  <si>
    <t>ORIGIN</t>
  </si>
  <si>
    <t>OD matrix per mode  per motive per dist class</t>
  </si>
  <si>
    <t>Fiets</t>
  </si>
  <si>
    <t>Te voet</t>
  </si>
  <si>
    <t>Overig</t>
  </si>
  <si>
    <t>Aankomst_gemeente_stedelijkheid</t>
  </si>
  <si>
    <t>Zeersterkstedelijk</t>
  </si>
  <si>
    <t>Sterkstedelijk</t>
  </si>
  <si>
    <t>Matigstedelijk</t>
  </si>
  <si>
    <t>Weinigstedelijk</t>
  </si>
  <si>
    <t>Nietstedelijk</t>
  </si>
  <si>
    <t>Verplaatsingsafstandsklasse in Nederland</t>
  </si>
  <si>
    <t>Short</t>
  </si>
  <si>
    <t>Klassenindeling motief</t>
  </si>
  <si>
    <t>Commutting</t>
  </si>
  <si>
    <t>Vertrek_gemeente_stedelijkheid</t>
  </si>
  <si>
    <t>Other motive</t>
  </si>
  <si>
    <t>Middleshort</t>
  </si>
  <si>
    <t>Middlelong</t>
  </si>
  <si>
    <t>Long</t>
  </si>
  <si>
    <t>OD matrix compleet</t>
  </si>
  <si>
    <t>TOTALS</t>
  </si>
  <si>
    <t>tot</t>
  </si>
  <si>
    <t>ASC waarde voor tele commuting</t>
  </si>
  <si>
    <t>ASC niveau</t>
  </si>
  <si>
    <t>hoog</t>
  </si>
  <si>
    <t>hoge asc voor tele</t>
  </si>
  <si>
    <t>laag/0</t>
  </si>
  <si>
    <t>semi</t>
  </si>
  <si>
    <t>laag</t>
  </si>
  <si>
    <t>erg laag</t>
  </si>
  <si>
    <t>voor edu aanzienlijk minder dan voor de commute</t>
  </si>
  <si>
    <t>TELE</t>
  </si>
  <si>
    <t>Walking Copy</t>
  </si>
  <si>
    <t>wlak nega</t>
  </si>
  <si>
    <t xml:space="preserve">momenteel goeie ASC waarde voor tele </t>
  </si>
  <si>
    <t>commute</t>
  </si>
  <si>
    <t>soc rec</t>
  </si>
  <si>
    <t>shop</t>
  </si>
  <si>
    <t>other</t>
  </si>
  <si>
    <t xml:space="preserve">waarde voor de targtes </t>
  </si>
  <si>
    <t xml:space="preserve">1. dubbel checken of goede waarde gekopieerd </t>
  </si>
  <si>
    <t xml:space="preserve">2. invoegen in regionalisatie script in pyhton </t>
  </si>
  <si>
    <t xml:space="preserve">3. mode updaten van 3 naar 5 </t>
  </si>
  <si>
    <t xml:space="preserve">Voor de ASC estimations </t>
  </si>
  <si>
    <t>fout</t>
  </si>
  <si>
    <t xml:space="preserve">fout </t>
  </si>
  <si>
    <t>car, ov , fiets</t>
  </si>
  <si>
    <t xml:space="preserve">ZONDER EXTRA TELE </t>
  </si>
  <si>
    <t>New MOVE + tele</t>
  </si>
  <si>
    <t>From TvT_data_vensim</t>
  </si>
  <si>
    <t>middleshort</t>
  </si>
  <si>
    <t>middlelong</t>
  </si>
  <si>
    <t>long</t>
  </si>
  <si>
    <t xml:space="preserve">Berekening thuiswerk uren initial </t>
  </si>
  <si>
    <t xml:space="preserve">gemiddlde duur werkweek </t>
  </si>
  <si>
    <t xml:space="preserve">28-35 uur </t>
  </si>
  <si>
    <t>https://opendata.cbs.nl/statline/#/CBS/nl/dataset/82647NED/table?fromstatweb</t>
  </si>
  <si>
    <t>32 uur</t>
  </si>
  <si>
    <t xml:space="preserve">thuiswerk voor covid </t>
  </si>
  <si>
    <t>source</t>
  </si>
  <si>
    <t>3 uur (KiM)</t>
  </si>
  <si>
    <t>hamersma(2021)</t>
  </si>
  <si>
    <t xml:space="preserve">4 uur (cpb </t>
  </si>
  <si>
    <t>https://www.cpb.nl/sites/default/files/omnidownload/CPB-Achtergronddocument-Thuiswerken-voor-tijdens-en-na-de-coronacrisis_1.pdf</t>
  </si>
  <si>
    <t xml:space="preserve">Percentage thuis </t>
  </si>
  <si>
    <t>uur</t>
  </si>
  <si>
    <t xml:space="preserve">initial thuiswerken total </t>
  </si>
  <si>
    <t xml:space="preserve">percentage thuiswerk ritten voor covid </t>
  </si>
  <si>
    <t xml:space="preserve">Geen initiele gevevens EDU: dus we gaan uit van de tele werk percenatges </t>
  </si>
  <si>
    <t>We hebben helaas geen informatie over het aantal uren thuisonderwijs van voor en tijdens de COVID-periode. We kunnen er echter vanuit gaan dat het aantal thuisonderwijsuren tijdens COVID flink is toegenomen</t>
  </si>
  <si>
    <t>kIM(hamersma 2021) pagina 43</t>
  </si>
  <si>
    <t xml:space="preserve">Capacity calculationn; also present in SD model </t>
  </si>
  <si>
    <t xml:space="preserve">Ruwe schatting </t>
  </si>
  <si>
    <t xml:space="preserve">Wegcapcaitieit </t>
  </si>
  <si>
    <t xml:space="preserve">RWS document </t>
  </si>
  <si>
    <t>auto rit per maand</t>
  </si>
  <si>
    <t>618.185 M</t>
  </si>
  <si>
    <t>miljard per jaar</t>
  </si>
  <si>
    <t>Tvt</t>
  </si>
  <si>
    <t>GA</t>
  </si>
  <si>
    <t xml:space="preserve">miljard per maand </t>
  </si>
  <si>
    <t xml:space="preserve">Tele initial numbers </t>
  </si>
  <si>
    <t xml:space="preserve">voertuig km per maand </t>
  </si>
  <si>
    <t>B</t>
  </si>
  <si>
    <t>miljard ritten per maand</t>
  </si>
  <si>
    <t>Doel</t>
  </si>
  <si>
    <t>* commute</t>
  </si>
  <si>
    <t>354.444 M</t>
  </si>
  <si>
    <t>ov</t>
  </si>
  <si>
    <t>*met fcator 1,94</t>
  </si>
  <si>
    <t>*Edu</t>
  </si>
  <si>
    <t>137.962 M</t>
  </si>
  <si>
    <t>walk</t>
  </si>
  <si>
    <t>* zonder factor 1,94</t>
  </si>
  <si>
    <t xml:space="preserve">initial congestion level/filezwaarte </t>
  </si>
  <si>
    <t>mlj</t>
  </si>
  <si>
    <t>km min</t>
  </si>
  <si>
    <t>jaar</t>
  </si>
  <si>
    <t>short</t>
  </si>
  <si>
    <t>maand</t>
  </si>
  <si>
    <t>edu</t>
  </si>
  <si>
    <t xml:space="preserve">Totale afgelde kilometers/ driven distance </t>
  </si>
  <si>
    <t>mld</t>
  </si>
  <si>
    <t>veh km</t>
  </si>
  <si>
    <t>capaciteit/ flow of the network</t>
  </si>
  <si>
    <t>veh min</t>
  </si>
  <si>
    <t xml:space="preserve">maand </t>
  </si>
  <si>
    <t>base year movement</t>
  </si>
  <si>
    <t>new base year movement + with tele</t>
  </si>
  <si>
    <t xml:space="preserve">new agents </t>
  </si>
  <si>
    <t>percentage tele</t>
  </si>
  <si>
    <t xml:space="preserve">distribution of tele between dist classes </t>
  </si>
  <si>
    <t>miljoen</t>
  </si>
  <si>
    <t>tot com</t>
  </si>
  <si>
    <t>tot edu</t>
  </si>
  <si>
    <t>,   'OV':</t>
  </si>
  <si>
    <t>, 'fiets':</t>
  </si>
  <si>
    <t>,'walk':</t>
  </si>
  <si>
    <t>,'tele':</t>
  </si>
  <si>
    <t>},</t>
  </si>
  <si>
    <t xml:space="preserve">Script 5 modes </t>
  </si>
  <si>
    <t>Script 4 modes</t>
  </si>
  <si>
    <t>: {'auto':</t>
  </si>
  <si>
    <t>OUDE ASC WAARDE</t>
  </si>
  <si>
    <t>OV:</t>
  </si>
  <si>
    <t>auto:</t>
  </si>
  <si>
    <t>fiets:</t>
  </si>
  <si>
    <t>tele:</t>
  </si>
  <si>
    <t>walk:</t>
  </si>
  <si>
    <t>Bike</t>
  </si>
  <si>
    <t>tele</t>
  </si>
  <si>
    <t>ASC output python script</t>
  </si>
  <si>
    <t>ASC OUTPUT</t>
  </si>
  <si>
    <t>som targets</t>
  </si>
  <si>
    <t>5 modes</t>
  </si>
  <si>
    <t>3 modes</t>
  </si>
  <si>
    <t xml:space="preserve">5 modes </t>
  </si>
  <si>
    <t xml:space="preserve">3 modes </t>
  </si>
  <si>
    <t>GA MODEL</t>
  </si>
  <si>
    <t xml:space="preserve">goeie volgorde </t>
  </si>
  <si>
    <t>3 modes based on GA ASC en goeie script volgorde</t>
  </si>
  <si>
    <t>3 modes ASC initial 0</t>
  </si>
  <si>
    <t>ASC initila op 0</t>
  </si>
  <si>
    <t>5 modes ASC initial op 0</t>
  </si>
  <si>
    <t>ASC 0</t>
  </si>
  <si>
    <t>originele volgorde</t>
  </si>
  <si>
    <t xml:space="preserve">nieuwe volgorde voor ASC input </t>
  </si>
  <si>
    <t>sted</t>
  </si>
  <si>
    <t>targets = {'segmentID' : {</t>
  </si>
  <si>
    <t>movement</t>
  </si>
  <si>
    <t xml:space="preserve">Urban degree </t>
  </si>
  <si>
    <t>Very highly urban</t>
  </si>
  <si>
    <t>commuting</t>
  </si>
  <si>
    <t>other motive</t>
  </si>
  <si>
    <t>middleshort trips</t>
  </si>
  <si>
    <t>highly urban</t>
  </si>
  <si>
    <t xml:space="preserve">verhoudingen voor stedelijkheid </t>
  </si>
  <si>
    <t>kim hamersma 2021</t>
  </si>
  <si>
    <t>schaal van 100</t>
  </si>
  <si>
    <t>very high</t>
  </si>
  <si>
    <t>middel</t>
  </si>
  <si>
    <t>moderate</t>
  </si>
  <si>
    <t>little</t>
  </si>
  <si>
    <t>none</t>
  </si>
  <si>
    <t xml:space="preserve">Stedelijkheid tele movements </t>
  </si>
  <si>
    <t xml:space="preserve">Tele movements </t>
  </si>
  <si>
    <t xml:space="preserve">Tele movements verkeerde volgorde </t>
  </si>
  <si>
    <t>SOM (number of agents)</t>
  </si>
  <si>
    <t>}}}</t>
  </si>
  <si>
    <t>CORRECT SCRIPT</t>
  </si>
  <si>
    <t>old total</t>
  </si>
  <si>
    <t>total</t>
  </si>
  <si>
    <t>Delta</t>
  </si>
  <si>
    <t>NIET VERWIJDEREN</t>
  </si>
  <si>
    <t xml:space="preserve">Last calibration </t>
  </si>
  <si>
    <t xml:space="preserve">ASC 0 values </t>
  </si>
  <si>
    <t xml:space="preserve">iniials for soc rec are vry high </t>
  </si>
  <si>
    <t>so the ASC are way t oo low or false run</t>
  </si>
  <si>
    <t>Agents</t>
  </si>
  <si>
    <t xml:space="preserve">ASC _ SOC REC hercalibratie </t>
  </si>
  <si>
    <t xml:space="preserve">tele </t>
  </si>
  <si>
    <t>Tele trips</t>
  </si>
  <si>
    <t>new</t>
  </si>
  <si>
    <t>old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</si>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</sst>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00"/>
    <numFmt numFmtId="165" formatCode="0.000000"/>
    <numFmt numFmtId="166" formatCode="0.0"/>
    <numFmt numFmtId="167" formatCode="###0"/>
    <numFmt numFmtId="168" formatCode="###0.0"/>
    <numFmt numFmtId="169" formatCode="0.0000000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6"/>
      <name val="Calibri"/>
      <family val="2"/>
      <scheme val="minor"/>
    </font>
    <font>
      <sz val="9"/>
      <color theme="1"/>
      <name val="Arial"/>
      <family val="2"/>
    </font>
    <font>
      <b/>
      <i/>
      <u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u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95B3D7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1"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13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164" fontId="0" fillId="0" borderId="1" xfId="0" applyNumberFormat="1" applyBorder="1"/>
    <xf numFmtId="0" fontId="4" fillId="0" borderId="0" xfId="0" applyFont="1"/>
    <xf numFmtId="3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3" borderId="0" xfId="0" applyFill="1"/>
    <xf numFmtId="20" fontId="0" fillId="0" borderId="0" xfId="0" applyNumberFormat="1"/>
    <xf numFmtId="0" fontId="0" fillId="4" borderId="0" xfId="0" applyFill="1"/>
    <xf numFmtId="165" fontId="0" fillId="4" borderId="0" xfId="0" applyNumberFormat="1" applyFill="1"/>
    <xf numFmtId="0" fontId="0" fillId="4" borderId="1" xfId="0" applyFill="1" applyBorder="1"/>
    <xf numFmtId="165" fontId="0" fillId="4" borderId="1" xfId="0" applyNumberFormat="1" applyFill="1" applyBorder="1"/>
    <xf numFmtId="0" fontId="0" fillId="4" borderId="2" xfId="0" applyFill="1" applyBorder="1"/>
    <xf numFmtId="165" fontId="0" fillId="4" borderId="2" xfId="0" applyNumberFormat="1" applyFill="1" applyBorder="1"/>
    <xf numFmtId="0" fontId="5" fillId="0" borderId="0" xfId="0" applyFont="1"/>
    <xf numFmtId="0" fontId="5" fillId="5" borderId="0" xfId="0" applyFont="1" applyFill="1"/>
    <xf numFmtId="0" fontId="6" fillId="0" borderId="1" xfId="0" applyFont="1" applyBorder="1"/>
    <xf numFmtId="0" fontId="7" fillId="0" borderId="0" xfId="0" applyFont="1"/>
    <xf numFmtId="0" fontId="8" fillId="0" borderId="0" xfId="0" applyFont="1"/>
    <xf numFmtId="166" fontId="5" fillId="0" borderId="0" xfId="0" applyNumberFormat="1" applyFont="1"/>
    <xf numFmtId="0" fontId="7" fillId="0" borderId="3" xfId="0" applyFont="1" applyBorder="1"/>
    <xf numFmtId="0" fontId="5" fillId="0" borderId="1" xfId="0" applyFont="1" applyBorder="1"/>
    <xf numFmtId="0" fontId="7" fillId="0" borderId="1" xfId="0" applyFont="1" applyBorder="1"/>
    <xf numFmtId="0" fontId="8" fillId="0" borderId="1" xfId="0" applyFont="1" applyBorder="1"/>
    <xf numFmtId="166" fontId="5" fillId="0" borderId="1" xfId="0" applyNumberFormat="1" applyFont="1" applyBorder="1"/>
    <xf numFmtId="0" fontId="5" fillId="0" borderId="2" xfId="0" applyFont="1" applyBorder="1"/>
    <xf numFmtId="0" fontId="7" fillId="0" borderId="2" xfId="0" applyFont="1" applyBorder="1"/>
    <xf numFmtId="0" fontId="8" fillId="0" borderId="2" xfId="0" applyFont="1" applyBorder="1"/>
    <xf numFmtId="166" fontId="5" fillId="0" borderId="2" xfId="0" applyNumberFormat="1" applyFont="1" applyBorder="1"/>
    <xf numFmtId="0" fontId="6" fillId="0" borderId="0" xfId="0" applyFont="1"/>
    <xf numFmtId="20" fontId="5" fillId="0" borderId="0" xfId="0" applyNumberFormat="1" applyFont="1"/>
    <xf numFmtId="0" fontId="0" fillId="0" borderId="4" xfId="0" applyBorder="1"/>
    <xf numFmtId="0" fontId="8" fillId="0" borderId="4" xfId="0" applyFont="1" applyBorder="1"/>
    <xf numFmtId="167" fontId="0" fillId="0" borderId="0" xfId="0" applyNumberFormat="1"/>
    <xf numFmtId="0" fontId="0" fillId="0" borderId="2" xfId="0" applyBorder="1"/>
    <xf numFmtId="167" fontId="0" fillId="0" borderId="2" xfId="0" applyNumberFormat="1" applyBorder="1"/>
    <xf numFmtId="0" fontId="0" fillId="6" borderId="0" xfId="0" applyFill="1"/>
    <xf numFmtId="167" fontId="0" fillId="6" borderId="2" xfId="0" applyNumberFormat="1" applyFill="1" applyBorder="1"/>
    <xf numFmtId="167" fontId="0" fillId="6" borderId="0" xfId="0" applyNumberFormat="1" applyFill="1"/>
    <xf numFmtId="0" fontId="0" fillId="6" borderId="5" xfId="0" applyFill="1" applyBorder="1"/>
    <xf numFmtId="0" fontId="0" fillId="6" borderId="6" xfId="0" applyFill="1" applyBorder="1"/>
    <xf numFmtId="0" fontId="8" fillId="6" borderId="4" xfId="0" applyFont="1" applyFill="1" applyBorder="1"/>
    <xf numFmtId="166" fontId="5" fillId="6" borderId="0" xfId="0" applyNumberFormat="1" applyFont="1" applyFill="1"/>
    <xf numFmtId="166" fontId="5" fillId="6" borderId="1" xfId="0" applyNumberFormat="1" applyFont="1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7" borderId="0" xfId="0" applyFill="1"/>
    <xf numFmtId="167" fontId="0" fillId="7" borderId="2" xfId="0" applyNumberFormat="1" applyFill="1" applyBorder="1"/>
    <xf numFmtId="167" fontId="0" fillId="7" borderId="0" xfId="0" applyNumberFormat="1" applyFill="1"/>
    <xf numFmtId="0" fontId="0" fillId="7" borderId="7" xfId="0" applyFill="1" applyBorder="1"/>
    <xf numFmtId="0" fontId="0" fillId="7" borderId="5" xfId="0" applyFill="1" applyBorder="1"/>
    <xf numFmtId="0" fontId="0" fillId="7" borderId="8" xfId="0" applyFill="1" applyBorder="1"/>
    <xf numFmtId="0" fontId="0" fillId="8" borderId="0" xfId="0" applyFill="1"/>
    <xf numFmtId="167" fontId="0" fillId="8" borderId="2" xfId="0" applyNumberFormat="1" applyFill="1" applyBorder="1"/>
    <xf numFmtId="167" fontId="0" fillId="8" borderId="0" xfId="0" applyNumberFormat="1" applyFill="1"/>
    <xf numFmtId="0" fontId="0" fillId="8" borderId="7" xfId="0" applyFill="1" applyBorder="1"/>
    <xf numFmtId="0" fontId="0" fillId="8" borderId="5" xfId="0" applyFill="1" applyBorder="1"/>
    <xf numFmtId="0" fontId="0" fillId="8" borderId="8" xfId="0" applyFill="1" applyBorder="1"/>
    <xf numFmtId="0" fontId="0" fillId="2" borderId="0" xfId="0" applyFill="1"/>
    <xf numFmtId="167" fontId="0" fillId="2" borderId="2" xfId="0" applyNumberFormat="1" applyFill="1" applyBorder="1"/>
    <xf numFmtId="167" fontId="0" fillId="2" borderId="0" xfId="0" applyNumberFormat="1" applyFill="1"/>
    <xf numFmtId="0" fontId="0" fillId="0" borderId="9" xfId="0" applyBorder="1"/>
    <xf numFmtId="0" fontId="0" fillId="0" borderId="8" xfId="0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/>
    <xf numFmtId="167" fontId="0" fillId="3" borderId="0" xfId="0" applyNumberFormat="1" applyFill="1"/>
    <xf numFmtId="167" fontId="10" fillId="2" borderId="0" xfId="0" applyNumberFormat="1" applyFont="1" applyFill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3" xfId="0" applyFont="1" applyBorder="1"/>
    <xf numFmtId="0" fontId="0" fillId="0" borderId="15" xfId="0" applyBorder="1"/>
    <xf numFmtId="0" fontId="0" fillId="0" borderId="16" xfId="0" applyBorder="1"/>
    <xf numFmtId="167" fontId="2" fillId="6" borderId="0" xfId="0" applyNumberFormat="1" applyFont="1" applyFill="1"/>
    <xf numFmtId="167" fontId="2" fillId="3" borderId="0" xfId="0" applyNumberFormat="1" applyFont="1" applyFill="1"/>
    <xf numFmtId="167" fontId="2" fillId="0" borderId="0" xfId="0" applyNumberFormat="1" applyFont="1"/>
    <xf numFmtId="167" fontId="2" fillId="7" borderId="0" xfId="0" applyNumberFormat="1" applyFont="1" applyFill="1"/>
    <xf numFmtId="167" fontId="2" fillId="8" borderId="0" xfId="0" applyNumberFormat="1" applyFont="1" applyFill="1"/>
    <xf numFmtId="167" fontId="2" fillId="2" borderId="0" xfId="0" applyNumberFormat="1" applyFont="1" applyFill="1"/>
    <xf numFmtId="0" fontId="11" fillId="0" borderId="0" xfId="0" applyFont="1"/>
    <xf numFmtId="0" fontId="2" fillId="0" borderId="18" xfId="0" applyFont="1" applyBorder="1"/>
    <xf numFmtId="0" fontId="12" fillId="0" borderId="0" xfId="0" applyFont="1"/>
    <xf numFmtId="169" fontId="0" fillId="0" borderId="0" xfId="0" applyNumberFormat="1"/>
    <xf numFmtId="166" fontId="0" fillId="0" borderId="0" xfId="0" applyNumberFormat="1"/>
    <xf numFmtId="1" fontId="0" fillId="0" borderId="0" xfId="0" applyNumberFormat="1"/>
    <xf numFmtId="168" fontId="2" fillId="2" borderId="0" xfId="0" applyNumberFormat="1" applyFont="1" applyFill="1"/>
    <xf numFmtId="0" fontId="13" fillId="0" borderId="0" xfId="0" applyFont="1"/>
    <xf numFmtId="0" fontId="14" fillId="0" borderId="0" xfId="0" applyFont="1" applyAlignment="1">
      <alignment wrapText="1"/>
    </xf>
    <xf numFmtId="20" fontId="14" fillId="0" borderId="0" xfId="0" applyNumberFormat="1" applyFont="1" applyAlignment="1">
      <alignment wrapText="1"/>
    </xf>
    <xf numFmtId="0" fontId="14" fillId="0" borderId="0" xfId="0" applyFont="1" applyAlignment="1">
      <alignment horizontal="right" wrapText="1"/>
    </xf>
    <xf numFmtId="0" fontId="0" fillId="0" borderId="10" xfId="0" applyBorder="1"/>
    <xf numFmtId="0" fontId="0" fillId="0" borderId="19" xfId="0" applyBorder="1"/>
    <xf numFmtId="0" fontId="0" fillId="0" borderId="20" xfId="0" applyBorder="1"/>
    <xf numFmtId="0" fontId="0" fillId="9" borderId="0" xfId="0" applyFill="1"/>
    <xf numFmtId="0" fontId="0" fillId="9" borderId="1" xfId="0" applyFill="1" applyBorder="1"/>
    <xf numFmtId="0" fontId="2" fillId="3" borderId="0" xfId="0" applyFont="1" applyFill="1"/>
    <xf numFmtId="0" fontId="2" fillId="10" borderId="0" xfId="0" applyFont="1" applyFill="1"/>
    <xf numFmtId="0" fontId="14" fillId="11" borderId="0" xfId="0" applyFont="1" applyFill="1" applyAlignment="1">
      <alignment horizontal="right" wrapText="1"/>
    </xf>
    <xf numFmtId="0" fontId="15" fillId="2" borderId="0" xfId="0" applyFont="1" applyFill="1"/>
    <xf numFmtId="0" fontId="14" fillId="0" borderId="14" xfId="0" applyFont="1" applyBorder="1" applyAlignment="1">
      <alignment horizontal="right" wrapText="1"/>
    </xf>
    <xf numFmtId="0" fontId="14" fillId="0" borderId="1" xfId="0" applyFont="1" applyBorder="1" applyAlignment="1">
      <alignment horizontal="right" wrapText="1"/>
    </xf>
    <xf numFmtId="0" fontId="14" fillId="0" borderId="21" xfId="0" applyFont="1" applyBorder="1" applyAlignment="1">
      <alignment horizontal="right" wrapText="1"/>
    </xf>
    <xf numFmtId="0" fontId="14" fillId="0" borderId="16" xfId="0" applyFont="1" applyBorder="1" applyAlignment="1">
      <alignment horizontal="right" wrapText="1"/>
    </xf>
    <xf numFmtId="0" fontId="14" fillId="0" borderId="17" xfId="0" applyFont="1" applyBorder="1" applyAlignment="1">
      <alignment horizontal="right" wrapText="1"/>
    </xf>
    <xf numFmtId="167" fontId="0" fillId="3" borderId="2" xfId="0" applyNumberFormat="1" applyFill="1" applyBorder="1"/>
    <xf numFmtId="11" fontId="0" fillId="0" borderId="0" xfId="0" applyNumberFormat="1"/>
    <xf numFmtId="2" fontId="0" fillId="0" borderId="0" xfId="0" applyNumberFormat="1"/>
    <xf numFmtId="0" fontId="0" fillId="0" borderId="22" xfId="0" applyBorder="1"/>
    <xf numFmtId="1" fontId="0" fillId="0" borderId="1" xfId="0" applyNumberFormat="1" applyBorder="1"/>
    <xf numFmtId="46" fontId="0" fillId="0" borderId="0" xfId="0" applyNumberFormat="1"/>
    <xf numFmtId="167" fontId="0" fillId="0" borderId="1" xfId="0" applyNumberFormat="1" applyBorder="1"/>
    <xf numFmtId="167" fontId="0" fillId="6" borderId="5" xfId="0" applyNumberFormat="1" applyFill="1" applyBorder="1"/>
    <xf numFmtId="167" fontId="0" fillId="7" borderId="5" xfId="0" applyNumberFormat="1" applyFill="1" applyBorder="1"/>
    <xf numFmtId="167" fontId="0" fillId="3" borderId="5" xfId="0" applyNumberFormat="1" applyFill="1" applyBorder="1"/>
    <xf numFmtId="167" fontId="0" fillId="8" borderId="5" xfId="0" applyNumberFormat="1" applyFill="1" applyBorder="1"/>
    <xf numFmtId="0" fontId="0" fillId="12" borderId="0" xfId="0" applyFill="1"/>
    <xf numFmtId="167" fontId="0" fillId="12" borderId="0" xfId="0" applyNumberFormat="1" applyFill="1"/>
    <xf numFmtId="0" fontId="0" fillId="12" borderId="1" xfId="0" applyFill="1" applyBorder="1"/>
    <xf numFmtId="167" fontId="0" fillId="12" borderId="2" xfId="0" applyNumberFormat="1" applyFill="1" applyBorder="1"/>
    <xf numFmtId="1" fontId="0" fillId="12" borderId="0" xfId="0" applyNumberFormat="1" applyFill="1"/>
    <xf numFmtId="11" fontId="0" fillId="12" borderId="0" xfId="0" applyNumberFormat="1" applyFill="1"/>
    <xf numFmtId="167" fontId="0" fillId="12" borderId="1" xfId="0" applyNumberFormat="1" applyFill="1" applyBorder="1"/>
    <xf numFmtId="0" fontId="0" fillId="0" borderId="0" xfId="0" applyFill="1"/>
    <xf numFmtId="0" fontId="14" fillId="0" borderId="0" xfId="0" applyFont="1"/>
    <xf numFmtId="20" fontId="14" fillId="0" borderId="0" xfId="0" applyNumberFormat="1" applyFont="1"/>
  </cellXfs>
  <cellStyles count="31">
    <cellStyle name="Normal" xfId="0" builtinId="0"/>
    <cellStyle name="style1648556911187" xfId="1" xr:uid="{5FFF67C1-25C9-4D04-BE3F-171FA36300CB}"/>
    <cellStyle name="style1648556911239" xfId="2" xr:uid="{92EB73F4-7746-4059-9020-490AB39696AF}"/>
    <cellStyle name="style1648556911285" xfId="3" xr:uid="{3ABE658F-91C8-42A2-B840-4952FED2A82B}"/>
    <cellStyle name="style1648556911339" xfId="7" xr:uid="{69E1D841-1E7F-45BB-8E86-7EC88ADD4303}"/>
    <cellStyle name="style1648556911410" xfId="8" xr:uid="{8EC69777-91F8-453B-AE10-44B2DDB93F4E}"/>
    <cellStyle name="style1648556911457" xfId="9" xr:uid="{2808E3F4-6086-4D50-B7AF-A654FA930948}"/>
    <cellStyle name="style1648556911520" xfId="13" xr:uid="{CA60179D-8D71-4F44-9C2B-DAB98D48982F}"/>
    <cellStyle name="style1648556911567" xfId="14" xr:uid="{BBD98A30-3C42-4609-BA28-F1EF083C95FC}"/>
    <cellStyle name="style1648556911629" xfId="15" xr:uid="{A6B97C2A-BE73-482A-B2C6-CABDE0D8AC2F}"/>
    <cellStyle name="style1648556911676" xfId="4" xr:uid="{225335B1-5CEB-4C89-B0A1-D4E64FF9435C}"/>
    <cellStyle name="style1648556911723" xfId="5" xr:uid="{8F4BB3A8-A1B7-490C-96C6-105194FABD5E}"/>
    <cellStyle name="style1648556911770" xfId="6" xr:uid="{EA0EA344-3979-4FC4-B9BA-391D6DFFC9B2}"/>
    <cellStyle name="style1648556911817" xfId="10" xr:uid="{877A682D-E356-4EED-A8F2-10FE3ED3BD39}"/>
    <cellStyle name="style1648556911880" xfId="11" xr:uid="{874E20A8-EBBE-4153-8A12-EE23550887B4}"/>
    <cellStyle name="style1648556911942" xfId="12" xr:uid="{319AB597-C52D-4CD8-8F0C-E202A5763CF1}"/>
    <cellStyle name="style1648556912005" xfId="16" xr:uid="{65C36F9F-ACEB-4BAB-A9E9-B4424F09E0BF}"/>
    <cellStyle name="style1648556912052" xfId="17" xr:uid="{CCFB0770-3B1C-4E10-8049-ADAB431580C7}"/>
    <cellStyle name="style1648556912130" xfId="18" xr:uid="{7686F599-CF15-45A4-B202-7EBCB746D477}"/>
    <cellStyle name="style1648556912177" xfId="19" xr:uid="{F5210CE7-2B72-4F13-91BC-483617125998}"/>
    <cellStyle name="style1648556912240" xfId="25" xr:uid="{1F5D9AB7-3B5F-4525-9BE3-0E92E3B1B934}"/>
    <cellStyle name="style1648556912333" xfId="20" xr:uid="{C243696D-C7BE-42C8-BD3E-C6AF0774DE4E}"/>
    <cellStyle name="style1648556912380" xfId="26" xr:uid="{3110BB79-B782-4FBC-8E9C-ADB701F58DB6}"/>
    <cellStyle name="style1648556912428" xfId="21" xr:uid="{2227E9E7-31F7-4701-B3EF-999C014074B1}"/>
    <cellStyle name="style1648556912474" xfId="27" xr:uid="{A1968CDE-C529-46D3-A9EA-019502E3E764}"/>
    <cellStyle name="style1648556912642" xfId="22" xr:uid="{6BBE799B-BA0E-4E84-A3CA-2701D59F465B}"/>
    <cellStyle name="style1648556912693" xfId="23" xr:uid="{54A9DE02-325A-4DD6-93F5-BE01808B909C}"/>
    <cellStyle name="style1648556912742" xfId="24" xr:uid="{154CFA9D-1966-48DA-8C14-DC93F755EA29}"/>
    <cellStyle name="style1648556912787" xfId="28" xr:uid="{AF520D02-44D4-44B7-862A-52C4706FFE05}"/>
    <cellStyle name="style1648556912834" xfId="29" xr:uid="{C1D5DF69-8807-4550-AC2B-40728772CBB6}"/>
    <cellStyle name="style1648556912865" xfId="30" xr:uid="{BBDFCE56-9B7A-4A21-B1EE-E67D1EBF91F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calc_tele__copy!$B$46:$C$46</c:f>
              <c:strCache>
                <c:ptCount val="2"/>
                <c:pt idx="0">
                  <c:v>Short</c:v>
                </c:pt>
                <c:pt idx="1">
                  <c:v>Commuting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calc_tele__copy!$D$45:$J$45</c:f>
              <c:strCache>
                <c:ptCount val="7"/>
                <c:pt idx="0">
                  <c:v>movement</c:v>
                </c:pt>
                <c:pt idx="2">
                  <c:v>percentage tele</c:v>
                </c:pt>
                <c:pt idx="6">
                  <c:v>distribution of tele between dist classes </c:v>
                </c:pt>
              </c:strCache>
            </c:strRef>
          </c:cat>
          <c:val>
            <c:numRef>
              <c:f>calc_tele__copy!$D$46:$J$46</c:f>
              <c:numCache>
                <c:formatCode>General</c:formatCode>
                <c:ptCount val="7"/>
                <c:pt idx="0" formatCode="###0">
                  <c:v>1361374501.02514</c:v>
                </c:pt>
                <c:pt idx="2">
                  <c:v>148900336.04962468</c:v>
                </c:pt>
                <c:pt idx="6" formatCode="0.00000000">
                  <c:v>35444381.10954272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F-44E0-B858-2ABBB4289961}"/>
            </c:ext>
          </c:extLst>
        </c:ser>
        <c:ser>
          <c:idx val="1"/>
          <c:order val="1"/>
          <c:tx>
            <c:strRef>
              <c:f>calc_tele__copy!$B$47:$C$47</c:f>
              <c:strCache>
                <c:ptCount val="2"/>
                <c:pt idx="0">
                  <c:v>Short</c:v>
                </c:pt>
                <c:pt idx="1">
                  <c:v>Educational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calc_tele__copy!$D$45:$J$45</c:f>
              <c:strCache>
                <c:ptCount val="7"/>
                <c:pt idx="0">
                  <c:v>movement</c:v>
                </c:pt>
                <c:pt idx="2">
                  <c:v>percentage tele</c:v>
                </c:pt>
                <c:pt idx="6">
                  <c:v>distribution of tele between dist classes </c:v>
                </c:pt>
              </c:strCache>
            </c:strRef>
          </c:cat>
          <c:val>
            <c:numRef>
              <c:f>calc_tele__copy!$D$47:$J$47</c:f>
              <c:numCache>
                <c:formatCode>General</c:formatCode>
                <c:ptCount val="7"/>
                <c:pt idx="0" formatCode="###0">
                  <c:v>934110333.07680297</c:v>
                </c:pt>
                <c:pt idx="2">
                  <c:v>102168317.68027532</c:v>
                </c:pt>
                <c:pt idx="6" formatCode="0.00000000">
                  <c:v>13796248.94988472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2F-44E0-B858-2ABBB4289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6650640"/>
        <c:axId val="106646064"/>
      </c:barChart>
      <c:catAx>
        <c:axId val="106650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6646064"/>
        <c:crosses val="autoZero"/>
        <c:auto val="1"/>
        <c:lblAlgn val="ctr"/>
        <c:lblOffset val="100"/>
        <c:noMultiLvlLbl val="0"/>
      </c:catAx>
      <c:valAx>
        <c:axId val="10664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665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759222</xdr:colOff>
      <xdr:row>50</xdr:row>
      <xdr:rowOff>110728</xdr:rowOff>
    </xdr:from>
    <xdr:to>
      <xdr:col>25</xdr:col>
      <xdr:colOff>247253</xdr:colOff>
      <xdr:row>65</xdr:row>
      <xdr:rowOff>178197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2BC5C599-D020-7601-A4C8-833DF43B0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AX125"/>
  <sheetViews>
    <sheetView zoomScale="70" zoomScaleNormal="70" workbookViewId="0">
      <selection activeCell="AD92" sqref="AD92"/>
    </sheetView>
  </sheetViews>
  <sheetFormatPr baseColWidth="10" defaultColWidth="8.83203125" defaultRowHeight="15" x14ac:dyDescent="0.2"/>
  <cols>
    <col min="1" max="1" width="18.83203125" customWidth="1"/>
    <col min="2" max="2" width="13.6640625" bestFit="1" customWidth="1"/>
    <col min="5" max="5" width="13.5" customWidth="1"/>
    <col min="6" max="6" width="8.83203125" customWidth="1"/>
    <col min="19" max="19" width="13.6640625" bestFit="1" customWidth="1"/>
    <col min="21" max="21" width="13.83203125" bestFit="1" customWidth="1"/>
    <col min="26" max="26" width="22.5" bestFit="1" customWidth="1"/>
    <col min="35" max="35" width="22.1640625" bestFit="1" customWidth="1"/>
    <col min="36" max="36" width="14.33203125" bestFit="1" customWidth="1"/>
    <col min="37" max="37" width="11.83203125" bestFit="1" customWidth="1"/>
  </cols>
  <sheetData>
    <row r="1" spans="1:36" x14ac:dyDescent="0.2">
      <c r="A1" s="4" t="s">
        <v>12</v>
      </c>
    </row>
    <row r="2" spans="1:36" x14ac:dyDescent="0.2">
      <c r="D2" s="6" t="s">
        <v>96</v>
      </c>
    </row>
    <row r="3" spans="1:36" ht="16" thickBot="1" x14ac:dyDescent="0.25"/>
    <row r="4" spans="1:36" x14ac:dyDescent="0.2">
      <c r="A4" s="76" t="s">
        <v>3</v>
      </c>
      <c r="B4" s="77"/>
      <c r="C4" s="77"/>
      <c r="D4" s="77"/>
      <c r="E4" s="77"/>
      <c r="F4" s="78"/>
      <c r="O4" t="s">
        <v>93</v>
      </c>
      <c r="V4" t="s">
        <v>97</v>
      </c>
      <c r="AC4" t="s">
        <v>114</v>
      </c>
    </row>
    <row r="5" spans="1:36" x14ac:dyDescent="0.2">
      <c r="A5" s="79"/>
      <c r="B5" t="s">
        <v>4</v>
      </c>
      <c r="C5" t="s">
        <v>0</v>
      </c>
      <c r="D5" t="s">
        <v>1</v>
      </c>
      <c r="E5" t="s">
        <v>2</v>
      </c>
      <c r="F5" s="80" t="s">
        <v>5</v>
      </c>
      <c r="P5" t="s">
        <v>38</v>
      </c>
      <c r="W5" t="s">
        <v>38</v>
      </c>
      <c r="AC5" t="s">
        <v>117</v>
      </c>
      <c r="AH5" t="s">
        <v>118</v>
      </c>
    </row>
    <row r="6" spans="1:36" x14ac:dyDescent="0.2">
      <c r="A6" s="79" t="s">
        <v>6</v>
      </c>
      <c r="B6">
        <v>0</v>
      </c>
      <c r="C6">
        <v>0</v>
      </c>
      <c r="D6">
        <v>0</v>
      </c>
      <c r="E6">
        <v>0</v>
      </c>
      <c r="F6">
        <v>0</v>
      </c>
      <c r="P6" s="2" t="s">
        <v>39</v>
      </c>
      <c r="Q6" s="2" t="s">
        <v>40</v>
      </c>
      <c r="R6" s="2" t="s">
        <v>41</v>
      </c>
      <c r="S6" s="2" t="s">
        <v>42</v>
      </c>
      <c r="T6" s="2" t="s">
        <v>43</v>
      </c>
      <c r="W6" s="2" t="s">
        <v>39</v>
      </c>
      <c r="X6" s="2" t="s">
        <v>40</v>
      </c>
      <c r="Y6" s="2" t="s">
        <v>41</v>
      </c>
      <c r="Z6" s="2" t="s">
        <v>42</v>
      </c>
      <c r="AA6" s="2" t="s">
        <v>43</v>
      </c>
      <c r="AC6" s="10" t="s">
        <v>115</v>
      </c>
      <c r="AD6" s="10" t="s">
        <v>116</v>
      </c>
      <c r="AE6" s="10" t="s">
        <v>13</v>
      </c>
      <c r="AH6" s="12" t="s">
        <v>115</v>
      </c>
      <c r="AI6" s="12" t="s">
        <v>116</v>
      </c>
      <c r="AJ6" s="12" t="s">
        <v>13</v>
      </c>
    </row>
    <row r="7" spans="1:36" x14ac:dyDescent="0.2">
      <c r="A7" s="79" t="s">
        <v>7</v>
      </c>
      <c r="B7">
        <v>0</v>
      </c>
      <c r="C7">
        <v>0</v>
      </c>
      <c r="D7">
        <v>0</v>
      </c>
      <c r="E7">
        <v>0</v>
      </c>
      <c r="F7">
        <v>0</v>
      </c>
      <c r="O7">
        <v>1</v>
      </c>
      <c r="P7" t="s">
        <v>44</v>
      </c>
      <c r="Q7" t="s">
        <v>45</v>
      </c>
      <c r="R7">
        <v>0</v>
      </c>
      <c r="S7">
        <v>1.6457940880621601E-2</v>
      </c>
      <c r="T7">
        <v>7.6407298685641403E-2</v>
      </c>
      <c r="V7">
        <v>1</v>
      </c>
      <c r="W7" t="s">
        <v>44</v>
      </c>
      <c r="X7" t="s">
        <v>45</v>
      </c>
      <c r="Y7">
        <v>0</v>
      </c>
      <c r="Z7">
        <v>1.6457940880621601E-2</v>
      </c>
      <c r="AA7">
        <v>7.6407298685641403E-2</v>
      </c>
      <c r="AC7" s="10">
        <v>0</v>
      </c>
      <c r="AD7" s="10">
        <v>1.753458</v>
      </c>
      <c r="AE7" s="10">
        <v>-1.6795929999999999</v>
      </c>
      <c r="AH7" s="12">
        <v>0</v>
      </c>
      <c r="AI7" s="13">
        <v>1.6122918011734402E-2</v>
      </c>
      <c r="AJ7" s="13">
        <v>7.5997327893488606E-2</v>
      </c>
    </row>
    <row r="8" spans="1:36" x14ac:dyDescent="0.2">
      <c r="A8" s="79" t="s">
        <v>8</v>
      </c>
      <c r="B8">
        <v>0</v>
      </c>
      <c r="C8">
        <v>0</v>
      </c>
      <c r="D8">
        <v>0</v>
      </c>
      <c r="E8">
        <v>0</v>
      </c>
      <c r="F8">
        <v>0</v>
      </c>
      <c r="O8">
        <v>2</v>
      </c>
      <c r="P8" t="s">
        <v>44</v>
      </c>
      <c r="Q8" t="s">
        <v>46</v>
      </c>
      <c r="R8">
        <v>0</v>
      </c>
      <c r="S8">
        <v>0.121579668422631</v>
      </c>
      <c r="T8">
        <v>0.113919713004644</v>
      </c>
      <c r="V8">
        <v>2</v>
      </c>
      <c r="W8" t="s">
        <v>44</v>
      </c>
      <c r="X8" t="s">
        <v>46</v>
      </c>
      <c r="Y8">
        <v>0</v>
      </c>
      <c r="Z8">
        <v>0.121579668422631</v>
      </c>
      <c r="AA8">
        <v>0.113919713004644</v>
      </c>
      <c r="AC8" s="10">
        <v>0</v>
      </c>
      <c r="AD8" s="10">
        <v>2.5195799999999999</v>
      </c>
      <c r="AE8" s="10">
        <v>-1.95008</v>
      </c>
      <c r="AH8" s="12">
        <v>0</v>
      </c>
      <c r="AI8" s="13">
        <v>0.121859670338628</v>
      </c>
      <c r="AJ8" s="13">
        <v>0.11399971532889699</v>
      </c>
    </row>
    <row r="9" spans="1:36" x14ac:dyDescent="0.2">
      <c r="A9" s="79" t="s">
        <v>9</v>
      </c>
      <c r="B9">
        <v>0</v>
      </c>
      <c r="C9">
        <v>0</v>
      </c>
      <c r="D9">
        <v>0</v>
      </c>
      <c r="E9">
        <v>0</v>
      </c>
      <c r="F9">
        <v>0</v>
      </c>
      <c r="O9">
        <v>3</v>
      </c>
      <c r="P9" t="s">
        <v>44</v>
      </c>
      <c r="Q9" t="s">
        <v>47</v>
      </c>
      <c r="R9">
        <v>0</v>
      </c>
      <c r="S9">
        <v>-0.14109644808521499</v>
      </c>
      <c r="T9">
        <v>0.13797581443913101</v>
      </c>
      <c r="V9">
        <v>3</v>
      </c>
      <c r="W9" t="s">
        <v>44</v>
      </c>
      <c r="X9" t="s">
        <v>47</v>
      </c>
      <c r="Y9">
        <v>0</v>
      </c>
      <c r="Z9">
        <v>-0.14109644808521499</v>
      </c>
      <c r="AA9">
        <v>0.13797581443913101</v>
      </c>
      <c r="AC9" s="10">
        <v>0</v>
      </c>
      <c r="AD9" s="10">
        <v>4.1069040000000001</v>
      </c>
      <c r="AE9" s="10">
        <v>-1.5030239999999999</v>
      </c>
      <c r="AH9" s="12">
        <v>0</v>
      </c>
      <c r="AI9" s="13">
        <v>-0.141226461134319</v>
      </c>
      <c r="AJ9" s="13">
        <v>0.13799581421180199</v>
      </c>
    </row>
    <row r="10" spans="1:36" x14ac:dyDescent="0.2">
      <c r="A10" s="79"/>
      <c r="F10" s="80"/>
      <c r="O10">
        <v>4</v>
      </c>
      <c r="P10" s="2" t="s">
        <v>44</v>
      </c>
      <c r="Q10" s="2" t="s">
        <v>48</v>
      </c>
      <c r="R10" s="2">
        <v>0</v>
      </c>
      <c r="S10" s="5">
        <v>13.6300018645076</v>
      </c>
      <c r="T10" s="2">
        <v>5.1137040376980601E-2</v>
      </c>
      <c r="V10">
        <v>4</v>
      </c>
      <c r="W10" s="2" t="s">
        <v>44</v>
      </c>
      <c r="X10" s="2" t="s">
        <v>48</v>
      </c>
      <c r="Y10" s="2">
        <v>0</v>
      </c>
      <c r="Z10" s="5">
        <v>13.6300018645076</v>
      </c>
      <c r="AA10" s="2">
        <v>5.1137040376980601E-2</v>
      </c>
      <c r="AC10" s="10">
        <v>0</v>
      </c>
      <c r="AD10" s="10">
        <v>2.6990020000000001</v>
      </c>
      <c r="AE10" s="10">
        <v>-2.103863</v>
      </c>
      <c r="AH10" s="14">
        <v>0</v>
      </c>
      <c r="AI10" s="15">
        <v>13.6303018041074</v>
      </c>
      <c r="AJ10" s="15">
        <v>5.0997040485620697E-2</v>
      </c>
    </row>
    <row r="11" spans="1:36" x14ac:dyDescent="0.2">
      <c r="A11" s="81" t="s">
        <v>13</v>
      </c>
      <c r="F11" s="80"/>
      <c r="O11">
        <v>5</v>
      </c>
      <c r="P11" t="s">
        <v>49</v>
      </c>
      <c r="Q11" t="s">
        <v>45</v>
      </c>
      <c r="R11">
        <v>0</v>
      </c>
      <c r="S11">
        <v>-4.9598929922768001E-2</v>
      </c>
      <c r="T11">
        <v>-1.5833933420261601E-2</v>
      </c>
      <c r="V11">
        <v>5</v>
      </c>
      <c r="W11" t="s">
        <v>49</v>
      </c>
      <c r="X11" t="s">
        <v>45</v>
      </c>
      <c r="Y11">
        <v>0</v>
      </c>
      <c r="Z11">
        <v>-4.9598929922768001E-2</v>
      </c>
      <c r="AA11">
        <v>-1.5833933420261601E-2</v>
      </c>
      <c r="AC11" s="10">
        <v>0</v>
      </c>
      <c r="AD11" s="10">
        <v>3.6134010000000001</v>
      </c>
      <c r="AE11" s="10">
        <v>-2.8340000000000001E-3</v>
      </c>
      <c r="AH11" s="16">
        <v>0</v>
      </c>
      <c r="AI11" s="17">
        <v>-4.9728929927320503E-2</v>
      </c>
      <c r="AJ11" s="17">
        <v>-1.5999933419544799E-2</v>
      </c>
    </row>
    <row r="12" spans="1:36" x14ac:dyDescent="0.2">
      <c r="A12" s="79"/>
      <c r="B12" t="s">
        <v>4</v>
      </c>
      <c r="C12" t="s">
        <v>0</v>
      </c>
      <c r="D12" t="s">
        <v>1</v>
      </c>
      <c r="E12" t="s">
        <v>2</v>
      </c>
      <c r="F12" s="80" t="s">
        <v>5</v>
      </c>
      <c r="O12">
        <v>6</v>
      </c>
      <c r="P12" t="s">
        <v>49</v>
      </c>
      <c r="Q12" t="s">
        <v>46</v>
      </c>
      <c r="R12">
        <v>0</v>
      </c>
      <c r="S12">
        <v>0.10518557342365201</v>
      </c>
      <c r="T12">
        <v>6.0475967899805499E-2</v>
      </c>
      <c r="V12">
        <v>6</v>
      </c>
      <c r="W12" t="s">
        <v>49</v>
      </c>
      <c r="X12" t="s">
        <v>46</v>
      </c>
      <c r="Y12">
        <v>0</v>
      </c>
      <c r="Z12">
        <v>0.10518557342365201</v>
      </c>
      <c r="AA12">
        <v>6.0475967899805499E-2</v>
      </c>
      <c r="AC12" s="10">
        <v>0</v>
      </c>
      <c r="AD12" s="10">
        <v>4.188186</v>
      </c>
      <c r="AE12" s="10">
        <v>-8.9524000000000006E-2</v>
      </c>
      <c r="AH12" s="12">
        <v>0</v>
      </c>
      <c r="AI12" s="13">
        <v>0.10491755683340701</v>
      </c>
      <c r="AJ12" s="13">
        <v>6.0000014877968702E-2</v>
      </c>
    </row>
    <row r="13" spans="1:36" x14ac:dyDescent="0.2">
      <c r="A13" s="79" t="s">
        <v>6</v>
      </c>
      <c r="B13">
        <v>-2.361827694</v>
      </c>
      <c r="C13">
        <v>-1.8869129360000001</v>
      </c>
      <c r="D13">
        <v>-3.4049456139999998</v>
      </c>
      <c r="E13">
        <v>-3.4683930310000002</v>
      </c>
      <c r="F13">
        <v>-3.9047840520000001</v>
      </c>
      <c r="O13">
        <v>7</v>
      </c>
      <c r="P13" t="s">
        <v>49</v>
      </c>
      <c r="Q13" t="s">
        <v>47</v>
      </c>
      <c r="R13">
        <v>0</v>
      </c>
      <c r="S13">
        <v>6.4276814601980398E-2</v>
      </c>
      <c r="T13">
        <v>3.7043963280021297E-2</v>
      </c>
      <c r="V13">
        <v>7</v>
      </c>
      <c r="W13" t="s">
        <v>49</v>
      </c>
      <c r="X13" t="s">
        <v>47</v>
      </c>
      <c r="Y13">
        <v>0</v>
      </c>
      <c r="Z13">
        <v>6.4276814601980398E-2</v>
      </c>
      <c r="AA13">
        <v>3.7043963280021297E-2</v>
      </c>
      <c r="AC13" s="10">
        <v>0</v>
      </c>
      <c r="AD13" s="10">
        <v>5.2172770000000002</v>
      </c>
      <c r="AE13" s="10">
        <v>0.39704400000000001</v>
      </c>
      <c r="AH13" s="12">
        <v>0</v>
      </c>
      <c r="AI13" s="13">
        <v>6.4736814729737899E-2</v>
      </c>
      <c r="AJ13" s="13">
        <v>3.6999963874278903E-2</v>
      </c>
    </row>
    <row r="14" spans="1:36" x14ac:dyDescent="0.2">
      <c r="A14" s="79" t="s">
        <v>7</v>
      </c>
      <c r="B14">
        <v>-2.2665362949999999</v>
      </c>
      <c r="C14">
        <v>-1.354945981</v>
      </c>
      <c r="D14">
        <v>-2.8719002819999999</v>
      </c>
      <c r="E14">
        <v>-2.584565467</v>
      </c>
      <c r="F14">
        <v>-2.5859293980000002</v>
      </c>
      <c r="O14">
        <v>8</v>
      </c>
      <c r="P14" s="2" t="s">
        <v>49</v>
      </c>
      <c r="Q14" s="2" t="s">
        <v>48</v>
      </c>
      <c r="R14" s="2">
        <v>0</v>
      </c>
      <c r="S14" s="2">
        <v>-21.535456802415901</v>
      </c>
      <c r="T14" s="2">
        <v>7.3506235219177998E-2</v>
      </c>
      <c r="V14">
        <v>8</v>
      </c>
      <c r="W14" s="2" t="s">
        <v>49</v>
      </c>
      <c r="X14" s="2" t="s">
        <v>48</v>
      </c>
      <c r="Y14" s="2">
        <v>0</v>
      </c>
      <c r="Z14" s="8">
        <v>-6.5771352914366803</v>
      </c>
      <c r="AA14" s="2">
        <v>7.3506235219177998E-2</v>
      </c>
      <c r="AC14" s="10">
        <v>0</v>
      </c>
      <c r="AD14" s="10">
        <v>9.8848979999999997</v>
      </c>
      <c r="AE14" s="10">
        <v>-0.78949400000000003</v>
      </c>
      <c r="AH14" s="14">
        <v>0</v>
      </c>
      <c r="AI14" s="15">
        <v>-6.5773520291749801</v>
      </c>
      <c r="AJ14" s="15">
        <v>7.39962352195494E-2</v>
      </c>
    </row>
    <row r="15" spans="1:36" x14ac:dyDescent="0.2">
      <c r="A15" s="79" t="s">
        <v>8</v>
      </c>
      <c r="B15">
        <v>-2.014384186</v>
      </c>
      <c r="C15">
        <v>-1.059378036</v>
      </c>
      <c r="D15">
        <v>-1.632746662</v>
      </c>
      <c r="E15">
        <v>-2.3341439500000001</v>
      </c>
      <c r="F15">
        <v>-1.306310726</v>
      </c>
      <c r="O15">
        <v>9</v>
      </c>
      <c r="P15" t="s">
        <v>50</v>
      </c>
      <c r="Q15" t="s">
        <v>45</v>
      </c>
      <c r="R15">
        <v>0</v>
      </c>
      <c r="S15">
        <v>7.8533572047629098E-3</v>
      </c>
      <c r="T15">
        <v>-3.12766135928116E-2</v>
      </c>
      <c r="V15">
        <v>9</v>
      </c>
      <c r="W15" t="s">
        <v>50</v>
      </c>
      <c r="X15" t="s">
        <v>45</v>
      </c>
      <c r="Y15">
        <v>0</v>
      </c>
      <c r="Z15">
        <v>7.8533572047629098E-3</v>
      </c>
      <c r="AA15">
        <v>-3.12766135928116E-2</v>
      </c>
      <c r="AC15" s="10">
        <v>0</v>
      </c>
      <c r="AD15" s="10">
        <v>1.4468529999999999</v>
      </c>
      <c r="AE15" s="10">
        <v>-1.763277</v>
      </c>
      <c r="AH15" s="16">
        <v>0</v>
      </c>
      <c r="AI15" s="17">
        <v>7.5893589420848E-3</v>
      </c>
      <c r="AJ15" s="17">
        <v>-3.09266023841283E-2</v>
      </c>
    </row>
    <row r="16" spans="1:36" x14ac:dyDescent="0.2">
      <c r="A16" s="79" t="s">
        <v>9</v>
      </c>
      <c r="B16">
        <v>-2.52599296</v>
      </c>
      <c r="C16">
        <v>-2.0876537650000002</v>
      </c>
      <c r="D16">
        <v>-4.0413601379999999</v>
      </c>
      <c r="E16">
        <v>-2.1228948499999998</v>
      </c>
      <c r="F16">
        <v>0.6522114564</v>
      </c>
      <c r="O16">
        <v>10</v>
      </c>
      <c r="P16" t="s">
        <v>50</v>
      </c>
      <c r="Q16" t="s">
        <v>46</v>
      </c>
      <c r="R16">
        <v>0</v>
      </c>
      <c r="S16">
        <v>3.05988162537227E-2</v>
      </c>
      <c r="T16">
        <v>7.5497183897069199E-3</v>
      </c>
      <c r="V16">
        <v>10</v>
      </c>
      <c r="W16" t="s">
        <v>50</v>
      </c>
      <c r="X16" t="s">
        <v>46</v>
      </c>
      <c r="Y16">
        <v>0</v>
      </c>
      <c r="Z16">
        <v>3.05988162537227E-2</v>
      </c>
      <c r="AA16">
        <v>7.5497183897069199E-3</v>
      </c>
      <c r="AC16" s="10">
        <v>0</v>
      </c>
      <c r="AD16" s="10">
        <v>3.7415989999999999</v>
      </c>
      <c r="AE16" s="10">
        <v>0.39155000000000001</v>
      </c>
      <c r="AH16" s="12">
        <v>0</v>
      </c>
      <c r="AI16" s="13">
        <v>3.0118816256908602E-2</v>
      </c>
      <c r="AJ16" s="13">
        <v>7.2297194099826996E-3</v>
      </c>
    </row>
    <row r="17" spans="1:40" x14ac:dyDescent="0.2">
      <c r="A17" s="79"/>
      <c r="F17" s="80"/>
      <c r="O17">
        <v>11</v>
      </c>
      <c r="P17" t="s">
        <v>50</v>
      </c>
      <c r="Q17" t="s">
        <v>47</v>
      </c>
      <c r="R17">
        <v>0</v>
      </c>
      <c r="S17">
        <v>-7.1993926082327395E-2</v>
      </c>
      <c r="T17">
        <v>-0.14534203293315301</v>
      </c>
      <c r="V17">
        <v>11</v>
      </c>
      <c r="W17" t="s">
        <v>50</v>
      </c>
      <c r="X17" t="s">
        <v>47</v>
      </c>
      <c r="Y17">
        <v>0</v>
      </c>
      <c r="Z17">
        <v>-7.1993926082327395E-2</v>
      </c>
      <c r="AA17" s="3">
        <v>2.2763338507939702E-2</v>
      </c>
      <c r="AC17" s="10">
        <v>0</v>
      </c>
      <c r="AD17" s="10">
        <v>9.0850059999999999</v>
      </c>
      <c r="AE17" s="10">
        <v>0.85076300000000005</v>
      </c>
      <c r="AH17" s="12">
        <v>0</v>
      </c>
      <c r="AI17" s="13">
        <v>-7.2393923073899094E-2</v>
      </c>
      <c r="AJ17" s="13">
        <v>2.2483335550394799E-2</v>
      </c>
      <c r="AN17" s="7"/>
    </row>
    <row r="18" spans="1:40" x14ac:dyDescent="0.2">
      <c r="A18" s="81"/>
      <c r="F18" s="80"/>
      <c r="O18">
        <v>12</v>
      </c>
      <c r="P18" s="2" t="s">
        <v>50</v>
      </c>
      <c r="Q18" s="2" t="s">
        <v>48</v>
      </c>
      <c r="R18" s="2">
        <v>0</v>
      </c>
      <c r="S18" s="2">
        <v>28.3948386160354</v>
      </c>
      <c r="T18" s="2">
        <v>-9.5190138146017303E-2</v>
      </c>
      <c r="V18">
        <v>12</v>
      </c>
      <c r="W18" s="2" t="s">
        <v>50</v>
      </c>
      <c r="X18" s="2" t="s">
        <v>48</v>
      </c>
      <c r="Y18" s="2">
        <v>0</v>
      </c>
      <c r="Z18" s="2">
        <v>28.3948386160354</v>
      </c>
      <c r="AA18" s="2">
        <v>-9.5190138146017303E-2</v>
      </c>
      <c r="AC18" s="10">
        <v>0</v>
      </c>
      <c r="AD18" s="10">
        <v>3.706839</v>
      </c>
      <c r="AE18" s="10">
        <v>-0.11319</v>
      </c>
      <c r="AH18" s="14">
        <v>0</v>
      </c>
      <c r="AI18" s="15">
        <v>28.395138618879699</v>
      </c>
      <c r="AJ18" s="15">
        <v>-9.5590138413214704E-2</v>
      </c>
    </row>
    <row r="19" spans="1:40" x14ac:dyDescent="0.2">
      <c r="A19" s="79"/>
      <c r="F19" s="80"/>
      <c r="O19">
        <v>13</v>
      </c>
      <c r="P19" t="s">
        <v>51</v>
      </c>
      <c r="Q19" t="s">
        <v>45</v>
      </c>
      <c r="R19">
        <v>0</v>
      </c>
      <c r="S19">
        <v>-2.6854085846415299E-2</v>
      </c>
      <c r="T19">
        <v>-0.14534203293315301</v>
      </c>
      <c r="V19">
        <v>13</v>
      </c>
      <c r="W19" t="s">
        <v>51</v>
      </c>
      <c r="X19" t="s">
        <v>45</v>
      </c>
      <c r="Y19">
        <v>0</v>
      </c>
      <c r="Z19">
        <v>-2.6854085846415299E-2</v>
      </c>
      <c r="AA19">
        <v>-0.14534203293315301</v>
      </c>
      <c r="AC19" s="10">
        <v>0</v>
      </c>
      <c r="AD19" s="10">
        <v>2.4114589999999998</v>
      </c>
      <c r="AE19" s="10">
        <v>-1.1813419999999999</v>
      </c>
      <c r="AH19" s="16">
        <v>0</v>
      </c>
      <c r="AI19" s="17">
        <v>-0.19710708582745101</v>
      </c>
      <c r="AJ19" s="17">
        <v>-0.145042031132915</v>
      </c>
    </row>
    <row r="20" spans="1:40" x14ac:dyDescent="0.2">
      <c r="A20" s="79"/>
      <c r="F20" s="80"/>
      <c r="O20">
        <v>14</v>
      </c>
      <c r="P20" t="s">
        <v>51</v>
      </c>
      <c r="Q20" t="s">
        <v>46</v>
      </c>
      <c r="R20">
        <v>0</v>
      </c>
      <c r="S20">
        <v>0.19487002476429299</v>
      </c>
      <c r="T20">
        <v>0.21018453320539099</v>
      </c>
      <c r="V20">
        <v>14</v>
      </c>
      <c r="W20" t="s">
        <v>51</v>
      </c>
      <c r="X20" t="s">
        <v>46</v>
      </c>
      <c r="Y20">
        <v>0</v>
      </c>
      <c r="Z20">
        <v>0.19487002476429299</v>
      </c>
      <c r="AA20">
        <v>0.21018453320539099</v>
      </c>
      <c r="AC20" s="10">
        <v>0</v>
      </c>
      <c r="AD20" s="10">
        <v>3.4288699999999999</v>
      </c>
      <c r="AE20" s="10">
        <v>-9.2814999999999995E-2</v>
      </c>
      <c r="AH20" s="12">
        <v>0</v>
      </c>
      <c r="AI20" s="13">
        <v>0.19444001899998201</v>
      </c>
      <c r="AJ20" s="13">
        <v>0.210194539291369</v>
      </c>
    </row>
    <row r="21" spans="1:40" x14ac:dyDescent="0.2">
      <c r="A21" s="79"/>
      <c r="F21" s="80"/>
      <c r="O21">
        <v>15</v>
      </c>
      <c r="P21" t="s">
        <v>51</v>
      </c>
      <c r="Q21" t="s">
        <v>47</v>
      </c>
      <c r="R21">
        <v>0</v>
      </c>
      <c r="S21">
        <v>6.2526530032154595E-2</v>
      </c>
      <c r="T21">
        <v>-0.11696395002573</v>
      </c>
      <c r="V21">
        <v>15</v>
      </c>
      <c r="W21" t="s">
        <v>51</v>
      </c>
      <c r="X21" t="s">
        <v>47</v>
      </c>
      <c r="Y21">
        <v>0</v>
      </c>
      <c r="Z21">
        <v>6.2526530032154595E-2</v>
      </c>
      <c r="AA21">
        <v>-0.11696395002573</v>
      </c>
      <c r="AC21" s="10">
        <v>0</v>
      </c>
      <c r="AD21" s="10">
        <v>6.4515269999999996</v>
      </c>
      <c r="AE21" s="10">
        <v>-1.5963999999999999E-2</v>
      </c>
      <c r="AH21" s="12">
        <v>0</v>
      </c>
      <c r="AI21" s="13">
        <v>6.2226530670548702E-2</v>
      </c>
      <c r="AJ21" s="13">
        <v>-0.116703950147763</v>
      </c>
    </row>
    <row r="22" spans="1:40" x14ac:dyDescent="0.2">
      <c r="A22" s="79"/>
      <c r="F22" s="80"/>
      <c r="O22">
        <v>16</v>
      </c>
      <c r="P22" s="2" t="s">
        <v>51</v>
      </c>
      <c r="Q22" s="2" t="s">
        <v>48</v>
      </c>
      <c r="R22" s="2">
        <v>0</v>
      </c>
      <c r="S22" s="2">
        <v>-3.43735492704874</v>
      </c>
      <c r="T22" s="2">
        <v>-8.3448499651331692E-3</v>
      </c>
      <c r="V22">
        <v>16</v>
      </c>
      <c r="W22" s="2" t="s">
        <v>51</v>
      </c>
      <c r="X22" s="2" t="s">
        <v>48</v>
      </c>
      <c r="Y22" s="2">
        <v>0</v>
      </c>
      <c r="Z22" s="9">
        <v>11.757070505884201</v>
      </c>
      <c r="AA22" s="2">
        <v>-8.3448499651331692E-3</v>
      </c>
      <c r="AC22" s="10">
        <v>0</v>
      </c>
      <c r="AD22" s="10">
        <v>3.7950699999999999</v>
      </c>
      <c r="AE22" s="10">
        <v>0.31865500000000002</v>
      </c>
      <c r="AH22" s="14">
        <v>0</v>
      </c>
      <c r="AI22" s="15">
        <v>11.7566674525461</v>
      </c>
      <c r="AJ22" s="15">
        <v>-8.5548499651489796E-3</v>
      </c>
      <c r="AN22" s="11"/>
    </row>
    <row r="23" spans="1:40" x14ac:dyDescent="0.2">
      <c r="A23" s="79"/>
      <c r="C23" s="2"/>
      <c r="D23" s="2"/>
      <c r="E23" s="2"/>
      <c r="F23" s="80"/>
      <c r="H23" t="s">
        <v>101</v>
      </c>
      <c r="O23">
        <v>17</v>
      </c>
      <c r="P23" t="s">
        <v>52</v>
      </c>
      <c r="Q23" t="s">
        <v>45</v>
      </c>
      <c r="R23">
        <v>0</v>
      </c>
      <c r="S23">
        <v>-1.9101930420794E-2</v>
      </c>
      <c r="T23">
        <v>-5.0868071633361898E-2</v>
      </c>
      <c r="V23">
        <v>17</v>
      </c>
      <c r="W23" t="s">
        <v>52</v>
      </c>
      <c r="X23" t="s">
        <v>45</v>
      </c>
      <c r="Y23">
        <v>0</v>
      </c>
      <c r="Z23">
        <v>-1.9101930420794E-2</v>
      </c>
      <c r="AA23">
        <v>-5.0868071633361898E-2</v>
      </c>
      <c r="AC23" s="10">
        <v>0</v>
      </c>
      <c r="AD23" s="10">
        <v>1.3148979999999999</v>
      </c>
      <c r="AE23" s="10">
        <v>-1.991868</v>
      </c>
      <c r="AH23" s="12">
        <v>0</v>
      </c>
      <c r="AI23" s="13">
        <v>-1.9588931345514499E-2</v>
      </c>
      <c r="AJ23" s="13">
        <v>-5.0478069172481002E-2</v>
      </c>
    </row>
    <row r="24" spans="1:40" x14ac:dyDescent="0.2">
      <c r="A24" s="79"/>
      <c r="F24" s="80"/>
      <c r="O24">
        <v>18</v>
      </c>
      <c r="P24" t="s">
        <v>52</v>
      </c>
      <c r="Q24" t="s">
        <v>46</v>
      </c>
      <c r="R24">
        <v>0</v>
      </c>
      <c r="S24">
        <v>0.2214089526379</v>
      </c>
      <c r="T24">
        <v>-6.6699397730540705E-2</v>
      </c>
      <c r="V24">
        <v>18</v>
      </c>
      <c r="W24" t="s">
        <v>52</v>
      </c>
      <c r="X24" t="s">
        <v>46</v>
      </c>
      <c r="Y24">
        <v>0</v>
      </c>
      <c r="Z24">
        <v>0.2214089526379</v>
      </c>
      <c r="AA24">
        <v>-6.6699397730540705E-2</v>
      </c>
      <c r="AC24" s="10">
        <v>0</v>
      </c>
      <c r="AD24" s="10">
        <v>2.2664089999999999</v>
      </c>
      <c r="AE24" s="10">
        <v>0.439301</v>
      </c>
      <c r="AH24" s="12">
        <v>0</v>
      </c>
      <c r="AI24" s="13">
        <v>0.221878946041107</v>
      </c>
      <c r="AJ24" s="13">
        <v>-6.6789393642201295E-2</v>
      </c>
    </row>
    <row r="25" spans="1:40" x14ac:dyDescent="0.2">
      <c r="A25" s="81" t="s">
        <v>10</v>
      </c>
      <c r="F25" s="80"/>
      <c r="O25">
        <v>19</v>
      </c>
      <c r="P25" t="s">
        <v>52</v>
      </c>
      <c r="Q25" t="s">
        <v>47</v>
      </c>
      <c r="R25">
        <v>0</v>
      </c>
      <c r="S25">
        <v>0.58393665821391205</v>
      </c>
      <c r="T25">
        <v>-7.60307262204169E-2</v>
      </c>
      <c r="V25">
        <v>19</v>
      </c>
      <c r="W25" t="s">
        <v>52</v>
      </c>
      <c r="X25" t="s">
        <v>47</v>
      </c>
      <c r="Y25">
        <v>0</v>
      </c>
      <c r="Z25">
        <v>0.58393665821391205</v>
      </c>
      <c r="AA25">
        <v>-7.60307262204169E-2</v>
      </c>
      <c r="AC25" s="10">
        <v>0</v>
      </c>
      <c r="AD25" s="10">
        <v>5.1419370000000004</v>
      </c>
      <c r="AE25" s="10">
        <v>1.1919690000000001</v>
      </c>
      <c r="AH25" s="12">
        <v>0</v>
      </c>
      <c r="AI25" s="13">
        <v>0.58409665786227605</v>
      </c>
      <c r="AJ25" s="13">
        <v>-7.6110726337973E-2</v>
      </c>
    </row>
    <row r="26" spans="1:40" x14ac:dyDescent="0.2">
      <c r="A26" s="79"/>
      <c r="B26" t="s">
        <v>4</v>
      </c>
      <c r="C26" t="s">
        <v>0</v>
      </c>
      <c r="D26" t="s">
        <v>1</v>
      </c>
      <c r="E26" t="s">
        <v>2</v>
      </c>
      <c r="F26" s="80" t="s">
        <v>5</v>
      </c>
      <c r="O26">
        <v>20</v>
      </c>
      <c r="P26" t="s">
        <v>52</v>
      </c>
      <c r="Q26" t="s">
        <v>48</v>
      </c>
      <c r="R26">
        <v>0</v>
      </c>
      <c r="S26">
        <v>21.070991985124301</v>
      </c>
      <c r="T26">
        <v>0.29357145640850701</v>
      </c>
      <c r="V26">
        <v>20</v>
      </c>
      <c r="W26" t="s">
        <v>52</v>
      </c>
      <c r="X26" t="s">
        <v>48</v>
      </c>
      <c r="Y26">
        <v>0</v>
      </c>
      <c r="Z26">
        <v>21.070991985124301</v>
      </c>
      <c r="AA26">
        <v>0.29357145640850701</v>
      </c>
      <c r="AC26" s="10">
        <v>0</v>
      </c>
      <c r="AD26" s="10">
        <v>5.2839919999999996</v>
      </c>
      <c r="AE26" s="10">
        <v>2.9045709999999998</v>
      </c>
      <c r="AH26" s="12">
        <v>0</v>
      </c>
      <c r="AI26" s="13">
        <v>21.070891983730899</v>
      </c>
      <c r="AJ26" s="13">
        <v>0.29343145631947698</v>
      </c>
      <c r="AN26" s="11"/>
    </row>
    <row r="27" spans="1:40" x14ac:dyDescent="0.2">
      <c r="A27" s="79" t="s">
        <v>6</v>
      </c>
      <c r="B27">
        <v>1.0250919169999999</v>
      </c>
      <c r="C27">
        <v>1.7032570730000001</v>
      </c>
      <c r="D27">
        <v>0.76192335720000004</v>
      </c>
      <c r="E27">
        <v>0.55683291420000003</v>
      </c>
      <c r="F27">
        <v>0.1816740697</v>
      </c>
      <c r="AC27" s="1" t="s">
        <v>119</v>
      </c>
    </row>
    <row r="28" spans="1:40" x14ac:dyDescent="0.2">
      <c r="A28" s="79" t="s">
        <v>7</v>
      </c>
      <c r="B28">
        <v>1.838719668</v>
      </c>
      <c r="C28">
        <v>2.6645355469999998</v>
      </c>
      <c r="D28">
        <v>2.8470788159999998</v>
      </c>
      <c r="E28">
        <v>2.031550024</v>
      </c>
      <c r="F28">
        <v>1.3218589519999999</v>
      </c>
    </row>
    <row r="29" spans="1:40" x14ac:dyDescent="0.2">
      <c r="A29" s="79" t="s">
        <v>8</v>
      </c>
      <c r="B29">
        <v>3.8555335510000002</v>
      </c>
      <c r="C29">
        <v>4.2933068150000002</v>
      </c>
      <c r="D29">
        <v>9.0292460739999996</v>
      </c>
      <c r="E29">
        <v>5.9698865300000001</v>
      </c>
      <c r="F29">
        <v>5.4903566579999996</v>
      </c>
    </row>
    <row r="30" spans="1:40" x14ac:dyDescent="0.2">
      <c r="A30" s="79" t="s">
        <v>9</v>
      </c>
      <c r="B30">
        <v>19.331211809999999</v>
      </c>
      <c r="C30">
        <v>-10.65932606</v>
      </c>
      <c r="D30">
        <v>36.48965862</v>
      </c>
      <c r="E30">
        <v>6.82055392</v>
      </c>
      <c r="F30">
        <v>30.305821980000001</v>
      </c>
      <c r="X30" s="1" t="s">
        <v>98</v>
      </c>
      <c r="AA30" t="s">
        <v>103</v>
      </c>
    </row>
    <row r="31" spans="1:40" x14ac:dyDescent="0.2">
      <c r="A31" s="79"/>
      <c r="F31" s="80"/>
      <c r="Y31" s="2" t="s">
        <v>39</v>
      </c>
      <c r="Z31" s="2" t="s">
        <v>40</v>
      </c>
      <c r="AA31" s="2" t="s">
        <v>41</v>
      </c>
      <c r="AB31" s="2" t="s">
        <v>42</v>
      </c>
      <c r="AC31" s="2" t="s">
        <v>43</v>
      </c>
    </row>
    <row r="32" spans="1:40" x14ac:dyDescent="0.2">
      <c r="A32" s="81" t="s">
        <v>11</v>
      </c>
      <c r="F32" s="80"/>
      <c r="I32" s="1" t="s">
        <v>95</v>
      </c>
      <c r="P32" s="1" t="s">
        <v>94</v>
      </c>
      <c r="X32">
        <v>1</v>
      </c>
      <c r="Y32" t="s">
        <v>44</v>
      </c>
      <c r="Z32" t="s">
        <v>45</v>
      </c>
      <c r="AA32" t="s">
        <v>102</v>
      </c>
      <c r="AB32" t="s">
        <v>100</v>
      </c>
      <c r="AC32" t="s">
        <v>102</v>
      </c>
      <c r="AN32" s="7"/>
    </row>
    <row r="33" spans="1:40" x14ac:dyDescent="0.2">
      <c r="A33" s="79"/>
      <c r="B33" t="s">
        <v>4</v>
      </c>
      <c r="C33" t="s">
        <v>0</v>
      </c>
      <c r="D33" t="s">
        <v>1</v>
      </c>
      <c r="E33" t="s">
        <v>2</v>
      </c>
      <c r="F33" s="80" t="s">
        <v>5</v>
      </c>
      <c r="J33" t="s">
        <v>4</v>
      </c>
      <c r="K33" t="s">
        <v>0</v>
      </c>
      <c r="L33" t="s">
        <v>1</v>
      </c>
      <c r="M33" t="s">
        <v>2</v>
      </c>
      <c r="N33" t="s">
        <v>5</v>
      </c>
      <c r="Q33" t="s">
        <v>4</v>
      </c>
      <c r="R33" t="s">
        <v>0</v>
      </c>
      <c r="S33" t="s">
        <v>1</v>
      </c>
      <c r="T33" t="s">
        <v>2</v>
      </c>
      <c r="U33" t="s">
        <v>5</v>
      </c>
      <c r="X33">
        <v>2</v>
      </c>
      <c r="Y33" t="s">
        <v>44</v>
      </c>
      <c r="Z33" t="s">
        <v>46</v>
      </c>
      <c r="AA33" t="s">
        <v>99</v>
      </c>
      <c r="AB33" t="s">
        <v>99</v>
      </c>
      <c r="AC33" t="s">
        <v>102</v>
      </c>
    </row>
    <row r="34" spans="1:40" x14ac:dyDescent="0.2">
      <c r="A34" s="79" t="s">
        <v>6</v>
      </c>
      <c r="B34">
        <v>-1.624820511</v>
      </c>
      <c r="C34">
        <v>-0.55720115910000001</v>
      </c>
      <c r="D34">
        <v>-0.89048409589999999</v>
      </c>
      <c r="E34">
        <v>-1.260642523</v>
      </c>
      <c r="F34">
        <v>-1.7973454579999999</v>
      </c>
      <c r="I34" t="s">
        <v>6</v>
      </c>
      <c r="J34">
        <v>1.46718712389059</v>
      </c>
      <c r="K34">
        <v>3.0253910173520802</v>
      </c>
      <c r="L34">
        <v>1.1232417054147099</v>
      </c>
      <c r="M34">
        <v>1.68036972606988</v>
      </c>
      <c r="N34">
        <v>0.91792636749102297</v>
      </c>
      <c r="P34" t="s">
        <v>6</v>
      </c>
      <c r="Q34">
        <v>-1.87621055344976</v>
      </c>
      <c r="R34">
        <v>-0.50968094475538595</v>
      </c>
      <c r="S34">
        <v>-4.3683594954520002</v>
      </c>
      <c r="T34">
        <v>-2.9217645092764002</v>
      </c>
      <c r="U34">
        <v>-3.9113520296685902</v>
      </c>
      <c r="X34">
        <v>3</v>
      </c>
      <c r="Y34" t="s">
        <v>44</v>
      </c>
      <c r="Z34" t="s">
        <v>47</v>
      </c>
      <c r="AA34" t="s">
        <v>99</v>
      </c>
      <c r="AB34" t="s">
        <v>99</v>
      </c>
      <c r="AC34" t="s">
        <v>102</v>
      </c>
    </row>
    <row r="35" spans="1:40" x14ac:dyDescent="0.2">
      <c r="A35" s="79" t="s">
        <v>7</v>
      </c>
      <c r="B35">
        <v>-6.7123456020000001</v>
      </c>
      <c r="C35">
        <v>-7.3889910700000003</v>
      </c>
      <c r="D35">
        <v>-4.4067648459999997</v>
      </c>
      <c r="E35">
        <v>-6.2775303569999998</v>
      </c>
      <c r="F35">
        <v>-6.8333693799999997</v>
      </c>
      <c r="I35" t="s">
        <v>7</v>
      </c>
      <c r="J35">
        <v>1.2853111532845201</v>
      </c>
      <c r="K35">
        <v>2.7660019755444001</v>
      </c>
      <c r="L35">
        <v>1.8223039075103999</v>
      </c>
      <c r="M35">
        <v>1.5659924364634501</v>
      </c>
      <c r="N35">
        <v>0.57424822885928095</v>
      </c>
      <c r="P35" t="s">
        <v>7</v>
      </c>
      <c r="Q35">
        <v>-2.18796292742701</v>
      </c>
      <c r="R35">
        <v>-0.63736334610415202</v>
      </c>
      <c r="S35">
        <v>-2.3125988349470501</v>
      </c>
      <c r="T35">
        <v>-1.83718780942754</v>
      </c>
      <c r="U35">
        <v>-1.5220544328657799</v>
      </c>
      <c r="X35">
        <v>4</v>
      </c>
      <c r="Y35" s="2" t="s">
        <v>44</v>
      </c>
      <c r="Z35" s="2" t="s">
        <v>48</v>
      </c>
      <c r="AA35" t="s">
        <v>99</v>
      </c>
      <c r="AB35" t="s">
        <v>99</v>
      </c>
      <c r="AC35" t="s">
        <v>102</v>
      </c>
    </row>
    <row r="36" spans="1:40" x14ac:dyDescent="0.2">
      <c r="A36" s="79" t="s">
        <v>8</v>
      </c>
      <c r="B36">
        <v>-8.8328838709999999</v>
      </c>
      <c r="C36">
        <v>-28.413743790000002</v>
      </c>
      <c r="D36">
        <v>-7.2310810209999996</v>
      </c>
      <c r="E36">
        <v>-9.0927452469999999</v>
      </c>
      <c r="F36">
        <v>-35.121930570000004</v>
      </c>
      <c r="I36" t="s">
        <v>8</v>
      </c>
      <c r="J36">
        <v>2.9151957128974901</v>
      </c>
      <c r="K36">
        <v>3.84870238419908</v>
      </c>
      <c r="L36">
        <v>7.1761725190059504</v>
      </c>
      <c r="M36">
        <v>4.63760535240728</v>
      </c>
      <c r="N36">
        <v>3.5068598215944999</v>
      </c>
      <c r="P36" t="s">
        <v>8</v>
      </c>
      <c r="Q36">
        <v>-1.71885259859893</v>
      </c>
      <c r="R36">
        <v>-0.134606839955835</v>
      </c>
      <c r="S36">
        <v>-0.98359224950253299</v>
      </c>
      <c r="T36">
        <v>-1.27749166862941</v>
      </c>
      <c r="U36">
        <v>0.121550917277839</v>
      </c>
      <c r="X36">
        <v>5</v>
      </c>
      <c r="Y36" t="s">
        <v>49</v>
      </c>
      <c r="Z36" t="s">
        <v>45</v>
      </c>
      <c r="AA36" t="s">
        <v>102</v>
      </c>
      <c r="AB36" t="s">
        <v>99</v>
      </c>
      <c r="AC36" t="s">
        <v>102</v>
      </c>
    </row>
    <row r="37" spans="1:40" ht="16" thickBot="1" x14ac:dyDescent="0.25">
      <c r="A37" s="82" t="s">
        <v>9</v>
      </c>
      <c r="B37">
        <v>-11.10178765</v>
      </c>
      <c r="C37">
        <v>-14.821179300000001</v>
      </c>
      <c r="D37">
        <v>-18.667766319999998</v>
      </c>
      <c r="E37">
        <v>-31.086533979999999</v>
      </c>
      <c r="F37">
        <v>-34.556676070000002</v>
      </c>
      <c r="I37" t="s">
        <v>9</v>
      </c>
      <c r="J37" s="2">
        <v>13.9453752248439</v>
      </c>
      <c r="K37" s="2">
        <v>12.212190638580401</v>
      </c>
      <c r="L37" s="2">
        <v>28.1270847507624</v>
      </c>
      <c r="M37" s="2">
        <v>24.267659220949898</v>
      </c>
      <c r="N37">
        <v>22.081114552655102</v>
      </c>
      <c r="P37" t="s">
        <v>9</v>
      </c>
      <c r="Q37">
        <v>-2.3375085402500502</v>
      </c>
      <c r="R37" s="2">
        <v>-1.3201793950424701</v>
      </c>
      <c r="S37" s="2">
        <v>-2.1985747868460499</v>
      </c>
      <c r="T37" s="2">
        <v>-0.980201304134657</v>
      </c>
      <c r="U37">
        <v>1.8112318693045399</v>
      </c>
      <c r="X37">
        <v>6</v>
      </c>
      <c r="Y37" t="s">
        <v>49</v>
      </c>
      <c r="Z37" t="s">
        <v>46</v>
      </c>
      <c r="AA37" t="s">
        <v>102</v>
      </c>
      <c r="AB37" t="s">
        <v>99</v>
      </c>
      <c r="AC37" t="s">
        <v>102</v>
      </c>
    </row>
    <row r="38" spans="1:40" x14ac:dyDescent="0.2">
      <c r="X38">
        <v>7</v>
      </c>
      <c r="Y38" t="s">
        <v>49</v>
      </c>
      <c r="Z38" t="s">
        <v>47</v>
      </c>
      <c r="AA38" t="s">
        <v>102</v>
      </c>
      <c r="AB38" t="s">
        <v>99</v>
      </c>
      <c r="AC38" t="s">
        <v>104</v>
      </c>
    </row>
    <row r="39" spans="1:40" x14ac:dyDescent="0.2">
      <c r="A39" s="81" t="s">
        <v>193</v>
      </c>
      <c r="F39" s="80"/>
      <c r="X39">
        <v>8</v>
      </c>
      <c r="Y39" s="2" t="s">
        <v>49</v>
      </c>
      <c r="Z39" s="2" t="s">
        <v>48</v>
      </c>
      <c r="AA39" t="s">
        <v>99</v>
      </c>
      <c r="AB39" t="s">
        <v>106</v>
      </c>
      <c r="AC39" t="s">
        <v>105</v>
      </c>
    </row>
    <row r="40" spans="1:40" x14ac:dyDescent="0.2">
      <c r="A40" s="79"/>
      <c r="B40" t="s">
        <v>4</v>
      </c>
      <c r="C40" t="s">
        <v>0</v>
      </c>
      <c r="D40" t="s">
        <v>1</v>
      </c>
      <c r="E40" t="s">
        <v>2</v>
      </c>
      <c r="F40" s="80" t="s">
        <v>5</v>
      </c>
      <c r="X40">
        <v>9</v>
      </c>
      <c r="Y40" t="s">
        <v>50</v>
      </c>
      <c r="Z40" t="s">
        <v>45</v>
      </c>
      <c r="AA40" t="s">
        <v>102</v>
      </c>
      <c r="AB40" t="s">
        <v>99</v>
      </c>
      <c r="AC40" t="s">
        <v>102</v>
      </c>
    </row>
    <row r="41" spans="1:40" x14ac:dyDescent="0.2">
      <c r="A41" s="79" t="s">
        <v>6</v>
      </c>
      <c r="B41">
        <v>-3.126144305</v>
      </c>
      <c r="C41">
        <v>-3.0968636369999998</v>
      </c>
      <c r="D41">
        <v>-29.291137840000001</v>
      </c>
      <c r="E41">
        <v>-29.179545990000001</v>
      </c>
      <c r="F41">
        <v>-30.36113585</v>
      </c>
      <c r="X41">
        <v>10</v>
      </c>
      <c r="Y41" t="s">
        <v>50</v>
      </c>
      <c r="Z41" t="s">
        <v>46</v>
      </c>
      <c r="AA41" t="s">
        <v>102</v>
      </c>
      <c r="AB41" t="s">
        <v>99</v>
      </c>
      <c r="AC41" t="s">
        <v>107</v>
      </c>
      <c r="AD41" t="s">
        <v>108</v>
      </c>
    </row>
    <row r="42" spans="1:40" x14ac:dyDescent="0.2">
      <c r="A42" s="79" t="s">
        <v>7</v>
      </c>
      <c r="B42">
        <v>-2.8687581469999999</v>
      </c>
      <c r="C42">
        <v>-2.043470852</v>
      </c>
      <c r="D42">
        <v>-27.210704920000001</v>
      </c>
      <c r="E42">
        <v>-23.195030450000001</v>
      </c>
      <c r="F42">
        <v>-35.576964490000002</v>
      </c>
      <c r="I42" t="s">
        <v>14</v>
      </c>
      <c r="P42" t="s">
        <v>194</v>
      </c>
      <c r="X42">
        <v>11</v>
      </c>
      <c r="Y42" t="s">
        <v>50</v>
      </c>
      <c r="Z42" t="s">
        <v>47</v>
      </c>
      <c r="AA42" t="s">
        <v>102</v>
      </c>
      <c r="AB42" t="s">
        <v>99</v>
      </c>
      <c r="AC42" t="s">
        <v>99</v>
      </c>
    </row>
    <row r="43" spans="1:40" x14ac:dyDescent="0.2">
      <c r="A43" s="79" t="s">
        <v>8</v>
      </c>
      <c r="B43">
        <v>-3.5970433430000002</v>
      </c>
      <c r="C43">
        <v>-2.6276130790000001</v>
      </c>
      <c r="D43">
        <v>-31.747817059999999</v>
      </c>
      <c r="E43">
        <v>-35.939370719999999</v>
      </c>
      <c r="F43">
        <v>-35.62119723</v>
      </c>
      <c r="I43" s="3">
        <v>-0.21346399999999999</v>
      </c>
      <c r="Q43" t="s">
        <v>4</v>
      </c>
      <c r="R43" t="s">
        <v>0</v>
      </c>
      <c r="S43" t="s">
        <v>1</v>
      </c>
      <c r="T43" t="s">
        <v>2</v>
      </c>
      <c r="U43" t="s">
        <v>5</v>
      </c>
      <c r="X43" s="10">
        <v>12</v>
      </c>
      <c r="Y43" s="2" t="s">
        <v>50</v>
      </c>
      <c r="Z43" s="2" t="s">
        <v>48</v>
      </c>
      <c r="AA43" t="s">
        <v>109</v>
      </c>
      <c r="AB43" t="s">
        <v>99</v>
      </c>
      <c r="AC43" t="s">
        <v>107</v>
      </c>
    </row>
    <row r="44" spans="1:40" x14ac:dyDescent="0.2">
      <c r="A44" s="79" t="s">
        <v>9</v>
      </c>
      <c r="B44">
        <v>-4.8386668479999999</v>
      </c>
      <c r="C44">
        <v>-3.9559749929999999</v>
      </c>
      <c r="D44">
        <v>-41.303780570000001</v>
      </c>
      <c r="E44">
        <v>-37.847618709999999</v>
      </c>
      <c r="F44">
        <v>-34.274869539999997</v>
      </c>
      <c r="I44">
        <f>ABS(I43)</f>
        <v>0.21346399999999999</v>
      </c>
      <c r="P44" t="s">
        <v>6</v>
      </c>
      <c r="Q44">
        <v>1.6806511238905899</v>
      </c>
      <c r="R44">
        <v>3.2388550173520803</v>
      </c>
      <c r="S44">
        <v>1.33670570541471</v>
      </c>
      <c r="T44">
        <v>1.8938337260698801</v>
      </c>
      <c r="U44">
        <v>1.1313903674910231</v>
      </c>
      <c r="X44">
        <v>13</v>
      </c>
      <c r="Y44" t="s">
        <v>51</v>
      </c>
      <c r="Z44" t="s">
        <v>45</v>
      </c>
      <c r="AA44" t="s">
        <v>102</v>
      </c>
      <c r="AB44" t="s">
        <v>99</v>
      </c>
      <c r="AC44" t="s">
        <v>102</v>
      </c>
      <c r="AN44" s="11"/>
    </row>
    <row r="45" spans="1:40" x14ac:dyDescent="0.2">
      <c r="P45" t="s">
        <v>7</v>
      </c>
      <c r="Q45">
        <v>1.4987751532845199</v>
      </c>
      <c r="R45">
        <v>2.9794659755444002</v>
      </c>
      <c r="S45">
        <v>2.0357679075104</v>
      </c>
      <c r="T45">
        <v>1.77945643646345</v>
      </c>
      <c r="U45">
        <v>0.78771222885928094</v>
      </c>
      <c r="X45" s="10">
        <v>14</v>
      </c>
      <c r="Y45" t="s">
        <v>51</v>
      </c>
      <c r="Z45" t="s">
        <v>46</v>
      </c>
      <c r="AA45" t="s">
        <v>109</v>
      </c>
      <c r="AB45" t="s">
        <v>99</v>
      </c>
      <c r="AC45" t="s">
        <v>110</v>
      </c>
    </row>
    <row r="46" spans="1:40" x14ac:dyDescent="0.2">
      <c r="P46" t="s">
        <v>8</v>
      </c>
      <c r="Q46">
        <v>3.1286597128974902</v>
      </c>
      <c r="R46">
        <v>4.06216638419908</v>
      </c>
      <c r="S46">
        <v>7.3896365190059505</v>
      </c>
      <c r="T46">
        <v>4.8510693524072801</v>
      </c>
      <c r="U46">
        <v>3.7203238215945</v>
      </c>
      <c r="X46">
        <v>15</v>
      </c>
      <c r="Y46" t="s">
        <v>51</v>
      </c>
      <c r="Z46" t="s">
        <v>47</v>
      </c>
      <c r="AA46" t="s">
        <v>107</v>
      </c>
      <c r="AB46" t="s">
        <v>99</v>
      </c>
      <c r="AC46" t="s">
        <v>107</v>
      </c>
    </row>
    <row r="47" spans="1:40" x14ac:dyDescent="0.2">
      <c r="B47" t="s">
        <v>196</v>
      </c>
      <c r="P47" t="s">
        <v>9</v>
      </c>
      <c r="Q47">
        <v>14.1588392248439</v>
      </c>
      <c r="R47">
        <v>12.425654638580401</v>
      </c>
      <c r="S47">
        <v>28.340548750762398</v>
      </c>
      <c r="T47">
        <v>24.481123220949897</v>
      </c>
      <c r="U47">
        <v>22.2945785526551</v>
      </c>
      <c r="X47" s="10">
        <v>16</v>
      </c>
      <c r="Y47" s="2" t="s">
        <v>51</v>
      </c>
      <c r="Z47" s="2" t="s">
        <v>48</v>
      </c>
      <c r="AA47" t="s">
        <v>109</v>
      </c>
      <c r="AB47" t="s">
        <v>107</v>
      </c>
      <c r="AC47" t="s">
        <v>111</v>
      </c>
    </row>
    <row r="48" spans="1:40" x14ac:dyDescent="0.2">
      <c r="X48">
        <v>17</v>
      </c>
      <c r="Y48" t="s">
        <v>52</v>
      </c>
      <c r="Z48" t="s">
        <v>45</v>
      </c>
      <c r="AA48" t="s">
        <v>102</v>
      </c>
      <c r="AB48" t="s">
        <v>99</v>
      </c>
      <c r="AC48" t="s">
        <v>102</v>
      </c>
    </row>
    <row r="49" spans="1:49" x14ac:dyDescent="0.2">
      <c r="P49" t="s">
        <v>195</v>
      </c>
      <c r="X49" s="10">
        <v>18</v>
      </c>
      <c r="Y49" t="s">
        <v>52</v>
      </c>
      <c r="Z49" t="s">
        <v>46</v>
      </c>
      <c r="AA49" t="s">
        <v>112</v>
      </c>
      <c r="AB49" t="s">
        <v>99</v>
      </c>
      <c r="AC49" t="s">
        <v>113</v>
      </c>
    </row>
    <row r="50" spans="1:49" ht="22" thickBot="1" x14ac:dyDescent="0.3">
      <c r="A50" s="97" t="s">
        <v>285</v>
      </c>
      <c r="X50">
        <v>19</v>
      </c>
      <c r="Y50" t="s">
        <v>52</v>
      </c>
      <c r="Z50" t="s">
        <v>47</v>
      </c>
      <c r="AA50" t="s">
        <v>102</v>
      </c>
      <c r="AB50" t="s">
        <v>99</v>
      </c>
      <c r="AC50" t="s">
        <v>99</v>
      </c>
      <c r="AN50" s="7"/>
    </row>
    <row r="51" spans="1:49" x14ac:dyDescent="0.2">
      <c r="A51" s="76" t="s">
        <v>3</v>
      </c>
      <c r="B51" s="77"/>
      <c r="C51" s="77"/>
      <c r="D51" s="77"/>
      <c r="E51" s="77"/>
      <c r="F51" s="78"/>
      <c r="Q51" t="s">
        <v>4</v>
      </c>
      <c r="R51" t="s">
        <v>0</v>
      </c>
      <c r="S51" t="s">
        <v>1</v>
      </c>
      <c r="T51" t="s">
        <v>2</v>
      </c>
      <c r="U51" t="s">
        <v>5</v>
      </c>
      <c r="X51">
        <v>20</v>
      </c>
      <c r="Y51" t="s">
        <v>52</v>
      </c>
      <c r="Z51" t="s">
        <v>48</v>
      </c>
      <c r="AA51" t="s">
        <v>102</v>
      </c>
      <c r="AB51" t="s">
        <v>99</v>
      </c>
      <c r="AC51" t="s">
        <v>99</v>
      </c>
    </row>
    <row r="52" spans="1:49" x14ac:dyDescent="0.2">
      <c r="A52" s="79"/>
      <c r="B52" t="s">
        <v>4</v>
      </c>
      <c r="C52" t="s">
        <v>0</v>
      </c>
      <c r="D52" t="s">
        <v>1</v>
      </c>
      <c r="E52" t="s">
        <v>2</v>
      </c>
      <c r="F52" s="80" t="s">
        <v>5</v>
      </c>
      <c r="P52" t="s">
        <v>6</v>
      </c>
      <c r="Q52">
        <f>Q44*-1</f>
        <v>-1.6806511238905899</v>
      </c>
      <c r="R52">
        <f t="shared" ref="R52:U52" si="0">R44*-1</f>
        <v>-3.2388550173520803</v>
      </c>
      <c r="S52">
        <f t="shared" si="0"/>
        <v>-1.33670570541471</v>
      </c>
      <c r="T52">
        <f t="shared" si="0"/>
        <v>-1.8938337260698801</v>
      </c>
      <c r="U52">
        <f t="shared" si="0"/>
        <v>-1.1313903674910231</v>
      </c>
    </row>
    <row r="53" spans="1:49" x14ac:dyDescent="0.2">
      <c r="A53" s="79" t="s">
        <v>6</v>
      </c>
      <c r="B53">
        <v>0</v>
      </c>
      <c r="C53">
        <v>0</v>
      </c>
      <c r="D53">
        <v>0</v>
      </c>
      <c r="E53">
        <v>0</v>
      </c>
      <c r="F53" s="80">
        <v>0</v>
      </c>
      <c r="P53" t="s">
        <v>7</v>
      </c>
      <c r="Q53">
        <f t="shared" ref="Q53:U53" si="1">Q45*-1</f>
        <v>-1.4987751532845199</v>
      </c>
      <c r="R53">
        <f t="shared" si="1"/>
        <v>-2.9794659755444002</v>
      </c>
      <c r="S53">
        <f t="shared" si="1"/>
        <v>-2.0357679075104</v>
      </c>
      <c r="T53">
        <f t="shared" si="1"/>
        <v>-1.77945643646345</v>
      </c>
      <c r="U53">
        <f t="shared" si="1"/>
        <v>-0.78771222885928094</v>
      </c>
    </row>
    <row r="54" spans="1:49" x14ac:dyDescent="0.2">
      <c r="A54" s="79" t="s">
        <v>7</v>
      </c>
      <c r="B54">
        <v>0</v>
      </c>
      <c r="C54">
        <v>0</v>
      </c>
      <c r="D54">
        <v>0</v>
      </c>
      <c r="E54">
        <v>0</v>
      </c>
      <c r="F54" s="80">
        <v>0</v>
      </c>
      <c r="P54" t="s">
        <v>8</v>
      </c>
      <c r="Q54">
        <f t="shared" ref="Q54:U54" si="2">Q46*-1</f>
        <v>-3.1286597128974902</v>
      </c>
      <c r="R54">
        <f t="shared" si="2"/>
        <v>-4.06216638419908</v>
      </c>
      <c r="S54">
        <f t="shared" si="2"/>
        <v>-7.3896365190059505</v>
      </c>
      <c r="T54">
        <f t="shared" si="2"/>
        <v>-4.8510693524072801</v>
      </c>
      <c r="U54">
        <f t="shared" si="2"/>
        <v>-3.7203238215945</v>
      </c>
    </row>
    <row r="55" spans="1:49" x14ac:dyDescent="0.2">
      <c r="A55" s="79" t="s">
        <v>8</v>
      </c>
      <c r="B55">
        <v>0</v>
      </c>
      <c r="C55">
        <v>0</v>
      </c>
      <c r="D55">
        <v>0</v>
      </c>
      <c r="E55">
        <v>0</v>
      </c>
      <c r="F55" s="80">
        <v>0</v>
      </c>
      <c r="P55" t="s">
        <v>9</v>
      </c>
      <c r="Q55">
        <f t="shared" ref="Q55:U55" si="3">Q47*-1</f>
        <v>-14.1588392248439</v>
      </c>
      <c r="R55">
        <f t="shared" si="3"/>
        <v>-12.425654638580401</v>
      </c>
      <c r="S55">
        <f t="shared" si="3"/>
        <v>-28.340548750762398</v>
      </c>
      <c r="T55">
        <f t="shared" si="3"/>
        <v>-24.481123220949897</v>
      </c>
      <c r="U55">
        <f t="shared" si="3"/>
        <v>-22.2945785526551</v>
      </c>
    </row>
    <row r="56" spans="1:49" x14ac:dyDescent="0.2">
      <c r="A56" s="79" t="s">
        <v>9</v>
      </c>
      <c r="B56">
        <v>0</v>
      </c>
      <c r="C56">
        <v>0</v>
      </c>
      <c r="D56">
        <v>0</v>
      </c>
      <c r="E56">
        <v>0</v>
      </c>
      <c r="F56" s="80">
        <v>0</v>
      </c>
    </row>
    <row r="57" spans="1:49" x14ac:dyDescent="0.2">
      <c r="A57" s="79"/>
      <c r="F57" s="80"/>
    </row>
    <row r="58" spans="1:49" x14ac:dyDescent="0.2">
      <c r="A58" s="81" t="s">
        <v>13</v>
      </c>
      <c r="F58" s="80"/>
    </row>
    <row r="59" spans="1:49" x14ac:dyDescent="0.2">
      <c r="A59" s="79"/>
      <c r="B59" t="s">
        <v>4</v>
      </c>
      <c r="C59" t="s">
        <v>0</v>
      </c>
      <c r="D59" t="s">
        <v>1</v>
      </c>
      <c r="E59" t="s">
        <v>2</v>
      </c>
      <c r="F59" s="80" t="s">
        <v>5</v>
      </c>
      <c r="AS59" s="106" t="s">
        <v>304</v>
      </c>
    </row>
    <row r="60" spans="1:49" x14ac:dyDescent="0.2">
      <c r="A60" s="79" t="s">
        <v>6</v>
      </c>
      <c r="B60">
        <v>-1.6795929999999999</v>
      </c>
      <c r="C60">
        <v>-2.8340000000000001E-3</v>
      </c>
      <c r="D60">
        <v>-1.763277</v>
      </c>
      <c r="E60">
        <v>-1.1813419999999999</v>
      </c>
      <c r="F60" s="80">
        <v>-1.991868</v>
      </c>
      <c r="K60" t="s">
        <v>294</v>
      </c>
      <c r="AJ60" t="s">
        <v>300</v>
      </c>
    </row>
    <row r="61" spans="1:49" ht="16" thickBot="1" x14ac:dyDescent="0.25">
      <c r="A61" s="79" t="s">
        <v>7</v>
      </c>
      <c r="B61">
        <v>-1.95008</v>
      </c>
      <c r="C61">
        <v>-8.9524000000000006E-2</v>
      </c>
      <c r="D61">
        <v>0.39155000000000001</v>
      </c>
      <c r="E61">
        <v>-9.2814999999999995E-2</v>
      </c>
      <c r="F61" s="80">
        <v>0.439301</v>
      </c>
      <c r="K61" t="s">
        <v>296</v>
      </c>
      <c r="T61" t="s">
        <v>297</v>
      </c>
      <c r="AA61" s="104"/>
      <c r="AB61" s="104" t="s">
        <v>296</v>
      </c>
      <c r="AC61" s="104"/>
      <c r="AD61" s="104"/>
      <c r="AE61" s="104"/>
      <c r="AF61" s="104"/>
      <c r="AG61" s="104"/>
      <c r="AH61" s="104"/>
      <c r="AS61" t="s">
        <v>297</v>
      </c>
    </row>
    <row r="62" spans="1:49" x14ac:dyDescent="0.2">
      <c r="A62" s="79" t="s">
        <v>8</v>
      </c>
      <c r="B62">
        <v>-1.5030239999999999</v>
      </c>
      <c r="C62">
        <v>0.39704400000000001</v>
      </c>
      <c r="D62">
        <v>0.85076300000000005</v>
      </c>
      <c r="E62">
        <v>-1.5963999999999999E-2</v>
      </c>
      <c r="F62" s="80">
        <v>1.1919690000000001</v>
      </c>
      <c r="K62" s="101"/>
      <c r="L62" s="102" t="s">
        <v>39</v>
      </c>
      <c r="M62" s="102" t="s">
        <v>40</v>
      </c>
      <c r="N62" s="77" t="s">
        <v>13</v>
      </c>
      <c r="O62" s="77" t="s">
        <v>115</v>
      </c>
      <c r="P62" s="77" t="s">
        <v>291</v>
      </c>
      <c r="Q62" s="77" t="s">
        <v>292</v>
      </c>
      <c r="R62" s="78" t="s">
        <v>254</v>
      </c>
      <c r="U62" s="2" t="s">
        <v>39</v>
      </c>
      <c r="V62" s="2" t="s">
        <v>40</v>
      </c>
      <c r="W62" t="s">
        <v>13</v>
      </c>
      <c r="X62" t="s">
        <v>115</v>
      </c>
      <c r="Y62" t="s">
        <v>291</v>
      </c>
      <c r="AA62" s="104"/>
      <c r="AB62" s="105" t="s">
        <v>39</v>
      </c>
      <c r="AC62" s="105" t="s">
        <v>40</v>
      </c>
      <c r="AD62" s="104" t="s">
        <v>13</v>
      </c>
      <c r="AE62" s="104" t="s">
        <v>115</v>
      </c>
      <c r="AF62" s="104" t="s">
        <v>291</v>
      </c>
      <c r="AG62" s="104" t="s">
        <v>292</v>
      </c>
      <c r="AH62" s="104" t="s">
        <v>254</v>
      </c>
      <c r="AJ62" t="s">
        <v>38</v>
      </c>
      <c r="AS62" s="2" t="s">
        <v>39</v>
      </c>
      <c r="AT62" s="2" t="s">
        <v>40</v>
      </c>
      <c r="AU62" t="s">
        <v>13</v>
      </c>
      <c r="AV62" t="s">
        <v>115</v>
      </c>
      <c r="AW62" t="s">
        <v>291</v>
      </c>
    </row>
    <row r="63" spans="1:49" x14ac:dyDescent="0.2">
      <c r="A63" s="79" t="s">
        <v>9</v>
      </c>
      <c r="B63">
        <v>-2.103863</v>
      </c>
      <c r="C63">
        <v>-0.78949400000000003</v>
      </c>
      <c r="D63">
        <v>-0.11319</v>
      </c>
      <c r="E63">
        <v>0.31865500000000002</v>
      </c>
      <c r="F63" s="80">
        <v>2.9045709999999998</v>
      </c>
      <c r="K63" s="79">
        <v>1</v>
      </c>
      <c r="L63" t="s">
        <v>197</v>
      </c>
      <c r="M63" t="s">
        <v>45</v>
      </c>
      <c r="N63" s="100">
        <v>-0.68223870610000004</v>
      </c>
      <c r="O63" s="100">
        <v>0</v>
      </c>
      <c r="P63" s="100">
        <v>-0.72836108219999995</v>
      </c>
      <c r="Q63" s="100">
        <v>-0.54613933299999995</v>
      </c>
      <c r="R63" s="110">
        <v>5.5835091050000001E-2</v>
      </c>
      <c r="T63">
        <v>1</v>
      </c>
      <c r="U63" t="s">
        <v>197</v>
      </c>
      <c r="V63" t="s">
        <v>45</v>
      </c>
      <c r="W63">
        <v>-0.68223870610000004</v>
      </c>
      <c r="X63">
        <v>0</v>
      </c>
      <c r="Y63">
        <v>-0.7283610827</v>
      </c>
      <c r="AA63" s="104">
        <v>1</v>
      </c>
      <c r="AB63" s="104" t="s">
        <v>197</v>
      </c>
      <c r="AC63" s="104" t="s">
        <v>45</v>
      </c>
      <c r="AD63" s="104">
        <v>-2.361827694</v>
      </c>
      <c r="AE63" s="104">
        <v>0</v>
      </c>
      <c r="AF63" s="104">
        <v>1.0250919169999999</v>
      </c>
      <c r="AG63" s="104">
        <v>-3.126144305</v>
      </c>
      <c r="AH63" s="104">
        <v>-1.624820511</v>
      </c>
      <c r="AJ63" t="s">
        <v>39</v>
      </c>
      <c r="AK63" t="s">
        <v>40</v>
      </c>
      <c r="AL63" t="s">
        <v>41</v>
      </c>
      <c r="AM63" t="s">
        <v>42</v>
      </c>
      <c r="AN63" t="s">
        <v>43</v>
      </c>
      <c r="AR63">
        <v>1</v>
      </c>
      <c r="AS63" t="s">
        <v>197</v>
      </c>
      <c r="AT63" t="s">
        <v>45</v>
      </c>
      <c r="AU63">
        <v>-2.3618277079999999</v>
      </c>
      <c r="AV63">
        <v>0</v>
      </c>
      <c r="AW63">
        <v>1.0250919169999999</v>
      </c>
    </row>
    <row r="64" spans="1:49" x14ac:dyDescent="0.2">
      <c r="A64" s="79"/>
      <c r="F64" s="80"/>
      <c r="K64" s="79">
        <v>2</v>
      </c>
      <c r="L64" t="s">
        <v>197</v>
      </c>
      <c r="M64" t="s">
        <v>46</v>
      </c>
      <c r="N64" s="100">
        <v>-0.31646029520000002</v>
      </c>
      <c r="O64" s="100">
        <v>0</v>
      </c>
      <c r="P64" s="100">
        <v>-0.68086033170000004</v>
      </c>
      <c r="Q64" s="100">
        <v>-0.66875314720000001</v>
      </c>
      <c r="R64" s="110">
        <v>-5.2135730919999999</v>
      </c>
      <c r="T64">
        <v>2</v>
      </c>
      <c r="U64" t="s">
        <v>197</v>
      </c>
      <c r="V64" t="s">
        <v>46</v>
      </c>
      <c r="W64">
        <v>-0.31646029079999999</v>
      </c>
      <c r="X64">
        <v>0</v>
      </c>
      <c r="Y64">
        <v>-0.68086032699999999</v>
      </c>
      <c r="AA64" s="104">
        <v>2</v>
      </c>
      <c r="AB64" s="104" t="s">
        <v>197</v>
      </c>
      <c r="AC64" s="104" t="s">
        <v>46</v>
      </c>
      <c r="AD64" s="104">
        <v>-2.2665362949999999</v>
      </c>
      <c r="AE64" s="104">
        <v>0</v>
      </c>
      <c r="AF64" s="104">
        <v>1.838719668</v>
      </c>
      <c r="AG64" s="104">
        <v>-2.8687581469999999</v>
      </c>
      <c r="AH64" s="104">
        <v>-6.7123456020000001</v>
      </c>
      <c r="AJ64" t="s">
        <v>52</v>
      </c>
      <c r="AK64" t="s">
        <v>45</v>
      </c>
      <c r="AL64">
        <v>0</v>
      </c>
      <c r="AM64">
        <v>0.91792636749102297</v>
      </c>
      <c r="AN64">
        <v>-3.9113520296685902</v>
      </c>
      <c r="AR64">
        <v>2</v>
      </c>
      <c r="AS64" t="s">
        <v>197</v>
      </c>
      <c r="AT64" t="s">
        <v>46</v>
      </c>
      <c r="AU64">
        <v>-2.266536307</v>
      </c>
      <c r="AV64">
        <v>0</v>
      </c>
      <c r="AW64">
        <v>1.8387196770000001</v>
      </c>
    </row>
    <row r="65" spans="1:49" x14ac:dyDescent="0.2">
      <c r="A65" s="81"/>
      <c r="F65" s="80"/>
      <c r="K65" s="79">
        <v>3</v>
      </c>
      <c r="L65" t="s">
        <v>197</v>
      </c>
      <c r="M65" t="s">
        <v>47</v>
      </c>
      <c r="N65" s="100">
        <v>-0.51136418569999997</v>
      </c>
      <c r="O65" s="100">
        <v>0</v>
      </c>
      <c r="P65" s="100">
        <v>-0.25136644870000002</v>
      </c>
      <c r="Q65" s="100">
        <v>-0.39703834319999998</v>
      </c>
      <c r="R65" s="110">
        <v>-5.7042218919999996</v>
      </c>
      <c r="T65">
        <v>3</v>
      </c>
      <c r="U65" t="s">
        <v>197</v>
      </c>
      <c r="V65" t="s">
        <v>47</v>
      </c>
      <c r="W65">
        <v>-0.51136418610000001</v>
      </c>
      <c r="X65">
        <v>0</v>
      </c>
      <c r="Y65">
        <v>-0.25136644520000001</v>
      </c>
      <c r="AA65" s="104">
        <v>3</v>
      </c>
      <c r="AB65" s="104" t="s">
        <v>197</v>
      </c>
      <c r="AC65" s="104" t="s">
        <v>47</v>
      </c>
      <c r="AD65" s="104">
        <v>-2.014384186</v>
      </c>
      <c r="AE65" s="104">
        <v>0</v>
      </c>
      <c r="AF65" s="104">
        <v>3.8555335510000002</v>
      </c>
      <c r="AG65" s="104">
        <v>-3.5970433430000002</v>
      </c>
      <c r="AH65" s="104">
        <v>-8.8328838709999999</v>
      </c>
      <c r="AJ65" t="s">
        <v>52</v>
      </c>
      <c r="AK65" t="s">
        <v>46</v>
      </c>
      <c r="AL65">
        <v>0</v>
      </c>
      <c r="AM65">
        <v>0.57424822885928095</v>
      </c>
      <c r="AN65">
        <v>-1.5220544328657799</v>
      </c>
      <c r="AR65">
        <v>3</v>
      </c>
      <c r="AS65" t="s">
        <v>197</v>
      </c>
      <c r="AT65" t="s">
        <v>47</v>
      </c>
      <c r="AU65">
        <v>-2.014384186</v>
      </c>
      <c r="AV65">
        <v>0</v>
      </c>
      <c r="AW65">
        <v>3.8555335460000002</v>
      </c>
    </row>
    <row r="66" spans="1:49" x14ac:dyDescent="0.2">
      <c r="A66" s="79"/>
      <c r="F66" s="80"/>
      <c r="K66" s="103">
        <v>4</v>
      </c>
      <c r="L66" s="2" t="s">
        <v>197</v>
      </c>
      <c r="M66" s="2" t="s">
        <v>48</v>
      </c>
      <c r="N66" s="111">
        <v>-0.42139248610000002</v>
      </c>
      <c r="O66" s="111">
        <v>0</v>
      </c>
      <c r="P66" s="111">
        <v>-9.7683241869999993</v>
      </c>
      <c r="Q66" s="111">
        <v>-0.4381882218</v>
      </c>
      <c r="R66" s="112">
        <v>3.6246798660000001</v>
      </c>
      <c r="T66">
        <v>4</v>
      </c>
      <c r="U66" t="s">
        <v>197</v>
      </c>
      <c r="V66" s="2" t="s">
        <v>48</v>
      </c>
      <c r="W66">
        <v>-0.42065292910000002</v>
      </c>
      <c r="X66">
        <v>0</v>
      </c>
      <c r="Y66">
        <v>-7.6064670870000004</v>
      </c>
      <c r="AA66" s="104">
        <v>4</v>
      </c>
      <c r="AB66" s="104" t="s">
        <v>197</v>
      </c>
      <c r="AC66" s="105" t="s">
        <v>48</v>
      </c>
      <c r="AD66" s="104">
        <v>-2.52599296</v>
      </c>
      <c r="AE66" s="104">
        <v>0</v>
      </c>
      <c r="AF66" s="104">
        <v>19.331211809999999</v>
      </c>
      <c r="AG66" s="104">
        <v>-4.8386668479999999</v>
      </c>
      <c r="AH66" s="104">
        <v>-11.10178765</v>
      </c>
      <c r="AJ66" t="s">
        <v>52</v>
      </c>
      <c r="AK66" t="s">
        <v>47</v>
      </c>
      <c r="AL66">
        <v>0</v>
      </c>
      <c r="AM66">
        <v>3.5068598215944999</v>
      </c>
      <c r="AN66">
        <v>0.121550917277839</v>
      </c>
      <c r="AR66">
        <v>4</v>
      </c>
      <c r="AS66" t="s">
        <v>197</v>
      </c>
      <c r="AT66" s="2" t="s">
        <v>48</v>
      </c>
      <c r="AU66">
        <v>-2.52599296</v>
      </c>
      <c r="AV66">
        <v>0</v>
      </c>
      <c r="AW66">
        <v>19.331211799999998</v>
      </c>
    </row>
    <row r="67" spans="1:49" x14ac:dyDescent="0.2">
      <c r="A67" s="79"/>
      <c r="F67" s="80"/>
      <c r="K67" s="79">
        <v>5</v>
      </c>
      <c r="L67" t="s">
        <v>0</v>
      </c>
      <c r="M67" t="s">
        <v>45</v>
      </c>
      <c r="N67" s="100">
        <v>-1.884078914</v>
      </c>
      <c r="O67" s="100">
        <v>0</v>
      </c>
      <c r="P67" s="100">
        <v>-1.9101389280000001</v>
      </c>
      <c r="Q67" s="100">
        <v>-1.5968687660000001</v>
      </c>
      <c r="R67" s="110">
        <v>2.6816548409999998</v>
      </c>
      <c r="T67">
        <v>5</v>
      </c>
      <c r="U67" t="s">
        <v>0</v>
      </c>
      <c r="V67" t="s">
        <v>45</v>
      </c>
      <c r="W67">
        <v>-1.884078887</v>
      </c>
      <c r="X67">
        <v>0</v>
      </c>
      <c r="Y67">
        <v>-1.910138922</v>
      </c>
      <c r="AA67" s="104">
        <v>5</v>
      </c>
      <c r="AB67" s="104" t="s">
        <v>0</v>
      </c>
      <c r="AC67" s="104" t="s">
        <v>45</v>
      </c>
      <c r="AD67" s="104">
        <v>-1.8869129360000001</v>
      </c>
      <c r="AE67" s="104">
        <v>0</v>
      </c>
      <c r="AF67" s="104">
        <v>1.7032570730000001</v>
      </c>
      <c r="AG67" s="104">
        <v>-3.0968636369999998</v>
      </c>
      <c r="AH67" s="104">
        <v>-0.55720115910000001</v>
      </c>
      <c r="AJ67" t="s">
        <v>52</v>
      </c>
      <c r="AK67" t="s">
        <v>48</v>
      </c>
      <c r="AL67">
        <v>0</v>
      </c>
      <c r="AM67">
        <v>22.081114552655102</v>
      </c>
      <c r="AN67">
        <v>1.8112318693045399</v>
      </c>
      <c r="AR67">
        <v>5</v>
      </c>
      <c r="AS67" t="s">
        <v>0</v>
      </c>
      <c r="AT67" t="s">
        <v>45</v>
      </c>
      <c r="AU67">
        <v>-1.8869129410000001</v>
      </c>
      <c r="AV67">
        <v>0</v>
      </c>
      <c r="AW67">
        <v>1.703257069</v>
      </c>
    </row>
    <row r="68" spans="1:49" x14ac:dyDescent="0.2">
      <c r="A68" s="79"/>
      <c r="F68" s="80"/>
      <c r="K68" s="79">
        <v>6</v>
      </c>
      <c r="L68" t="s">
        <v>0</v>
      </c>
      <c r="M68" t="s">
        <v>46</v>
      </c>
      <c r="N68" s="100">
        <v>-1.265421981</v>
      </c>
      <c r="O68" s="100">
        <v>0</v>
      </c>
      <c r="P68" s="100">
        <v>-1.5236474529999999</v>
      </c>
      <c r="Q68" s="100">
        <v>-1.543470852</v>
      </c>
      <c r="R68" s="110">
        <v>-4.4095230709999997</v>
      </c>
      <c r="T68">
        <v>6</v>
      </c>
      <c r="U68" t="s">
        <v>0</v>
      </c>
      <c r="V68" t="s">
        <v>46</v>
      </c>
      <c r="W68">
        <v>-1.2654219790000001</v>
      </c>
      <c r="X68">
        <v>0</v>
      </c>
      <c r="Y68">
        <v>-1.5236474550000001</v>
      </c>
      <c r="AA68" s="104">
        <v>6</v>
      </c>
      <c r="AB68" s="104" t="s">
        <v>0</v>
      </c>
      <c r="AC68" s="104" t="s">
        <v>46</v>
      </c>
      <c r="AD68" s="104">
        <v>-1.354945981</v>
      </c>
      <c r="AE68" s="104">
        <v>0</v>
      </c>
      <c r="AF68" s="104">
        <v>2.6645355469999998</v>
      </c>
      <c r="AG68" s="104">
        <v>-2.043470852</v>
      </c>
      <c r="AH68" s="104">
        <v>-7.3889910700000003</v>
      </c>
      <c r="AJ68" t="s">
        <v>49</v>
      </c>
      <c r="AK68" t="s">
        <v>45</v>
      </c>
      <c r="AL68">
        <v>0</v>
      </c>
      <c r="AM68">
        <v>3.0253910173520802</v>
      </c>
      <c r="AN68">
        <v>-0.50968094475538595</v>
      </c>
      <c r="AR68">
        <v>6</v>
      </c>
      <c r="AS68" t="s">
        <v>0</v>
      </c>
      <c r="AT68" t="s">
        <v>46</v>
      </c>
      <c r="AU68">
        <v>-1.354945982</v>
      </c>
      <c r="AV68">
        <v>0</v>
      </c>
      <c r="AW68">
        <v>2.6645355460000002</v>
      </c>
    </row>
    <row r="69" spans="1:49" x14ac:dyDescent="0.2">
      <c r="A69" s="79"/>
      <c r="F69" s="80"/>
      <c r="K69" s="79">
        <v>7</v>
      </c>
      <c r="L69" t="s">
        <v>0</v>
      </c>
      <c r="M69" t="s">
        <v>47</v>
      </c>
      <c r="N69" s="100">
        <v>-1.456422036</v>
      </c>
      <c r="O69" s="100">
        <v>0</v>
      </c>
      <c r="P69" s="100">
        <v>-0.92397318569999998</v>
      </c>
      <c r="Q69" s="100">
        <v>-1.6276130799999999</v>
      </c>
      <c r="R69" s="110">
        <v>-22.532665359999999</v>
      </c>
      <c r="T69">
        <v>7</v>
      </c>
      <c r="U69" t="s">
        <v>0</v>
      </c>
      <c r="V69" t="s">
        <v>47</v>
      </c>
      <c r="W69">
        <v>-1.456422012</v>
      </c>
      <c r="X69">
        <v>0</v>
      </c>
      <c r="Y69">
        <v>-0.92397292080000004</v>
      </c>
      <c r="AA69" s="104">
        <v>7</v>
      </c>
      <c r="AB69" s="104" t="s">
        <v>0</v>
      </c>
      <c r="AC69" s="104" t="s">
        <v>47</v>
      </c>
      <c r="AD69" s="104">
        <v>-1.059378036</v>
      </c>
      <c r="AE69" s="104">
        <v>0</v>
      </c>
      <c r="AF69" s="104">
        <v>4.2933068150000002</v>
      </c>
      <c r="AG69" s="104">
        <v>-2.6276130790000001</v>
      </c>
      <c r="AH69" s="104">
        <v>-28.413743790000002</v>
      </c>
      <c r="AJ69" t="s">
        <v>49</v>
      </c>
      <c r="AK69" t="s">
        <v>46</v>
      </c>
      <c r="AL69">
        <v>0</v>
      </c>
      <c r="AM69">
        <v>2.7660019755444001</v>
      </c>
      <c r="AN69">
        <v>-0.63736334610415202</v>
      </c>
      <c r="AR69">
        <v>7</v>
      </c>
      <c r="AS69" t="s">
        <v>0</v>
      </c>
      <c r="AT69" t="s">
        <v>47</v>
      </c>
      <c r="AU69">
        <v>-1.0593780939999999</v>
      </c>
      <c r="AV69">
        <v>0</v>
      </c>
      <c r="AW69">
        <v>4.2933068829999996</v>
      </c>
    </row>
    <row r="70" spans="1:49" x14ac:dyDescent="0.2">
      <c r="A70" s="79"/>
      <c r="C70" s="2"/>
      <c r="D70" s="2"/>
      <c r="E70" s="2"/>
      <c r="F70" s="80"/>
      <c r="K70" s="103">
        <v>8</v>
      </c>
      <c r="L70" s="2" t="s">
        <v>0</v>
      </c>
      <c r="M70" s="2" t="s">
        <v>48</v>
      </c>
      <c r="N70" s="111">
        <v>-1.2981537649999999</v>
      </c>
      <c r="O70" s="111">
        <v>0</v>
      </c>
      <c r="P70" s="111">
        <v>-9.9490028230000007</v>
      </c>
      <c r="Q70" s="111">
        <v>-2.4559799930000001</v>
      </c>
      <c r="R70" s="112">
        <v>-2.3955193119999998</v>
      </c>
      <c r="T70">
        <v>8</v>
      </c>
      <c r="U70" t="s">
        <v>0</v>
      </c>
      <c r="V70" s="2" t="s">
        <v>48</v>
      </c>
      <c r="W70">
        <v>-1.2981537649999999</v>
      </c>
      <c r="X70">
        <v>0</v>
      </c>
      <c r="Y70">
        <v>-21.19360665</v>
      </c>
      <c r="AA70" s="104">
        <v>8</v>
      </c>
      <c r="AB70" s="104" t="s">
        <v>0</v>
      </c>
      <c r="AC70" s="105" t="s">
        <v>48</v>
      </c>
      <c r="AD70" s="104">
        <v>-2.0876537650000002</v>
      </c>
      <c r="AE70" s="104">
        <v>0</v>
      </c>
      <c r="AF70" s="104">
        <v>-10.65932606</v>
      </c>
      <c r="AG70" s="104">
        <v>-3.9559749929999999</v>
      </c>
      <c r="AH70" s="104">
        <v>-14.821179300000001</v>
      </c>
      <c r="AJ70" t="s">
        <v>49</v>
      </c>
      <c r="AK70" t="s">
        <v>47</v>
      </c>
      <c r="AL70">
        <v>0</v>
      </c>
      <c r="AM70">
        <v>3.84870238419908</v>
      </c>
      <c r="AN70">
        <v>-0.134606839955835</v>
      </c>
      <c r="AR70">
        <v>8</v>
      </c>
      <c r="AS70" t="s">
        <v>0</v>
      </c>
      <c r="AT70" s="2" t="s">
        <v>48</v>
      </c>
      <c r="AU70">
        <v>-2.0876537650000002</v>
      </c>
      <c r="AV70">
        <v>0</v>
      </c>
      <c r="AW70">
        <v>-9.5192005670000004</v>
      </c>
    </row>
    <row r="71" spans="1:49" x14ac:dyDescent="0.2">
      <c r="A71" s="79"/>
      <c r="F71" s="80"/>
      <c r="K71" s="79">
        <v>9</v>
      </c>
      <c r="L71" t="s">
        <v>198</v>
      </c>
      <c r="M71" t="s">
        <v>45</v>
      </c>
      <c r="N71" s="100">
        <v>-1.641666614</v>
      </c>
      <c r="O71" s="100">
        <v>0</v>
      </c>
      <c r="P71" s="100">
        <v>-0.68492864279999999</v>
      </c>
      <c r="Q71" s="100">
        <v>-31.637678659999999</v>
      </c>
      <c r="R71" s="110">
        <v>0.44622590410000001</v>
      </c>
      <c r="T71">
        <v>9</v>
      </c>
      <c r="U71" t="s">
        <v>198</v>
      </c>
      <c r="V71" t="s">
        <v>45</v>
      </c>
      <c r="W71">
        <v>-1.6416665939999999</v>
      </c>
      <c r="X71">
        <v>0</v>
      </c>
      <c r="Y71">
        <v>-0.68492864269999998</v>
      </c>
      <c r="AA71" s="104">
        <v>9</v>
      </c>
      <c r="AB71" s="104" t="s">
        <v>198</v>
      </c>
      <c r="AC71" s="104" t="s">
        <v>45</v>
      </c>
      <c r="AD71" s="104">
        <v>-3.4049456139999998</v>
      </c>
      <c r="AE71" s="104">
        <v>0</v>
      </c>
      <c r="AF71" s="104">
        <v>0.76192335720000004</v>
      </c>
      <c r="AG71" s="104">
        <v>-29.291137840000001</v>
      </c>
      <c r="AH71" s="104">
        <v>-0.89048409589999999</v>
      </c>
      <c r="AJ71" t="s">
        <v>49</v>
      </c>
      <c r="AK71" t="s">
        <v>48</v>
      </c>
      <c r="AL71">
        <v>0</v>
      </c>
      <c r="AM71">
        <v>12.212190638580401</v>
      </c>
      <c r="AN71">
        <v>-1.3201793950424701</v>
      </c>
      <c r="AR71">
        <v>9</v>
      </c>
      <c r="AS71" t="s">
        <v>198</v>
      </c>
      <c r="AT71" t="s">
        <v>45</v>
      </c>
      <c r="AU71">
        <v>-3.4049456089999999</v>
      </c>
      <c r="AV71">
        <v>0</v>
      </c>
      <c r="AW71">
        <v>0.76192335720000004</v>
      </c>
    </row>
    <row r="72" spans="1:49" x14ac:dyDescent="0.2">
      <c r="A72" s="81" t="s">
        <v>10</v>
      </c>
      <c r="F72" s="80"/>
      <c r="K72" s="79">
        <v>10</v>
      </c>
      <c r="L72" t="s">
        <v>198</v>
      </c>
      <c r="M72" t="s">
        <v>46</v>
      </c>
      <c r="N72" s="100">
        <v>-3.263450282</v>
      </c>
      <c r="O72" s="100">
        <v>0</v>
      </c>
      <c r="P72" s="100">
        <v>-0.89452118349999998</v>
      </c>
      <c r="Q72" s="100">
        <v>-35.837450060000002</v>
      </c>
      <c r="R72" s="110">
        <v>-2.3709948459999999</v>
      </c>
      <c r="T72">
        <v>10</v>
      </c>
      <c r="U72" t="s">
        <v>198</v>
      </c>
      <c r="V72" t="s">
        <v>46</v>
      </c>
      <c r="W72">
        <v>-3.263450282</v>
      </c>
      <c r="X72">
        <v>0</v>
      </c>
      <c r="Y72">
        <v>-0.8945211837</v>
      </c>
      <c r="AA72" s="104">
        <v>10</v>
      </c>
      <c r="AB72" s="104" t="s">
        <v>198</v>
      </c>
      <c r="AC72" s="104" t="s">
        <v>46</v>
      </c>
      <c r="AD72" s="104">
        <v>-2.8719002819999999</v>
      </c>
      <c r="AE72" s="104">
        <v>0</v>
      </c>
      <c r="AF72" s="104">
        <v>2.8470788159999998</v>
      </c>
      <c r="AG72" s="104">
        <v>-27.210704920000001</v>
      </c>
      <c r="AH72" s="104">
        <v>-4.4067648459999997</v>
      </c>
      <c r="AJ72" t="s">
        <v>50</v>
      </c>
      <c r="AK72" t="s">
        <v>45</v>
      </c>
      <c r="AL72">
        <v>0</v>
      </c>
      <c r="AM72">
        <v>1.1232417054147099</v>
      </c>
      <c r="AN72">
        <v>-4.3683594954520002</v>
      </c>
      <c r="AR72">
        <v>10</v>
      </c>
      <c r="AS72" t="s">
        <v>198</v>
      </c>
      <c r="AT72" t="s">
        <v>46</v>
      </c>
      <c r="AU72">
        <v>-2.8719002570000001</v>
      </c>
      <c r="AV72">
        <v>0</v>
      </c>
      <c r="AW72">
        <v>2.8470788250000001</v>
      </c>
    </row>
    <row r="73" spans="1:49" x14ac:dyDescent="0.2">
      <c r="A73" s="79"/>
      <c r="B73" t="s">
        <v>4</v>
      </c>
      <c r="C73" t="s">
        <v>0</v>
      </c>
      <c r="D73" t="s">
        <v>1</v>
      </c>
      <c r="E73" t="s">
        <v>2</v>
      </c>
      <c r="F73" s="80" t="s">
        <v>5</v>
      </c>
      <c r="K73" s="79">
        <v>11</v>
      </c>
      <c r="L73" t="s">
        <v>198</v>
      </c>
      <c r="M73" t="s">
        <v>47</v>
      </c>
      <c r="N73" s="100">
        <v>-2.483516662</v>
      </c>
      <c r="O73" s="100">
        <v>0</v>
      </c>
      <c r="P73" s="100">
        <v>-5.5783926089999998E-2</v>
      </c>
      <c r="Q73" s="100">
        <v>-36.073969650000002</v>
      </c>
      <c r="R73" s="110">
        <v>0.15855897930000001</v>
      </c>
      <c r="T73">
        <v>11</v>
      </c>
      <c r="U73" t="s">
        <v>198</v>
      </c>
      <c r="V73" t="s">
        <v>47</v>
      </c>
      <c r="W73">
        <v>-2.483516668</v>
      </c>
      <c r="X73">
        <v>0</v>
      </c>
      <c r="Y73">
        <v>-5.5783925310000003E-2</v>
      </c>
      <c r="AA73" s="104">
        <v>11</v>
      </c>
      <c r="AB73" s="104" t="s">
        <v>198</v>
      </c>
      <c r="AC73" s="104" t="s">
        <v>47</v>
      </c>
      <c r="AD73" s="104">
        <v>-1.632746662</v>
      </c>
      <c r="AE73" s="104">
        <v>0</v>
      </c>
      <c r="AF73" s="104">
        <v>9.0292460739999996</v>
      </c>
      <c r="AG73" s="104">
        <v>-31.747817059999999</v>
      </c>
      <c r="AH73" s="104">
        <v>-7.2310810209999996</v>
      </c>
      <c r="AJ73" t="s">
        <v>50</v>
      </c>
      <c r="AK73" t="s">
        <v>46</v>
      </c>
      <c r="AL73">
        <v>0</v>
      </c>
      <c r="AM73">
        <v>1.8223039075103999</v>
      </c>
      <c r="AN73">
        <v>-2.3125988349470501</v>
      </c>
      <c r="AR73">
        <v>11</v>
      </c>
      <c r="AS73" t="s">
        <v>198</v>
      </c>
      <c r="AT73" t="s">
        <v>47</v>
      </c>
      <c r="AU73">
        <v>-1.632746681</v>
      </c>
      <c r="AV73">
        <v>0</v>
      </c>
      <c r="AW73">
        <v>9.0292460729999995</v>
      </c>
    </row>
    <row r="74" spans="1:49" x14ac:dyDescent="0.2">
      <c r="A74" s="79" t="s">
        <v>6</v>
      </c>
      <c r="B74">
        <v>1.753458</v>
      </c>
      <c r="C74">
        <v>3.6134010000000001</v>
      </c>
      <c r="D74">
        <v>1.4468529999999999</v>
      </c>
      <c r="E74">
        <v>2.4114589999999998</v>
      </c>
      <c r="F74" s="80">
        <v>1.3148979999999999</v>
      </c>
      <c r="K74" s="103">
        <v>12</v>
      </c>
      <c r="L74" s="2" t="s">
        <v>198</v>
      </c>
      <c r="M74" s="2" t="s">
        <v>48</v>
      </c>
      <c r="N74" s="111">
        <v>-3.8700269820000002</v>
      </c>
      <c r="O74" s="111">
        <v>0</v>
      </c>
      <c r="P74" s="111">
        <v>-1.382016084</v>
      </c>
      <c r="Q74" s="111">
        <v>-13.737796469999999</v>
      </c>
      <c r="R74" s="112">
        <v>14.60979624</v>
      </c>
      <c r="T74">
        <v>12</v>
      </c>
      <c r="U74" t="s">
        <v>198</v>
      </c>
      <c r="V74" s="2" t="s">
        <v>48</v>
      </c>
      <c r="W74">
        <v>-3.816665821</v>
      </c>
      <c r="X74">
        <v>0</v>
      </c>
      <c r="Y74">
        <v>-0.74021136470000004</v>
      </c>
      <c r="AA74" s="104">
        <v>12</v>
      </c>
      <c r="AB74" s="104" t="s">
        <v>198</v>
      </c>
      <c r="AC74" s="105" t="s">
        <v>48</v>
      </c>
      <c r="AD74" s="104">
        <v>-4.0413601379999999</v>
      </c>
      <c r="AE74" s="104">
        <v>0</v>
      </c>
      <c r="AF74" s="104">
        <v>36.48965862</v>
      </c>
      <c r="AG74" s="104">
        <v>-41.303780570000001</v>
      </c>
      <c r="AH74" s="104">
        <v>-18.667766319999998</v>
      </c>
      <c r="AJ74" t="s">
        <v>50</v>
      </c>
      <c r="AK74" t="s">
        <v>47</v>
      </c>
      <c r="AL74">
        <v>0</v>
      </c>
      <c r="AM74">
        <v>7.1761725190059504</v>
      </c>
      <c r="AN74">
        <v>-0.98359224950253299</v>
      </c>
      <c r="AR74">
        <v>12</v>
      </c>
      <c r="AS74" t="s">
        <v>198</v>
      </c>
      <c r="AT74" s="2" t="s">
        <v>48</v>
      </c>
      <c r="AU74">
        <v>-4.041360139</v>
      </c>
      <c r="AV74">
        <v>0</v>
      </c>
      <c r="AW74">
        <v>36.48965862</v>
      </c>
    </row>
    <row r="75" spans="1:49" x14ac:dyDescent="0.2">
      <c r="A75" s="79" t="s">
        <v>7</v>
      </c>
      <c r="B75">
        <v>2.5195799999999999</v>
      </c>
      <c r="C75">
        <v>4.188186</v>
      </c>
      <c r="D75">
        <v>3.7415989999999999</v>
      </c>
      <c r="E75">
        <v>3.4288699999999999</v>
      </c>
      <c r="F75" s="80">
        <v>2.2664089999999999</v>
      </c>
      <c r="K75" s="79">
        <v>13</v>
      </c>
      <c r="L75" t="s">
        <v>199</v>
      </c>
      <c r="M75" t="s">
        <v>45</v>
      </c>
      <c r="N75" s="100">
        <v>-2.287055031</v>
      </c>
      <c r="O75" s="100">
        <v>0</v>
      </c>
      <c r="P75" s="100">
        <v>-1.854625086</v>
      </c>
      <c r="Q75" s="100">
        <v>-25.73312812</v>
      </c>
      <c r="R75" s="110">
        <v>0.63319247680000001</v>
      </c>
      <c r="T75">
        <v>13</v>
      </c>
      <c r="U75" t="s">
        <v>199</v>
      </c>
      <c r="V75" t="s">
        <v>45</v>
      </c>
      <c r="W75">
        <v>-2.287055032</v>
      </c>
      <c r="X75">
        <v>0</v>
      </c>
      <c r="Y75">
        <v>-1.854625086</v>
      </c>
      <c r="AA75" s="104">
        <v>13</v>
      </c>
      <c r="AB75" s="104" t="s">
        <v>199</v>
      </c>
      <c r="AC75" s="104" t="s">
        <v>45</v>
      </c>
      <c r="AD75" s="104">
        <v>-3.4683930310000002</v>
      </c>
      <c r="AE75" s="104">
        <v>0</v>
      </c>
      <c r="AF75" s="104">
        <v>0.55683291420000003</v>
      </c>
      <c r="AG75" s="104">
        <v>-29.179545990000001</v>
      </c>
      <c r="AH75" s="104">
        <v>-1.260642523</v>
      </c>
      <c r="AJ75" t="s">
        <v>50</v>
      </c>
      <c r="AK75" t="s">
        <v>48</v>
      </c>
      <c r="AL75">
        <v>0</v>
      </c>
      <c r="AM75">
        <v>28.1270847507624</v>
      </c>
      <c r="AN75">
        <v>-2.1985747868460499</v>
      </c>
      <c r="AR75">
        <v>13</v>
      </c>
      <c r="AS75" t="s">
        <v>199</v>
      </c>
      <c r="AT75" t="s">
        <v>45</v>
      </c>
      <c r="AU75">
        <v>-3.4683930310000002</v>
      </c>
      <c r="AV75">
        <v>0</v>
      </c>
      <c r="AW75">
        <v>0.55683291420000003</v>
      </c>
    </row>
    <row r="76" spans="1:49" x14ac:dyDescent="0.2">
      <c r="A76" s="79" t="s">
        <v>8</v>
      </c>
      <c r="B76">
        <v>4.1069040000000001</v>
      </c>
      <c r="C76">
        <v>5.2172770000000002</v>
      </c>
      <c r="D76">
        <v>9.0850059999999999</v>
      </c>
      <c r="E76">
        <v>6.4515269999999996</v>
      </c>
      <c r="F76" s="80">
        <v>5.1419370000000004</v>
      </c>
      <c r="K76" s="79">
        <v>14</v>
      </c>
      <c r="L76" t="s">
        <v>199</v>
      </c>
      <c r="M76" t="s">
        <v>46</v>
      </c>
      <c r="N76" s="100">
        <v>-2.4917554659999999</v>
      </c>
      <c r="O76" s="100">
        <v>0</v>
      </c>
      <c r="P76" s="100">
        <v>-1.397319975</v>
      </c>
      <c r="Q76" s="100">
        <v>-34.137112379999998</v>
      </c>
      <c r="R76" s="110">
        <v>-4.4980783390000001</v>
      </c>
      <c r="T76">
        <v>14</v>
      </c>
      <c r="U76" t="s">
        <v>199</v>
      </c>
      <c r="V76" t="s">
        <v>46</v>
      </c>
      <c r="W76">
        <v>-2.4917554659999999</v>
      </c>
      <c r="X76">
        <v>0</v>
      </c>
      <c r="Y76">
        <v>-1.397319975</v>
      </c>
      <c r="AA76" s="104">
        <v>14</v>
      </c>
      <c r="AB76" s="104" t="s">
        <v>199</v>
      </c>
      <c r="AC76" s="104" t="s">
        <v>46</v>
      </c>
      <c r="AD76" s="104">
        <v>-2.584565467</v>
      </c>
      <c r="AE76" s="104">
        <v>0</v>
      </c>
      <c r="AF76" s="104">
        <v>2.031550024</v>
      </c>
      <c r="AG76" s="104">
        <v>-23.195030450000001</v>
      </c>
      <c r="AH76" s="104">
        <v>-6.2775303569999998</v>
      </c>
      <c r="AJ76" t="s">
        <v>51</v>
      </c>
      <c r="AK76" t="s">
        <v>45</v>
      </c>
      <c r="AL76">
        <v>0</v>
      </c>
      <c r="AM76">
        <v>1.68036972606988</v>
      </c>
      <c r="AN76">
        <v>-2.9217645092764002</v>
      </c>
      <c r="AR76">
        <v>14</v>
      </c>
      <c r="AS76" t="s">
        <v>199</v>
      </c>
      <c r="AT76" t="s">
        <v>46</v>
      </c>
      <c r="AU76">
        <v>-2.5845654840000001</v>
      </c>
      <c r="AV76">
        <v>0</v>
      </c>
      <c r="AW76">
        <v>2.0315500329999998</v>
      </c>
    </row>
    <row r="77" spans="1:49" x14ac:dyDescent="0.2">
      <c r="A77" s="79" t="s">
        <v>9</v>
      </c>
      <c r="B77">
        <v>2.6990020000000001</v>
      </c>
      <c r="C77">
        <v>9.8848979999999997</v>
      </c>
      <c r="D77">
        <v>3.706839</v>
      </c>
      <c r="E77">
        <v>3.7950699999999999</v>
      </c>
      <c r="F77" s="80">
        <v>5.2839919999999996</v>
      </c>
      <c r="K77" s="79">
        <v>15</v>
      </c>
      <c r="L77" t="s">
        <v>199</v>
      </c>
      <c r="M77" t="s">
        <v>47</v>
      </c>
      <c r="N77" s="100">
        <v>-2.3181839499999999</v>
      </c>
      <c r="O77" s="100">
        <v>0</v>
      </c>
      <c r="P77" s="100">
        <v>-0.48161347059999998</v>
      </c>
      <c r="Q77" s="100">
        <v>-26.025576900000001</v>
      </c>
      <c r="R77" s="110">
        <v>-4.2416752830000002</v>
      </c>
      <c r="T77">
        <v>15</v>
      </c>
      <c r="U77" t="s">
        <v>199</v>
      </c>
      <c r="V77" t="s">
        <v>47</v>
      </c>
      <c r="W77">
        <v>-2.318183951</v>
      </c>
      <c r="X77">
        <v>0</v>
      </c>
      <c r="Y77">
        <v>-0.48161345960000002</v>
      </c>
      <c r="AA77" s="104">
        <v>15</v>
      </c>
      <c r="AB77" s="104" t="s">
        <v>199</v>
      </c>
      <c r="AC77" s="104" t="s">
        <v>47</v>
      </c>
      <c r="AD77" s="104">
        <v>-2.3341439500000001</v>
      </c>
      <c r="AE77" s="104">
        <v>0</v>
      </c>
      <c r="AF77" s="104">
        <v>5.9698865300000001</v>
      </c>
      <c r="AG77" s="104">
        <v>-35.939370719999999</v>
      </c>
      <c r="AH77" s="104">
        <v>-9.0927452469999999</v>
      </c>
      <c r="AJ77" t="s">
        <v>51</v>
      </c>
      <c r="AK77" t="s">
        <v>46</v>
      </c>
      <c r="AL77">
        <v>0</v>
      </c>
      <c r="AM77">
        <v>1.5659924364634501</v>
      </c>
      <c r="AN77">
        <v>-1.83718780942754</v>
      </c>
      <c r="AR77">
        <v>15</v>
      </c>
      <c r="AS77" t="s">
        <v>199</v>
      </c>
      <c r="AT77" t="s">
        <v>47</v>
      </c>
      <c r="AU77">
        <v>-2.3341439500000001</v>
      </c>
      <c r="AV77">
        <v>0</v>
      </c>
      <c r="AW77">
        <v>5.9698865300000001</v>
      </c>
    </row>
    <row r="78" spans="1:49" x14ac:dyDescent="0.2">
      <c r="A78" s="79"/>
      <c r="F78" s="80"/>
      <c r="K78" s="103">
        <v>16</v>
      </c>
      <c r="L78" s="2" t="s">
        <v>199</v>
      </c>
      <c r="M78" s="2" t="s">
        <v>48</v>
      </c>
      <c r="N78" s="111">
        <v>-2.4415448500000001</v>
      </c>
      <c r="O78" s="111">
        <v>0</v>
      </c>
      <c r="P78" s="111">
        <v>-14.549174020000001</v>
      </c>
      <c r="Q78" s="111">
        <v>-35.268667139999998</v>
      </c>
      <c r="R78" s="112">
        <v>-43.318065769999997</v>
      </c>
      <c r="T78">
        <v>16</v>
      </c>
      <c r="U78" t="s">
        <v>199</v>
      </c>
      <c r="V78" s="2" t="s">
        <v>48</v>
      </c>
      <c r="W78">
        <v>-2.4415448500000001</v>
      </c>
      <c r="X78">
        <v>0</v>
      </c>
      <c r="Y78">
        <v>-1.6593348670000001</v>
      </c>
      <c r="AA78" s="104">
        <v>16</v>
      </c>
      <c r="AB78" s="104" t="s">
        <v>199</v>
      </c>
      <c r="AC78" s="105" t="s">
        <v>48</v>
      </c>
      <c r="AD78" s="104">
        <v>-2.1228948499999998</v>
      </c>
      <c r="AE78" s="104">
        <v>0</v>
      </c>
      <c r="AF78" s="104">
        <v>6.82055392</v>
      </c>
      <c r="AG78" s="104">
        <v>-37.847618709999999</v>
      </c>
      <c r="AH78" s="104">
        <v>-31.086533979999999</v>
      </c>
      <c r="AJ78" t="s">
        <v>51</v>
      </c>
      <c r="AK78" t="s">
        <v>47</v>
      </c>
      <c r="AL78">
        <v>0</v>
      </c>
      <c r="AM78">
        <v>4.63760535240728</v>
      </c>
      <c r="AN78">
        <v>-1.27749166862941</v>
      </c>
      <c r="AR78">
        <v>16</v>
      </c>
      <c r="AS78" t="s">
        <v>199</v>
      </c>
      <c r="AT78" s="2" t="s">
        <v>48</v>
      </c>
      <c r="AU78">
        <v>-2.1228948499999998</v>
      </c>
      <c r="AV78">
        <v>0</v>
      </c>
      <c r="AW78">
        <v>5.7564267899999999</v>
      </c>
    </row>
    <row r="79" spans="1:49" x14ac:dyDescent="0.2">
      <c r="A79" s="81" t="s">
        <v>11</v>
      </c>
      <c r="F79" s="80"/>
      <c r="K79" s="79">
        <v>17</v>
      </c>
      <c r="L79" t="s">
        <v>200</v>
      </c>
      <c r="M79" t="s">
        <v>45</v>
      </c>
      <c r="N79" s="100">
        <v>-1.912912052</v>
      </c>
      <c r="O79" s="100">
        <v>0</v>
      </c>
      <c r="P79" s="100">
        <v>-1.13321943</v>
      </c>
      <c r="Q79" s="100">
        <v>-28.897640119999998</v>
      </c>
      <c r="R79" s="110">
        <v>-0.66595545840000003</v>
      </c>
      <c r="T79">
        <v>17</v>
      </c>
      <c r="U79" t="s">
        <v>200</v>
      </c>
      <c r="V79" t="s">
        <v>45</v>
      </c>
      <c r="W79">
        <v>-1.9129120369999999</v>
      </c>
      <c r="X79">
        <v>0</v>
      </c>
      <c r="Y79">
        <v>-1.13321943</v>
      </c>
      <c r="AA79" s="104">
        <v>17</v>
      </c>
      <c r="AB79" s="104" t="s">
        <v>200</v>
      </c>
      <c r="AC79" s="104" t="s">
        <v>45</v>
      </c>
      <c r="AD79" s="104">
        <v>-3.9047840520000001</v>
      </c>
      <c r="AE79" s="104">
        <v>0</v>
      </c>
      <c r="AF79" s="104">
        <v>0.1816740697</v>
      </c>
      <c r="AG79" s="104">
        <v>-30.36113585</v>
      </c>
      <c r="AH79" s="104">
        <v>-1.7973454579999999</v>
      </c>
      <c r="AJ79" t="s">
        <v>51</v>
      </c>
      <c r="AK79" t="s">
        <v>48</v>
      </c>
      <c r="AL79">
        <v>0</v>
      </c>
      <c r="AM79">
        <v>24.267659220949898</v>
      </c>
      <c r="AN79">
        <v>-0.980201304134657</v>
      </c>
      <c r="AR79">
        <v>17</v>
      </c>
      <c r="AS79" t="s">
        <v>200</v>
      </c>
      <c r="AT79" t="s">
        <v>45</v>
      </c>
      <c r="AU79">
        <v>-3.9047840520000001</v>
      </c>
      <c r="AV79">
        <v>0</v>
      </c>
      <c r="AW79">
        <v>0.1816740697</v>
      </c>
    </row>
    <row r="80" spans="1:49" x14ac:dyDescent="0.2">
      <c r="A80" s="79"/>
      <c r="B80" t="s">
        <v>4</v>
      </c>
      <c r="C80" t="s">
        <v>0</v>
      </c>
      <c r="D80" t="s">
        <v>1</v>
      </c>
      <c r="E80" t="s">
        <v>2</v>
      </c>
      <c r="F80" s="80" t="s">
        <v>5</v>
      </c>
      <c r="K80" s="79">
        <v>18</v>
      </c>
      <c r="L80" t="s">
        <v>200</v>
      </c>
      <c r="M80" t="s">
        <v>46</v>
      </c>
      <c r="N80" s="100">
        <v>-3.025229398</v>
      </c>
      <c r="O80" s="100">
        <v>0</v>
      </c>
      <c r="P80" s="100">
        <v>-0.94455104769999998</v>
      </c>
      <c r="Q80" s="100">
        <v>-34.358444679999998</v>
      </c>
      <c r="R80" s="110">
        <v>-6.0456573799999997</v>
      </c>
      <c r="T80">
        <v>18</v>
      </c>
      <c r="U80" t="s">
        <v>200</v>
      </c>
      <c r="V80" t="s">
        <v>46</v>
      </c>
      <c r="W80">
        <v>-3.025229387</v>
      </c>
      <c r="X80">
        <v>0</v>
      </c>
      <c r="Y80">
        <v>-0.94455105610000001</v>
      </c>
      <c r="AA80" s="104">
        <v>18</v>
      </c>
      <c r="AB80" s="104" t="s">
        <v>200</v>
      </c>
      <c r="AC80" s="104" t="s">
        <v>46</v>
      </c>
      <c r="AD80" s="104">
        <v>-2.5859293980000002</v>
      </c>
      <c r="AE80" s="104">
        <v>0</v>
      </c>
      <c r="AF80" s="104">
        <v>1.3218589519999999</v>
      </c>
      <c r="AG80" s="104">
        <v>-35.576964490000002</v>
      </c>
      <c r="AH80" s="104">
        <v>-6.8333693799999997</v>
      </c>
      <c r="AJ80" t="s">
        <v>44</v>
      </c>
      <c r="AK80" t="s">
        <v>45</v>
      </c>
      <c r="AL80">
        <v>0</v>
      </c>
      <c r="AM80">
        <v>1.46718712389059</v>
      </c>
      <c r="AN80">
        <v>-1.87621055344976</v>
      </c>
      <c r="AR80">
        <v>18</v>
      </c>
      <c r="AS80" t="s">
        <v>200</v>
      </c>
      <c r="AT80" t="s">
        <v>46</v>
      </c>
      <c r="AU80">
        <v>-2.5859294020000001</v>
      </c>
      <c r="AV80">
        <v>0</v>
      </c>
      <c r="AW80">
        <v>1.3218589540000001</v>
      </c>
    </row>
    <row r="81" spans="1:50" x14ac:dyDescent="0.2">
      <c r="A81" s="79" t="s">
        <v>6</v>
      </c>
      <c r="B81">
        <v>-1.6806511238905899</v>
      </c>
      <c r="C81">
        <v>-3.2388550173520803</v>
      </c>
      <c r="D81">
        <v>-1.33670570541471</v>
      </c>
      <c r="E81">
        <v>-1.8938337260698801</v>
      </c>
      <c r="F81" s="80">
        <v>-1.1313903674910231</v>
      </c>
      <c r="K81" s="79">
        <v>19</v>
      </c>
      <c r="L81" t="s">
        <v>200</v>
      </c>
      <c r="M81" t="s">
        <v>47</v>
      </c>
      <c r="N81" s="100">
        <v>-2.498280726</v>
      </c>
      <c r="O81" s="100">
        <v>0</v>
      </c>
      <c r="P81" s="100">
        <v>0.34845665749999999</v>
      </c>
      <c r="Q81" s="100">
        <v>-34.301926080000001</v>
      </c>
      <c r="R81" s="110">
        <v>-30.074909259999998</v>
      </c>
      <c r="T81">
        <v>19</v>
      </c>
      <c r="U81" t="s">
        <v>200</v>
      </c>
      <c r="V81" t="s">
        <v>47</v>
      </c>
      <c r="W81">
        <v>-2.498280726</v>
      </c>
      <c r="X81">
        <v>0</v>
      </c>
      <c r="Y81">
        <v>0.34845665799999997</v>
      </c>
      <c r="AA81" s="104">
        <v>19</v>
      </c>
      <c r="AB81" s="104" t="s">
        <v>200</v>
      </c>
      <c r="AC81" s="104" t="s">
        <v>47</v>
      </c>
      <c r="AD81" s="104">
        <v>-1.306310726</v>
      </c>
      <c r="AE81" s="104">
        <v>0</v>
      </c>
      <c r="AF81" s="104">
        <v>5.4903566579999996</v>
      </c>
      <c r="AG81" s="104">
        <v>-35.62119723</v>
      </c>
      <c r="AH81" s="104">
        <v>-35.121930570000004</v>
      </c>
      <c r="AJ81" t="s">
        <v>44</v>
      </c>
      <c r="AK81" t="s">
        <v>46</v>
      </c>
      <c r="AL81">
        <v>0</v>
      </c>
      <c r="AM81">
        <v>1.2853111532845201</v>
      </c>
      <c r="AN81">
        <v>-2.18796292742701</v>
      </c>
      <c r="AR81">
        <v>19</v>
      </c>
      <c r="AS81" t="s">
        <v>200</v>
      </c>
      <c r="AT81" t="s">
        <v>47</v>
      </c>
      <c r="AU81">
        <v>-1.3063107389999999</v>
      </c>
      <c r="AV81">
        <v>0</v>
      </c>
      <c r="AW81">
        <v>5.4903566990000003</v>
      </c>
    </row>
    <row r="82" spans="1:50" ht="16" thickBot="1" x14ac:dyDescent="0.25">
      <c r="A82" s="79" t="s">
        <v>7</v>
      </c>
      <c r="B82">
        <v>-1.4987751532845199</v>
      </c>
      <c r="C82">
        <v>-2.9794659755444002</v>
      </c>
      <c r="D82">
        <v>-2.0357679075104</v>
      </c>
      <c r="E82">
        <v>-1.77945643646345</v>
      </c>
      <c r="F82" s="80">
        <v>-0.78771222885928094</v>
      </c>
      <c r="K82" s="82">
        <v>20</v>
      </c>
      <c r="L82" s="83" t="s">
        <v>200</v>
      </c>
      <c r="M82" s="83" t="s">
        <v>48</v>
      </c>
      <c r="N82" s="113">
        <v>-2.242960117</v>
      </c>
      <c r="O82" s="113">
        <v>0</v>
      </c>
      <c r="P82" s="113">
        <v>0.68287505130000004</v>
      </c>
      <c r="Q82" s="113">
        <v>-11.363868999999999</v>
      </c>
      <c r="R82" s="114">
        <v>10.93073104</v>
      </c>
      <c r="T82">
        <v>20</v>
      </c>
      <c r="U82" t="s">
        <v>200</v>
      </c>
      <c r="V82" t="s">
        <v>48</v>
      </c>
      <c r="W82">
        <v>-2.2336860970000001</v>
      </c>
      <c r="X82">
        <v>0</v>
      </c>
      <c r="Y82">
        <v>-1.4348560180000001</v>
      </c>
      <c r="AA82" s="104">
        <v>20</v>
      </c>
      <c r="AB82" s="104" t="s">
        <v>200</v>
      </c>
      <c r="AC82" s="104" t="s">
        <v>48</v>
      </c>
      <c r="AD82" s="104">
        <v>0.6522114564</v>
      </c>
      <c r="AE82" s="104">
        <v>0</v>
      </c>
      <c r="AF82" s="104">
        <v>30.305821980000001</v>
      </c>
      <c r="AG82" s="104">
        <v>-34.274869539999997</v>
      </c>
      <c r="AH82" s="104">
        <v>-34.556676070000002</v>
      </c>
      <c r="AJ82" t="s">
        <v>44</v>
      </c>
      <c r="AK82" t="s">
        <v>47</v>
      </c>
      <c r="AL82">
        <v>0</v>
      </c>
      <c r="AM82">
        <v>2.9151957128974901</v>
      </c>
      <c r="AN82">
        <v>-1.71885259859893</v>
      </c>
      <c r="AR82">
        <v>20</v>
      </c>
      <c r="AS82" t="s">
        <v>200</v>
      </c>
      <c r="AT82" t="s">
        <v>48</v>
      </c>
      <c r="AU82">
        <v>0.65221145650000001</v>
      </c>
      <c r="AV82">
        <v>0</v>
      </c>
      <c r="AW82">
        <v>30.305821980000001</v>
      </c>
    </row>
    <row r="83" spans="1:50" x14ac:dyDescent="0.2">
      <c r="A83" s="79" t="s">
        <v>8</v>
      </c>
      <c r="B83">
        <v>-3.1286597128974902</v>
      </c>
      <c r="C83">
        <v>-4.06216638419908</v>
      </c>
      <c r="D83">
        <v>-7.3896365190059505</v>
      </c>
      <c r="E83">
        <v>-4.8510693524072801</v>
      </c>
      <c r="F83" s="80">
        <v>-3.7203238215945</v>
      </c>
      <c r="AJ83" t="s">
        <v>44</v>
      </c>
      <c r="AK83" t="s">
        <v>48</v>
      </c>
      <c r="AL83">
        <v>0</v>
      </c>
      <c r="AM83">
        <v>13.9453752248439</v>
      </c>
      <c r="AN83">
        <v>-2.3375085402500502</v>
      </c>
    </row>
    <row r="84" spans="1:50" ht="16" thickBot="1" x14ac:dyDescent="0.25">
      <c r="A84" s="79" t="s">
        <v>9</v>
      </c>
      <c r="B84">
        <v>-14.1588392248439</v>
      </c>
      <c r="C84">
        <v>-12.425654638580401</v>
      </c>
      <c r="D84">
        <v>-28.340548750762398</v>
      </c>
      <c r="E84">
        <v>-24.481123220949897</v>
      </c>
      <c r="F84" s="80">
        <v>-22.2945785526551</v>
      </c>
    </row>
    <row r="85" spans="1:50" x14ac:dyDescent="0.2">
      <c r="K85" s="76" t="s">
        <v>3</v>
      </c>
      <c r="L85" s="77"/>
      <c r="M85" s="77"/>
      <c r="N85" s="77"/>
      <c r="O85" s="77"/>
      <c r="P85" s="78"/>
      <c r="T85" s="76" t="s">
        <v>3</v>
      </c>
      <c r="U85" s="77"/>
      <c r="V85" s="77"/>
      <c r="W85" s="77"/>
      <c r="X85" s="77"/>
      <c r="Y85" s="78"/>
      <c r="AA85" s="76" t="s">
        <v>3</v>
      </c>
      <c r="AB85" s="77"/>
      <c r="AC85" s="77"/>
      <c r="AD85" s="77"/>
      <c r="AE85" s="77"/>
      <c r="AF85" s="78"/>
      <c r="AJ85" s="76" t="s">
        <v>3</v>
      </c>
      <c r="AK85" s="77"/>
      <c r="AL85" s="77"/>
      <c r="AM85" s="77"/>
      <c r="AN85" s="77"/>
      <c r="AO85" s="78"/>
      <c r="AS85" s="76" t="s">
        <v>3</v>
      </c>
      <c r="AT85" s="77"/>
      <c r="AU85" s="77"/>
      <c r="AV85" s="77"/>
      <c r="AW85" s="77"/>
      <c r="AX85" s="78"/>
    </row>
    <row r="86" spans="1:50" x14ac:dyDescent="0.2">
      <c r="A86" s="81" t="s">
        <v>193</v>
      </c>
      <c r="F86" s="80"/>
      <c r="K86" s="79"/>
      <c r="L86" t="s">
        <v>4</v>
      </c>
      <c r="M86" t="s">
        <v>0</v>
      </c>
      <c r="N86" t="s">
        <v>1</v>
      </c>
      <c r="O86" t="s">
        <v>2</v>
      </c>
      <c r="P86" s="80" t="s">
        <v>5</v>
      </c>
      <c r="T86" s="79"/>
      <c r="U86" t="s">
        <v>4</v>
      </c>
      <c r="V86" t="s">
        <v>0</v>
      </c>
      <c r="W86" t="s">
        <v>1</v>
      </c>
      <c r="X86" t="s">
        <v>2</v>
      </c>
      <c r="Y86" s="80" t="s">
        <v>5</v>
      </c>
      <c r="AA86" s="79"/>
      <c r="AB86" t="s">
        <v>4</v>
      </c>
      <c r="AC86" t="s">
        <v>0</v>
      </c>
      <c r="AD86" t="s">
        <v>1</v>
      </c>
      <c r="AE86" t="s">
        <v>2</v>
      </c>
      <c r="AF86" s="80" t="s">
        <v>5</v>
      </c>
      <c r="AJ86" s="79"/>
      <c r="AK86" t="s">
        <v>4</v>
      </c>
      <c r="AL86" t="s">
        <v>0</v>
      </c>
      <c r="AM86" t="s">
        <v>1</v>
      </c>
      <c r="AN86" t="s">
        <v>2</v>
      </c>
      <c r="AO86" s="80" t="s">
        <v>5</v>
      </c>
      <c r="AS86" s="79"/>
      <c r="AT86" t="s">
        <v>4</v>
      </c>
      <c r="AU86" t="s">
        <v>0</v>
      </c>
      <c r="AV86" t="s">
        <v>1</v>
      </c>
      <c r="AW86" t="s">
        <v>2</v>
      </c>
      <c r="AX86" s="80" t="s">
        <v>5</v>
      </c>
    </row>
    <row r="87" spans="1:50" x14ac:dyDescent="0.2">
      <c r="A87" s="79"/>
      <c r="B87" t="s">
        <v>4</v>
      </c>
      <c r="C87" t="s">
        <v>0</v>
      </c>
      <c r="D87" t="s">
        <v>1</v>
      </c>
      <c r="E87" t="s">
        <v>2</v>
      </c>
      <c r="F87" s="80" t="s">
        <v>5</v>
      </c>
      <c r="K87" s="79" t="s">
        <v>6</v>
      </c>
      <c r="L87">
        <v>0</v>
      </c>
      <c r="M87">
        <v>0</v>
      </c>
      <c r="N87">
        <v>0</v>
      </c>
      <c r="O87">
        <v>0</v>
      </c>
      <c r="P87">
        <v>0</v>
      </c>
      <c r="T87" s="79" t="s">
        <v>6</v>
      </c>
      <c r="U87">
        <v>0</v>
      </c>
      <c r="V87">
        <v>0</v>
      </c>
      <c r="W87">
        <v>0</v>
      </c>
      <c r="X87">
        <v>0</v>
      </c>
      <c r="Y87">
        <v>0</v>
      </c>
      <c r="AA87" s="79" t="s">
        <v>6</v>
      </c>
      <c r="AB87">
        <v>0</v>
      </c>
      <c r="AC87">
        <v>0</v>
      </c>
      <c r="AD87">
        <v>0</v>
      </c>
      <c r="AE87">
        <v>0</v>
      </c>
      <c r="AF87">
        <v>0</v>
      </c>
      <c r="AJ87" s="79" t="s">
        <v>6</v>
      </c>
      <c r="AK87">
        <v>0</v>
      </c>
      <c r="AL87">
        <v>0</v>
      </c>
      <c r="AM87">
        <v>0</v>
      </c>
      <c r="AN87">
        <v>0</v>
      </c>
      <c r="AO87">
        <v>0</v>
      </c>
      <c r="AS87" s="79" t="s">
        <v>6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">
      <c r="A88" s="79" t="s">
        <v>6</v>
      </c>
      <c r="B88">
        <v>-2.58</v>
      </c>
      <c r="C88">
        <v>-1.5</v>
      </c>
      <c r="D88">
        <v>0</v>
      </c>
      <c r="E88">
        <v>0</v>
      </c>
      <c r="F88">
        <v>0</v>
      </c>
      <c r="K88" s="79" t="s">
        <v>7</v>
      </c>
      <c r="L88">
        <v>0</v>
      </c>
      <c r="M88">
        <v>0</v>
      </c>
      <c r="N88">
        <v>0</v>
      </c>
      <c r="O88">
        <v>0</v>
      </c>
      <c r="P88">
        <v>0</v>
      </c>
      <c r="T88" s="79" t="s">
        <v>7</v>
      </c>
      <c r="U88">
        <v>0</v>
      </c>
      <c r="V88">
        <v>0</v>
      </c>
      <c r="W88">
        <v>0</v>
      </c>
      <c r="X88">
        <v>0</v>
      </c>
      <c r="Y88">
        <v>0</v>
      </c>
      <c r="AA88" s="79" t="s">
        <v>7</v>
      </c>
      <c r="AB88">
        <v>0</v>
      </c>
      <c r="AC88">
        <v>0</v>
      </c>
      <c r="AD88">
        <v>0</v>
      </c>
      <c r="AE88">
        <v>0</v>
      </c>
      <c r="AF88">
        <v>0</v>
      </c>
      <c r="AJ88" s="79" t="s">
        <v>7</v>
      </c>
      <c r="AK88">
        <v>0</v>
      </c>
      <c r="AL88">
        <v>0</v>
      </c>
      <c r="AM88">
        <v>0</v>
      </c>
      <c r="AN88">
        <v>0</v>
      </c>
      <c r="AO88">
        <v>0</v>
      </c>
      <c r="AS88" s="79" t="s">
        <v>7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">
      <c r="A89" s="79" t="s">
        <v>7</v>
      </c>
      <c r="B89">
        <v>-2.2000000000000002</v>
      </c>
      <c r="C89">
        <v>-0.5</v>
      </c>
      <c r="D89">
        <v>0</v>
      </c>
      <c r="E89">
        <v>0</v>
      </c>
      <c r="F89">
        <v>0</v>
      </c>
      <c r="K89" s="79" t="s">
        <v>8</v>
      </c>
      <c r="L89">
        <v>0</v>
      </c>
      <c r="M89">
        <v>0</v>
      </c>
      <c r="N89">
        <v>0</v>
      </c>
      <c r="O89">
        <v>0</v>
      </c>
      <c r="P89">
        <v>0</v>
      </c>
      <c r="T89" s="79" t="s">
        <v>8</v>
      </c>
      <c r="U89">
        <v>0</v>
      </c>
      <c r="V89">
        <v>0</v>
      </c>
      <c r="W89">
        <v>0</v>
      </c>
      <c r="X89">
        <v>0</v>
      </c>
      <c r="Y89">
        <v>0</v>
      </c>
      <c r="AA89" s="79" t="s">
        <v>8</v>
      </c>
      <c r="AB89">
        <v>0</v>
      </c>
      <c r="AC89">
        <v>0</v>
      </c>
      <c r="AD89">
        <v>0</v>
      </c>
      <c r="AE89">
        <v>0</v>
      </c>
      <c r="AF89">
        <v>0</v>
      </c>
      <c r="AJ89" s="79" t="s">
        <v>8</v>
      </c>
      <c r="AK89">
        <v>0</v>
      </c>
      <c r="AL89">
        <v>0</v>
      </c>
      <c r="AM89">
        <v>0</v>
      </c>
      <c r="AN89">
        <v>0</v>
      </c>
      <c r="AO89">
        <v>0</v>
      </c>
      <c r="AS89" s="79" t="s">
        <v>8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">
      <c r="A90" s="79" t="s">
        <v>8</v>
      </c>
      <c r="B90">
        <v>-3.2</v>
      </c>
      <c r="C90">
        <v>-1</v>
      </c>
      <c r="D90">
        <v>0</v>
      </c>
      <c r="E90">
        <v>0</v>
      </c>
      <c r="F90">
        <v>0</v>
      </c>
      <c r="K90" s="79" t="s">
        <v>9</v>
      </c>
      <c r="L90">
        <v>0</v>
      </c>
      <c r="M90">
        <v>0</v>
      </c>
      <c r="N90">
        <v>0</v>
      </c>
      <c r="O90">
        <v>0</v>
      </c>
      <c r="P90">
        <v>0</v>
      </c>
      <c r="T90" s="79" t="s">
        <v>9</v>
      </c>
      <c r="U90">
        <v>0</v>
      </c>
      <c r="V90">
        <v>0</v>
      </c>
      <c r="W90">
        <v>0</v>
      </c>
      <c r="X90">
        <v>0</v>
      </c>
      <c r="Y90">
        <v>0</v>
      </c>
      <c r="AA90" s="79" t="s">
        <v>9</v>
      </c>
      <c r="AB90">
        <v>0</v>
      </c>
      <c r="AC90">
        <v>0</v>
      </c>
      <c r="AD90">
        <v>0</v>
      </c>
      <c r="AE90">
        <v>0</v>
      </c>
      <c r="AF90">
        <v>0</v>
      </c>
      <c r="AJ90" s="79" t="s">
        <v>9</v>
      </c>
      <c r="AK90">
        <v>0</v>
      </c>
      <c r="AL90">
        <v>0</v>
      </c>
      <c r="AM90">
        <v>0</v>
      </c>
      <c r="AN90">
        <v>0</v>
      </c>
      <c r="AO90">
        <v>0</v>
      </c>
      <c r="AS90" s="79" t="s">
        <v>9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ht="16" thickBot="1" x14ac:dyDescent="0.25">
      <c r="A91" s="82" t="s">
        <v>9</v>
      </c>
      <c r="B91" s="83">
        <v>-4.4000000000000004</v>
      </c>
      <c r="C91" s="83">
        <v>-1.5</v>
      </c>
      <c r="D91" s="83">
        <v>0</v>
      </c>
      <c r="E91" s="83">
        <v>0</v>
      </c>
      <c r="F91" s="83">
        <v>0</v>
      </c>
      <c r="K91" s="79"/>
      <c r="P91" s="80"/>
      <c r="T91" s="79"/>
      <c r="Y91" s="80"/>
      <c r="AA91" s="79"/>
      <c r="AF91" s="80"/>
      <c r="AJ91" s="79"/>
      <c r="AO91" s="80"/>
      <c r="AS91" s="79"/>
      <c r="AX91" s="80"/>
    </row>
    <row r="92" spans="1:50" x14ac:dyDescent="0.2">
      <c r="K92" s="81" t="s">
        <v>13</v>
      </c>
      <c r="P92" s="80"/>
      <c r="T92" s="81" t="s">
        <v>13</v>
      </c>
      <c r="Y92" s="80"/>
      <c r="AA92" s="81" t="s">
        <v>13</v>
      </c>
      <c r="AF92" s="80"/>
      <c r="AJ92" s="81" t="s">
        <v>13</v>
      </c>
      <c r="AO92" s="80"/>
      <c r="AS92" s="81" t="s">
        <v>13</v>
      </c>
      <c r="AX92" s="80"/>
    </row>
    <row r="93" spans="1:50" x14ac:dyDescent="0.2">
      <c r="K93" s="79"/>
      <c r="L93" t="s">
        <v>4</v>
      </c>
      <c r="M93" t="s">
        <v>0</v>
      </c>
      <c r="N93" t="s">
        <v>1</v>
      </c>
      <c r="O93" t="s">
        <v>2</v>
      </c>
      <c r="P93" s="80" t="s">
        <v>5</v>
      </c>
      <c r="T93" s="79"/>
      <c r="U93" t="s">
        <v>4</v>
      </c>
      <c r="V93" t="s">
        <v>0</v>
      </c>
      <c r="W93" t="s">
        <v>1</v>
      </c>
      <c r="X93" t="s">
        <v>2</v>
      </c>
      <c r="Y93" s="80" t="s">
        <v>5</v>
      </c>
      <c r="AA93" s="79"/>
      <c r="AB93" t="s">
        <v>4</v>
      </c>
      <c r="AC93" t="s">
        <v>0</v>
      </c>
      <c r="AD93" t="s">
        <v>1</v>
      </c>
      <c r="AE93" t="s">
        <v>2</v>
      </c>
      <c r="AF93" s="80" t="s">
        <v>5</v>
      </c>
      <c r="AJ93" s="79"/>
      <c r="AK93" t="s">
        <v>4</v>
      </c>
      <c r="AL93" t="s">
        <v>0</v>
      </c>
      <c r="AM93" t="s">
        <v>1</v>
      </c>
      <c r="AN93" t="s">
        <v>2</v>
      </c>
      <c r="AO93" s="80" t="s">
        <v>5</v>
      </c>
      <c r="AS93" s="79"/>
      <c r="AT93" t="s">
        <v>4</v>
      </c>
      <c r="AU93" t="s">
        <v>0</v>
      </c>
      <c r="AV93" t="s">
        <v>1</v>
      </c>
      <c r="AW93" t="s">
        <v>2</v>
      </c>
      <c r="AX93" s="80" t="s">
        <v>5</v>
      </c>
    </row>
    <row r="94" spans="1:50" x14ac:dyDescent="0.2">
      <c r="K94" s="79" t="s">
        <v>6</v>
      </c>
      <c r="L94">
        <v>-0.68223870610000004</v>
      </c>
      <c r="M94">
        <v>-1.884078914</v>
      </c>
      <c r="N94">
        <v>-1.641666614</v>
      </c>
      <c r="O94">
        <v>-2.287055031</v>
      </c>
      <c r="P94">
        <v>-1.912912052</v>
      </c>
      <c r="T94" s="79" t="s">
        <v>6</v>
      </c>
      <c r="U94" cm="1">
        <f t="array" ref="U94:U97">W63:W66</f>
        <v>-0.68223870610000004</v>
      </c>
      <c r="V94" cm="1">
        <f t="array" ref="V94:V97">W67:W70</f>
        <v>-1.884078887</v>
      </c>
      <c r="W94" cm="1">
        <f t="array" ref="W94:W97">W71:W74</f>
        <v>-1.6416665939999999</v>
      </c>
      <c r="X94" cm="1">
        <f t="array" ref="X94:X97">W75:W78</f>
        <v>-2.287055032</v>
      </c>
      <c r="Y94" cm="1">
        <f t="array" ref="Y94:Y97">W79:W82</f>
        <v>-1.9129120369999999</v>
      </c>
      <c r="AA94" s="79" t="s">
        <v>6</v>
      </c>
      <c r="AB94" cm="1">
        <f t="array" ref="AB94:AB97">AD63:AD66</f>
        <v>-2.361827694</v>
      </c>
      <c r="AC94" cm="1">
        <f t="array" ref="AC94:AC97">AD67:AD70</f>
        <v>-1.8869129360000001</v>
      </c>
      <c r="AD94" cm="1">
        <f t="array" ref="AD94:AD97">AD71:AD74</f>
        <v>-3.4049456139999998</v>
      </c>
      <c r="AE94" cm="1">
        <f t="array" ref="AE94:AE97">AD75:AD78</f>
        <v>-3.4683930310000002</v>
      </c>
      <c r="AF94" cm="1">
        <f t="array" ref="AF94:AF97">AD79:AD82</f>
        <v>-3.9047840520000001</v>
      </c>
      <c r="AJ94" s="79" t="s">
        <v>6</v>
      </c>
      <c r="AK94" cm="1">
        <f t="array" ref="AK94:AK97">AN80:AN83</f>
        <v>-1.87621055344976</v>
      </c>
      <c r="AL94" cm="1">
        <f t="array" ref="AL94:AL97">AN68:AN71</f>
        <v>-0.50968094475538595</v>
      </c>
      <c r="AM94" cm="1">
        <f t="array" ref="AM94:AM97">AN72:AN75</f>
        <v>-4.3683594954520002</v>
      </c>
      <c r="AN94" cm="1">
        <f t="array" ref="AN94:AN97">AN76:AN79</f>
        <v>-2.9217645092764002</v>
      </c>
      <c r="AO94" cm="1">
        <f t="array" ref="AO94:AO97">AN64:AN67</f>
        <v>-3.9113520296685902</v>
      </c>
      <c r="AS94" s="79" t="s">
        <v>6</v>
      </c>
      <c r="AT94" cm="1">
        <f t="array" ref="AT94:AT97">AU63:AU66</f>
        <v>-2.3618277079999999</v>
      </c>
      <c r="AU94" cm="1">
        <f t="array" ref="AU94:AU97">AU67:AU70</f>
        <v>-1.8869129410000001</v>
      </c>
      <c r="AV94" cm="1">
        <f t="array" ref="AV94:AV97">AU71:AU74</f>
        <v>-3.4049456089999999</v>
      </c>
      <c r="AW94" cm="1">
        <f t="array" ref="AW94:AW97">AU75:AU78</f>
        <v>-3.4683930310000002</v>
      </c>
      <c r="AX94" cm="1">
        <f t="array" ref="AX94:AX97">AU79:AU82</f>
        <v>-3.9047840520000001</v>
      </c>
    </row>
    <row r="95" spans="1:50" x14ac:dyDescent="0.2">
      <c r="K95" s="79" t="s">
        <v>7</v>
      </c>
      <c r="L95">
        <v>-0.31646029520000002</v>
      </c>
      <c r="M95">
        <v>-1.265421981</v>
      </c>
      <c r="N95">
        <v>-3.263450282</v>
      </c>
      <c r="O95">
        <v>-2.4917554659999999</v>
      </c>
      <c r="P95" s="80">
        <v>-3.025229398</v>
      </c>
      <c r="T95" s="79" t="s">
        <v>7</v>
      </c>
      <c r="U95">
        <v>-0.31646029079999999</v>
      </c>
      <c r="V95">
        <v>-1.2654219790000001</v>
      </c>
      <c r="W95">
        <v>-3.263450282</v>
      </c>
      <c r="X95">
        <v>-2.4917554659999999</v>
      </c>
      <c r="Y95" s="80">
        <v>-3.025229387</v>
      </c>
      <c r="AA95" s="79" t="s">
        <v>7</v>
      </c>
      <c r="AB95">
        <v>-2.2665362949999999</v>
      </c>
      <c r="AC95">
        <v>-1.354945981</v>
      </c>
      <c r="AD95">
        <v>-2.8719002819999999</v>
      </c>
      <c r="AE95">
        <v>-2.584565467</v>
      </c>
      <c r="AF95" s="80">
        <v>-2.5859293980000002</v>
      </c>
      <c r="AJ95" s="79" t="s">
        <v>7</v>
      </c>
      <c r="AK95">
        <v>-2.18796292742701</v>
      </c>
      <c r="AL95">
        <v>-0.63736334610415202</v>
      </c>
      <c r="AM95">
        <v>-2.3125988349470501</v>
      </c>
      <c r="AN95">
        <v>-1.83718780942754</v>
      </c>
      <c r="AO95" s="80">
        <v>-1.5220544328657799</v>
      </c>
      <c r="AS95" s="79" t="s">
        <v>7</v>
      </c>
      <c r="AT95">
        <v>-2.266536307</v>
      </c>
      <c r="AU95">
        <v>-1.354945982</v>
      </c>
      <c r="AV95">
        <v>-2.8719002570000001</v>
      </c>
      <c r="AW95">
        <v>-2.5845654840000001</v>
      </c>
      <c r="AX95" s="80">
        <v>-2.5859294020000001</v>
      </c>
    </row>
    <row r="96" spans="1:50" x14ac:dyDescent="0.2">
      <c r="K96" s="79" t="s">
        <v>8</v>
      </c>
      <c r="L96">
        <v>-0.51136418569999997</v>
      </c>
      <c r="M96">
        <v>-1.456422036</v>
      </c>
      <c r="N96">
        <v>-2.483516662</v>
      </c>
      <c r="O96">
        <v>-2.3181839499999999</v>
      </c>
      <c r="P96" s="80">
        <v>-2.498280726</v>
      </c>
      <c r="T96" s="79" t="s">
        <v>8</v>
      </c>
      <c r="U96">
        <v>-0.51136418610000001</v>
      </c>
      <c r="V96">
        <v>-1.456422012</v>
      </c>
      <c r="W96">
        <v>-2.483516668</v>
      </c>
      <c r="X96">
        <v>-2.318183951</v>
      </c>
      <c r="Y96" s="80">
        <v>-2.498280726</v>
      </c>
      <c r="AA96" s="79" t="s">
        <v>8</v>
      </c>
      <c r="AB96">
        <v>-2.014384186</v>
      </c>
      <c r="AC96">
        <v>-1.059378036</v>
      </c>
      <c r="AD96">
        <v>-1.632746662</v>
      </c>
      <c r="AE96">
        <v>-2.3341439500000001</v>
      </c>
      <c r="AF96" s="80">
        <v>-1.306310726</v>
      </c>
      <c r="AJ96" s="79" t="s">
        <v>8</v>
      </c>
      <c r="AK96">
        <v>-1.71885259859893</v>
      </c>
      <c r="AL96">
        <v>-0.134606839955835</v>
      </c>
      <c r="AM96">
        <v>-0.98359224950253299</v>
      </c>
      <c r="AN96">
        <v>-1.27749166862941</v>
      </c>
      <c r="AO96" s="80">
        <v>0.121550917277839</v>
      </c>
      <c r="AS96" s="79" t="s">
        <v>8</v>
      </c>
      <c r="AT96">
        <v>-2.014384186</v>
      </c>
      <c r="AU96">
        <v>-1.0593780939999999</v>
      </c>
      <c r="AV96">
        <v>-1.632746681</v>
      </c>
      <c r="AW96">
        <v>-2.3341439500000001</v>
      </c>
      <c r="AX96" s="80">
        <v>-1.3063107389999999</v>
      </c>
    </row>
    <row r="97" spans="11:50" x14ac:dyDescent="0.2">
      <c r="K97" s="79" t="s">
        <v>9</v>
      </c>
      <c r="L97">
        <v>-0.42139248610000002</v>
      </c>
      <c r="M97">
        <v>-1.2981537649999999</v>
      </c>
      <c r="N97">
        <v>-3.8700269820000002</v>
      </c>
      <c r="O97">
        <v>-2.4415448500000001</v>
      </c>
      <c r="P97" s="80">
        <v>-2.242960117</v>
      </c>
      <c r="T97" s="79" t="s">
        <v>9</v>
      </c>
      <c r="U97">
        <v>-0.42065292910000002</v>
      </c>
      <c r="V97">
        <v>-1.2981537649999999</v>
      </c>
      <c r="W97">
        <v>-3.816665821</v>
      </c>
      <c r="X97">
        <v>-2.4415448500000001</v>
      </c>
      <c r="Y97" s="80">
        <v>-2.2336860970000001</v>
      </c>
      <c r="AA97" s="79" t="s">
        <v>9</v>
      </c>
      <c r="AB97">
        <v>-2.52599296</v>
      </c>
      <c r="AC97">
        <v>-2.0876537650000002</v>
      </c>
      <c r="AD97">
        <v>-4.0413601379999999</v>
      </c>
      <c r="AE97">
        <v>-2.1228948499999998</v>
      </c>
      <c r="AF97" s="80">
        <v>0.6522114564</v>
      </c>
      <c r="AJ97" s="79" t="s">
        <v>9</v>
      </c>
      <c r="AK97">
        <v>-2.3375085402500502</v>
      </c>
      <c r="AL97">
        <v>-1.3201793950424701</v>
      </c>
      <c r="AM97">
        <v>-2.1985747868460499</v>
      </c>
      <c r="AN97">
        <v>-0.980201304134657</v>
      </c>
      <c r="AO97" s="80">
        <v>1.8112318693045399</v>
      </c>
      <c r="AS97" s="79" t="s">
        <v>9</v>
      </c>
      <c r="AT97">
        <v>-2.52599296</v>
      </c>
      <c r="AU97">
        <v>-2.0876537650000002</v>
      </c>
      <c r="AV97">
        <v>-4.041360139</v>
      </c>
      <c r="AW97">
        <v>-2.1228948499999998</v>
      </c>
      <c r="AX97" s="80">
        <v>0.65221145650000001</v>
      </c>
    </row>
    <row r="98" spans="11:50" x14ac:dyDescent="0.2">
      <c r="K98" s="79"/>
      <c r="P98" s="80"/>
      <c r="T98" s="79"/>
      <c r="Y98" s="80"/>
      <c r="AA98" s="79"/>
      <c r="AF98" s="80"/>
      <c r="AJ98" s="79"/>
      <c r="AO98" s="80"/>
      <c r="AS98" s="79"/>
      <c r="AX98" s="80"/>
    </row>
    <row r="99" spans="11:50" x14ac:dyDescent="0.2">
      <c r="K99" s="81"/>
      <c r="P99" s="80"/>
      <c r="T99" s="81"/>
      <c r="Y99" s="80"/>
      <c r="AA99" s="81"/>
      <c r="AF99" s="80"/>
      <c r="AJ99" s="81"/>
      <c r="AO99" s="80"/>
      <c r="AS99" s="81"/>
      <c r="AX99" s="80"/>
    </row>
    <row r="100" spans="11:50" x14ac:dyDescent="0.2">
      <c r="K100" s="79"/>
      <c r="P100" s="80"/>
      <c r="T100" s="79"/>
      <c r="Y100" s="80"/>
      <c r="AA100" s="79"/>
      <c r="AF100" s="80"/>
      <c r="AJ100" s="79"/>
      <c r="AO100" s="80"/>
      <c r="AS100" s="79"/>
      <c r="AX100" s="80"/>
    </row>
    <row r="101" spans="11:50" x14ac:dyDescent="0.2">
      <c r="K101" s="79"/>
      <c r="P101" s="80"/>
      <c r="T101" s="79"/>
      <c r="Y101" s="80"/>
      <c r="AA101" s="79"/>
      <c r="AF101" s="80"/>
      <c r="AJ101" s="79"/>
      <c r="AO101" s="80"/>
      <c r="AS101" s="79"/>
      <c r="AX101" s="80"/>
    </row>
    <row r="102" spans="11:50" x14ac:dyDescent="0.2">
      <c r="K102" s="79"/>
      <c r="P102" s="80"/>
      <c r="T102" s="79"/>
      <c r="Y102" s="80"/>
      <c r="AA102" s="79"/>
      <c r="AF102" s="80"/>
      <c r="AJ102" s="79"/>
      <c r="AO102" s="80"/>
      <c r="AS102" s="79"/>
      <c r="AX102" s="80"/>
    </row>
    <row r="103" spans="11:50" x14ac:dyDescent="0.2">
      <c r="K103" s="79"/>
      <c r="P103" s="80"/>
      <c r="T103" s="79"/>
      <c r="Y103" s="80"/>
      <c r="AA103" s="79"/>
      <c r="AF103" s="80"/>
      <c r="AJ103" s="79"/>
      <c r="AO103" s="80"/>
      <c r="AS103" s="79"/>
      <c r="AX103" s="80"/>
    </row>
    <row r="104" spans="11:50" x14ac:dyDescent="0.2">
      <c r="K104" s="79"/>
      <c r="M104" s="2"/>
      <c r="N104" s="2"/>
      <c r="O104" s="2"/>
      <c r="P104" s="80"/>
      <c r="T104" s="79"/>
      <c r="V104" s="2"/>
      <c r="W104" s="2"/>
      <c r="X104" s="2"/>
      <c r="Y104" s="80"/>
      <c r="AA104" s="79"/>
      <c r="AC104" s="2"/>
      <c r="AD104" s="2"/>
      <c r="AE104" s="2"/>
      <c r="AF104" s="80"/>
      <c r="AJ104" s="79"/>
      <c r="AL104" s="2"/>
      <c r="AM104" s="2"/>
      <c r="AN104" s="2"/>
      <c r="AO104" s="80"/>
      <c r="AS104" s="79"/>
      <c r="AU104" s="2"/>
      <c r="AV104" s="2"/>
      <c r="AW104" s="2"/>
      <c r="AX104" s="80"/>
    </row>
    <row r="105" spans="11:50" x14ac:dyDescent="0.2">
      <c r="K105" s="79"/>
      <c r="P105" s="80"/>
      <c r="T105" s="79"/>
      <c r="Y105" s="80"/>
      <c r="AA105" s="79"/>
      <c r="AF105" s="80"/>
      <c r="AJ105" s="79"/>
      <c r="AO105" s="80"/>
      <c r="AS105" s="79"/>
      <c r="AX105" s="80"/>
    </row>
    <row r="106" spans="11:50" x14ac:dyDescent="0.2">
      <c r="K106" s="81" t="s">
        <v>10</v>
      </c>
      <c r="P106" s="80"/>
      <c r="T106" s="81" t="s">
        <v>10</v>
      </c>
      <c r="Y106" s="80"/>
      <c r="AA106" s="81" t="s">
        <v>10</v>
      </c>
      <c r="AF106" s="80"/>
      <c r="AJ106" s="81" t="s">
        <v>10</v>
      </c>
      <c r="AO106" s="80"/>
      <c r="AS106" s="81" t="s">
        <v>10</v>
      </c>
      <c r="AX106" s="80"/>
    </row>
    <row r="107" spans="11:50" x14ac:dyDescent="0.2">
      <c r="K107" s="79"/>
      <c r="L107" t="s">
        <v>4</v>
      </c>
      <c r="M107" t="s">
        <v>0</v>
      </c>
      <c r="N107" t="s">
        <v>1</v>
      </c>
      <c r="O107" t="s">
        <v>2</v>
      </c>
      <c r="P107" s="80" t="s">
        <v>5</v>
      </c>
      <c r="T107" s="79"/>
      <c r="U107" t="s">
        <v>4</v>
      </c>
      <c r="V107" t="s">
        <v>0</v>
      </c>
      <c r="W107" t="s">
        <v>1</v>
      </c>
      <c r="X107" t="s">
        <v>2</v>
      </c>
      <c r="Y107" s="80" t="s">
        <v>5</v>
      </c>
      <c r="AA107" s="79"/>
      <c r="AB107" t="s">
        <v>4</v>
      </c>
      <c r="AC107" t="s">
        <v>0</v>
      </c>
      <c r="AD107" t="s">
        <v>1</v>
      </c>
      <c r="AE107" t="s">
        <v>2</v>
      </c>
      <c r="AF107" s="80" t="s">
        <v>5</v>
      </c>
      <c r="AJ107" s="79"/>
      <c r="AK107" t="s">
        <v>4</v>
      </c>
      <c r="AL107" t="s">
        <v>0</v>
      </c>
      <c r="AM107" t="s">
        <v>1</v>
      </c>
      <c r="AN107" t="s">
        <v>2</v>
      </c>
      <c r="AO107" s="80" t="s">
        <v>5</v>
      </c>
      <c r="AS107" s="79"/>
      <c r="AT107" t="s">
        <v>4</v>
      </c>
      <c r="AU107" t="s">
        <v>0</v>
      </c>
      <c r="AV107" t="s">
        <v>1</v>
      </c>
      <c r="AW107" t="s">
        <v>2</v>
      </c>
      <c r="AX107" s="80" t="s">
        <v>5</v>
      </c>
    </row>
    <row r="108" spans="11:50" x14ac:dyDescent="0.2">
      <c r="K108" s="79" t="s">
        <v>6</v>
      </c>
      <c r="L108">
        <v>-0.72836108219999995</v>
      </c>
      <c r="M108">
        <v>-1.9101389280000001</v>
      </c>
      <c r="N108">
        <v>-0.68492864279999999</v>
      </c>
      <c r="O108">
        <v>-1.854625086</v>
      </c>
      <c r="P108">
        <v>-1.13321943</v>
      </c>
      <c r="T108" s="79" t="s">
        <v>6</v>
      </c>
      <c r="U108" cm="1">
        <f t="array" ref="U108:U111">Y63:Y66</f>
        <v>-0.7283610827</v>
      </c>
      <c r="V108" cm="1">
        <f t="array" ref="V108:V111">Y67:Y70</f>
        <v>-1.910138922</v>
      </c>
      <c r="W108" cm="1">
        <f t="array" ref="W108:W111">Y71:Y74</f>
        <v>-0.68492864269999998</v>
      </c>
      <c r="X108" cm="1">
        <f t="array" ref="X108:X111">Y75:Y78</f>
        <v>-1.854625086</v>
      </c>
      <c r="Y108" cm="1">
        <f t="array" ref="Y108:Y111">Y79:Y82</f>
        <v>-1.13321943</v>
      </c>
      <c r="AA108" s="79" t="s">
        <v>6</v>
      </c>
      <c r="AB108" cm="1">
        <f t="array" ref="AB108:AB111">AF63:AF66</f>
        <v>1.0250919169999999</v>
      </c>
      <c r="AC108" cm="1">
        <f t="array" ref="AC108:AC111">AF67:AF70</f>
        <v>1.7032570730000001</v>
      </c>
      <c r="AD108" cm="1">
        <f t="array" ref="AD108:AD111">AF71:AF74</f>
        <v>0.76192335720000004</v>
      </c>
      <c r="AE108" cm="1">
        <f t="array" ref="AE108:AE111">AF75:AF78</f>
        <v>0.55683291420000003</v>
      </c>
      <c r="AF108" cm="1">
        <f t="array" ref="AF108:AF111">AF79:AF82</f>
        <v>0.1816740697</v>
      </c>
      <c r="AJ108" s="79" t="s">
        <v>6</v>
      </c>
      <c r="AK108" cm="1">
        <f t="array" ref="AK108:AK111">AM80:AM83</f>
        <v>1.46718712389059</v>
      </c>
      <c r="AL108" cm="1">
        <f t="array" ref="AL108:AL111">AM68:AM71</f>
        <v>3.0253910173520802</v>
      </c>
      <c r="AM108" cm="1">
        <f t="array" ref="AM108:AM111">AM72:AM75</f>
        <v>1.1232417054147099</v>
      </c>
      <c r="AN108" cm="1">
        <f t="array" ref="AN108:AN111">AM76:AM79</f>
        <v>1.68036972606988</v>
      </c>
      <c r="AO108" cm="1">
        <f t="array" ref="AO108:AO111">AM64:AM67</f>
        <v>0.91792636749102297</v>
      </c>
      <c r="AS108" s="79" t="s">
        <v>6</v>
      </c>
      <c r="AT108" cm="1">
        <f t="array" ref="AT108:AT111">AW63:AW66</f>
        <v>1.0250919169999999</v>
      </c>
      <c r="AU108" cm="1">
        <f t="array" ref="AU108:AU111">AW67:AW70</f>
        <v>1.703257069</v>
      </c>
      <c r="AV108" cm="1">
        <f t="array" ref="AV108:AV111">AW71:AW74</f>
        <v>0.76192335720000004</v>
      </c>
      <c r="AW108" cm="1">
        <f t="array" ref="AW108:AW111">AW75:AW78</f>
        <v>0.55683291420000003</v>
      </c>
      <c r="AX108" cm="1">
        <f t="array" ref="AX108:AX111">AW79:AW82</f>
        <v>0.1816740697</v>
      </c>
    </row>
    <row r="109" spans="11:50" x14ac:dyDescent="0.2">
      <c r="K109" s="79" t="s">
        <v>7</v>
      </c>
      <c r="L109">
        <v>-0.68086033170000004</v>
      </c>
      <c r="M109">
        <v>-1.5236474529999999</v>
      </c>
      <c r="N109">
        <v>-0.89452118349999998</v>
      </c>
      <c r="O109">
        <v>-1.397319975</v>
      </c>
      <c r="P109" s="80">
        <v>-0.94455104769999998</v>
      </c>
      <c r="T109" s="79" t="s">
        <v>7</v>
      </c>
      <c r="U109">
        <v>-0.68086032699999999</v>
      </c>
      <c r="V109">
        <v>-1.5236474550000001</v>
      </c>
      <c r="W109">
        <v>-0.8945211837</v>
      </c>
      <c r="X109">
        <v>-1.397319975</v>
      </c>
      <c r="Y109" s="80">
        <v>-0.94455105610000001</v>
      </c>
      <c r="AA109" s="79" t="s">
        <v>7</v>
      </c>
      <c r="AB109">
        <v>1.838719668</v>
      </c>
      <c r="AC109">
        <v>2.6645355469999998</v>
      </c>
      <c r="AD109">
        <v>2.8470788159999998</v>
      </c>
      <c r="AE109">
        <v>2.031550024</v>
      </c>
      <c r="AF109" s="80">
        <v>1.3218589519999999</v>
      </c>
      <c r="AJ109" s="79" t="s">
        <v>7</v>
      </c>
      <c r="AK109">
        <v>1.2853111532845201</v>
      </c>
      <c r="AL109">
        <v>2.7660019755444001</v>
      </c>
      <c r="AM109">
        <v>1.8223039075103999</v>
      </c>
      <c r="AN109">
        <v>1.5659924364634501</v>
      </c>
      <c r="AO109" s="80">
        <v>0.57424822885928095</v>
      </c>
      <c r="AS109" s="79" t="s">
        <v>7</v>
      </c>
      <c r="AT109">
        <v>1.8387196770000001</v>
      </c>
      <c r="AU109">
        <v>2.6645355460000002</v>
      </c>
      <c r="AV109">
        <v>2.8470788250000001</v>
      </c>
      <c r="AW109">
        <v>2.0315500329999998</v>
      </c>
      <c r="AX109" s="80">
        <v>1.3218589540000001</v>
      </c>
    </row>
    <row r="110" spans="11:50" x14ac:dyDescent="0.2">
      <c r="K110" s="79" t="s">
        <v>8</v>
      </c>
      <c r="L110">
        <v>-0.25136644870000002</v>
      </c>
      <c r="M110">
        <v>-0.92397318569999998</v>
      </c>
      <c r="N110">
        <v>-5.5783926089999998E-2</v>
      </c>
      <c r="O110">
        <v>-0.48161347059999998</v>
      </c>
      <c r="P110" s="80">
        <v>0.34845665749999999</v>
      </c>
      <c r="T110" s="79" t="s">
        <v>8</v>
      </c>
      <c r="U110">
        <v>-0.25136644520000001</v>
      </c>
      <c r="V110">
        <v>-0.92397292080000004</v>
      </c>
      <c r="W110">
        <v>-5.5783925310000003E-2</v>
      </c>
      <c r="X110">
        <v>-0.48161345960000002</v>
      </c>
      <c r="Y110" s="80">
        <v>0.34845665799999997</v>
      </c>
      <c r="AA110" s="79" t="s">
        <v>8</v>
      </c>
      <c r="AB110">
        <v>3.8555335510000002</v>
      </c>
      <c r="AC110">
        <v>4.2933068150000002</v>
      </c>
      <c r="AD110">
        <v>9.0292460739999996</v>
      </c>
      <c r="AE110">
        <v>5.9698865300000001</v>
      </c>
      <c r="AF110" s="80">
        <v>5.4903566579999996</v>
      </c>
      <c r="AJ110" s="79" t="s">
        <v>8</v>
      </c>
      <c r="AK110">
        <v>2.9151957128974901</v>
      </c>
      <c r="AL110">
        <v>3.84870238419908</v>
      </c>
      <c r="AM110">
        <v>7.1761725190059504</v>
      </c>
      <c r="AN110">
        <v>4.63760535240728</v>
      </c>
      <c r="AO110" s="80">
        <v>3.5068598215944999</v>
      </c>
      <c r="AS110" s="79" t="s">
        <v>8</v>
      </c>
      <c r="AT110">
        <v>3.8555335460000002</v>
      </c>
      <c r="AU110">
        <v>4.2933068829999996</v>
      </c>
      <c r="AV110">
        <v>9.0292460729999995</v>
      </c>
      <c r="AW110">
        <v>5.9698865300000001</v>
      </c>
      <c r="AX110" s="80">
        <v>5.4903566990000003</v>
      </c>
    </row>
    <row r="111" spans="11:50" x14ac:dyDescent="0.2">
      <c r="K111" s="79" t="s">
        <v>9</v>
      </c>
      <c r="L111">
        <v>-9.7683241869999993</v>
      </c>
      <c r="M111">
        <v>-9.9490028230000007</v>
      </c>
      <c r="N111">
        <v>-1.382016084</v>
      </c>
      <c r="O111">
        <v>-14.549174020000001</v>
      </c>
      <c r="P111" s="80">
        <v>0.68287505130000004</v>
      </c>
      <c r="T111" s="79" t="s">
        <v>9</v>
      </c>
      <c r="U111">
        <v>-7.6064670870000004</v>
      </c>
      <c r="V111">
        <v>-21.19360665</v>
      </c>
      <c r="W111">
        <v>-0.74021136470000004</v>
      </c>
      <c r="X111">
        <v>-1.6593348670000001</v>
      </c>
      <c r="Y111" s="80">
        <v>-1.4348560180000001</v>
      </c>
      <c r="AA111" s="79" t="s">
        <v>9</v>
      </c>
      <c r="AB111">
        <v>19.331211809999999</v>
      </c>
      <c r="AC111">
        <v>-10.65932606</v>
      </c>
      <c r="AD111">
        <v>36.48965862</v>
      </c>
      <c r="AE111">
        <v>6.82055392</v>
      </c>
      <c r="AF111" s="80">
        <v>30.305821980000001</v>
      </c>
      <c r="AJ111" s="79" t="s">
        <v>9</v>
      </c>
      <c r="AK111">
        <v>13.9453752248439</v>
      </c>
      <c r="AL111">
        <v>12.212190638580401</v>
      </c>
      <c r="AM111">
        <v>28.1270847507624</v>
      </c>
      <c r="AN111">
        <v>24.267659220949898</v>
      </c>
      <c r="AO111" s="80">
        <v>22.081114552655102</v>
      </c>
      <c r="AS111" s="79" t="s">
        <v>9</v>
      </c>
      <c r="AT111">
        <v>19.331211799999998</v>
      </c>
      <c r="AU111">
        <v>-9.5192005670000004</v>
      </c>
      <c r="AV111">
        <v>36.48965862</v>
      </c>
      <c r="AW111">
        <v>5.7564267899999999</v>
      </c>
      <c r="AX111" s="80">
        <v>30.305821980000001</v>
      </c>
    </row>
    <row r="112" spans="11:50" x14ac:dyDescent="0.2">
      <c r="K112" s="79"/>
      <c r="P112" s="80"/>
      <c r="AA112" s="79"/>
      <c r="AF112" s="80"/>
    </row>
    <row r="113" spans="11:32" x14ac:dyDescent="0.2">
      <c r="K113" s="81" t="s">
        <v>11</v>
      </c>
      <c r="P113" s="80"/>
      <c r="AA113" s="81" t="s">
        <v>11</v>
      </c>
      <c r="AF113" s="80"/>
    </row>
    <row r="114" spans="11:32" x14ac:dyDescent="0.2">
      <c r="K114" s="79"/>
      <c r="L114" t="s">
        <v>4</v>
      </c>
      <c r="M114" t="s">
        <v>0</v>
      </c>
      <c r="N114" t="s">
        <v>1</v>
      </c>
      <c r="O114" t="s">
        <v>2</v>
      </c>
      <c r="P114" s="80" t="s">
        <v>5</v>
      </c>
      <c r="AA114" s="79"/>
      <c r="AB114" t="s">
        <v>4</v>
      </c>
      <c r="AC114" t="s">
        <v>0</v>
      </c>
      <c r="AD114" t="s">
        <v>1</v>
      </c>
      <c r="AE114" t="s">
        <v>2</v>
      </c>
      <c r="AF114" s="80" t="s">
        <v>5</v>
      </c>
    </row>
    <row r="115" spans="11:32" x14ac:dyDescent="0.2">
      <c r="K115" s="79" t="s">
        <v>6</v>
      </c>
      <c r="L115">
        <v>5.5835091050000001E-2</v>
      </c>
      <c r="M115">
        <v>2.6816548409999998</v>
      </c>
      <c r="N115">
        <v>0.44622590410000001</v>
      </c>
      <c r="O115">
        <v>0.63319247680000001</v>
      </c>
      <c r="P115">
        <v>-0.66595545840000003</v>
      </c>
      <c r="AA115" s="79" t="s">
        <v>6</v>
      </c>
      <c r="AB115" cm="1">
        <f t="array" ref="AB115:AB118">AH63:AH66</f>
        <v>-1.624820511</v>
      </c>
      <c r="AC115" cm="1">
        <f t="array" ref="AC115:AC118">AH67:AH70</f>
        <v>-0.55720115910000001</v>
      </c>
      <c r="AD115" cm="1">
        <f t="array" ref="AD115:AD118">AH71:AH74</f>
        <v>-0.89048409589999999</v>
      </c>
      <c r="AE115" cm="1">
        <f t="array" ref="AE115:AE118">AH75:AH78</f>
        <v>-1.260642523</v>
      </c>
      <c r="AF115" cm="1">
        <f t="array" ref="AF115:AF118">AH79:AH82</f>
        <v>-1.7973454579999999</v>
      </c>
    </row>
    <row r="116" spans="11:32" x14ac:dyDescent="0.2">
      <c r="K116" s="79" t="s">
        <v>7</v>
      </c>
      <c r="L116">
        <v>-5.2135730919999999</v>
      </c>
      <c r="M116">
        <v>-4.4095230709999997</v>
      </c>
      <c r="N116">
        <v>-2.3709948459999999</v>
      </c>
      <c r="O116">
        <v>-4.4980783390000001</v>
      </c>
      <c r="P116">
        <v>-6.0456573799999997</v>
      </c>
      <c r="AA116" s="79" t="s">
        <v>7</v>
      </c>
      <c r="AB116">
        <v>-6.7123456020000001</v>
      </c>
      <c r="AC116">
        <v>-7.3889910700000003</v>
      </c>
      <c r="AD116">
        <v>-4.4067648459999997</v>
      </c>
      <c r="AE116">
        <v>-6.2775303569999998</v>
      </c>
      <c r="AF116">
        <v>-6.8333693799999997</v>
      </c>
    </row>
    <row r="117" spans="11:32" x14ac:dyDescent="0.2">
      <c r="K117" s="79" t="s">
        <v>8</v>
      </c>
      <c r="L117">
        <v>-5.7042218919999996</v>
      </c>
      <c r="M117">
        <v>-22.532665359999999</v>
      </c>
      <c r="N117">
        <v>0.15855897930000001</v>
      </c>
      <c r="O117">
        <v>-4.2416752830000002</v>
      </c>
      <c r="P117">
        <v>-30.074909259999998</v>
      </c>
      <c r="AA117" s="79" t="s">
        <v>8</v>
      </c>
      <c r="AB117">
        <v>-8.8328838709999999</v>
      </c>
      <c r="AC117">
        <v>-28.413743790000002</v>
      </c>
      <c r="AD117">
        <v>-7.2310810209999996</v>
      </c>
      <c r="AE117">
        <v>-9.0927452469999999</v>
      </c>
      <c r="AF117">
        <v>-35.121930570000004</v>
      </c>
    </row>
    <row r="118" spans="11:32" ht="16" thickBot="1" x14ac:dyDescent="0.25">
      <c r="K118" s="82" t="s">
        <v>9</v>
      </c>
      <c r="L118">
        <v>3.6246798660000001</v>
      </c>
      <c r="M118">
        <v>-2.3955193119999998</v>
      </c>
      <c r="N118">
        <v>14.60979624</v>
      </c>
      <c r="O118">
        <v>-43.318065769999997</v>
      </c>
      <c r="P118">
        <v>10.93073104</v>
      </c>
      <c r="AA118" s="82" t="s">
        <v>9</v>
      </c>
      <c r="AB118">
        <v>-11.10178765</v>
      </c>
      <c r="AC118">
        <v>-14.821179300000001</v>
      </c>
      <c r="AD118">
        <v>-18.667766319999998</v>
      </c>
      <c r="AE118">
        <v>-31.086533979999999</v>
      </c>
      <c r="AF118">
        <v>-34.556676070000002</v>
      </c>
    </row>
    <row r="120" spans="11:32" x14ac:dyDescent="0.2">
      <c r="K120" s="81" t="s">
        <v>193</v>
      </c>
      <c r="P120" s="80"/>
      <c r="AA120" s="81" t="s">
        <v>193</v>
      </c>
      <c r="AF120" s="80"/>
    </row>
    <row r="121" spans="11:32" x14ac:dyDescent="0.2">
      <c r="K121" s="79"/>
      <c r="L121" t="s">
        <v>4</v>
      </c>
      <c r="M121" t="s">
        <v>0</v>
      </c>
      <c r="N121" t="s">
        <v>1</v>
      </c>
      <c r="O121" t="s">
        <v>2</v>
      </c>
      <c r="P121" s="80" t="s">
        <v>5</v>
      </c>
      <c r="AA121" s="79"/>
      <c r="AB121" t="s">
        <v>4</v>
      </c>
      <c r="AC121" t="s">
        <v>0</v>
      </c>
      <c r="AD121" t="s">
        <v>1</v>
      </c>
      <c r="AE121" t="s">
        <v>2</v>
      </c>
      <c r="AF121" s="80" t="s">
        <v>5</v>
      </c>
    </row>
    <row r="122" spans="11:32" x14ac:dyDescent="0.2">
      <c r="K122" s="79" t="s">
        <v>6</v>
      </c>
      <c r="L122">
        <v>-0.54613933299999995</v>
      </c>
      <c r="M122">
        <v>-1.5968687660000001</v>
      </c>
      <c r="N122">
        <v>-31.637678659999999</v>
      </c>
      <c r="O122">
        <v>-25.73312812</v>
      </c>
      <c r="P122">
        <v>-28.897640119999998</v>
      </c>
      <c r="AA122" s="79" t="s">
        <v>6</v>
      </c>
      <c r="AB122" cm="1">
        <f t="array" ref="AB122:AB125">AG63:AG66</f>
        <v>-3.126144305</v>
      </c>
      <c r="AC122" cm="1">
        <f t="array" ref="AC122:AC125">AG67:AG70</f>
        <v>-3.0968636369999998</v>
      </c>
      <c r="AD122" cm="1">
        <f t="array" ref="AD122:AD125">AG71:AG74</f>
        <v>-29.291137840000001</v>
      </c>
      <c r="AE122" cm="1">
        <f t="array" ref="AE122:AE125">AG75:AG78</f>
        <v>-29.179545990000001</v>
      </c>
      <c r="AF122" cm="1">
        <f t="array" ref="AF122:AF125">AG79:AG82</f>
        <v>-30.36113585</v>
      </c>
    </row>
    <row r="123" spans="11:32" x14ac:dyDescent="0.2">
      <c r="K123" s="79" t="s">
        <v>7</v>
      </c>
      <c r="L123">
        <v>-0.66875314720000001</v>
      </c>
      <c r="M123">
        <v>-1.543470852</v>
      </c>
      <c r="N123">
        <v>-35.837450060000002</v>
      </c>
      <c r="O123">
        <v>-34.137112379999998</v>
      </c>
      <c r="P123">
        <v>-34.358444679999998</v>
      </c>
      <c r="AA123" s="79" t="s">
        <v>7</v>
      </c>
      <c r="AB123">
        <v>-2.8687581469999999</v>
      </c>
      <c r="AC123">
        <v>-2.043470852</v>
      </c>
      <c r="AD123">
        <v>-27.210704920000001</v>
      </c>
      <c r="AE123">
        <v>-23.195030450000001</v>
      </c>
      <c r="AF123">
        <v>-35.576964490000002</v>
      </c>
    </row>
    <row r="124" spans="11:32" x14ac:dyDescent="0.2">
      <c r="K124" s="79" t="s">
        <v>8</v>
      </c>
      <c r="L124">
        <v>-0.39703834319999998</v>
      </c>
      <c r="M124">
        <v>-1.6276130799999999</v>
      </c>
      <c r="N124">
        <v>-36.073969650000002</v>
      </c>
      <c r="O124">
        <v>-26.025576900000001</v>
      </c>
      <c r="P124">
        <v>-34.301926080000001</v>
      </c>
      <c r="AA124" s="79" t="s">
        <v>8</v>
      </c>
      <c r="AB124">
        <v>-3.5970433430000002</v>
      </c>
      <c r="AC124">
        <v>-2.6276130790000001</v>
      </c>
      <c r="AD124">
        <v>-31.747817059999999</v>
      </c>
      <c r="AE124">
        <v>-35.939370719999999</v>
      </c>
      <c r="AF124">
        <v>-35.62119723</v>
      </c>
    </row>
    <row r="125" spans="11:32" x14ac:dyDescent="0.2">
      <c r="K125" s="79" t="s">
        <v>9</v>
      </c>
      <c r="L125">
        <v>-0.4381882218</v>
      </c>
      <c r="M125">
        <v>-2.4559799930000001</v>
      </c>
      <c r="N125">
        <v>-13.737796469999999</v>
      </c>
      <c r="O125">
        <v>-35.268667139999998</v>
      </c>
      <c r="P125">
        <v>-11.363868999999999</v>
      </c>
      <c r="AA125" s="79" t="s">
        <v>9</v>
      </c>
      <c r="AB125">
        <v>-4.8386668479999999</v>
      </c>
      <c r="AC125">
        <v>-3.9559749929999999</v>
      </c>
      <c r="AD125">
        <v>-41.303780570000001</v>
      </c>
      <c r="AE125">
        <v>-37.847618709999999</v>
      </c>
      <c r="AF125">
        <v>-34.274869539999997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5EFB-C462-4E69-AA74-5EF9474F7CC8}">
  <sheetPr>
    <tabColor rgb="FF92D050"/>
  </sheetPr>
  <dimension ref="A1:AF137"/>
  <sheetViews>
    <sheetView zoomScale="80" zoomScaleNormal="80" workbookViewId="0">
      <selection activeCell="AB44" sqref="AB44"/>
    </sheetView>
  </sheetViews>
  <sheetFormatPr baseColWidth="10" defaultColWidth="8.83203125" defaultRowHeight="15" x14ac:dyDescent="0.2"/>
  <cols>
    <col min="1" max="1" width="15.5" bestFit="1" customWidth="1"/>
  </cols>
  <sheetData>
    <row r="1" spans="1:31" x14ac:dyDescent="0.2">
      <c r="A1" s="4" t="s">
        <v>12</v>
      </c>
    </row>
    <row r="2" spans="1:31" x14ac:dyDescent="0.2">
      <c r="D2" s="6" t="s">
        <v>96</v>
      </c>
    </row>
    <row r="3" spans="1:31" ht="16" thickBot="1" x14ac:dyDescent="0.25">
      <c r="A3">
        <v>1</v>
      </c>
      <c r="G3">
        <v>2</v>
      </c>
      <c r="M3">
        <v>3</v>
      </c>
      <c r="S3">
        <v>4</v>
      </c>
      <c r="Y3">
        <v>5</v>
      </c>
      <c r="AE3" t="s">
        <v>312</v>
      </c>
    </row>
    <row r="4" spans="1:31" x14ac:dyDescent="0.2">
      <c r="A4" s="76" t="s">
        <v>3</v>
      </c>
      <c r="B4" s="77"/>
      <c r="C4" s="77"/>
      <c r="D4" s="77"/>
      <c r="E4" s="77"/>
      <c r="F4" s="78"/>
      <c r="G4" s="76" t="s">
        <v>3</v>
      </c>
      <c r="H4" s="77"/>
      <c r="I4" s="77"/>
      <c r="J4" s="77"/>
      <c r="K4" s="77"/>
      <c r="L4" s="78"/>
      <c r="M4" s="76" t="s">
        <v>3</v>
      </c>
      <c r="N4" s="77"/>
      <c r="O4" s="77"/>
      <c r="P4" s="77"/>
      <c r="Q4" s="77"/>
      <c r="R4" s="78"/>
      <c r="S4" s="76" t="s">
        <v>3</v>
      </c>
      <c r="T4" s="77"/>
      <c r="U4" s="77"/>
      <c r="V4" s="77"/>
      <c r="W4" s="77"/>
      <c r="X4" s="78"/>
      <c r="Y4" s="76" t="s">
        <v>3</v>
      </c>
      <c r="Z4" s="77"/>
      <c r="AA4" s="77"/>
      <c r="AB4" s="77"/>
      <c r="AC4" s="77"/>
      <c r="AD4" s="78"/>
    </row>
    <row r="5" spans="1:31" x14ac:dyDescent="0.2">
      <c r="A5" s="79"/>
      <c r="B5" t="s">
        <v>4</v>
      </c>
      <c r="C5" t="s">
        <v>0</v>
      </c>
      <c r="D5" t="s">
        <v>1</v>
      </c>
      <c r="E5" t="s">
        <v>2</v>
      </c>
      <c r="F5" s="80" t="s">
        <v>5</v>
      </c>
      <c r="G5" s="79"/>
      <c r="H5" t="s">
        <v>4</v>
      </c>
      <c r="I5" t="s">
        <v>0</v>
      </c>
      <c r="J5" t="s">
        <v>1</v>
      </c>
      <c r="K5" t="s">
        <v>2</v>
      </c>
      <c r="L5" s="80" t="s">
        <v>5</v>
      </c>
      <c r="M5" s="79"/>
      <c r="N5" t="s">
        <v>4</v>
      </c>
      <c r="O5" t="s">
        <v>0</v>
      </c>
      <c r="P5" t="s">
        <v>1</v>
      </c>
      <c r="Q5" t="s">
        <v>2</v>
      </c>
      <c r="R5" s="80" t="s">
        <v>5</v>
      </c>
      <c r="S5" s="79"/>
      <c r="T5" t="s">
        <v>4</v>
      </c>
      <c r="U5" t="s">
        <v>0</v>
      </c>
      <c r="V5" t="s">
        <v>1</v>
      </c>
      <c r="W5" t="s">
        <v>2</v>
      </c>
      <c r="X5" s="80" t="s">
        <v>5</v>
      </c>
      <c r="Y5" s="79"/>
      <c r="Z5" t="s">
        <v>4</v>
      </c>
      <c r="AA5" t="s">
        <v>0</v>
      </c>
      <c r="AB5" t="s">
        <v>1</v>
      </c>
      <c r="AC5" t="s">
        <v>2</v>
      </c>
      <c r="AD5" s="80" t="s">
        <v>5</v>
      </c>
    </row>
    <row r="6" spans="1:31" x14ac:dyDescent="0.2">
      <c r="A6" s="79" t="s">
        <v>6</v>
      </c>
      <c r="B6">
        <v>0</v>
      </c>
      <c r="C6">
        <v>0</v>
      </c>
      <c r="D6">
        <v>0</v>
      </c>
      <c r="E6">
        <v>0</v>
      </c>
      <c r="F6">
        <v>0</v>
      </c>
      <c r="G6" s="79" t="s">
        <v>6</v>
      </c>
      <c r="H6">
        <v>0</v>
      </c>
      <c r="I6">
        <v>0</v>
      </c>
      <c r="J6">
        <v>0</v>
      </c>
      <c r="K6">
        <v>0</v>
      </c>
      <c r="L6">
        <v>0</v>
      </c>
      <c r="M6" s="79" t="s">
        <v>6</v>
      </c>
      <c r="N6">
        <v>0</v>
      </c>
      <c r="O6">
        <v>0</v>
      </c>
      <c r="P6">
        <v>0</v>
      </c>
      <c r="Q6">
        <v>0</v>
      </c>
      <c r="R6">
        <v>0</v>
      </c>
      <c r="S6" s="79" t="s">
        <v>6</v>
      </c>
      <c r="T6">
        <v>0</v>
      </c>
      <c r="U6">
        <v>0</v>
      </c>
      <c r="V6">
        <v>0</v>
      </c>
      <c r="W6">
        <v>0</v>
      </c>
      <c r="X6">
        <v>0</v>
      </c>
      <c r="Y6" s="79" t="s">
        <v>6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1" x14ac:dyDescent="0.2">
      <c r="A7" s="79" t="s">
        <v>7</v>
      </c>
      <c r="B7">
        <v>0</v>
      </c>
      <c r="C7">
        <v>0</v>
      </c>
      <c r="D7">
        <v>0</v>
      </c>
      <c r="E7">
        <v>0</v>
      </c>
      <c r="F7">
        <v>0</v>
      </c>
      <c r="G7" s="79" t="s">
        <v>7</v>
      </c>
      <c r="H7">
        <v>0</v>
      </c>
      <c r="I7">
        <v>0</v>
      </c>
      <c r="J7">
        <v>0</v>
      </c>
      <c r="K7">
        <v>0</v>
      </c>
      <c r="L7">
        <v>0</v>
      </c>
      <c r="M7" s="79" t="s">
        <v>7</v>
      </c>
      <c r="N7">
        <v>0</v>
      </c>
      <c r="O7">
        <v>0</v>
      </c>
      <c r="P7">
        <v>0</v>
      </c>
      <c r="Q7">
        <v>0</v>
      </c>
      <c r="R7">
        <v>0</v>
      </c>
      <c r="S7" s="79" t="s">
        <v>7</v>
      </c>
      <c r="T7">
        <v>0</v>
      </c>
      <c r="U7">
        <v>0</v>
      </c>
      <c r="V7">
        <v>0</v>
      </c>
      <c r="W7">
        <v>0</v>
      </c>
      <c r="X7">
        <v>0</v>
      </c>
      <c r="Y7" s="79" t="s">
        <v>7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1" x14ac:dyDescent="0.2">
      <c r="A8" s="79" t="s">
        <v>8</v>
      </c>
      <c r="B8">
        <v>0</v>
      </c>
      <c r="C8">
        <v>0</v>
      </c>
      <c r="D8">
        <v>0</v>
      </c>
      <c r="E8">
        <v>0</v>
      </c>
      <c r="F8">
        <v>0</v>
      </c>
      <c r="G8" s="79" t="s">
        <v>8</v>
      </c>
      <c r="H8">
        <v>0</v>
      </c>
      <c r="I8">
        <v>0</v>
      </c>
      <c r="J8">
        <v>0</v>
      </c>
      <c r="K8">
        <v>0</v>
      </c>
      <c r="L8">
        <v>0</v>
      </c>
      <c r="M8" s="79" t="s">
        <v>8</v>
      </c>
      <c r="N8">
        <v>0</v>
      </c>
      <c r="O8">
        <v>0</v>
      </c>
      <c r="P8">
        <v>0</v>
      </c>
      <c r="Q8">
        <v>0</v>
      </c>
      <c r="R8">
        <v>0</v>
      </c>
      <c r="S8" s="79" t="s">
        <v>8</v>
      </c>
      <c r="T8">
        <v>0</v>
      </c>
      <c r="U8">
        <v>0</v>
      </c>
      <c r="V8">
        <v>0</v>
      </c>
      <c r="W8">
        <v>0</v>
      </c>
      <c r="X8">
        <v>0</v>
      </c>
      <c r="Y8" s="79" t="s">
        <v>8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1" x14ac:dyDescent="0.2">
      <c r="A9" s="79" t="s">
        <v>9</v>
      </c>
      <c r="B9">
        <v>0</v>
      </c>
      <c r="C9">
        <v>0</v>
      </c>
      <c r="D9">
        <v>0</v>
      </c>
      <c r="E9">
        <v>0</v>
      </c>
      <c r="F9">
        <v>0</v>
      </c>
      <c r="G9" s="79" t="s">
        <v>9</v>
      </c>
      <c r="H9">
        <v>0</v>
      </c>
      <c r="I9">
        <v>0</v>
      </c>
      <c r="J9">
        <v>0</v>
      </c>
      <c r="K9">
        <v>0</v>
      </c>
      <c r="L9">
        <v>0</v>
      </c>
      <c r="M9" s="79" t="s">
        <v>9</v>
      </c>
      <c r="N9">
        <v>0</v>
      </c>
      <c r="O9">
        <v>0</v>
      </c>
      <c r="P9">
        <v>0</v>
      </c>
      <c r="Q9">
        <v>0</v>
      </c>
      <c r="R9">
        <v>0</v>
      </c>
      <c r="S9" s="79" t="s">
        <v>9</v>
      </c>
      <c r="T9">
        <v>0</v>
      </c>
      <c r="U9">
        <v>0</v>
      </c>
      <c r="V9">
        <v>0</v>
      </c>
      <c r="W9">
        <v>0</v>
      </c>
      <c r="X9">
        <v>0</v>
      </c>
      <c r="Y9" s="79" t="s">
        <v>9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1" x14ac:dyDescent="0.2">
      <c r="A10" s="79"/>
      <c r="F10" s="80"/>
    </row>
    <row r="11" spans="1:31" x14ac:dyDescent="0.2">
      <c r="A11" s="81" t="s">
        <v>13</v>
      </c>
      <c r="F11" s="80"/>
      <c r="G11" s="81" t="s">
        <v>13</v>
      </c>
      <c r="L11" s="80"/>
      <c r="M11" s="81" t="s">
        <v>13</v>
      </c>
      <c r="R11" s="80"/>
      <c r="S11" s="81" t="s">
        <v>13</v>
      </c>
      <c r="X11" s="80"/>
      <c r="Y11" s="81" t="s">
        <v>13</v>
      </c>
      <c r="AD11" s="80"/>
    </row>
    <row r="12" spans="1:31" x14ac:dyDescent="0.2">
      <c r="A12" s="79"/>
      <c r="B12" t="s">
        <v>4</v>
      </c>
      <c r="C12" t="s">
        <v>0</v>
      </c>
      <c r="D12" t="s">
        <v>1</v>
      </c>
      <c r="E12" t="s">
        <v>2</v>
      </c>
      <c r="F12" s="80" t="s">
        <v>5</v>
      </c>
      <c r="G12" s="79"/>
      <c r="H12" t="s">
        <v>4</v>
      </c>
      <c r="I12" t="s">
        <v>0</v>
      </c>
      <c r="J12" t="s">
        <v>1</v>
      </c>
      <c r="K12" t="s">
        <v>2</v>
      </c>
      <c r="L12" s="80" t="s">
        <v>5</v>
      </c>
      <c r="M12" s="79"/>
      <c r="N12" t="s">
        <v>4</v>
      </c>
      <c r="O12" t="s">
        <v>0</v>
      </c>
      <c r="P12" t="s">
        <v>1</v>
      </c>
      <c r="Q12" t="s">
        <v>2</v>
      </c>
      <c r="R12" s="80" t="s">
        <v>5</v>
      </c>
      <c r="S12" s="79"/>
      <c r="T12" t="s">
        <v>4</v>
      </c>
      <c r="U12" t="s">
        <v>0</v>
      </c>
      <c r="V12" t="s">
        <v>1</v>
      </c>
      <c r="W12" t="s">
        <v>2</v>
      </c>
      <c r="X12" s="80" t="s">
        <v>5</v>
      </c>
      <c r="Y12" s="79"/>
      <c r="Z12" t="s">
        <v>4</v>
      </c>
      <c r="AA12" t="s">
        <v>0</v>
      </c>
      <c r="AB12" t="s">
        <v>1</v>
      </c>
      <c r="AC12" t="s">
        <v>2</v>
      </c>
      <c r="AD12" s="80" t="s">
        <v>5</v>
      </c>
    </row>
    <row r="13" spans="1:31" x14ac:dyDescent="0.2">
      <c r="A13" s="79" t="s">
        <v>6</v>
      </c>
      <c r="B13">
        <v>-0.95522757430000005</v>
      </c>
      <c r="C13">
        <v>-0.89758813289999995</v>
      </c>
      <c r="D13">
        <v>-2.3576317250000001</v>
      </c>
      <c r="E13">
        <v>-2.1736246440000002</v>
      </c>
      <c r="F13">
        <v>-2.6170063109999999</v>
      </c>
      <c r="G13" s="79" t="s">
        <v>6</v>
      </c>
      <c r="H13">
        <v>-3.302179937</v>
      </c>
      <c r="I13">
        <v>-2.3739958159999999</v>
      </c>
      <c r="J13">
        <v>-4.2267532149999996</v>
      </c>
      <c r="K13">
        <v>-3.9539984779999999</v>
      </c>
      <c r="L13">
        <v>-4.363128669</v>
      </c>
      <c r="M13" s="79" t="s">
        <v>6</v>
      </c>
      <c r="N13">
        <v>-4.0100011179999999</v>
      </c>
      <c r="O13">
        <v>-2.5695442850000001</v>
      </c>
      <c r="P13">
        <v>-4.99734341</v>
      </c>
      <c r="Q13">
        <v>-4.5033254080000003</v>
      </c>
      <c r="R13">
        <v>-7.0919820060000003</v>
      </c>
      <c r="S13" s="79" t="s">
        <v>6</v>
      </c>
      <c r="T13">
        <v>-3.7876667999999998</v>
      </c>
      <c r="U13">
        <v>-2.9838001460000001</v>
      </c>
      <c r="V13">
        <v>-5.546735913</v>
      </c>
      <c r="W13">
        <v>-6.0667746259999999</v>
      </c>
      <c r="X13">
        <v>-5.6638644319999996</v>
      </c>
      <c r="Y13" s="79" t="s">
        <v>6</v>
      </c>
      <c r="Z13">
        <v>-4.3146240650000003</v>
      </c>
      <c r="AA13">
        <v>-3.207164063</v>
      </c>
      <c r="AB13">
        <v>-5.1279557760000003</v>
      </c>
      <c r="AC13">
        <v>-6.4930066560000004</v>
      </c>
      <c r="AD13">
        <v>-4.9187800169999996</v>
      </c>
    </row>
    <row r="14" spans="1:31" x14ac:dyDescent="0.2">
      <c r="A14" s="79" t="s">
        <v>7</v>
      </c>
      <c r="B14">
        <v>-1.3108106500000001</v>
      </c>
      <c r="C14">
        <v>-1.1129700819999999</v>
      </c>
      <c r="D14">
        <v>-1.9974340189999999</v>
      </c>
      <c r="E14">
        <v>-1.455647691</v>
      </c>
      <c r="F14">
        <v>-1.397747619</v>
      </c>
      <c r="G14" s="79" t="s">
        <v>7</v>
      </c>
      <c r="H14">
        <v>-2.1732695620000002</v>
      </c>
      <c r="I14">
        <v>-0.95033930759999996</v>
      </c>
      <c r="J14">
        <v>-3.0429551209999999</v>
      </c>
      <c r="K14">
        <v>-2.4734614609999999</v>
      </c>
      <c r="L14">
        <v>-2.5740895660000001</v>
      </c>
      <c r="M14" s="79" t="s">
        <v>7</v>
      </c>
      <c r="N14">
        <v>-2.8474820890000001</v>
      </c>
      <c r="O14">
        <v>-2.030130802</v>
      </c>
      <c r="P14">
        <v>-3.1329103190000001</v>
      </c>
      <c r="Q14">
        <v>-2.8523904670000002</v>
      </c>
      <c r="R14">
        <v>-2.9842807439999999</v>
      </c>
      <c r="S14" s="79" t="s">
        <v>7</v>
      </c>
      <c r="T14">
        <v>-3.5091496750000002</v>
      </c>
      <c r="U14">
        <v>-1.268672646</v>
      </c>
      <c r="V14">
        <v>-4.1030931769999999</v>
      </c>
      <c r="W14">
        <v>-3.9906330410000002</v>
      </c>
      <c r="X14">
        <v>-4.3121627829999998</v>
      </c>
      <c r="Y14" s="79" t="s">
        <v>7</v>
      </c>
      <c r="Z14">
        <v>-4.2600369169999999</v>
      </c>
      <c r="AA14">
        <v>-2.294490406</v>
      </c>
      <c r="AB14">
        <v>-3.3942869400000002</v>
      </c>
      <c r="AC14">
        <v>-3.9002686660000001</v>
      </c>
      <c r="AD14">
        <v>-32.609787490000002</v>
      </c>
    </row>
    <row r="15" spans="1:31" x14ac:dyDescent="0.2">
      <c r="A15" s="79" t="s">
        <v>8</v>
      </c>
      <c r="B15">
        <v>-1.2340317599999999</v>
      </c>
      <c r="C15">
        <v>-0.13048694429999999</v>
      </c>
      <c r="D15">
        <v>-0.81382444720000002</v>
      </c>
      <c r="E15">
        <v>-1.2790326839999999</v>
      </c>
      <c r="F15">
        <v>-0.69877332550000004</v>
      </c>
      <c r="G15" s="79" t="s">
        <v>8</v>
      </c>
      <c r="H15">
        <v>-2.0033161169999998</v>
      </c>
      <c r="I15">
        <v>-1.6033504240000001</v>
      </c>
      <c r="J15">
        <v>-1.6017207710000001</v>
      </c>
      <c r="K15">
        <v>-2.392358207</v>
      </c>
      <c r="L15">
        <v>-1.114499546</v>
      </c>
      <c r="M15" s="79" t="s">
        <v>8</v>
      </c>
      <c r="N15">
        <v>-2.1909525950000002</v>
      </c>
      <c r="O15">
        <v>-0.84195368270000004</v>
      </c>
      <c r="P15">
        <v>-1.737171346</v>
      </c>
      <c r="Q15">
        <v>-2.2869118620000002</v>
      </c>
      <c r="R15">
        <v>-1.3115812469999999</v>
      </c>
      <c r="S15" s="79" t="s">
        <v>8</v>
      </c>
      <c r="T15">
        <v>-3.0909098290000001</v>
      </c>
      <c r="U15">
        <v>-1.377876546</v>
      </c>
      <c r="V15">
        <v>-2.6189423600000001</v>
      </c>
      <c r="W15">
        <v>-3.2178143079999999</v>
      </c>
      <c r="X15">
        <v>-2.5924778559999999</v>
      </c>
      <c r="Y15" s="79" t="s">
        <v>8</v>
      </c>
      <c r="Z15">
        <v>-3.3027629969999999</v>
      </c>
      <c r="AA15">
        <v>-0.35827630179999997</v>
      </c>
      <c r="AB15">
        <v>-2.3449642690000001</v>
      </c>
      <c r="AC15">
        <v>-3.6105430310000002</v>
      </c>
      <c r="AD15">
        <v>-1.656315915</v>
      </c>
    </row>
    <row r="16" spans="1:31" x14ac:dyDescent="0.2">
      <c r="A16" s="79" t="s">
        <v>9</v>
      </c>
      <c r="B16">
        <v>-1.9026791009999999</v>
      </c>
      <c r="C16">
        <v>-1.9775098369999999</v>
      </c>
      <c r="D16" s="126">
        <v>-3.2230663740000001</v>
      </c>
      <c r="E16">
        <v>-1.679183181</v>
      </c>
      <c r="F16">
        <v>1.6133026479999999</v>
      </c>
      <c r="G16" s="79" t="s">
        <v>9</v>
      </c>
      <c r="H16">
        <v>-2.4879203990000001</v>
      </c>
      <c r="I16">
        <v>-2.051632149</v>
      </c>
      <c r="J16" s="126">
        <v>-4.1544036059999998</v>
      </c>
      <c r="K16">
        <v>-1.8130508620000001</v>
      </c>
      <c r="L16">
        <v>0.46218605709999999</v>
      </c>
      <c r="M16" s="79" t="s">
        <v>9</v>
      </c>
      <c r="N16">
        <v>-3.0591259179999999</v>
      </c>
      <c r="O16">
        <v>-1.9496947870000001</v>
      </c>
      <c r="P16" s="126">
        <v>-4.4348438809999999</v>
      </c>
      <c r="Q16">
        <v>-2.7938433219999999</v>
      </c>
      <c r="R16">
        <v>-1.241458427E-3</v>
      </c>
      <c r="S16" s="79" t="s">
        <v>9</v>
      </c>
      <c r="T16">
        <v>-3.174285072</v>
      </c>
      <c r="U16">
        <v>-2.149480611</v>
      </c>
      <c r="V16" s="126">
        <v>-4.4789726820000002</v>
      </c>
      <c r="W16">
        <v>-2.3197748389999999</v>
      </c>
      <c r="X16">
        <v>-0.46122086810000001</v>
      </c>
      <c r="Y16" s="79" t="s">
        <v>9</v>
      </c>
      <c r="Z16">
        <v>-3.1073992910000001</v>
      </c>
      <c r="AA16">
        <v>-2.380862128</v>
      </c>
      <c r="AB16" s="126">
        <v>-4.5350751880000004</v>
      </c>
      <c r="AC16">
        <v>-2.8717985860000002</v>
      </c>
      <c r="AD16">
        <v>-2.463503695</v>
      </c>
    </row>
    <row r="17" spans="1:32" x14ac:dyDescent="0.2">
      <c r="A17" s="79"/>
      <c r="F17" s="80"/>
    </row>
    <row r="18" spans="1:32" x14ac:dyDescent="0.2">
      <c r="A18" s="81"/>
      <c r="F18" s="80"/>
    </row>
    <row r="19" spans="1:32" x14ac:dyDescent="0.2">
      <c r="A19" s="79"/>
      <c r="F19" s="80"/>
    </row>
    <row r="20" spans="1:32" x14ac:dyDescent="0.2">
      <c r="A20" s="79"/>
      <c r="F20" s="80"/>
    </row>
    <row r="21" spans="1:32" x14ac:dyDescent="0.2">
      <c r="A21" s="79"/>
      <c r="F21" s="80"/>
    </row>
    <row r="22" spans="1:32" x14ac:dyDescent="0.2">
      <c r="A22" s="79"/>
      <c r="F22" s="80"/>
    </row>
    <row r="23" spans="1:32" x14ac:dyDescent="0.2">
      <c r="A23" s="79"/>
      <c r="C23" s="2"/>
      <c r="D23" s="2"/>
      <c r="E23" s="2"/>
      <c r="F23" s="80"/>
    </row>
    <row r="24" spans="1:32" x14ac:dyDescent="0.2">
      <c r="A24" s="79"/>
      <c r="F24" s="80"/>
    </row>
    <row r="25" spans="1:32" x14ac:dyDescent="0.2">
      <c r="A25" s="81" t="s">
        <v>10</v>
      </c>
      <c r="F25" s="80"/>
      <c r="G25" s="81" t="s">
        <v>10</v>
      </c>
      <c r="L25" s="80"/>
      <c r="M25" s="81" t="s">
        <v>10</v>
      </c>
      <c r="R25" s="80"/>
      <c r="S25" s="81" t="s">
        <v>10</v>
      </c>
      <c r="X25" s="80"/>
      <c r="Y25" s="81" t="s">
        <v>10</v>
      </c>
      <c r="AD25" s="80"/>
    </row>
    <row r="26" spans="1:32" x14ac:dyDescent="0.2">
      <c r="A26" s="79"/>
      <c r="B26" t="s">
        <v>4</v>
      </c>
      <c r="C26" t="s">
        <v>0</v>
      </c>
      <c r="D26" t="s">
        <v>1</v>
      </c>
      <c r="E26" t="s">
        <v>2</v>
      </c>
      <c r="F26" s="80" t="s">
        <v>5</v>
      </c>
      <c r="G26" s="79"/>
      <c r="H26" t="s">
        <v>4</v>
      </c>
      <c r="I26" t="s">
        <v>0</v>
      </c>
      <c r="J26" t="s">
        <v>1</v>
      </c>
      <c r="K26" t="s">
        <v>2</v>
      </c>
      <c r="L26" s="80" t="s">
        <v>5</v>
      </c>
      <c r="M26" s="79"/>
      <c r="N26" t="s">
        <v>4</v>
      </c>
      <c r="O26" t="s">
        <v>0</v>
      </c>
      <c r="P26" t="s">
        <v>1</v>
      </c>
      <c r="Q26" t="s">
        <v>2</v>
      </c>
      <c r="R26" s="80" t="s">
        <v>5</v>
      </c>
      <c r="S26" s="79"/>
      <c r="T26" t="s">
        <v>4</v>
      </c>
      <c r="U26" t="s">
        <v>0</v>
      </c>
      <c r="V26" t="s">
        <v>1</v>
      </c>
      <c r="W26" t="s">
        <v>2</v>
      </c>
      <c r="X26" s="80" t="s">
        <v>5</v>
      </c>
      <c r="Y26" s="79"/>
      <c r="Z26" t="s">
        <v>4</v>
      </c>
      <c r="AA26" t="s">
        <v>0</v>
      </c>
      <c r="AB26" t="s">
        <v>1</v>
      </c>
      <c r="AC26" t="s">
        <v>2</v>
      </c>
      <c r="AD26" s="80" t="s">
        <v>5</v>
      </c>
    </row>
    <row r="27" spans="1:32" x14ac:dyDescent="0.2">
      <c r="A27" s="79" t="s">
        <v>6</v>
      </c>
      <c r="B27">
        <v>1.487136486</v>
      </c>
      <c r="C27">
        <v>1.8713737459999999</v>
      </c>
      <c r="D27">
        <v>0.84571865160000004</v>
      </c>
      <c r="E27">
        <v>0.91272279889999997</v>
      </c>
      <c r="F27">
        <v>0.46503644249999998</v>
      </c>
      <c r="G27" s="79" t="s">
        <v>6</v>
      </c>
      <c r="H27">
        <v>0.87014162819999996</v>
      </c>
      <c r="I27">
        <v>1.513731846</v>
      </c>
      <c r="J27">
        <v>0.23239628279999999</v>
      </c>
      <c r="K27">
        <v>0.48634238950000003</v>
      </c>
      <c r="L27">
        <v>-0.13329213819999999</v>
      </c>
      <c r="M27" s="79" t="s">
        <v>6</v>
      </c>
      <c r="N27">
        <v>0.84031709109999997</v>
      </c>
      <c r="O27">
        <v>1.7041191250000001</v>
      </c>
      <c r="P27">
        <v>0.6353230433</v>
      </c>
      <c r="Q27">
        <v>0.51333752160000001</v>
      </c>
      <c r="R27">
        <v>6.7327120150000003E-2</v>
      </c>
      <c r="S27" s="79" t="s">
        <v>6</v>
      </c>
      <c r="T27">
        <v>0.74130856789999999</v>
      </c>
      <c r="U27">
        <v>1.7300040779999999</v>
      </c>
      <c r="V27">
        <v>0.61389122460000001</v>
      </c>
      <c r="W27">
        <v>0.1837725871</v>
      </c>
      <c r="X27">
        <v>0.16077069120000001</v>
      </c>
      <c r="Y27" s="79" t="s">
        <v>6</v>
      </c>
      <c r="Z27">
        <v>0.60740305729999999</v>
      </c>
      <c r="AA27">
        <v>1.1968578110000001</v>
      </c>
      <c r="AB27">
        <v>0.47145213219999998</v>
      </c>
      <c r="AC27">
        <v>0.1494828003</v>
      </c>
      <c r="AD27">
        <v>-0.1235424323</v>
      </c>
    </row>
    <row r="28" spans="1:32" x14ac:dyDescent="0.2">
      <c r="A28" s="79" t="s">
        <v>7</v>
      </c>
      <c r="B28">
        <v>2.2252479649999999</v>
      </c>
      <c r="C28">
        <v>1.970995973</v>
      </c>
      <c r="D28">
        <v>3.1555255579999999</v>
      </c>
      <c r="E28">
        <v>2.2992189839999999</v>
      </c>
      <c r="F28">
        <v>2.257906309</v>
      </c>
      <c r="G28" s="79" t="s">
        <v>7</v>
      </c>
      <c r="H28">
        <v>1.9804732940000001</v>
      </c>
      <c r="I28">
        <v>2.3833930049999998</v>
      </c>
      <c r="J28">
        <v>2.8402129490000001</v>
      </c>
      <c r="K28">
        <v>2.0739095380000001</v>
      </c>
      <c r="L28">
        <v>1.1598849339999999</v>
      </c>
      <c r="M28" s="79" t="s">
        <v>7</v>
      </c>
      <c r="N28">
        <v>1.6455810529999999</v>
      </c>
      <c r="O28">
        <v>2.2764394929999998</v>
      </c>
      <c r="P28">
        <v>2.8653233419999999</v>
      </c>
      <c r="Q28">
        <v>2.3107082289999998</v>
      </c>
      <c r="R28">
        <v>0.80707658810000005</v>
      </c>
      <c r="S28" s="79" t="s">
        <v>7</v>
      </c>
      <c r="T28">
        <v>1.6176692829999999</v>
      </c>
      <c r="U28">
        <v>3.1150205309999999</v>
      </c>
      <c r="V28">
        <v>2.5372598079999999</v>
      </c>
      <c r="W28">
        <v>1.8078076169999999</v>
      </c>
      <c r="X28">
        <v>0.94845630660000002</v>
      </c>
      <c r="Y28" s="79" t="s">
        <v>7</v>
      </c>
      <c r="Z28">
        <v>1.222132094</v>
      </c>
      <c r="AA28">
        <v>3.3516379519999999</v>
      </c>
      <c r="AB28">
        <v>2.3625718080000002</v>
      </c>
      <c r="AC28">
        <v>1.5418678320000001</v>
      </c>
      <c r="AD28">
        <v>0.56706086980000003</v>
      </c>
    </row>
    <row r="29" spans="1:32" x14ac:dyDescent="0.2">
      <c r="A29" s="79" t="s">
        <v>8</v>
      </c>
      <c r="B29">
        <v>3.7802884699999999</v>
      </c>
      <c r="C29">
        <v>2.788526906</v>
      </c>
      <c r="D29">
        <v>9.0971450160000007</v>
      </c>
      <c r="E29">
        <v>5.4686681259999999</v>
      </c>
      <c r="F29">
        <v>5.91481543</v>
      </c>
      <c r="G29" s="79" t="s">
        <v>8</v>
      </c>
      <c r="H29">
        <v>3.641272244</v>
      </c>
      <c r="I29">
        <v>3.1481762249999998</v>
      </c>
      <c r="J29">
        <v>8.9845614949999995</v>
      </c>
      <c r="K29">
        <v>6.55932183</v>
      </c>
      <c r="L29">
        <v>5.1617729419999998</v>
      </c>
      <c r="M29" s="79" t="s">
        <v>8</v>
      </c>
      <c r="N29">
        <v>4.3574386049999996</v>
      </c>
      <c r="O29">
        <v>4.3419853069999998</v>
      </c>
      <c r="P29">
        <v>9.3046043639999994</v>
      </c>
      <c r="Q29">
        <v>3.1178685449999999</v>
      </c>
      <c r="R29">
        <v>5.788380385</v>
      </c>
      <c r="S29" s="79" t="s">
        <v>8</v>
      </c>
      <c r="T29">
        <v>3.912874746</v>
      </c>
      <c r="U29">
        <v>4.7795786900000001</v>
      </c>
      <c r="V29">
        <v>8.9662508110000001</v>
      </c>
      <c r="W29">
        <v>6.0957134689999997</v>
      </c>
      <c r="X29">
        <v>4.5368129970000002</v>
      </c>
      <c r="Y29" s="79" t="s">
        <v>8</v>
      </c>
      <c r="Z29">
        <v>2.9512393299999999</v>
      </c>
      <c r="AA29">
        <v>5.218101506</v>
      </c>
      <c r="AB29">
        <v>8.7611906079999997</v>
      </c>
      <c r="AC29">
        <v>5.9465894749999997</v>
      </c>
      <c r="AD29">
        <v>6.1203496599999996</v>
      </c>
    </row>
    <row r="30" spans="1:32" x14ac:dyDescent="0.2">
      <c r="A30" s="79" t="s">
        <v>9</v>
      </c>
      <c r="B30">
        <v>4.3635024629999997</v>
      </c>
      <c r="C30">
        <v>-5.822251187</v>
      </c>
      <c r="D30" s="126">
        <v>0.24301693699999999</v>
      </c>
      <c r="E30">
        <v>4.7100450570000003</v>
      </c>
      <c r="F30">
        <v>6.1616756810000002</v>
      </c>
      <c r="G30" s="79" t="s">
        <v>9</v>
      </c>
      <c r="H30">
        <v>20.473915179999999</v>
      </c>
      <c r="I30">
        <v>-6.3058590859999999</v>
      </c>
      <c r="J30" s="126">
        <v>-3.8505152109999998</v>
      </c>
      <c r="K30">
        <v>0.2545299057</v>
      </c>
      <c r="L30">
        <v>30.957644009999999</v>
      </c>
      <c r="M30" s="79" t="s">
        <v>9</v>
      </c>
      <c r="N30">
        <v>-9.6502938720000007</v>
      </c>
      <c r="O30">
        <v>-0.66011060450000003</v>
      </c>
      <c r="P30" s="126">
        <v>-5.4237020300000003</v>
      </c>
      <c r="Q30">
        <v>1.0843109209999999</v>
      </c>
      <c r="R30">
        <v>31.3470415</v>
      </c>
      <c r="S30" s="79" t="s">
        <v>9</v>
      </c>
      <c r="T30">
        <v>17.750252759999999</v>
      </c>
      <c r="U30">
        <v>-4.6042711619999999</v>
      </c>
      <c r="V30" s="126">
        <v>-4.0644037119999998</v>
      </c>
      <c r="W30">
        <v>5.0546019439999998</v>
      </c>
      <c r="X30">
        <v>6.0471616829999997</v>
      </c>
      <c r="Y30" s="79" t="s">
        <v>9</v>
      </c>
      <c r="Z30">
        <v>0.55875512350000001</v>
      </c>
      <c r="AA30">
        <v>-10.468757610000001</v>
      </c>
      <c r="AB30" s="126">
        <v>1.7452823740000001</v>
      </c>
      <c r="AC30">
        <v>1.000339214</v>
      </c>
      <c r="AD30">
        <v>2.5033204379999998</v>
      </c>
      <c r="AF30" t="s">
        <v>338</v>
      </c>
    </row>
    <row r="31" spans="1:32" x14ac:dyDescent="0.2">
      <c r="A31" s="79"/>
      <c r="F31" s="80"/>
      <c r="AF31" t="s">
        <v>339</v>
      </c>
    </row>
    <row r="32" spans="1:32" x14ac:dyDescent="0.2">
      <c r="A32" s="81" t="s">
        <v>11</v>
      </c>
      <c r="F32" s="80"/>
      <c r="G32" s="81" t="s">
        <v>11</v>
      </c>
      <c r="L32" s="80"/>
      <c r="M32" s="81" t="s">
        <v>11</v>
      </c>
      <c r="R32" s="80"/>
      <c r="S32" s="81" t="s">
        <v>11</v>
      </c>
      <c r="X32" s="80"/>
      <c r="Y32" s="81" t="s">
        <v>11</v>
      </c>
      <c r="AD32" s="80"/>
    </row>
    <row r="33" spans="1:30" x14ac:dyDescent="0.2">
      <c r="A33" s="79"/>
      <c r="B33" t="s">
        <v>4</v>
      </c>
      <c r="C33" t="s">
        <v>0</v>
      </c>
      <c r="D33" t="s">
        <v>1</v>
      </c>
      <c r="E33" t="s">
        <v>2</v>
      </c>
      <c r="F33" s="80" t="s">
        <v>5</v>
      </c>
      <c r="G33" s="79"/>
      <c r="H33" t="s">
        <v>4</v>
      </c>
      <c r="I33" t="s">
        <v>0</v>
      </c>
      <c r="J33" t="s">
        <v>1</v>
      </c>
      <c r="K33" t="s">
        <v>2</v>
      </c>
      <c r="L33" s="80" t="s">
        <v>5</v>
      </c>
      <c r="M33" s="79"/>
      <c r="N33" t="s">
        <v>4</v>
      </c>
      <c r="O33" t="s">
        <v>0</v>
      </c>
      <c r="P33" t="s">
        <v>1</v>
      </c>
      <c r="Q33" t="s">
        <v>2</v>
      </c>
      <c r="R33" s="80" t="s">
        <v>5</v>
      </c>
      <c r="S33" s="79"/>
      <c r="T33" t="s">
        <v>4</v>
      </c>
      <c r="U33" t="s">
        <v>0</v>
      </c>
      <c r="V33" t="s">
        <v>1</v>
      </c>
      <c r="W33" t="s">
        <v>2</v>
      </c>
      <c r="X33" s="80" t="s">
        <v>5</v>
      </c>
      <c r="Y33" s="79"/>
      <c r="Z33" t="s">
        <v>4</v>
      </c>
      <c r="AA33" t="s">
        <v>0</v>
      </c>
      <c r="AB33" t="s">
        <v>1</v>
      </c>
      <c r="AC33" t="s">
        <v>2</v>
      </c>
      <c r="AD33" s="80" t="s">
        <v>5</v>
      </c>
    </row>
    <row r="34" spans="1:30" x14ac:dyDescent="0.2">
      <c r="A34" s="79" t="s">
        <v>6</v>
      </c>
      <c r="B34">
        <v>-1.0591685639999999</v>
      </c>
      <c r="C34">
        <v>-0.23669595299999999</v>
      </c>
      <c r="D34">
        <v>-0.88505595619999999</v>
      </c>
      <c r="E34">
        <v>-0.51199824039999997</v>
      </c>
      <c r="F34">
        <v>-1.2675300270000001</v>
      </c>
      <c r="G34" s="79" t="s">
        <v>6</v>
      </c>
      <c r="H34">
        <v>-1.7971438070000001</v>
      </c>
      <c r="I34">
        <v>-0.80748052110000001</v>
      </c>
      <c r="J34">
        <v>-1.441138563</v>
      </c>
      <c r="K34">
        <v>-1.410190335</v>
      </c>
      <c r="L34">
        <v>-2.034755557</v>
      </c>
      <c r="M34" s="79" t="s">
        <v>6</v>
      </c>
      <c r="N34">
        <v>-1.9936818089999999</v>
      </c>
      <c r="O34">
        <v>-0.67309238800000004</v>
      </c>
      <c r="P34">
        <v>-1.0003577930000001</v>
      </c>
      <c r="Q34">
        <v>-1.5930342630000001</v>
      </c>
      <c r="R34">
        <v>-1.9721609280000001</v>
      </c>
      <c r="S34" s="79" t="s">
        <v>6</v>
      </c>
      <c r="T34">
        <v>-1.9585777470000001</v>
      </c>
      <c r="U34">
        <v>-0.57668021739999997</v>
      </c>
      <c r="V34">
        <v>-0.99795103760000003</v>
      </c>
      <c r="W34">
        <v>-1.948163729</v>
      </c>
      <c r="X34">
        <v>-2.191751676</v>
      </c>
      <c r="Y34" s="79" t="s">
        <v>6</v>
      </c>
      <c r="Z34">
        <v>-1.9281810770000001</v>
      </c>
      <c r="AA34">
        <v>-0.99745441639999999</v>
      </c>
      <c r="AB34">
        <v>-0.96095186830000001</v>
      </c>
      <c r="AC34">
        <v>-2.0540731760000002</v>
      </c>
      <c r="AD34">
        <v>-2.408971969</v>
      </c>
    </row>
    <row r="35" spans="1:30" x14ac:dyDescent="0.2">
      <c r="A35" s="79" t="s">
        <v>7</v>
      </c>
      <c r="B35">
        <v>-5.981915903</v>
      </c>
      <c r="C35">
        <v>-6.3298298390000003</v>
      </c>
      <c r="D35">
        <v>-4.1185513890000003</v>
      </c>
      <c r="E35">
        <v>-5.0005190009999998</v>
      </c>
      <c r="F35">
        <v>-7.2482406079999997</v>
      </c>
      <c r="G35" s="79" t="s">
        <v>7</v>
      </c>
      <c r="H35">
        <v>-6.6045631120000001</v>
      </c>
      <c r="I35">
        <v>-6.7796162789999999</v>
      </c>
      <c r="J35">
        <v>-4.4028089010000002</v>
      </c>
      <c r="K35">
        <v>-6.7023823089999999</v>
      </c>
      <c r="L35">
        <v>-6.8246730290000004</v>
      </c>
      <c r="M35" s="79" t="s">
        <v>7</v>
      </c>
      <c r="N35">
        <v>-6.7606760259999996</v>
      </c>
      <c r="O35">
        <v>-26.420157020000001</v>
      </c>
      <c r="P35">
        <v>-4.4628835389999999</v>
      </c>
      <c r="Q35">
        <v>-6.6536204980000004</v>
      </c>
      <c r="R35">
        <v>-6.9912484639999999</v>
      </c>
      <c r="S35" s="79" t="s">
        <v>7</v>
      </c>
      <c r="T35">
        <v>-9.4223321660000003</v>
      </c>
      <c r="U35">
        <v>-23.858482649999999</v>
      </c>
      <c r="V35">
        <v>-4.7087824319999996</v>
      </c>
      <c r="W35">
        <v>-6.8375285100000003</v>
      </c>
      <c r="X35">
        <v>-6.2848644560000002</v>
      </c>
      <c r="Y35" s="79" t="s">
        <v>7</v>
      </c>
      <c r="Z35">
        <v>-6.5944017199999996</v>
      </c>
      <c r="AA35">
        <v>-23.650534780000001</v>
      </c>
      <c r="AB35">
        <v>-4.7099413769999998</v>
      </c>
      <c r="AC35">
        <v>-33.079778599999997</v>
      </c>
      <c r="AD35">
        <v>-35.914444879999998</v>
      </c>
    </row>
    <row r="36" spans="1:30" x14ac:dyDescent="0.2">
      <c r="A36" s="79" t="s">
        <v>8</v>
      </c>
      <c r="B36">
        <v>-8.0923892869999996</v>
      </c>
      <c r="C36">
        <v>-25.876606710000001</v>
      </c>
      <c r="D36">
        <v>-6.7104982450000001</v>
      </c>
      <c r="E36">
        <v>-7.3114550349999998</v>
      </c>
      <c r="F36">
        <v>-35.89878032</v>
      </c>
      <c r="G36" s="79" t="s">
        <v>8</v>
      </c>
      <c r="H36">
        <v>-8.0377163800000009</v>
      </c>
      <c r="I36">
        <v>-25.620638490000001</v>
      </c>
      <c r="J36">
        <v>-7.1344064249999999</v>
      </c>
      <c r="K36">
        <v>-9.4559522709999992</v>
      </c>
      <c r="L36">
        <v>-34.68281717</v>
      </c>
      <c r="M36" s="79" t="s">
        <v>8</v>
      </c>
      <c r="N36">
        <v>-25.935496730000001</v>
      </c>
      <c r="O36">
        <v>-24.939978910000001</v>
      </c>
      <c r="P36">
        <v>-7.1454606800000002</v>
      </c>
      <c r="Q36">
        <v>-33.129000730000001</v>
      </c>
      <c r="R36">
        <v>-37.253586820000002</v>
      </c>
      <c r="S36" s="79" t="s">
        <v>8</v>
      </c>
      <c r="T36">
        <v>-25.465305799999999</v>
      </c>
      <c r="U36">
        <v>-26.502345309999999</v>
      </c>
      <c r="V36">
        <v>-7.7643459760000004</v>
      </c>
      <c r="W36">
        <v>-32.308635709999997</v>
      </c>
      <c r="X36">
        <v>-33.860074969999999</v>
      </c>
      <c r="Y36" s="79" t="s">
        <v>8</v>
      </c>
      <c r="Z36">
        <v>-24.61231613</v>
      </c>
      <c r="AA36">
        <v>-24.10959064</v>
      </c>
      <c r="AB36">
        <v>-7.7296875590000003</v>
      </c>
      <c r="AC36">
        <v>-26.98842277</v>
      </c>
      <c r="AD36">
        <v>-35.700920349999997</v>
      </c>
    </row>
    <row r="37" spans="1:30" ht="16" thickBot="1" x14ac:dyDescent="0.25">
      <c r="A37" s="82" t="s">
        <v>9</v>
      </c>
      <c r="B37">
        <v>-25.692141889999998</v>
      </c>
      <c r="C37">
        <v>-13.01159462</v>
      </c>
      <c r="D37" s="126">
        <v>-14.1115963</v>
      </c>
      <c r="E37">
        <v>-29.546593590000001</v>
      </c>
      <c r="F37">
        <v>-32.590156690000001</v>
      </c>
      <c r="G37" s="82" t="s">
        <v>9</v>
      </c>
      <c r="H37">
        <v>-9.9079538189999994</v>
      </c>
      <c r="I37">
        <v>-32.988279249999998</v>
      </c>
      <c r="J37" s="126">
        <v>-13.907177920000001</v>
      </c>
      <c r="K37">
        <v>-31.987073160000001</v>
      </c>
      <c r="L37">
        <v>-36.10747989</v>
      </c>
      <c r="M37" s="82" t="s">
        <v>9</v>
      </c>
      <c r="N37">
        <v>-28.366287880000002</v>
      </c>
      <c r="O37">
        <v>-33.520334339999998</v>
      </c>
      <c r="P37" s="126">
        <v>-13.65130482</v>
      </c>
      <c r="Q37">
        <v>-32.46984088</v>
      </c>
      <c r="R37">
        <v>-36.1963407</v>
      </c>
      <c r="S37" s="82" t="s">
        <v>9</v>
      </c>
      <c r="T37">
        <v>-25.242960159999999</v>
      </c>
      <c r="U37">
        <v>-35.290378789999998</v>
      </c>
      <c r="V37" s="126">
        <v>-13.570650560000001</v>
      </c>
      <c r="W37">
        <v>-32.061453649999997</v>
      </c>
      <c r="X37">
        <v>-35.941447879999998</v>
      </c>
      <c r="Y37" s="82" t="s">
        <v>9</v>
      </c>
      <c r="Z37">
        <v>-25.242201680000001</v>
      </c>
      <c r="AA37">
        <v>-29.020509310000001</v>
      </c>
      <c r="AB37" s="126">
        <v>-13.164968399999999</v>
      </c>
      <c r="AC37">
        <v>-31.479560769999999</v>
      </c>
      <c r="AD37">
        <v>-38.011988170000002</v>
      </c>
    </row>
    <row r="39" spans="1:30" x14ac:dyDescent="0.2">
      <c r="A39" s="81" t="s">
        <v>193</v>
      </c>
      <c r="F39" s="80"/>
      <c r="G39" s="81" t="s">
        <v>193</v>
      </c>
      <c r="L39" s="80"/>
      <c r="M39" s="81" t="s">
        <v>193</v>
      </c>
      <c r="R39" s="80"/>
      <c r="S39" s="81" t="s">
        <v>193</v>
      </c>
      <c r="X39" s="80"/>
      <c r="Y39" s="81" t="s">
        <v>193</v>
      </c>
      <c r="AD39" s="80"/>
    </row>
    <row r="40" spans="1:30" x14ac:dyDescent="0.2">
      <c r="A40" s="79"/>
      <c r="B40" t="s">
        <v>4</v>
      </c>
      <c r="C40" t="s">
        <v>0</v>
      </c>
      <c r="D40" t="s">
        <v>1</v>
      </c>
      <c r="E40" t="s">
        <v>2</v>
      </c>
      <c r="F40" s="80" t="s">
        <v>5</v>
      </c>
      <c r="G40" s="79"/>
      <c r="H40" t="s">
        <v>4</v>
      </c>
      <c r="I40" t="s">
        <v>0</v>
      </c>
      <c r="J40" t="s">
        <v>1</v>
      </c>
      <c r="K40" t="s">
        <v>2</v>
      </c>
      <c r="L40" s="80" t="s">
        <v>5</v>
      </c>
      <c r="M40" s="79"/>
      <c r="N40" t="s">
        <v>4</v>
      </c>
      <c r="O40" t="s">
        <v>0</v>
      </c>
      <c r="P40" t="s">
        <v>1</v>
      </c>
      <c r="Q40" t="s">
        <v>2</v>
      </c>
      <c r="R40" s="80" t="s">
        <v>5</v>
      </c>
      <c r="S40" s="79"/>
      <c r="T40" t="s">
        <v>4</v>
      </c>
      <c r="U40" t="s">
        <v>0</v>
      </c>
      <c r="V40" t="s">
        <v>1</v>
      </c>
      <c r="W40" t="s">
        <v>2</v>
      </c>
      <c r="X40" s="80" t="s">
        <v>5</v>
      </c>
      <c r="Y40" s="79"/>
      <c r="Z40" t="s">
        <v>4</v>
      </c>
      <c r="AA40" t="s">
        <v>0</v>
      </c>
      <c r="AB40" t="s">
        <v>1</v>
      </c>
      <c r="AC40" t="s">
        <v>2</v>
      </c>
      <c r="AD40" s="80" t="s">
        <v>5</v>
      </c>
    </row>
    <row r="41" spans="1:30" x14ac:dyDescent="0.2">
      <c r="A41" s="79" t="s">
        <v>6</v>
      </c>
      <c r="B41">
        <v>-2.89993094</v>
      </c>
      <c r="C41">
        <v>-3.0485923320000001</v>
      </c>
      <c r="D41">
        <v>-31.038528320000001</v>
      </c>
      <c r="E41">
        <v>-33.575462129999998</v>
      </c>
      <c r="F41">
        <v>-27.605924689999998</v>
      </c>
      <c r="G41" s="79" t="s">
        <v>6</v>
      </c>
      <c r="H41">
        <v>-3.6609401340000001</v>
      </c>
      <c r="I41">
        <v>-3.735281048</v>
      </c>
      <c r="J41">
        <v>-23.701952729999999</v>
      </c>
      <c r="K41">
        <v>-33.79711794</v>
      </c>
      <c r="L41">
        <v>-30.456499749999999</v>
      </c>
      <c r="M41" s="79" t="s">
        <v>6</v>
      </c>
      <c r="N41">
        <v>-2.981941065</v>
      </c>
      <c r="O41">
        <v>-2.8573588590000001</v>
      </c>
      <c r="P41">
        <v>-31.371446349999999</v>
      </c>
      <c r="Q41">
        <v>-32.494594429999999</v>
      </c>
      <c r="R41">
        <v>-32.741541699999999</v>
      </c>
      <c r="S41" s="79" t="s">
        <v>6</v>
      </c>
      <c r="T41">
        <v>-3.4186700330000002</v>
      </c>
      <c r="U41">
        <v>-3.1309376160000002</v>
      </c>
      <c r="V41">
        <v>-31.475302790000001</v>
      </c>
      <c r="W41">
        <v>-32.269416749999998</v>
      </c>
      <c r="X41">
        <v>-30.534858450000002</v>
      </c>
      <c r="Y41" s="79" t="s">
        <v>6</v>
      </c>
      <c r="Z41">
        <v>-2.5591842979999999</v>
      </c>
      <c r="AA41">
        <v>-2.3612469319999998</v>
      </c>
      <c r="AB41">
        <v>-32.713625739999998</v>
      </c>
      <c r="AC41">
        <v>-33.289855879999998</v>
      </c>
      <c r="AD41">
        <v>-34.109598830000003</v>
      </c>
    </row>
    <row r="42" spans="1:30" x14ac:dyDescent="0.2">
      <c r="A42" s="79" t="s">
        <v>7</v>
      </c>
      <c r="B42">
        <v>-2.6405036279999998</v>
      </c>
      <c r="C42">
        <v>-2.010673733</v>
      </c>
      <c r="D42">
        <v>-35.901118519999997</v>
      </c>
      <c r="E42">
        <v>-34.460240120000002</v>
      </c>
      <c r="F42">
        <v>-32.585861989999998</v>
      </c>
      <c r="G42" s="79" t="s">
        <v>7</v>
      </c>
      <c r="H42">
        <v>-3.079573785</v>
      </c>
      <c r="I42">
        <v>-1.9367820330000001</v>
      </c>
      <c r="J42">
        <v>-33.584638040000002</v>
      </c>
      <c r="K42">
        <v>-34.818764229999999</v>
      </c>
      <c r="L42">
        <v>-34.890495860000001</v>
      </c>
      <c r="M42" s="79" t="s">
        <v>7</v>
      </c>
      <c r="N42">
        <v>-2.7154555829999998</v>
      </c>
      <c r="O42">
        <v>-2.2396867559999998</v>
      </c>
      <c r="P42">
        <v>-31.16093609</v>
      </c>
      <c r="Q42">
        <v>-34.622186380000002</v>
      </c>
      <c r="R42">
        <v>-34.06361562</v>
      </c>
      <c r="S42" s="79" t="s">
        <v>7</v>
      </c>
      <c r="T42">
        <v>-3.2463387269999999</v>
      </c>
      <c r="U42">
        <v>-2.3733717849999998</v>
      </c>
      <c r="V42">
        <v>-34.692091220000002</v>
      </c>
      <c r="W42">
        <v>-25.175728660000001</v>
      </c>
      <c r="X42">
        <v>-35.856676299999997</v>
      </c>
      <c r="Y42" s="79" t="s">
        <v>7</v>
      </c>
      <c r="Z42">
        <v>-2.5588173790000002</v>
      </c>
      <c r="AA42">
        <v>-1.4122704509999999</v>
      </c>
      <c r="AB42">
        <v>-35.521797820000003</v>
      </c>
      <c r="AC42">
        <v>-33.498163300000002</v>
      </c>
      <c r="AD42">
        <v>-34.561494549999999</v>
      </c>
    </row>
    <row r="43" spans="1:30" x14ac:dyDescent="0.2">
      <c r="A43" s="79" t="s">
        <v>8</v>
      </c>
      <c r="B43">
        <v>-3.2253647779999999</v>
      </c>
      <c r="C43">
        <v>-1.6620156450000001</v>
      </c>
      <c r="D43">
        <v>-27.31355215</v>
      </c>
      <c r="E43">
        <v>-35.916870629999998</v>
      </c>
      <c r="F43">
        <v>-35.636527770000001</v>
      </c>
      <c r="G43" s="79" t="s">
        <v>8</v>
      </c>
      <c r="H43">
        <v>-3.9437141360000001</v>
      </c>
      <c r="I43">
        <v>-3.221208158</v>
      </c>
      <c r="J43">
        <v>-31.342164029999999</v>
      </c>
      <c r="K43">
        <v>-34.563793510000004</v>
      </c>
      <c r="L43">
        <v>-34.683232310000001</v>
      </c>
      <c r="M43" s="79" t="s">
        <v>8</v>
      </c>
      <c r="N43">
        <v>-3.4072580349999999</v>
      </c>
      <c r="O43">
        <v>-2.1337227849999998</v>
      </c>
      <c r="P43">
        <v>-36.95802913</v>
      </c>
      <c r="Q43">
        <v>-34.360336179999997</v>
      </c>
      <c r="R43">
        <v>-35.950136989999997</v>
      </c>
      <c r="S43" s="79" t="s">
        <v>8</v>
      </c>
      <c r="T43">
        <v>-3.98089593</v>
      </c>
      <c r="U43">
        <v>-3.1860912109999999</v>
      </c>
      <c r="V43">
        <v>-36.010544660000001</v>
      </c>
      <c r="W43">
        <v>-33.089873130000001</v>
      </c>
      <c r="X43">
        <v>-34.281770469999998</v>
      </c>
      <c r="Y43" s="79" t="s">
        <v>8</v>
      </c>
      <c r="Z43">
        <v>-3.0970273239999999</v>
      </c>
      <c r="AA43">
        <v>-1.932815409</v>
      </c>
      <c r="AB43">
        <v>-36.626381189999996</v>
      </c>
      <c r="AC43">
        <v>-28.670933040000001</v>
      </c>
      <c r="AD43">
        <v>-36.030393709999998</v>
      </c>
    </row>
    <row r="44" spans="1:30" x14ac:dyDescent="0.2">
      <c r="A44" s="79" t="s">
        <v>9</v>
      </c>
      <c r="B44">
        <v>-4.5254174989999996</v>
      </c>
      <c r="C44">
        <v>-3.603555123</v>
      </c>
      <c r="D44" s="133">
        <v>-14.13378054</v>
      </c>
      <c r="E44">
        <v>-34.69722015</v>
      </c>
      <c r="F44">
        <v>-32.504281880000001</v>
      </c>
      <c r="G44" s="79" t="s">
        <v>9</v>
      </c>
      <c r="H44">
        <v>-5.1973079850000001</v>
      </c>
      <c r="I44">
        <v>-4.326990984</v>
      </c>
      <c r="J44" s="133">
        <v>-13.907177920000001</v>
      </c>
      <c r="K44">
        <v>-36.974435239999998</v>
      </c>
      <c r="L44">
        <v>-38.067848159999997</v>
      </c>
      <c r="M44" s="79" t="s">
        <v>9</v>
      </c>
      <c r="N44">
        <v>-4.6907029859999998</v>
      </c>
      <c r="O44">
        <v>-3.5655586430000001</v>
      </c>
      <c r="P44" s="133">
        <v>-13.65130486</v>
      </c>
      <c r="Q44">
        <v>-36.958775160000002</v>
      </c>
      <c r="R44">
        <v>-36.429643849999998</v>
      </c>
      <c r="S44" s="79" t="s">
        <v>9</v>
      </c>
      <c r="T44">
        <v>-5.1234721939999996</v>
      </c>
      <c r="U44">
        <v>-4.3379881820000001</v>
      </c>
      <c r="V44" s="133">
        <v>-13.57065057</v>
      </c>
      <c r="W44">
        <v>-37.081860069999998</v>
      </c>
      <c r="X44">
        <v>-39.070373969999999</v>
      </c>
      <c r="Y44" s="79" t="s">
        <v>9</v>
      </c>
      <c r="Z44">
        <v>-4.3834879009999996</v>
      </c>
      <c r="AA44">
        <v>-3.651227671</v>
      </c>
      <c r="AB44" s="133">
        <v>-13.195397610000001</v>
      </c>
      <c r="AC44">
        <v>-37.427865539999999</v>
      </c>
      <c r="AD44">
        <v>-38.404136530000002</v>
      </c>
    </row>
    <row r="47" spans="1:30" ht="16" thickBot="1" x14ac:dyDescent="0.25">
      <c r="A47" t="s">
        <v>336</v>
      </c>
    </row>
    <row r="48" spans="1:30" x14ac:dyDescent="0.2">
      <c r="A48" s="76" t="s">
        <v>3</v>
      </c>
      <c r="B48" s="77"/>
      <c r="C48" s="77"/>
      <c r="D48" s="77"/>
      <c r="E48" s="77"/>
      <c r="F48" s="78"/>
      <c r="G48" s="76" t="s">
        <v>3</v>
      </c>
      <c r="H48" s="77"/>
      <c r="I48" s="77"/>
      <c r="J48" s="77"/>
      <c r="K48" s="77"/>
      <c r="L48" s="78"/>
      <c r="M48" s="76" t="s">
        <v>3</v>
      </c>
      <c r="N48" s="77"/>
      <c r="O48" s="77"/>
      <c r="P48" s="77"/>
      <c r="Q48" s="77"/>
      <c r="R48" s="78"/>
      <c r="S48" s="76" t="s">
        <v>3</v>
      </c>
      <c r="T48" s="77"/>
      <c r="U48" s="77"/>
      <c r="V48" s="77"/>
      <c r="W48" s="77"/>
      <c r="X48" s="78"/>
      <c r="Y48" s="76" t="s">
        <v>3</v>
      </c>
      <c r="Z48" s="77"/>
      <c r="AA48" s="77"/>
      <c r="AB48" s="77"/>
      <c r="AC48" s="77"/>
      <c r="AD48" s="78"/>
    </row>
    <row r="49" spans="1:30" x14ac:dyDescent="0.2">
      <c r="A49" s="79"/>
      <c r="B49" t="s">
        <v>4</v>
      </c>
      <c r="C49" t="s">
        <v>0</v>
      </c>
      <c r="D49" t="s">
        <v>1</v>
      </c>
      <c r="E49" t="s">
        <v>2</v>
      </c>
      <c r="F49" s="80" t="s">
        <v>5</v>
      </c>
      <c r="G49" s="79"/>
      <c r="H49" t="s">
        <v>4</v>
      </c>
      <c r="I49" t="s">
        <v>0</v>
      </c>
      <c r="J49" t="s">
        <v>1</v>
      </c>
      <c r="K49" t="s">
        <v>2</v>
      </c>
      <c r="L49" s="80" t="s">
        <v>5</v>
      </c>
      <c r="M49" s="79"/>
      <c r="N49" t="s">
        <v>4</v>
      </c>
      <c r="O49" t="s">
        <v>0</v>
      </c>
      <c r="P49" t="s">
        <v>1</v>
      </c>
      <c r="Q49" t="s">
        <v>2</v>
      </c>
      <c r="R49" s="80" t="s">
        <v>5</v>
      </c>
      <c r="S49" s="79"/>
      <c r="T49" t="s">
        <v>4</v>
      </c>
      <c r="U49" t="s">
        <v>0</v>
      </c>
      <c r="V49" t="s">
        <v>1</v>
      </c>
      <c r="W49" t="s">
        <v>2</v>
      </c>
      <c r="X49" s="80" t="s">
        <v>5</v>
      </c>
      <c r="Y49" s="79"/>
      <c r="Z49" t="s">
        <v>4</v>
      </c>
      <c r="AA49" t="s">
        <v>0</v>
      </c>
      <c r="AB49" t="s">
        <v>1</v>
      </c>
      <c r="AC49" t="s">
        <v>2</v>
      </c>
      <c r="AD49" s="80" t="s">
        <v>5</v>
      </c>
    </row>
    <row r="50" spans="1:30" x14ac:dyDescent="0.2">
      <c r="A50" s="79" t="s">
        <v>6</v>
      </c>
      <c r="B50">
        <v>0</v>
      </c>
      <c r="C50">
        <v>0</v>
      </c>
      <c r="D50">
        <v>0</v>
      </c>
      <c r="E50">
        <v>0</v>
      </c>
      <c r="F50">
        <v>0</v>
      </c>
      <c r="G50" s="79" t="s">
        <v>6</v>
      </c>
      <c r="H50">
        <v>0</v>
      </c>
      <c r="I50">
        <v>0</v>
      </c>
      <c r="J50">
        <v>0</v>
      </c>
      <c r="K50">
        <v>0</v>
      </c>
      <c r="L50">
        <v>0</v>
      </c>
      <c r="M50" s="79" t="s">
        <v>6</v>
      </c>
      <c r="N50">
        <v>0</v>
      </c>
      <c r="O50">
        <v>0</v>
      </c>
      <c r="P50">
        <v>0</v>
      </c>
      <c r="Q50">
        <v>0</v>
      </c>
      <c r="R50">
        <v>0</v>
      </c>
      <c r="S50" s="79" t="s">
        <v>6</v>
      </c>
      <c r="T50">
        <v>0</v>
      </c>
      <c r="U50">
        <v>0</v>
      </c>
      <c r="V50">
        <v>0</v>
      </c>
      <c r="W50">
        <v>0</v>
      </c>
      <c r="X50">
        <v>0</v>
      </c>
      <c r="Y50" s="79" t="s">
        <v>6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 s="79" t="s">
        <v>7</v>
      </c>
      <c r="B51">
        <v>0</v>
      </c>
      <c r="C51">
        <v>0</v>
      </c>
      <c r="D51">
        <v>0</v>
      </c>
      <c r="E51">
        <v>0</v>
      </c>
      <c r="F51">
        <v>0</v>
      </c>
      <c r="G51" s="79" t="s">
        <v>7</v>
      </c>
      <c r="H51">
        <v>0</v>
      </c>
      <c r="I51">
        <v>0</v>
      </c>
      <c r="J51">
        <v>0</v>
      </c>
      <c r="K51">
        <v>0</v>
      </c>
      <c r="L51">
        <v>0</v>
      </c>
      <c r="M51" s="79" t="s">
        <v>7</v>
      </c>
      <c r="N51">
        <v>0</v>
      </c>
      <c r="O51">
        <v>0</v>
      </c>
      <c r="P51">
        <v>0</v>
      </c>
      <c r="Q51">
        <v>0</v>
      </c>
      <c r="R51">
        <v>0</v>
      </c>
      <c r="S51" s="79" t="s">
        <v>7</v>
      </c>
      <c r="T51">
        <v>0</v>
      </c>
      <c r="U51">
        <v>0</v>
      </c>
      <c r="V51">
        <v>0</v>
      </c>
      <c r="W51">
        <v>0</v>
      </c>
      <c r="X51">
        <v>0</v>
      </c>
      <c r="Y51" s="79" t="s">
        <v>7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 s="79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 s="79" t="s">
        <v>8</v>
      </c>
      <c r="H52">
        <v>0</v>
      </c>
      <c r="I52">
        <v>0</v>
      </c>
      <c r="J52">
        <v>0</v>
      </c>
      <c r="K52">
        <v>0</v>
      </c>
      <c r="L52">
        <v>0</v>
      </c>
      <c r="M52" s="79" t="s">
        <v>8</v>
      </c>
      <c r="N52">
        <v>0</v>
      </c>
      <c r="O52">
        <v>0</v>
      </c>
      <c r="P52">
        <v>0</v>
      </c>
      <c r="Q52">
        <v>0</v>
      </c>
      <c r="R52">
        <v>0</v>
      </c>
      <c r="S52" s="79" t="s">
        <v>8</v>
      </c>
      <c r="T52">
        <v>0</v>
      </c>
      <c r="U52">
        <v>0</v>
      </c>
      <c r="V52">
        <v>0</v>
      </c>
      <c r="W52">
        <v>0</v>
      </c>
      <c r="X52">
        <v>0</v>
      </c>
      <c r="Y52" s="79" t="s">
        <v>8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 s="79" t="s">
        <v>9</v>
      </c>
      <c r="B53">
        <v>0</v>
      </c>
      <c r="C53">
        <v>0</v>
      </c>
      <c r="D53">
        <v>0</v>
      </c>
      <c r="E53">
        <v>0</v>
      </c>
      <c r="F53">
        <v>0</v>
      </c>
      <c r="G53" s="79" t="s">
        <v>9</v>
      </c>
      <c r="H53">
        <v>0</v>
      </c>
      <c r="I53">
        <v>0</v>
      </c>
      <c r="J53">
        <v>0</v>
      </c>
      <c r="K53">
        <v>0</v>
      </c>
      <c r="L53">
        <v>0</v>
      </c>
      <c r="M53" s="79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 s="79" t="s">
        <v>9</v>
      </c>
      <c r="T53">
        <v>0</v>
      </c>
      <c r="U53">
        <v>0</v>
      </c>
      <c r="V53">
        <v>0</v>
      </c>
      <c r="W53">
        <v>0</v>
      </c>
      <c r="X53">
        <v>0</v>
      </c>
      <c r="Y53" s="79" t="s">
        <v>9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 s="79"/>
      <c r="F54" s="80"/>
    </row>
    <row r="55" spans="1:30" x14ac:dyDescent="0.2">
      <c r="A55" s="81" t="s">
        <v>13</v>
      </c>
      <c r="F55" s="80"/>
      <c r="G55" s="81" t="s">
        <v>13</v>
      </c>
      <c r="L55" s="80"/>
      <c r="M55" s="81" t="s">
        <v>13</v>
      </c>
      <c r="R55" s="80"/>
      <c r="S55" s="81" t="s">
        <v>13</v>
      </c>
      <c r="X55" s="80"/>
      <c r="Y55" s="81" t="s">
        <v>13</v>
      </c>
      <c r="AD55" s="80"/>
    </row>
    <row r="56" spans="1:30" x14ac:dyDescent="0.2">
      <c r="A56" s="79"/>
      <c r="B56" t="s">
        <v>4</v>
      </c>
      <c r="C56" t="s">
        <v>0</v>
      </c>
      <c r="D56" t="s">
        <v>1</v>
      </c>
      <c r="E56" t="s">
        <v>2</v>
      </c>
      <c r="F56" s="80" t="s">
        <v>5</v>
      </c>
      <c r="G56" s="79"/>
      <c r="H56" t="s">
        <v>4</v>
      </c>
      <c r="I56" t="s">
        <v>0</v>
      </c>
      <c r="J56" t="s">
        <v>1</v>
      </c>
      <c r="K56" t="s">
        <v>2</v>
      </c>
      <c r="L56" s="80" t="s">
        <v>5</v>
      </c>
      <c r="M56" s="79"/>
      <c r="N56" t="s">
        <v>4</v>
      </c>
      <c r="O56" t="s">
        <v>0</v>
      </c>
      <c r="P56" t="s">
        <v>1</v>
      </c>
      <c r="Q56" t="s">
        <v>2</v>
      </c>
      <c r="R56" s="80" t="s">
        <v>5</v>
      </c>
      <c r="S56" s="79"/>
      <c r="T56" t="s">
        <v>4</v>
      </c>
      <c r="U56" t="s">
        <v>0</v>
      </c>
      <c r="V56" t="s">
        <v>1</v>
      </c>
      <c r="W56" t="s">
        <v>2</v>
      </c>
      <c r="X56" s="80" t="s">
        <v>5</v>
      </c>
      <c r="Y56" s="79"/>
      <c r="Z56" t="s">
        <v>4</v>
      </c>
      <c r="AA56" t="s">
        <v>0</v>
      </c>
      <c r="AB56" t="s">
        <v>1</v>
      </c>
      <c r="AC56" t="s">
        <v>2</v>
      </c>
      <c r="AD56" s="80" t="s">
        <v>5</v>
      </c>
    </row>
    <row r="57" spans="1:30" x14ac:dyDescent="0.2">
      <c r="A57" s="79" t="s">
        <v>6</v>
      </c>
      <c r="B57">
        <v>-0.90476157499999998</v>
      </c>
      <c r="C57">
        <v>-0.86125311289999995</v>
      </c>
      <c r="D57">
        <v>-2.187061725</v>
      </c>
      <c r="E57">
        <v>-2.1332526440000001</v>
      </c>
      <c r="F57">
        <v>-2.5483733110000002</v>
      </c>
      <c r="G57" s="79" t="s">
        <v>6</v>
      </c>
      <c r="H57">
        <v>-3.2517140260000001</v>
      </c>
      <c r="I57">
        <v>-2.3376608129999998</v>
      </c>
      <c r="J57">
        <v>-4.0561832129999997</v>
      </c>
      <c r="K57">
        <v>-3.9136264779999999</v>
      </c>
      <c r="L57">
        <v>-4.2944956689999998</v>
      </c>
      <c r="M57" s="79" t="s">
        <v>6</v>
      </c>
      <c r="N57">
        <v>-3.9763570960000001</v>
      </c>
      <c r="O57">
        <v>-2.54532033</v>
      </c>
      <c r="P57">
        <v>-4.88362841</v>
      </c>
      <c r="Q57">
        <v>-4.4764104079999996</v>
      </c>
      <c r="R57">
        <v>-7.0462270059999996</v>
      </c>
      <c r="S57" s="79" t="s">
        <v>6</v>
      </c>
      <c r="T57">
        <v>-3.7540228180000002</v>
      </c>
      <c r="U57">
        <v>-2.9595763370000001</v>
      </c>
      <c r="V57">
        <v>-5.433020913</v>
      </c>
      <c r="W57">
        <v>-6.0398596529999997</v>
      </c>
      <c r="X57">
        <v>-5.6181094319999998</v>
      </c>
      <c r="Y57" s="79" t="s">
        <v>6</v>
      </c>
      <c r="Z57">
        <v>-4.2809800759999996</v>
      </c>
      <c r="AA57">
        <v>-3.1829400620000001</v>
      </c>
      <c r="AB57">
        <v>-5.0142407760000003</v>
      </c>
      <c r="AC57">
        <v>-6.4660916559999997</v>
      </c>
      <c r="AD57">
        <v>-4.8730250169999998</v>
      </c>
    </row>
    <row r="58" spans="1:30" x14ac:dyDescent="0.2">
      <c r="A58" s="79" t="s">
        <v>7</v>
      </c>
      <c r="B58">
        <v>-1.22006065</v>
      </c>
      <c r="C58">
        <v>-1.047630082</v>
      </c>
      <c r="D58">
        <v>-1.6907240189999999</v>
      </c>
      <c r="E58">
        <v>-1.3830576910000001</v>
      </c>
      <c r="F58">
        <v>-1.274337619</v>
      </c>
      <c r="G58" s="79" t="s">
        <v>7</v>
      </c>
      <c r="H58">
        <v>-2.0916095619999999</v>
      </c>
      <c r="I58">
        <v>-0.89153930709999996</v>
      </c>
      <c r="J58">
        <v>-2.7669151209999998</v>
      </c>
      <c r="K58">
        <v>-2.4081214609999999</v>
      </c>
      <c r="L58">
        <v>-2.4630195659999998</v>
      </c>
      <c r="M58" s="79" t="s">
        <v>7</v>
      </c>
      <c r="N58">
        <v>-2.7658220880000002</v>
      </c>
      <c r="O58">
        <v>-1.971330802</v>
      </c>
      <c r="P58">
        <v>-2.856870319</v>
      </c>
      <c r="Q58">
        <v>-2.7870504669999998</v>
      </c>
      <c r="R58">
        <v>-2.8732107440000001</v>
      </c>
      <c r="S58" s="79" t="s">
        <v>7</v>
      </c>
      <c r="T58">
        <v>-3.4274896749999999</v>
      </c>
      <c r="U58">
        <v>-1.2098726449999999</v>
      </c>
      <c r="V58">
        <v>-3.8270531769999998</v>
      </c>
      <c r="W58">
        <v>-3.9252930400000001</v>
      </c>
      <c r="X58">
        <v>-4.201092783</v>
      </c>
      <c r="Y58" s="79" t="s">
        <v>7</v>
      </c>
      <c r="Z58">
        <v>-4.178376922</v>
      </c>
      <c r="AA58">
        <v>-2.2356904059999998</v>
      </c>
      <c r="AB58">
        <v>-3.1182469400000001</v>
      </c>
      <c r="AC58">
        <v>-3.8349286660000002</v>
      </c>
      <c r="AD58">
        <v>-32.314898210000003</v>
      </c>
    </row>
    <row r="59" spans="1:30" x14ac:dyDescent="0.2">
      <c r="A59" s="79" t="s">
        <v>8</v>
      </c>
      <c r="B59">
        <v>-1.11653176</v>
      </c>
      <c r="C59">
        <v>-4.5876944199999999E-2</v>
      </c>
      <c r="D59">
        <v>-0.4166544472</v>
      </c>
      <c r="E59">
        <v>-1.185022684</v>
      </c>
      <c r="F59">
        <v>-0.53896332550000003</v>
      </c>
      <c r="G59" s="79" t="s">
        <v>8</v>
      </c>
      <c r="H59">
        <v>-1.8858161170000001</v>
      </c>
      <c r="I59">
        <v>-1.518740424</v>
      </c>
      <c r="J59">
        <v>-1.2045507710000001</v>
      </c>
      <c r="K59">
        <v>-2.2983482070000001</v>
      </c>
      <c r="L59">
        <v>-0.95468954559999997</v>
      </c>
      <c r="M59" s="79" t="s">
        <v>8</v>
      </c>
      <c r="N59">
        <v>-2.073452595</v>
      </c>
      <c r="O59">
        <v>-0.75734368269999996</v>
      </c>
      <c r="P59">
        <v>-1.340001346</v>
      </c>
      <c r="Q59">
        <v>-2.1929018619999998</v>
      </c>
      <c r="R59">
        <v>-1.1517712470000001</v>
      </c>
      <c r="S59" s="79" t="s">
        <v>8</v>
      </c>
      <c r="T59">
        <v>-2.9734098289999999</v>
      </c>
      <c r="U59">
        <v>-1.293266547</v>
      </c>
      <c r="V59">
        <v>-2.2217723600000001</v>
      </c>
      <c r="W59">
        <v>-3.123804308</v>
      </c>
      <c r="X59">
        <v>-2.4326678560000001</v>
      </c>
      <c r="Y59" s="79" t="s">
        <v>8</v>
      </c>
      <c r="Z59">
        <v>-3.1852629979999998</v>
      </c>
      <c r="AA59">
        <v>-0.273666303</v>
      </c>
      <c r="AB59">
        <v>-1.9477942690000001</v>
      </c>
      <c r="AC59">
        <v>-3.5165330300000002</v>
      </c>
      <c r="AD59">
        <v>-1.496505915</v>
      </c>
    </row>
    <row r="60" spans="1:30" x14ac:dyDescent="0.2">
      <c r="A60" s="79" t="s">
        <v>9</v>
      </c>
      <c r="B60">
        <v>-1.5670491010000001</v>
      </c>
      <c r="C60">
        <v>-1.735859837</v>
      </c>
      <c r="D60">
        <v>-2.099628955</v>
      </c>
      <c r="E60">
        <v>-1.4106731809999999</v>
      </c>
      <c r="F60">
        <v>2.0697526480000001</v>
      </c>
      <c r="G60" s="79" t="s">
        <v>9</v>
      </c>
      <c r="H60">
        <v>-2.152290399</v>
      </c>
      <c r="I60">
        <v>-1.809982148</v>
      </c>
      <c r="J60">
        <v>-3.0794227520000002</v>
      </c>
      <c r="K60">
        <v>-1.5445408620000001</v>
      </c>
      <c r="L60">
        <v>0.91863605709999996</v>
      </c>
      <c r="M60" s="79" t="s">
        <v>9</v>
      </c>
      <c r="N60">
        <v>-2.7234959179999998</v>
      </c>
      <c r="O60">
        <v>-1.708044787</v>
      </c>
      <c r="P60">
        <v>-3.4129132160000002</v>
      </c>
      <c r="Q60">
        <v>-2.5253333219999998</v>
      </c>
      <c r="R60">
        <v>0.45520854160000002</v>
      </c>
      <c r="S60" s="79" t="s">
        <v>9</v>
      </c>
      <c r="T60">
        <v>-2.8386550709999998</v>
      </c>
      <c r="U60">
        <v>-1.9078306140000001</v>
      </c>
      <c r="V60">
        <v>-3.4819617479999998</v>
      </c>
      <c r="W60">
        <v>-2.0512648389999999</v>
      </c>
      <c r="X60">
        <v>-4.7708680610000003E-3</v>
      </c>
      <c r="Y60" s="79" t="s">
        <v>9</v>
      </c>
      <c r="Z60">
        <v>-2.7717692930000002</v>
      </c>
      <c r="AA60">
        <v>-2.1392121240000002</v>
      </c>
      <c r="AB60">
        <v>-3.638903939</v>
      </c>
      <c r="AC60">
        <v>-2.6032885860000001</v>
      </c>
      <c r="AD60">
        <v>-2.0070536950000002</v>
      </c>
    </row>
    <row r="61" spans="1:30" x14ac:dyDescent="0.2">
      <c r="A61" s="79"/>
      <c r="F61" s="80"/>
    </row>
    <row r="62" spans="1:30" x14ac:dyDescent="0.2">
      <c r="A62" s="81"/>
      <c r="F62" s="80"/>
    </row>
    <row r="63" spans="1:30" x14ac:dyDescent="0.2">
      <c r="A63" s="79"/>
      <c r="F63" s="80"/>
    </row>
    <row r="64" spans="1:30" x14ac:dyDescent="0.2">
      <c r="A64" s="79"/>
      <c r="F64" s="80"/>
    </row>
    <row r="65" spans="1:30" x14ac:dyDescent="0.2">
      <c r="A65" s="79"/>
      <c r="F65" s="80"/>
    </row>
    <row r="66" spans="1:30" x14ac:dyDescent="0.2">
      <c r="A66" s="79"/>
      <c r="F66" s="80"/>
    </row>
    <row r="67" spans="1:30" x14ac:dyDescent="0.2">
      <c r="A67" s="79"/>
      <c r="C67" s="2"/>
      <c r="D67" s="2"/>
      <c r="E67" s="2"/>
      <c r="F67" s="80"/>
    </row>
    <row r="68" spans="1:30" x14ac:dyDescent="0.2">
      <c r="A68" s="79"/>
      <c r="F68" s="80"/>
    </row>
    <row r="69" spans="1:30" x14ac:dyDescent="0.2">
      <c r="A69" s="81" t="s">
        <v>10</v>
      </c>
      <c r="F69" s="80"/>
      <c r="G69" s="81" t="s">
        <v>10</v>
      </c>
      <c r="L69" s="80"/>
      <c r="M69" s="81" t="s">
        <v>10</v>
      </c>
      <c r="R69" s="80"/>
      <c r="S69" s="81" t="s">
        <v>10</v>
      </c>
      <c r="X69" s="80"/>
      <c r="Y69" s="81" t="s">
        <v>10</v>
      </c>
      <c r="AD69" s="80"/>
    </row>
    <row r="70" spans="1:30" x14ac:dyDescent="0.2">
      <c r="A70" s="79"/>
      <c r="B70" t="s">
        <v>4</v>
      </c>
      <c r="C70" t="s">
        <v>0</v>
      </c>
      <c r="D70" t="s">
        <v>1</v>
      </c>
      <c r="E70" t="s">
        <v>2</v>
      </c>
      <c r="F70" s="80" t="s">
        <v>5</v>
      </c>
      <c r="G70" s="79"/>
      <c r="H70" t="s">
        <v>4</v>
      </c>
      <c r="I70" t="s">
        <v>0</v>
      </c>
      <c r="J70" t="s">
        <v>1</v>
      </c>
      <c r="K70" t="s">
        <v>2</v>
      </c>
      <c r="L70" s="80" t="s">
        <v>5</v>
      </c>
      <c r="M70" s="79"/>
      <c r="N70" t="s">
        <v>4</v>
      </c>
      <c r="O70" t="s">
        <v>0</v>
      </c>
      <c r="P70" t="s">
        <v>1</v>
      </c>
      <c r="Q70" t="s">
        <v>2</v>
      </c>
      <c r="R70" s="80" t="s">
        <v>5</v>
      </c>
      <c r="S70" s="79"/>
      <c r="T70" t="s">
        <v>4</v>
      </c>
      <c r="U70" t="s">
        <v>0</v>
      </c>
      <c r="V70" t="s">
        <v>1</v>
      </c>
      <c r="W70" t="s">
        <v>2</v>
      </c>
      <c r="X70" s="80" t="s">
        <v>5</v>
      </c>
      <c r="Y70" s="79"/>
      <c r="Z70" t="s">
        <v>4</v>
      </c>
      <c r="AA70" t="s">
        <v>0</v>
      </c>
      <c r="AB70" t="s">
        <v>1</v>
      </c>
      <c r="AC70" t="s">
        <v>2</v>
      </c>
      <c r="AD70" s="80" t="s">
        <v>5</v>
      </c>
    </row>
    <row r="71" spans="1:30" x14ac:dyDescent="0.2">
      <c r="A71" s="79" t="s">
        <v>6</v>
      </c>
      <c r="B71">
        <v>1.537602484</v>
      </c>
      <c r="C71">
        <v>1.9077087079999999</v>
      </c>
      <c r="D71">
        <v>1.0162886520000001</v>
      </c>
      <c r="E71">
        <v>0.95309479890000004</v>
      </c>
      <c r="F71">
        <v>0.53366944250000004</v>
      </c>
      <c r="G71" s="79" t="s">
        <v>6</v>
      </c>
      <c r="H71">
        <v>0.9206076285</v>
      </c>
      <c r="I71">
        <v>1.5500668449999999</v>
      </c>
      <c r="J71">
        <v>0.40296628280000002</v>
      </c>
      <c r="K71">
        <v>0.52671438950000005</v>
      </c>
      <c r="L71">
        <v>-6.4659138249999998E-2</v>
      </c>
      <c r="M71" s="79" t="s">
        <v>6</v>
      </c>
      <c r="N71">
        <v>0.87396109150000001</v>
      </c>
      <c r="O71">
        <v>1.728343124</v>
      </c>
      <c r="P71">
        <v>0.74903804330000001</v>
      </c>
      <c r="Q71">
        <v>0.54025252160000004</v>
      </c>
      <c r="R71">
        <v>0.1130821202</v>
      </c>
      <c r="S71" s="79" t="s">
        <v>6</v>
      </c>
      <c r="T71">
        <v>0.77495256800000001</v>
      </c>
      <c r="U71">
        <v>1.7542280809999999</v>
      </c>
      <c r="V71">
        <v>0.72760622460000002</v>
      </c>
      <c r="W71">
        <v>0.21068758700000001</v>
      </c>
      <c r="X71">
        <v>0.2065256912</v>
      </c>
      <c r="Y71" s="79" t="s">
        <v>6</v>
      </c>
      <c r="Z71">
        <v>0.6410470573</v>
      </c>
      <c r="AA71">
        <v>1.2210818080000001</v>
      </c>
      <c r="AB71">
        <v>0.58516713220000005</v>
      </c>
      <c r="AC71">
        <v>0.17639780029999999</v>
      </c>
      <c r="AD71">
        <v>-7.7787432259999997E-2</v>
      </c>
    </row>
    <row r="72" spans="1:30" x14ac:dyDescent="0.2">
      <c r="A72" s="79" t="s">
        <v>7</v>
      </c>
      <c r="B72">
        <v>2.3159979650000002</v>
      </c>
      <c r="C72">
        <v>2.0363359729999999</v>
      </c>
      <c r="D72">
        <v>3.4622355580000002</v>
      </c>
      <c r="E72">
        <v>2.3718089839999998</v>
      </c>
      <c r="F72">
        <v>2.3813163089999998</v>
      </c>
      <c r="G72" s="79" t="s">
        <v>7</v>
      </c>
      <c r="H72">
        <v>2.0621332940000001</v>
      </c>
      <c r="I72">
        <v>2.4421930060000001</v>
      </c>
      <c r="J72">
        <v>3.1162529490000002</v>
      </c>
      <c r="K72">
        <v>2.1392495380000001</v>
      </c>
      <c r="L72">
        <v>1.2709549339999999</v>
      </c>
      <c r="M72" s="79" t="s">
        <v>7</v>
      </c>
      <c r="N72">
        <v>1.727241051</v>
      </c>
      <c r="O72">
        <v>2.335239493</v>
      </c>
      <c r="P72">
        <v>3.1413633409999999</v>
      </c>
      <c r="Q72">
        <v>2.3760482289999998</v>
      </c>
      <c r="R72">
        <v>0.91814658810000005</v>
      </c>
      <c r="S72" s="79" t="s">
        <v>7</v>
      </c>
      <c r="T72">
        <v>1.699329283</v>
      </c>
      <c r="U72">
        <v>3.1738205310000001</v>
      </c>
      <c r="V72">
        <v>2.813299808</v>
      </c>
      <c r="W72">
        <v>1.8731476170000001</v>
      </c>
      <c r="X72">
        <v>1.0595263070000001</v>
      </c>
      <c r="Y72" s="79" t="s">
        <v>7</v>
      </c>
      <c r="Z72">
        <v>1.3037920940000001</v>
      </c>
      <c r="AA72">
        <v>3.4104379520000001</v>
      </c>
      <c r="AB72">
        <v>2.6386118079999998</v>
      </c>
      <c r="AC72">
        <v>1.6072078320000001</v>
      </c>
      <c r="AD72">
        <v>0.67813086980000004</v>
      </c>
    </row>
    <row r="73" spans="1:30" x14ac:dyDescent="0.2">
      <c r="A73" s="79" t="s">
        <v>8</v>
      </c>
      <c r="B73">
        <v>3.8977884700000001</v>
      </c>
      <c r="C73">
        <v>2.8731368979999998</v>
      </c>
      <c r="D73">
        <v>9.4943150159999998</v>
      </c>
      <c r="E73">
        <v>5.5626781259999998</v>
      </c>
      <c r="F73">
        <v>6.0746254300000002</v>
      </c>
      <c r="G73" s="79" t="s">
        <v>8</v>
      </c>
      <c r="H73">
        <v>3.7587722430000001</v>
      </c>
      <c r="I73">
        <v>3.232786226</v>
      </c>
      <c r="J73">
        <v>9.3817314950000004</v>
      </c>
      <c r="K73">
        <v>6.6533318299999999</v>
      </c>
      <c r="L73">
        <v>5.321582942</v>
      </c>
      <c r="M73" s="79" t="s">
        <v>8</v>
      </c>
      <c r="N73">
        <v>4.4749386050000002</v>
      </c>
      <c r="O73">
        <v>4.4265953079999996</v>
      </c>
      <c r="P73">
        <v>9.7017743640000003</v>
      </c>
      <c r="Q73">
        <v>3.2118785449999998</v>
      </c>
      <c r="R73">
        <v>5.9481903850000002</v>
      </c>
      <c r="S73" s="79" t="s">
        <v>8</v>
      </c>
      <c r="T73">
        <v>4.0303747459999997</v>
      </c>
      <c r="U73">
        <v>4.8641886889999997</v>
      </c>
      <c r="V73">
        <v>9.3634208109999992</v>
      </c>
      <c r="W73">
        <v>6.1897234689999996</v>
      </c>
      <c r="X73">
        <v>4.6966229970000004</v>
      </c>
      <c r="Y73" s="79" t="s">
        <v>8</v>
      </c>
      <c r="Z73">
        <v>3.0687393329999999</v>
      </c>
      <c r="AA73">
        <v>5.3027115020000002</v>
      </c>
      <c r="AB73">
        <v>9.1583606080000006</v>
      </c>
      <c r="AC73">
        <v>6.0405994759999997</v>
      </c>
      <c r="AD73">
        <v>6.2801596599999998</v>
      </c>
    </row>
    <row r="74" spans="1:30" x14ac:dyDescent="0.2">
      <c r="A74" s="79" t="s">
        <v>9</v>
      </c>
      <c r="B74">
        <v>5.2495521370000002</v>
      </c>
      <c r="C74">
        <v>-9.5165349569999993</v>
      </c>
      <c r="D74">
        <v>37.223121900000002</v>
      </c>
      <c r="E74">
        <v>5.545812154</v>
      </c>
      <c r="F74">
        <v>1.07713496</v>
      </c>
      <c r="G74" s="79" t="s">
        <v>9</v>
      </c>
      <c r="H74">
        <v>20.809545190000001</v>
      </c>
      <c r="I74">
        <v>1.1854755809999999</v>
      </c>
      <c r="J74">
        <v>37.452329769999999</v>
      </c>
      <c r="K74">
        <v>3.4135889320000001</v>
      </c>
      <c r="L74">
        <v>31.414094009999999</v>
      </c>
      <c r="M74" s="79" t="s">
        <v>9</v>
      </c>
      <c r="N74">
        <v>3.5256980680000001</v>
      </c>
      <c r="O74">
        <v>0.80488530270000003</v>
      </c>
      <c r="P74">
        <v>37.71196131</v>
      </c>
      <c r="Q74">
        <v>1.4194024359999999</v>
      </c>
      <c r="R74">
        <v>31.8034915</v>
      </c>
      <c r="S74" s="79" t="s">
        <v>9</v>
      </c>
      <c r="T74">
        <v>18.08588263</v>
      </c>
      <c r="U74">
        <v>2.8964472990000001</v>
      </c>
      <c r="V74">
        <v>37.794017570000001</v>
      </c>
      <c r="W74">
        <v>2.8421963400000001</v>
      </c>
      <c r="X74">
        <v>3.189497738</v>
      </c>
      <c r="Y74" s="79" t="s">
        <v>9</v>
      </c>
      <c r="Z74">
        <v>4.5932713420000004</v>
      </c>
      <c r="AA74">
        <v>0.31825864599999998</v>
      </c>
      <c r="AB74">
        <v>38.177549310000003</v>
      </c>
      <c r="AC74">
        <v>3.2755393310000001</v>
      </c>
      <c r="AD74">
        <v>2.6906328130000001</v>
      </c>
    </row>
    <row r="75" spans="1:30" x14ac:dyDescent="0.2">
      <c r="A75" s="79"/>
      <c r="F75" s="80"/>
    </row>
    <row r="76" spans="1:30" x14ac:dyDescent="0.2">
      <c r="A76" s="81" t="s">
        <v>11</v>
      </c>
      <c r="F76" s="80"/>
      <c r="G76" s="81" t="s">
        <v>11</v>
      </c>
      <c r="L76" s="80"/>
      <c r="M76" s="81" t="s">
        <v>11</v>
      </c>
      <c r="R76" s="80"/>
      <c r="S76" s="81" t="s">
        <v>11</v>
      </c>
      <c r="X76" s="80"/>
      <c r="Y76" s="81" t="s">
        <v>11</v>
      </c>
      <c r="AD76" s="80"/>
    </row>
    <row r="77" spans="1:30" x14ac:dyDescent="0.2">
      <c r="A77" s="79"/>
      <c r="B77" t="s">
        <v>4</v>
      </c>
      <c r="C77" t="s">
        <v>0</v>
      </c>
      <c r="D77" t="s">
        <v>1</v>
      </c>
      <c r="E77" t="s">
        <v>2</v>
      </c>
      <c r="F77" s="80" t="s">
        <v>5</v>
      </c>
      <c r="G77" s="79"/>
      <c r="H77" t="s">
        <v>4</v>
      </c>
      <c r="I77" t="s">
        <v>0</v>
      </c>
      <c r="J77" t="s">
        <v>1</v>
      </c>
      <c r="K77" t="s">
        <v>2</v>
      </c>
      <c r="L77" s="80" t="s">
        <v>5</v>
      </c>
      <c r="M77" s="79"/>
      <c r="N77" t="s">
        <v>4</v>
      </c>
      <c r="O77" t="s">
        <v>0</v>
      </c>
      <c r="P77" t="s">
        <v>1</v>
      </c>
      <c r="Q77" t="s">
        <v>2</v>
      </c>
      <c r="R77" s="80" t="s">
        <v>5</v>
      </c>
      <c r="S77" s="79"/>
      <c r="T77" t="s">
        <v>4</v>
      </c>
      <c r="U77" t="s">
        <v>0</v>
      </c>
      <c r="V77" t="s">
        <v>1</v>
      </c>
      <c r="W77" t="s">
        <v>2</v>
      </c>
      <c r="X77" s="80" t="s">
        <v>5</v>
      </c>
      <c r="Y77" s="79"/>
      <c r="Z77" t="s">
        <v>4</v>
      </c>
      <c r="AA77" t="s">
        <v>0</v>
      </c>
      <c r="AB77" t="s">
        <v>1</v>
      </c>
      <c r="AC77" t="s">
        <v>2</v>
      </c>
      <c r="AD77" s="80" t="s">
        <v>5</v>
      </c>
    </row>
    <row r="78" spans="1:30" x14ac:dyDescent="0.2">
      <c r="A78" s="79" t="s">
        <v>6</v>
      </c>
      <c r="B78">
        <v>-1.008702567</v>
      </c>
      <c r="C78">
        <v>-0.20036098090000001</v>
      </c>
      <c r="D78">
        <v>-0.71448595619999999</v>
      </c>
      <c r="E78">
        <v>-0.47162624040000001</v>
      </c>
      <c r="F78">
        <v>-1.1988970269999999</v>
      </c>
      <c r="G78" s="79" t="s">
        <v>6</v>
      </c>
      <c r="H78">
        <v>-1.7466778060000001</v>
      </c>
      <c r="I78">
        <v>-0.77114552120000002</v>
      </c>
      <c r="J78">
        <v>-1.2705685630000001</v>
      </c>
      <c r="K78">
        <v>-1.3698183349999999</v>
      </c>
      <c r="L78">
        <v>-1.966122557</v>
      </c>
      <c r="M78" s="79" t="s">
        <v>6</v>
      </c>
      <c r="N78">
        <v>-1.9600378089999999</v>
      </c>
      <c r="O78">
        <v>-0.64886838879999997</v>
      </c>
      <c r="P78">
        <v>-0.88664279319999995</v>
      </c>
      <c r="Q78">
        <v>-1.566119263</v>
      </c>
      <c r="R78">
        <v>-1.9264059280000001</v>
      </c>
      <c r="S78" s="79" t="s">
        <v>6</v>
      </c>
      <c r="T78">
        <v>-1.924933743</v>
      </c>
      <c r="U78">
        <v>-0.55245621320000005</v>
      </c>
      <c r="V78">
        <v>-0.88423603760000002</v>
      </c>
      <c r="W78">
        <v>-1.9212487300000001</v>
      </c>
      <c r="X78">
        <v>-2.1459966760000002</v>
      </c>
      <c r="Y78" s="79" t="s">
        <v>6</v>
      </c>
      <c r="Z78">
        <v>-1.8945370770000001</v>
      </c>
      <c r="AA78">
        <v>-0.97323041639999996</v>
      </c>
      <c r="AB78">
        <v>-0.8472368683</v>
      </c>
      <c r="AC78">
        <v>-2.0271581759999999</v>
      </c>
      <c r="AD78">
        <v>-2.3632169689999998</v>
      </c>
    </row>
    <row r="79" spans="1:30" x14ac:dyDescent="0.2">
      <c r="A79" s="79" t="s">
        <v>7</v>
      </c>
      <c r="B79">
        <v>-5.8911658960000004</v>
      </c>
      <c r="C79">
        <v>-6.2644899980000002</v>
      </c>
      <c r="D79">
        <v>-3.811841389</v>
      </c>
      <c r="E79">
        <v>-4.9279290009999999</v>
      </c>
      <c r="F79">
        <v>-7.124830609</v>
      </c>
      <c r="G79" s="79" t="s">
        <v>7</v>
      </c>
      <c r="H79">
        <v>-6.5229031089999996</v>
      </c>
      <c r="I79">
        <v>-6.7208162539999998</v>
      </c>
      <c r="J79">
        <v>-4.1267689010000002</v>
      </c>
      <c r="K79">
        <v>-6.6370423089999999</v>
      </c>
      <c r="L79">
        <v>-6.7136030289999997</v>
      </c>
      <c r="M79" s="79" t="s">
        <v>7</v>
      </c>
      <c r="N79">
        <v>-6.6790160099999998</v>
      </c>
      <c r="O79">
        <v>-25.729610229999999</v>
      </c>
      <c r="P79">
        <v>-4.1868435389999998</v>
      </c>
      <c r="Q79">
        <v>-6.5882804979999996</v>
      </c>
      <c r="R79">
        <v>-6.8801784640000001</v>
      </c>
      <c r="S79" s="79" t="s">
        <v>7</v>
      </c>
      <c r="T79">
        <v>-9.3406722030000005</v>
      </c>
      <c r="U79">
        <v>-22.361412009999999</v>
      </c>
      <c r="V79">
        <v>-4.4327424320000004</v>
      </c>
      <c r="W79">
        <v>-6.772188506</v>
      </c>
      <c r="X79">
        <v>-6.1737944560000004</v>
      </c>
      <c r="Y79" s="79" t="s">
        <v>7</v>
      </c>
      <c r="Z79">
        <v>-6.5127416849999999</v>
      </c>
      <c r="AA79">
        <v>-24.466844859999998</v>
      </c>
      <c r="AB79">
        <v>-4.4339013769999998</v>
      </c>
      <c r="AC79">
        <v>-33.39129758</v>
      </c>
      <c r="AD79">
        <v>-34.695167830000003</v>
      </c>
    </row>
    <row r="80" spans="1:30" x14ac:dyDescent="0.2">
      <c r="A80" s="79" t="s">
        <v>8</v>
      </c>
      <c r="B80">
        <v>-7.9748892839999996</v>
      </c>
      <c r="C80">
        <v>-23.884221220000001</v>
      </c>
      <c r="D80">
        <v>-6.3133282450000001</v>
      </c>
      <c r="E80">
        <v>-7.2174450349999999</v>
      </c>
      <c r="F80">
        <v>-34.643665470000002</v>
      </c>
      <c r="G80" s="79" t="s">
        <v>8</v>
      </c>
      <c r="H80">
        <v>-7.9202163329999999</v>
      </c>
      <c r="I80">
        <v>-28.798054059999998</v>
      </c>
      <c r="J80">
        <v>-6.7372364249999999</v>
      </c>
      <c r="K80">
        <v>-9.3619422720000003</v>
      </c>
      <c r="L80">
        <v>-34.651136229999999</v>
      </c>
      <c r="M80" s="79" t="s">
        <v>8</v>
      </c>
      <c r="N80">
        <v>-24.76229176</v>
      </c>
      <c r="O80">
        <v>-29.03510644</v>
      </c>
      <c r="P80">
        <v>-6.7482906800000002</v>
      </c>
      <c r="Q80">
        <v>-33.744238099999997</v>
      </c>
      <c r="R80">
        <v>-35.605421530000001</v>
      </c>
      <c r="S80" s="79" t="s">
        <v>8</v>
      </c>
      <c r="T80">
        <v>-25.033819619999999</v>
      </c>
      <c r="U80">
        <v>-26.311014889999999</v>
      </c>
      <c r="V80">
        <v>-7.3671759760000004</v>
      </c>
      <c r="W80">
        <v>-34.486580570000001</v>
      </c>
      <c r="X80">
        <v>-36.80781545</v>
      </c>
      <c r="Y80" s="79" t="s">
        <v>8</v>
      </c>
      <c r="Z80">
        <v>-25.09175802</v>
      </c>
      <c r="AA80">
        <v>-23.637118940000001</v>
      </c>
      <c r="AB80">
        <v>-7.3325175590000002</v>
      </c>
      <c r="AC80">
        <v>-33.972953199999999</v>
      </c>
      <c r="AD80">
        <v>-27.377900690000001</v>
      </c>
    </row>
    <row r="81" spans="1:30" ht="16" thickBot="1" x14ac:dyDescent="0.25">
      <c r="A81" s="82" t="s">
        <v>9</v>
      </c>
      <c r="B81">
        <v>-22.793487129999999</v>
      </c>
      <c r="C81">
        <v>-12.76994462</v>
      </c>
      <c r="D81">
        <v>-16.786430920000001</v>
      </c>
      <c r="E81">
        <v>-31.453193030000001</v>
      </c>
      <c r="F81">
        <v>-37.20502888</v>
      </c>
      <c r="G81" s="82" t="s">
        <v>9</v>
      </c>
      <c r="H81">
        <v>-9.5723238570000007</v>
      </c>
      <c r="I81">
        <v>-31.43918339</v>
      </c>
      <c r="J81">
        <v>-39.517440960000002</v>
      </c>
      <c r="K81">
        <v>-31.008650450000001</v>
      </c>
      <c r="L81">
        <v>-35.053230710000001</v>
      </c>
      <c r="M81" s="82" t="s">
        <v>9</v>
      </c>
      <c r="N81">
        <v>-26.287581100000001</v>
      </c>
      <c r="O81">
        <v>-29.20477356</v>
      </c>
      <c r="P81">
        <v>-41.4593068</v>
      </c>
      <c r="Q81">
        <v>-32.81786099</v>
      </c>
      <c r="R81">
        <v>-37.83115823</v>
      </c>
      <c r="S81" s="82" t="s">
        <v>9</v>
      </c>
      <c r="T81">
        <v>-28.05558864</v>
      </c>
      <c r="U81">
        <v>-30.48518979</v>
      </c>
      <c r="V81">
        <v>-42.557541919999998</v>
      </c>
      <c r="W81">
        <v>-32.559156020000003</v>
      </c>
      <c r="X81">
        <v>-37.354942479999998</v>
      </c>
      <c r="Y81" s="82" t="s">
        <v>9</v>
      </c>
      <c r="Z81">
        <v>-24.613980779999999</v>
      </c>
      <c r="AA81">
        <v>-32.504766930000002</v>
      </c>
      <c r="AB81">
        <v>-15.51184377</v>
      </c>
      <c r="AC81">
        <v>-31.359046710000001</v>
      </c>
      <c r="AD81">
        <v>-37.979023329999997</v>
      </c>
    </row>
    <row r="83" spans="1:30" x14ac:dyDescent="0.2">
      <c r="A83" s="81" t="s">
        <v>193</v>
      </c>
      <c r="F83" s="80"/>
      <c r="G83" s="81" t="s">
        <v>193</v>
      </c>
      <c r="L83" s="80"/>
      <c r="M83" s="81" t="s">
        <v>193</v>
      </c>
      <c r="R83" s="80"/>
      <c r="S83" s="81" t="s">
        <v>193</v>
      </c>
      <c r="X83" s="80"/>
      <c r="Y83" s="81" t="s">
        <v>193</v>
      </c>
      <c r="AD83" s="80"/>
    </row>
    <row r="84" spans="1:30" x14ac:dyDescent="0.2">
      <c r="A84" s="79"/>
      <c r="B84" t="s">
        <v>4</v>
      </c>
      <c r="C84" t="s">
        <v>0</v>
      </c>
      <c r="D84" t="s">
        <v>1</v>
      </c>
      <c r="E84" t="s">
        <v>2</v>
      </c>
      <c r="F84" s="80" t="s">
        <v>5</v>
      </c>
      <c r="G84" s="79"/>
      <c r="H84" t="s">
        <v>4</v>
      </c>
      <c r="I84" t="s">
        <v>0</v>
      </c>
      <c r="J84" t="s">
        <v>1</v>
      </c>
      <c r="K84" t="s">
        <v>2</v>
      </c>
      <c r="L84" s="80" t="s">
        <v>5</v>
      </c>
      <c r="M84" s="79"/>
      <c r="N84" t="s">
        <v>4</v>
      </c>
      <c r="O84" t="s">
        <v>0</v>
      </c>
      <c r="P84" t="s">
        <v>1</v>
      </c>
      <c r="Q84" t="s">
        <v>2</v>
      </c>
      <c r="R84" s="80" t="s">
        <v>5</v>
      </c>
      <c r="S84" s="79"/>
      <c r="T84" t="s">
        <v>4</v>
      </c>
      <c r="U84" t="s">
        <v>0</v>
      </c>
      <c r="V84" t="s">
        <v>1</v>
      </c>
      <c r="W84" t="s">
        <v>2</v>
      </c>
      <c r="X84" s="80" t="s">
        <v>5</v>
      </c>
      <c r="Y84" s="79"/>
      <c r="Z84" t="s">
        <v>4</v>
      </c>
      <c r="AA84" t="s">
        <v>0</v>
      </c>
      <c r="AB84" t="s">
        <v>1</v>
      </c>
      <c r="AC84" t="s">
        <v>2</v>
      </c>
      <c r="AD84" s="80" t="s">
        <v>5</v>
      </c>
    </row>
    <row r="85" spans="1:30" x14ac:dyDescent="0.2">
      <c r="A85" s="79" t="s">
        <v>6</v>
      </c>
      <c r="B85">
        <v>-2.849464953</v>
      </c>
      <c r="C85">
        <v>-3.0122584749999999</v>
      </c>
      <c r="D85">
        <v>-24.442900300000002</v>
      </c>
      <c r="E85">
        <v>-33.491374499999999</v>
      </c>
      <c r="F85">
        <v>-34.088092940000003</v>
      </c>
      <c r="G85" s="79" t="s">
        <v>6</v>
      </c>
      <c r="H85">
        <v>-3.6104740710000001</v>
      </c>
      <c r="I85">
        <v>-3.6989460589999998</v>
      </c>
      <c r="J85">
        <v>-29.41544665</v>
      </c>
      <c r="K85">
        <v>-33.031734980000003</v>
      </c>
      <c r="L85">
        <v>-33.871505259999999</v>
      </c>
      <c r="M85" s="79" t="s">
        <v>6</v>
      </c>
      <c r="N85">
        <v>-2.948297057</v>
      </c>
      <c r="O85">
        <v>-2.8331348150000002</v>
      </c>
      <c r="P85">
        <v>-32.51703448</v>
      </c>
      <c r="Q85">
        <v>-33.454394569999998</v>
      </c>
      <c r="R85">
        <v>-32.707148060000002</v>
      </c>
      <c r="S85" s="79" t="s">
        <v>6</v>
      </c>
      <c r="T85">
        <v>-3.385026007</v>
      </c>
      <c r="U85">
        <v>-3.1067135829999999</v>
      </c>
      <c r="V85">
        <v>-32.968067449999999</v>
      </c>
      <c r="W85">
        <v>-22.555803740000002</v>
      </c>
      <c r="X85">
        <v>-31.047410639999999</v>
      </c>
      <c r="Y85" s="79" t="s">
        <v>6</v>
      </c>
      <c r="Z85">
        <v>-2.525540297</v>
      </c>
      <c r="AA85">
        <v>-2.337022953</v>
      </c>
      <c r="AB85">
        <v>-33.665439800000001</v>
      </c>
      <c r="AC85">
        <v>-32.89928682</v>
      </c>
      <c r="AD85">
        <v>-31.32859998</v>
      </c>
    </row>
    <row r="86" spans="1:30" x14ac:dyDescent="0.2">
      <c r="A86" s="79" t="s">
        <v>7</v>
      </c>
      <c r="B86">
        <v>-2.5497536279999999</v>
      </c>
      <c r="C86">
        <v>-1.945333733</v>
      </c>
      <c r="D86">
        <v>-35.067002680000002</v>
      </c>
      <c r="E86">
        <v>-34.956353270000001</v>
      </c>
      <c r="F86">
        <v>-27.157942169999998</v>
      </c>
      <c r="G86" s="79" t="s">
        <v>7</v>
      </c>
      <c r="H86">
        <v>-2.9979137850000002</v>
      </c>
      <c r="I86">
        <v>-1.8779820330000001</v>
      </c>
      <c r="J86">
        <v>-27.375278819999998</v>
      </c>
      <c r="K86">
        <v>-30.131288510000001</v>
      </c>
      <c r="L86">
        <v>-33.505376200000001</v>
      </c>
      <c r="M86" s="79" t="s">
        <v>7</v>
      </c>
      <c r="N86">
        <v>-2.6337955850000001</v>
      </c>
      <c r="O86">
        <v>-2.180886756</v>
      </c>
      <c r="P86">
        <v>-27.507183690000002</v>
      </c>
      <c r="Q86">
        <v>-31.200565009999998</v>
      </c>
      <c r="R86">
        <v>-29.118972200000002</v>
      </c>
      <c r="S86" s="79" t="s">
        <v>7</v>
      </c>
      <c r="T86">
        <v>-3.1646787270000001</v>
      </c>
      <c r="U86">
        <v>-2.3145717860000001</v>
      </c>
      <c r="V86">
        <v>-35.030378210000002</v>
      </c>
      <c r="W86">
        <v>-34.762512260000001</v>
      </c>
      <c r="X86">
        <v>-35.276047949999999</v>
      </c>
      <c r="Y86" s="79" t="s">
        <v>7</v>
      </c>
      <c r="Z86">
        <v>-2.4771573789999999</v>
      </c>
      <c r="AA86">
        <v>-1.3534704500000001</v>
      </c>
      <c r="AB86">
        <v>-34.654690289999998</v>
      </c>
      <c r="AC86">
        <v>-33.820741650000002</v>
      </c>
      <c r="AD86">
        <v>-34.600182590000003</v>
      </c>
    </row>
    <row r="87" spans="1:30" x14ac:dyDescent="0.2">
      <c r="A87" s="79" t="s">
        <v>8</v>
      </c>
      <c r="B87">
        <v>-3.1078647780000002</v>
      </c>
      <c r="C87">
        <v>-1.577405645</v>
      </c>
      <c r="D87">
        <v>-35.738978979999999</v>
      </c>
      <c r="E87">
        <v>-35.737464289999998</v>
      </c>
      <c r="F87">
        <v>-35.916299029999998</v>
      </c>
      <c r="G87" s="79" t="s">
        <v>8</v>
      </c>
      <c r="H87">
        <v>-3.8262141359999999</v>
      </c>
      <c r="I87">
        <v>-3.1365981590000001</v>
      </c>
      <c r="J87">
        <v>-34.24306472</v>
      </c>
      <c r="K87">
        <v>-30.538737220000002</v>
      </c>
      <c r="L87">
        <v>-33.930636819999997</v>
      </c>
      <c r="M87" s="79" t="s">
        <v>8</v>
      </c>
      <c r="N87">
        <v>-3.2897580350000002</v>
      </c>
      <c r="O87">
        <v>-2.0491127850000002</v>
      </c>
      <c r="P87">
        <v>-34.191977710000003</v>
      </c>
      <c r="Q87">
        <v>-34.845841909999997</v>
      </c>
      <c r="R87">
        <v>-35.836862570000001</v>
      </c>
      <c r="S87" s="79" t="s">
        <v>8</v>
      </c>
      <c r="T87">
        <v>-3.8633959299999998</v>
      </c>
      <c r="U87">
        <v>-3.1014812119999999</v>
      </c>
      <c r="V87">
        <v>-36.797660020000002</v>
      </c>
      <c r="W87">
        <v>-35.415063199999999</v>
      </c>
      <c r="X87">
        <v>-35.435640159999998</v>
      </c>
      <c r="Y87" s="79" t="s">
        <v>8</v>
      </c>
      <c r="Z87">
        <v>-2.9795273240000002</v>
      </c>
      <c r="AA87">
        <v>-1.8482054109999999</v>
      </c>
      <c r="AB87">
        <v>-28.920095790000001</v>
      </c>
      <c r="AC87">
        <v>-33.839478890000002</v>
      </c>
      <c r="AD87">
        <v>-28.2918567</v>
      </c>
    </row>
    <row r="88" spans="1:30" x14ac:dyDescent="0.2">
      <c r="A88" s="79" t="s">
        <v>9</v>
      </c>
      <c r="B88">
        <v>-4.1897874980000003</v>
      </c>
      <c r="C88">
        <v>-3.3619051230000001</v>
      </c>
      <c r="D88">
        <v>-38.916140900000002</v>
      </c>
      <c r="E88">
        <v>-36.307154509999997</v>
      </c>
      <c r="F88">
        <v>-37.400755189999998</v>
      </c>
      <c r="G88" s="79" t="s">
        <v>9</v>
      </c>
      <c r="H88">
        <v>-4.861677985</v>
      </c>
      <c r="I88">
        <v>-4.0853409840000001</v>
      </c>
      <c r="J88">
        <v>-38.659693249999997</v>
      </c>
      <c r="K88">
        <v>-36.483832710000001</v>
      </c>
      <c r="L88">
        <v>-35.03968227</v>
      </c>
      <c r="M88" s="79" t="s">
        <v>9</v>
      </c>
      <c r="N88">
        <v>-4.3550729859999997</v>
      </c>
      <c r="O88">
        <v>-3.3239086420000001</v>
      </c>
      <c r="P88">
        <v>-41.502030859999998</v>
      </c>
      <c r="Q88">
        <v>-38.711230350000001</v>
      </c>
      <c r="R88">
        <v>-37.195004449999999</v>
      </c>
      <c r="S88" s="79" t="s">
        <v>9</v>
      </c>
      <c r="T88">
        <v>-4.7878421940000004</v>
      </c>
      <c r="U88">
        <v>-4.0963381820000002</v>
      </c>
      <c r="V88">
        <v>-42.358415129999997</v>
      </c>
      <c r="W88">
        <v>-37.457176490000002</v>
      </c>
      <c r="X88">
        <v>-37.036411780000002</v>
      </c>
      <c r="Y88" s="79" t="s">
        <v>9</v>
      </c>
      <c r="Z88">
        <v>-4.0478579010000004</v>
      </c>
      <c r="AA88">
        <v>-3.4095776679999998</v>
      </c>
      <c r="AB88">
        <v>-41.598971910000003</v>
      </c>
      <c r="AC88">
        <v>-35.945740219999998</v>
      </c>
      <c r="AD88">
        <v>-38.760920659999996</v>
      </c>
    </row>
    <row r="96" spans="1:30" ht="16" thickBot="1" x14ac:dyDescent="0.25">
      <c r="A96" t="s">
        <v>337</v>
      </c>
    </row>
    <row r="97" spans="1:30" x14ac:dyDescent="0.2">
      <c r="A97" s="76" t="s">
        <v>3</v>
      </c>
      <c r="B97" s="77"/>
      <c r="C97" s="77"/>
      <c r="D97" s="77"/>
      <c r="E97" s="77"/>
      <c r="F97" s="78"/>
      <c r="G97" s="76" t="s">
        <v>3</v>
      </c>
      <c r="H97" s="77"/>
      <c r="I97" s="77"/>
      <c r="J97" s="77"/>
      <c r="K97" s="77"/>
      <c r="L97" s="78"/>
      <c r="M97" s="76" t="s">
        <v>3</v>
      </c>
      <c r="N97" s="77"/>
      <c r="O97" s="77"/>
      <c r="P97" s="77"/>
      <c r="Q97" s="77"/>
      <c r="R97" s="78"/>
      <c r="S97" s="76" t="s">
        <v>3</v>
      </c>
      <c r="T97" s="77"/>
      <c r="U97" s="77"/>
      <c r="V97" s="77"/>
      <c r="W97" s="77"/>
      <c r="X97" s="78"/>
      <c r="Y97" s="76" t="s">
        <v>3</v>
      </c>
      <c r="Z97" s="77"/>
      <c r="AA97" s="77"/>
      <c r="AB97" s="77"/>
      <c r="AC97" s="77"/>
      <c r="AD97" s="78"/>
    </row>
    <row r="98" spans="1:30" x14ac:dyDescent="0.2">
      <c r="A98" s="79"/>
      <c r="B98" t="s">
        <v>4</v>
      </c>
      <c r="C98" t="s">
        <v>0</v>
      </c>
      <c r="D98" t="s">
        <v>1</v>
      </c>
      <c r="E98" t="s">
        <v>2</v>
      </c>
      <c r="F98" s="80" t="s">
        <v>5</v>
      </c>
      <c r="G98" s="79"/>
      <c r="H98" t="s">
        <v>4</v>
      </c>
      <c r="I98" t="s">
        <v>0</v>
      </c>
      <c r="J98" t="s">
        <v>1</v>
      </c>
      <c r="K98" t="s">
        <v>2</v>
      </c>
      <c r="L98" s="80" t="s">
        <v>5</v>
      </c>
      <c r="M98" s="79"/>
      <c r="N98" t="s">
        <v>4</v>
      </c>
      <c r="O98" t="s">
        <v>0</v>
      </c>
      <c r="P98" t="s">
        <v>1</v>
      </c>
      <c r="Q98" t="s">
        <v>2</v>
      </c>
      <c r="R98" s="80" t="s">
        <v>5</v>
      </c>
      <c r="S98" s="79"/>
      <c r="T98" t="s">
        <v>4</v>
      </c>
      <c r="U98" t="s">
        <v>0</v>
      </c>
      <c r="V98" t="s">
        <v>1</v>
      </c>
      <c r="W98" t="s">
        <v>2</v>
      </c>
      <c r="X98" s="80" t="s">
        <v>5</v>
      </c>
      <c r="Y98" s="79"/>
      <c r="Z98" t="s">
        <v>4</v>
      </c>
      <c r="AA98" t="s">
        <v>0</v>
      </c>
      <c r="AB98" t="s">
        <v>1</v>
      </c>
      <c r="AC98" t="s">
        <v>2</v>
      </c>
      <c r="AD98" s="80" t="s">
        <v>5</v>
      </c>
    </row>
    <row r="99" spans="1:30" x14ac:dyDescent="0.2">
      <c r="A99" s="79" t="s">
        <v>6</v>
      </c>
      <c r="B99">
        <v>0</v>
      </c>
      <c r="C99">
        <v>0</v>
      </c>
      <c r="D99">
        <v>0</v>
      </c>
      <c r="E99">
        <v>0</v>
      </c>
      <c r="F99">
        <v>0</v>
      </c>
      <c r="G99" s="79" t="s">
        <v>6</v>
      </c>
      <c r="H99">
        <v>0</v>
      </c>
      <c r="I99">
        <v>0</v>
      </c>
      <c r="J99">
        <v>0</v>
      </c>
      <c r="K99">
        <v>0</v>
      </c>
      <c r="L99">
        <v>0</v>
      </c>
      <c r="M99" s="79" t="s">
        <v>6</v>
      </c>
      <c r="N99">
        <v>0</v>
      </c>
      <c r="O99">
        <v>0</v>
      </c>
      <c r="P99">
        <v>0</v>
      </c>
      <c r="Q99">
        <v>0</v>
      </c>
      <c r="R99">
        <v>0</v>
      </c>
      <c r="S99" s="79" t="s">
        <v>6</v>
      </c>
      <c r="T99">
        <v>0</v>
      </c>
      <c r="U99">
        <v>0</v>
      </c>
      <c r="V99">
        <v>0</v>
      </c>
      <c r="W99">
        <v>0</v>
      </c>
      <c r="X99">
        <v>0</v>
      </c>
      <c r="Y99" s="79" t="s">
        <v>6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 s="79" t="s">
        <v>7</v>
      </c>
      <c r="B100">
        <v>0</v>
      </c>
      <c r="C100">
        <v>0</v>
      </c>
      <c r="D100">
        <v>0</v>
      </c>
      <c r="E100">
        <v>0</v>
      </c>
      <c r="F100">
        <v>0</v>
      </c>
      <c r="G100" s="79" t="s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 s="79" t="s">
        <v>7</v>
      </c>
      <c r="N100">
        <v>0</v>
      </c>
      <c r="O100">
        <v>0</v>
      </c>
      <c r="P100">
        <v>0</v>
      </c>
      <c r="Q100">
        <v>0</v>
      </c>
      <c r="R100">
        <v>0</v>
      </c>
      <c r="S100" s="79" t="s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 s="79" t="s">
        <v>7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 s="79" t="s">
        <v>8</v>
      </c>
      <c r="B101">
        <v>0</v>
      </c>
      <c r="C101">
        <v>0</v>
      </c>
      <c r="D101">
        <v>0</v>
      </c>
      <c r="E101">
        <v>0</v>
      </c>
      <c r="F101">
        <v>0</v>
      </c>
      <c r="G101" s="79" t="s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 s="79" t="s">
        <v>8</v>
      </c>
      <c r="N101">
        <v>0</v>
      </c>
      <c r="O101">
        <v>0</v>
      </c>
      <c r="P101">
        <v>0</v>
      </c>
      <c r="Q101">
        <v>0</v>
      </c>
      <c r="R101">
        <v>0</v>
      </c>
      <c r="S101" s="79" t="s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 s="79" t="s">
        <v>8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 s="79" t="s">
        <v>9</v>
      </c>
      <c r="B102">
        <v>0</v>
      </c>
      <c r="C102">
        <v>0</v>
      </c>
      <c r="D102">
        <v>0</v>
      </c>
      <c r="E102">
        <v>0</v>
      </c>
      <c r="F102">
        <v>0</v>
      </c>
      <c r="G102" s="79" t="s">
        <v>9</v>
      </c>
      <c r="H102">
        <v>0</v>
      </c>
      <c r="I102">
        <v>0</v>
      </c>
      <c r="J102">
        <v>0</v>
      </c>
      <c r="K102">
        <v>0</v>
      </c>
      <c r="L102">
        <v>0</v>
      </c>
      <c r="M102" s="79" t="s">
        <v>9</v>
      </c>
      <c r="N102">
        <v>0</v>
      </c>
      <c r="O102">
        <v>0</v>
      </c>
      <c r="P102">
        <v>0</v>
      </c>
      <c r="Q102">
        <v>0</v>
      </c>
      <c r="R102">
        <v>0</v>
      </c>
      <c r="S102" s="79" t="s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 s="79" t="s">
        <v>9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 s="79"/>
      <c r="F103" s="80"/>
    </row>
    <row r="104" spans="1:30" x14ac:dyDescent="0.2">
      <c r="A104" s="81" t="s">
        <v>13</v>
      </c>
      <c r="F104" s="80"/>
      <c r="G104" s="81" t="s">
        <v>13</v>
      </c>
      <c r="L104" s="80"/>
      <c r="M104" s="81" t="s">
        <v>13</v>
      </c>
      <c r="R104" s="80"/>
      <c r="S104" s="81" t="s">
        <v>13</v>
      </c>
      <c r="X104" s="80"/>
      <c r="Y104" s="81" t="s">
        <v>13</v>
      </c>
      <c r="AD104" s="80"/>
    </row>
    <row r="105" spans="1:30" x14ac:dyDescent="0.2">
      <c r="A105" s="79"/>
      <c r="B105" t="s">
        <v>4</v>
      </c>
      <c r="C105" t="s">
        <v>0</v>
      </c>
      <c r="D105" t="s">
        <v>1</v>
      </c>
      <c r="E105" t="s">
        <v>2</v>
      </c>
      <c r="F105" s="80" t="s">
        <v>5</v>
      </c>
      <c r="G105" s="79"/>
      <c r="H105" t="s">
        <v>4</v>
      </c>
      <c r="I105" t="s">
        <v>0</v>
      </c>
      <c r="J105" t="s">
        <v>1</v>
      </c>
      <c r="K105" t="s">
        <v>2</v>
      </c>
      <c r="L105" s="80" t="s">
        <v>5</v>
      </c>
      <c r="M105" s="79"/>
      <c r="N105" t="s">
        <v>4</v>
      </c>
      <c r="O105" t="s">
        <v>0</v>
      </c>
      <c r="P105" t="s">
        <v>1</v>
      </c>
      <c r="Q105" t="s">
        <v>2</v>
      </c>
      <c r="R105" s="80" t="s">
        <v>5</v>
      </c>
      <c r="S105" s="79"/>
      <c r="T105" t="s">
        <v>4</v>
      </c>
      <c r="U105" t="s">
        <v>0</v>
      </c>
      <c r="V105" t="s">
        <v>1</v>
      </c>
      <c r="W105" t="s">
        <v>2</v>
      </c>
      <c r="X105" s="80" t="s">
        <v>5</v>
      </c>
      <c r="Y105" s="79"/>
      <c r="Z105" t="s">
        <v>4</v>
      </c>
      <c r="AA105" t="s">
        <v>0</v>
      </c>
      <c r="AB105" t="s">
        <v>1</v>
      </c>
      <c r="AC105" t="s">
        <v>2</v>
      </c>
      <c r="AD105" s="80" t="s">
        <v>5</v>
      </c>
    </row>
    <row r="106" spans="1:30" x14ac:dyDescent="0.2">
      <c r="A106" s="79" t="s">
        <v>6</v>
      </c>
      <c r="B106">
        <v>0</v>
      </c>
      <c r="C106">
        <v>0</v>
      </c>
      <c r="D106">
        <v>0</v>
      </c>
      <c r="E106">
        <v>0</v>
      </c>
      <c r="F106">
        <v>0</v>
      </c>
      <c r="G106" s="79" t="s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 s="79" t="s">
        <v>6</v>
      </c>
      <c r="N106">
        <v>0</v>
      </c>
      <c r="O106">
        <v>0</v>
      </c>
      <c r="P106">
        <v>0</v>
      </c>
      <c r="Q106">
        <v>0</v>
      </c>
      <c r="R106">
        <v>0</v>
      </c>
      <c r="S106" s="79" t="s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 s="79" t="s">
        <v>6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">
      <c r="A107" s="79" t="s">
        <v>7</v>
      </c>
      <c r="B107">
        <v>0</v>
      </c>
      <c r="C107">
        <v>0</v>
      </c>
      <c r="D107">
        <v>0</v>
      </c>
      <c r="E107">
        <v>0</v>
      </c>
      <c r="F107">
        <v>0</v>
      </c>
      <c r="G107" s="79" t="s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 s="79" t="s">
        <v>7</v>
      </c>
      <c r="N107">
        <v>0</v>
      </c>
      <c r="O107">
        <v>0</v>
      </c>
      <c r="P107">
        <v>0</v>
      </c>
      <c r="Q107">
        <v>0</v>
      </c>
      <c r="R107">
        <v>0</v>
      </c>
      <c r="S107" s="79" t="s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 s="79" t="s">
        <v>7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">
      <c r="A108" s="79" t="s">
        <v>8</v>
      </c>
      <c r="B108">
        <v>0</v>
      </c>
      <c r="C108">
        <v>0</v>
      </c>
      <c r="D108">
        <v>0</v>
      </c>
      <c r="E108">
        <v>0</v>
      </c>
      <c r="F108">
        <v>0</v>
      </c>
      <c r="G108" s="79" t="s">
        <v>8</v>
      </c>
      <c r="H108">
        <v>0</v>
      </c>
      <c r="I108">
        <v>0</v>
      </c>
      <c r="J108">
        <v>0</v>
      </c>
      <c r="K108">
        <v>0</v>
      </c>
      <c r="L108">
        <v>0</v>
      </c>
      <c r="M108" s="79" t="s">
        <v>8</v>
      </c>
      <c r="N108">
        <v>0</v>
      </c>
      <c r="O108">
        <v>0</v>
      </c>
      <c r="P108">
        <v>0</v>
      </c>
      <c r="Q108">
        <v>0</v>
      </c>
      <c r="R108">
        <v>0</v>
      </c>
      <c r="S108" s="79" t="s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 s="79" t="s">
        <v>8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">
      <c r="A109" s="79" t="s">
        <v>9</v>
      </c>
      <c r="B109">
        <v>0</v>
      </c>
      <c r="C109">
        <v>0</v>
      </c>
      <c r="D109">
        <v>0</v>
      </c>
      <c r="E109">
        <v>0</v>
      </c>
      <c r="F109">
        <v>0</v>
      </c>
      <c r="G109" s="79" t="s">
        <v>9</v>
      </c>
      <c r="H109">
        <v>0</v>
      </c>
      <c r="I109">
        <v>0</v>
      </c>
      <c r="J109">
        <v>0</v>
      </c>
      <c r="K109">
        <v>0</v>
      </c>
      <c r="L109">
        <v>0</v>
      </c>
      <c r="M109" s="79" t="s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 s="79" t="s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 s="79" t="s">
        <v>9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">
      <c r="A110" s="79"/>
      <c r="F110" s="80"/>
    </row>
    <row r="111" spans="1:30" x14ac:dyDescent="0.2">
      <c r="A111" s="81"/>
      <c r="F111" s="80"/>
    </row>
    <row r="112" spans="1:30" x14ac:dyDescent="0.2">
      <c r="A112" s="79"/>
      <c r="F112" s="80"/>
    </row>
    <row r="113" spans="1:30" x14ac:dyDescent="0.2">
      <c r="A113" s="79"/>
      <c r="F113" s="80"/>
    </row>
    <row r="114" spans="1:30" x14ac:dyDescent="0.2">
      <c r="A114" s="79"/>
      <c r="F114" s="80"/>
    </row>
    <row r="115" spans="1:30" x14ac:dyDescent="0.2">
      <c r="A115" s="79"/>
      <c r="F115" s="80"/>
    </row>
    <row r="116" spans="1:30" x14ac:dyDescent="0.2">
      <c r="A116" s="79"/>
      <c r="C116" s="2"/>
      <c r="D116" s="2"/>
      <c r="E116" s="2"/>
      <c r="F116" s="80"/>
    </row>
    <row r="117" spans="1:30" x14ac:dyDescent="0.2">
      <c r="A117" s="79"/>
      <c r="F117" s="80"/>
    </row>
    <row r="118" spans="1:30" x14ac:dyDescent="0.2">
      <c r="A118" s="81" t="s">
        <v>10</v>
      </c>
      <c r="F118" s="80"/>
      <c r="G118" s="81" t="s">
        <v>10</v>
      </c>
      <c r="L118" s="80"/>
      <c r="M118" s="81" t="s">
        <v>10</v>
      </c>
      <c r="R118" s="80"/>
      <c r="S118" s="81" t="s">
        <v>10</v>
      </c>
      <c r="X118" s="80"/>
      <c r="Y118" s="81" t="s">
        <v>10</v>
      </c>
      <c r="AD118" s="80"/>
    </row>
    <row r="119" spans="1:30" x14ac:dyDescent="0.2">
      <c r="A119" s="79"/>
      <c r="B119" t="s">
        <v>4</v>
      </c>
      <c r="C119" t="s">
        <v>0</v>
      </c>
      <c r="D119" t="s">
        <v>1</v>
      </c>
      <c r="E119" t="s">
        <v>2</v>
      </c>
      <c r="F119" s="80" t="s">
        <v>5</v>
      </c>
      <c r="G119" s="79"/>
      <c r="H119" t="s">
        <v>4</v>
      </c>
      <c r="I119" t="s">
        <v>0</v>
      </c>
      <c r="J119" t="s">
        <v>1</v>
      </c>
      <c r="K119" t="s">
        <v>2</v>
      </c>
      <c r="L119" s="80" t="s">
        <v>5</v>
      </c>
      <c r="M119" s="79"/>
      <c r="N119" t="s">
        <v>4</v>
      </c>
      <c r="O119" t="s">
        <v>0</v>
      </c>
      <c r="P119" t="s">
        <v>1</v>
      </c>
      <c r="Q119" t="s">
        <v>2</v>
      </c>
      <c r="R119" s="80" t="s">
        <v>5</v>
      </c>
      <c r="S119" s="79"/>
      <c r="T119" t="s">
        <v>4</v>
      </c>
      <c r="U119" t="s">
        <v>0</v>
      </c>
      <c r="V119" t="s">
        <v>1</v>
      </c>
      <c r="W119" t="s">
        <v>2</v>
      </c>
      <c r="X119" s="80" t="s">
        <v>5</v>
      </c>
      <c r="Y119" s="79"/>
      <c r="Z119" t="s">
        <v>4</v>
      </c>
      <c r="AA119" t="s">
        <v>0</v>
      </c>
      <c r="AB119" t="s">
        <v>1</v>
      </c>
      <c r="AC119" t="s">
        <v>2</v>
      </c>
      <c r="AD119" s="80" t="s">
        <v>5</v>
      </c>
    </row>
    <row r="120" spans="1:30" x14ac:dyDescent="0.2">
      <c r="A120" s="79" t="s">
        <v>6</v>
      </c>
      <c r="B120">
        <v>0</v>
      </c>
      <c r="C120">
        <v>0</v>
      </c>
      <c r="D120">
        <v>0</v>
      </c>
      <c r="E120">
        <v>0</v>
      </c>
      <c r="F120">
        <v>0</v>
      </c>
      <c r="G120" s="79" t="s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 s="79" t="s">
        <v>6</v>
      </c>
      <c r="N120">
        <v>0</v>
      </c>
      <c r="O120">
        <v>0</v>
      </c>
      <c r="P120">
        <v>0</v>
      </c>
      <c r="Q120">
        <v>0</v>
      </c>
      <c r="R120">
        <v>0</v>
      </c>
      <c r="S120" s="79" t="s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 s="79" t="s">
        <v>6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 s="79" t="s">
        <v>7</v>
      </c>
      <c r="B121">
        <v>0</v>
      </c>
      <c r="C121">
        <v>0</v>
      </c>
      <c r="D121">
        <v>0</v>
      </c>
      <c r="E121">
        <v>0</v>
      </c>
      <c r="F121">
        <v>0</v>
      </c>
      <c r="G121" s="79" t="s">
        <v>7</v>
      </c>
      <c r="H121">
        <v>0</v>
      </c>
      <c r="I121">
        <v>0</v>
      </c>
      <c r="J121">
        <v>0</v>
      </c>
      <c r="K121">
        <v>0</v>
      </c>
      <c r="L121">
        <v>0</v>
      </c>
      <c r="M121" s="79" t="s">
        <v>7</v>
      </c>
      <c r="N121">
        <v>0</v>
      </c>
      <c r="O121">
        <v>0</v>
      </c>
      <c r="P121">
        <v>0</v>
      </c>
      <c r="Q121">
        <v>0</v>
      </c>
      <c r="R121">
        <v>0</v>
      </c>
      <c r="S121" s="79" t="s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 s="79" t="s">
        <v>7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 s="79" t="s">
        <v>8</v>
      </c>
      <c r="B122">
        <v>0</v>
      </c>
      <c r="C122">
        <v>0</v>
      </c>
      <c r="D122">
        <v>0</v>
      </c>
      <c r="E122">
        <v>0</v>
      </c>
      <c r="F122">
        <v>0</v>
      </c>
      <c r="G122" s="79" t="s">
        <v>8</v>
      </c>
      <c r="H122">
        <v>0</v>
      </c>
      <c r="I122">
        <v>0</v>
      </c>
      <c r="J122">
        <v>0</v>
      </c>
      <c r="K122">
        <v>0</v>
      </c>
      <c r="L122">
        <v>0</v>
      </c>
      <c r="M122" s="79" t="s">
        <v>8</v>
      </c>
      <c r="N122">
        <v>0</v>
      </c>
      <c r="O122">
        <v>0</v>
      </c>
      <c r="P122">
        <v>0</v>
      </c>
      <c r="Q122">
        <v>0</v>
      </c>
      <c r="R122">
        <v>0</v>
      </c>
      <c r="S122" s="79" t="s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 s="79" t="s">
        <v>8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">
      <c r="A123" s="79" t="s">
        <v>9</v>
      </c>
      <c r="B123">
        <v>0</v>
      </c>
      <c r="C123">
        <v>0</v>
      </c>
      <c r="D123">
        <v>0</v>
      </c>
      <c r="E123">
        <v>0</v>
      </c>
      <c r="F123">
        <v>0</v>
      </c>
      <c r="G123" s="79" t="s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 s="79" t="s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 s="79" t="s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 s="79" t="s">
        <v>9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">
      <c r="A124" s="79"/>
      <c r="F124" s="80"/>
    </row>
    <row r="125" spans="1:30" x14ac:dyDescent="0.2">
      <c r="A125" s="81" t="s">
        <v>11</v>
      </c>
      <c r="F125" s="80"/>
      <c r="G125" s="81" t="s">
        <v>11</v>
      </c>
      <c r="L125" s="80"/>
      <c r="M125" s="81" t="s">
        <v>11</v>
      </c>
      <c r="R125" s="80"/>
      <c r="S125" s="81" t="s">
        <v>11</v>
      </c>
      <c r="X125" s="80"/>
      <c r="Y125" s="81" t="s">
        <v>11</v>
      </c>
      <c r="AD125" s="80"/>
    </row>
    <row r="126" spans="1:30" x14ac:dyDescent="0.2">
      <c r="A126" s="79"/>
      <c r="B126" t="s">
        <v>4</v>
      </c>
      <c r="C126" t="s">
        <v>0</v>
      </c>
      <c r="D126" t="s">
        <v>1</v>
      </c>
      <c r="E126" t="s">
        <v>2</v>
      </c>
      <c r="F126" s="80" t="s">
        <v>5</v>
      </c>
      <c r="G126" s="79"/>
      <c r="H126" t="s">
        <v>4</v>
      </c>
      <c r="I126" t="s">
        <v>0</v>
      </c>
      <c r="J126" t="s">
        <v>1</v>
      </c>
      <c r="K126" t="s">
        <v>2</v>
      </c>
      <c r="L126" s="80" t="s">
        <v>5</v>
      </c>
      <c r="M126" s="79"/>
      <c r="N126" t="s">
        <v>4</v>
      </c>
      <c r="O126" t="s">
        <v>0</v>
      </c>
      <c r="P126" t="s">
        <v>1</v>
      </c>
      <c r="Q126" t="s">
        <v>2</v>
      </c>
      <c r="R126" s="80" t="s">
        <v>5</v>
      </c>
      <c r="S126" s="79"/>
      <c r="T126" t="s">
        <v>4</v>
      </c>
      <c r="U126" t="s">
        <v>0</v>
      </c>
      <c r="V126" t="s">
        <v>1</v>
      </c>
      <c r="W126" t="s">
        <v>2</v>
      </c>
      <c r="X126" s="80" t="s">
        <v>5</v>
      </c>
      <c r="Y126" s="79"/>
      <c r="Z126" t="s">
        <v>4</v>
      </c>
      <c r="AA126" t="s">
        <v>0</v>
      </c>
      <c r="AB126" t="s">
        <v>1</v>
      </c>
      <c r="AC126" t="s">
        <v>2</v>
      </c>
      <c r="AD126" s="80" t="s">
        <v>5</v>
      </c>
    </row>
    <row r="127" spans="1:30" x14ac:dyDescent="0.2">
      <c r="A127" s="79" t="s">
        <v>6</v>
      </c>
      <c r="B127">
        <v>0</v>
      </c>
      <c r="C127">
        <v>0</v>
      </c>
      <c r="D127">
        <v>0</v>
      </c>
      <c r="E127">
        <v>0</v>
      </c>
      <c r="F127">
        <v>0</v>
      </c>
      <c r="G127" s="79" t="s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 s="79" t="s">
        <v>6</v>
      </c>
      <c r="N127">
        <v>0</v>
      </c>
      <c r="O127">
        <v>0</v>
      </c>
      <c r="P127">
        <v>0</v>
      </c>
      <c r="Q127">
        <v>0</v>
      </c>
      <c r="R127">
        <v>0</v>
      </c>
      <c r="S127" s="79" t="s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 s="79" t="s">
        <v>6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">
      <c r="A128" s="79" t="s">
        <v>7</v>
      </c>
      <c r="B128">
        <v>0</v>
      </c>
      <c r="C128">
        <v>0</v>
      </c>
      <c r="D128">
        <v>0</v>
      </c>
      <c r="E128">
        <v>0</v>
      </c>
      <c r="F128">
        <v>0</v>
      </c>
      <c r="G128" s="79" t="s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 s="79" t="s">
        <v>7</v>
      </c>
      <c r="N128">
        <v>0</v>
      </c>
      <c r="O128">
        <v>0</v>
      </c>
      <c r="P128">
        <v>0</v>
      </c>
      <c r="Q128">
        <v>0</v>
      </c>
      <c r="R128">
        <v>0</v>
      </c>
      <c r="S128" s="79" t="s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 s="79" t="s">
        <v>7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">
      <c r="A129" s="79" t="s">
        <v>8</v>
      </c>
      <c r="B129">
        <v>0</v>
      </c>
      <c r="C129">
        <v>0</v>
      </c>
      <c r="D129">
        <v>0</v>
      </c>
      <c r="E129">
        <v>0</v>
      </c>
      <c r="F129">
        <v>0</v>
      </c>
      <c r="G129" s="79" t="s">
        <v>8</v>
      </c>
      <c r="H129">
        <v>0</v>
      </c>
      <c r="I129">
        <v>0</v>
      </c>
      <c r="J129">
        <v>0</v>
      </c>
      <c r="K129">
        <v>0</v>
      </c>
      <c r="L129">
        <v>0</v>
      </c>
      <c r="M129" s="79" t="s">
        <v>8</v>
      </c>
      <c r="N129">
        <v>0</v>
      </c>
      <c r="O129">
        <v>0</v>
      </c>
      <c r="P129">
        <v>0</v>
      </c>
      <c r="Q129">
        <v>0</v>
      </c>
      <c r="R129">
        <v>0</v>
      </c>
      <c r="S129" s="79" t="s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 s="79" t="s">
        <v>8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ht="16" thickBot="1" x14ac:dyDescent="0.25">
      <c r="A130" s="82" t="s">
        <v>9</v>
      </c>
      <c r="B130">
        <v>0</v>
      </c>
      <c r="C130">
        <v>0</v>
      </c>
      <c r="D130">
        <v>0</v>
      </c>
      <c r="E130">
        <v>0</v>
      </c>
      <c r="F130">
        <v>0</v>
      </c>
      <c r="G130" s="82" t="s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 s="82" t="s">
        <v>9</v>
      </c>
      <c r="N130">
        <v>0</v>
      </c>
      <c r="O130">
        <v>0</v>
      </c>
      <c r="P130">
        <v>0</v>
      </c>
      <c r="Q130">
        <v>0</v>
      </c>
      <c r="R130">
        <v>0</v>
      </c>
      <c r="S130" s="82" t="s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 s="82" t="s">
        <v>9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2" spans="1:30" x14ac:dyDescent="0.2">
      <c r="A132" s="81" t="s">
        <v>193</v>
      </c>
      <c r="F132" s="80"/>
      <c r="G132" s="81" t="s">
        <v>193</v>
      </c>
      <c r="L132" s="80"/>
      <c r="M132" s="81" t="s">
        <v>193</v>
      </c>
      <c r="R132" s="80"/>
      <c r="S132" s="81" t="s">
        <v>193</v>
      </c>
      <c r="X132" s="80"/>
      <c r="Y132" s="81" t="s">
        <v>193</v>
      </c>
      <c r="AD132" s="80"/>
    </row>
    <row r="133" spans="1:30" x14ac:dyDescent="0.2">
      <c r="A133" s="79"/>
      <c r="B133" t="s">
        <v>4</v>
      </c>
      <c r="C133" t="s">
        <v>0</v>
      </c>
      <c r="D133" t="s">
        <v>1</v>
      </c>
      <c r="E133" t="s">
        <v>2</v>
      </c>
      <c r="F133" s="80" t="s">
        <v>5</v>
      </c>
      <c r="G133" s="79"/>
      <c r="H133" t="s">
        <v>4</v>
      </c>
      <c r="I133" t="s">
        <v>0</v>
      </c>
      <c r="J133" t="s">
        <v>1</v>
      </c>
      <c r="K133" t="s">
        <v>2</v>
      </c>
      <c r="L133" s="80" t="s">
        <v>5</v>
      </c>
      <c r="M133" s="79"/>
      <c r="N133" t="s">
        <v>4</v>
      </c>
      <c r="O133" t="s">
        <v>0</v>
      </c>
      <c r="P133" t="s">
        <v>1</v>
      </c>
      <c r="Q133" t="s">
        <v>2</v>
      </c>
      <c r="R133" s="80" t="s">
        <v>5</v>
      </c>
      <c r="S133" s="79"/>
      <c r="T133" t="s">
        <v>4</v>
      </c>
      <c r="U133" t="s">
        <v>0</v>
      </c>
      <c r="V133" t="s">
        <v>1</v>
      </c>
      <c r="W133" t="s">
        <v>2</v>
      </c>
      <c r="X133" s="80" t="s">
        <v>5</v>
      </c>
      <c r="Y133" s="79"/>
      <c r="Z133" t="s">
        <v>4</v>
      </c>
      <c r="AA133" t="s">
        <v>0</v>
      </c>
      <c r="AB133" t="s">
        <v>1</v>
      </c>
      <c r="AC133" t="s">
        <v>2</v>
      </c>
      <c r="AD133" s="80" t="s">
        <v>5</v>
      </c>
    </row>
    <row r="134" spans="1:30" x14ac:dyDescent="0.2">
      <c r="A134" s="79" t="s">
        <v>6</v>
      </c>
      <c r="B134">
        <v>0</v>
      </c>
      <c r="C134">
        <v>0</v>
      </c>
      <c r="D134">
        <v>0</v>
      </c>
      <c r="E134">
        <v>0</v>
      </c>
      <c r="F134">
        <v>0</v>
      </c>
      <c r="G134" s="79" t="s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 s="79" t="s">
        <v>6</v>
      </c>
      <c r="N134">
        <v>0</v>
      </c>
      <c r="O134">
        <v>0</v>
      </c>
      <c r="P134">
        <v>0</v>
      </c>
      <c r="Q134">
        <v>0</v>
      </c>
      <c r="R134">
        <v>0</v>
      </c>
      <c r="S134" s="79" t="s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 s="79" t="s">
        <v>6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">
      <c r="A135" s="79" t="s">
        <v>7</v>
      </c>
      <c r="B135">
        <v>0</v>
      </c>
      <c r="C135">
        <v>0</v>
      </c>
      <c r="D135">
        <v>0</v>
      </c>
      <c r="E135">
        <v>0</v>
      </c>
      <c r="F135">
        <v>0</v>
      </c>
      <c r="G135" s="79" t="s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 s="79" t="s">
        <v>7</v>
      </c>
      <c r="N135">
        <v>0</v>
      </c>
      <c r="O135">
        <v>0</v>
      </c>
      <c r="P135">
        <v>0</v>
      </c>
      <c r="Q135">
        <v>0</v>
      </c>
      <c r="R135">
        <v>0</v>
      </c>
      <c r="S135" s="79" t="s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 s="79" t="s">
        <v>7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">
      <c r="A136" s="79" t="s">
        <v>8</v>
      </c>
      <c r="B136">
        <v>0</v>
      </c>
      <c r="C136">
        <v>0</v>
      </c>
      <c r="D136">
        <v>0</v>
      </c>
      <c r="E136">
        <v>0</v>
      </c>
      <c r="F136">
        <v>0</v>
      </c>
      <c r="G136" s="79" t="s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 s="79" t="s">
        <v>8</v>
      </c>
      <c r="N136">
        <v>0</v>
      </c>
      <c r="O136">
        <v>0</v>
      </c>
      <c r="P136">
        <v>0</v>
      </c>
      <c r="Q136">
        <v>0</v>
      </c>
      <c r="R136">
        <v>0</v>
      </c>
      <c r="S136" s="79" t="s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 s="79" t="s">
        <v>8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">
      <c r="A137" s="79" t="s">
        <v>9</v>
      </c>
      <c r="B137">
        <v>0</v>
      </c>
      <c r="C137">
        <v>0</v>
      </c>
      <c r="D137">
        <v>0</v>
      </c>
      <c r="E137">
        <v>0</v>
      </c>
      <c r="F137">
        <v>0</v>
      </c>
      <c r="G137" s="79" t="s">
        <v>9</v>
      </c>
      <c r="H137">
        <v>0</v>
      </c>
      <c r="I137">
        <v>0</v>
      </c>
      <c r="J137">
        <v>0</v>
      </c>
      <c r="K137">
        <v>0</v>
      </c>
      <c r="L137">
        <v>0</v>
      </c>
      <c r="M137" s="79" t="s">
        <v>9</v>
      </c>
      <c r="N137">
        <v>0</v>
      </c>
      <c r="O137">
        <v>0</v>
      </c>
      <c r="P137">
        <v>0</v>
      </c>
      <c r="Q137">
        <v>0</v>
      </c>
      <c r="R137">
        <v>0</v>
      </c>
      <c r="S137" s="79" t="s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 s="79" t="s">
        <v>9</v>
      </c>
      <c r="Z137">
        <v>0</v>
      </c>
      <c r="AA137">
        <v>0</v>
      </c>
      <c r="AB137">
        <v>0</v>
      </c>
      <c r="AC137">
        <v>0</v>
      </c>
      <c r="AD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EEC4-FE67-40F9-96B6-05F583A2994E}">
  <dimension ref="A1:F25"/>
  <sheetViews>
    <sheetView zoomScale="70" zoomScaleNormal="70" workbookViewId="0">
      <selection activeCell="C13" sqref="C13"/>
    </sheetView>
  </sheetViews>
  <sheetFormatPr baseColWidth="10" defaultColWidth="8.83203125" defaultRowHeight="15" x14ac:dyDescent="0.2"/>
  <cols>
    <col min="1" max="1" width="16.83203125" customWidth="1"/>
    <col min="2" max="2" width="19.5" customWidth="1"/>
  </cols>
  <sheetData>
    <row r="1" spans="1:6" x14ac:dyDescent="0.2">
      <c r="A1" s="1" t="s">
        <v>184</v>
      </c>
    </row>
    <row r="4" spans="1:6" x14ac:dyDescent="0.2">
      <c r="A4" t="s">
        <v>185</v>
      </c>
    </row>
    <row r="5" spans="1:6" x14ac:dyDescent="0.2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</row>
    <row r="6" spans="1:6" x14ac:dyDescent="0.2">
      <c r="A6" t="s">
        <v>44</v>
      </c>
      <c r="B6" t="s">
        <v>45</v>
      </c>
      <c r="C6" t="s">
        <v>187</v>
      </c>
      <c r="D6" t="s">
        <v>190</v>
      </c>
      <c r="E6" t="s">
        <v>188</v>
      </c>
    </row>
    <row r="7" spans="1:6" x14ac:dyDescent="0.2">
      <c r="A7" t="s">
        <v>44</v>
      </c>
      <c r="B7" t="s">
        <v>46</v>
      </c>
      <c r="C7" t="s">
        <v>186</v>
      </c>
      <c r="D7" t="s">
        <v>191</v>
      </c>
      <c r="E7" t="s">
        <v>189</v>
      </c>
    </row>
    <row r="8" spans="1:6" x14ac:dyDescent="0.2">
      <c r="A8" t="s">
        <v>44</v>
      </c>
      <c r="B8" t="s">
        <v>47</v>
      </c>
      <c r="C8" t="s">
        <v>186</v>
      </c>
      <c r="D8" t="s">
        <v>191</v>
      </c>
      <c r="E8" t="s">
        <v>186</v>
      </c>
    </row>
    <row r="9" spans="1:6" x14ac:dyDescent="0.2">
      <c r="A9" s="2" t="s">
        <v>44</v>
      </c>
      <c r="B9" s="2" t="s">
        <v>48</v>
      </c>
      <c r="C9" s="2" t="s">
        <v>186</v>
      </c>
      <c r="D9" s="2" t="s">
        <v>191</v>
      </c>
      <c r="E9" s="2" t="s">
        <v>186</v>
      </c>
    </row>
    <row r="10" spans="1:6" x14ac:dyDescent="0.2">
      <c r="A10" t="s">
        <v>49</v>
      </c>
      <c r="B10" t="s">
        <v>45</v>
      </c>
      <c r="F10" t="s">
        <v>192</v>
      </c>
    </row>
    <row r="11" spans="1:6" x14ac:dyDescent="0.2">
      <c r="A11" t="s">
        <v>49</v>
      </c>
      <c r="B11" t="s">
        <v>46</v>
      </c>
    </row>
    <row r="12" spans="1:6" x14ac:dyDescent="0.2">
      <c r="A12" t="s">
        <v>49</v>
      </c>
      <c r="B12" t="s">
        <v>47</v>
      </c>
    </row>
    <row r="13" spans="1:6" x14ac:dyDescent="0.2">
      <c r="A13" s="2" t="s">
        <v>49</v>
      </c>
      <c r="B13" s="2" t="s">
        <v>48</v>
      </c>
      <c r="C13" s="2"/>
      <c r="D13" s="2"/>
      <c r="E13" s="2"/>
    </row>
    <row r="14" spans="1:6" x14ac:dyDescent="0.2">
      <c r="A14" t="s">
        <v>50</v>
      </c>
      <c r="B14" t="s">
        <v>45</v>
      </c>
    </row>
    <row r="15" spans="1:6" x14ac:dyDescent="0.2">
      <c r="A15" t="s">
        <v>50</v>
      </c>
      <c r="B15" t="s">
        <v>46</v>
      </c>
    </row>
    <row r="16" spans="1:6" x14ac:dyDescent="0.2">
      <c r="A16" t="s">
        <v>50</v>
      </c>
      <c r="B16" t="s">
        <v>47</v>
      </c>
    </row>
    <row r="17" spans="1:5" x14ac:dyDescent="0.2">
      <c r="A17" s="2" t="s">
        <v>50</v>
      </c>
      <c r="B17" s="2" t="s">
        <v>48</v>
      </c>
      <c r="C17" s="2"/>
      <c r="D17" s="2"/>
      <c r="E17" s="2"/>
    </row>
    <row r="18" spans="1:5" x14ac:dyDescent="0.2">
      <c r="A18" t="s">
        <v>51</v>
      </c>
      <c r="B18" t="s">
        <v>45</v>
      </c>
    </row>
    <row r="19" spans="1:5" x14ac:dyDescent="0.2">
      <c r="A19" t="s">
        <v>51</v>
      </c>
      <c r="B19" t="s">
        <v>46</v>
      </c>
    </row>
    <row r="20" spans="1:5" x14ac:dyDescent="0.2">
      <c r="A20" t="s">
        <v>51</v>
      </c>
      <c r="B20" t="s">
        <v>47</v>
      </c>
    </row>
    <row r="21" spans="1:5" x14ac:dyDescent="0.2">
      <c r="A21" s="2" t="s">
        <v>51</v>
      </c>
      <c r="B21" s="2" t="s">
        <v>48</v>
      </c>
      <c r="C21" s="2"/>
      <c r="D21" s="2"/>
      <c r="E21" s="2"/>
    </row>
    <row r="22" spans="1:5" x14ac:dyDescent="0.2">
      <c r="A22" t="s">
        <v>52</v>
      </c>
      <c r="B22" t="s">
        <v>45</v>
      </c>
    </row>
    <row r="23" spans="1:5" x14ac:dyDescent="0.2">
      <c r="A23" t="s">
        <v>52</v>
      </c>
      <c r="B23" t="s">
        <v>46</v>
      </c>
    </row>
    <row r="24" spans="1:5" x14ac:dyDescent="0.2">
      <c r="A24" t="s">
        <v>52</v>
      </c>
      <c r="B24" t="s">
        <v>47</v>
      </c>
    </row>
    <row r="25" spans="1:5" x14ac:dyDescent="0.2">
      <c r="A25" t="s">
        <v>52</v>
      </c>
      <c r="B25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0168-F156-4DAE-93B1-AAD208272047}">
  <sheetPr>
    <tabColor theme="7"/>
  </sheetPr>
  <dimension ref="A1:AN180"/>
  <sheetViews>
    <sheetView topLeftCell="A63" zoomScale="80" zoomScaleNormal="80" workbookViewId="0">
      <selection activeCell="H84" sqref="H84"/>
    </sheetView>
  </sheetViews>
  <sheetFormatPr baseColWidth="10" defaultColWidth="8.83203125" defaultRowHeight="15" x14ac:dyDescent="0.2"/>
  <cols>
    <col min="4" max="4" width="20.5" bestFit="1" customWidth="1"/>
    <col min="5" max="5" width="15.83203125" style="40" bestFit="1" customWidth="1"/>
    <col min="6" max="6" width="14.83203125" style="10" bestFit="1" customWidth="1"/>
    <col min="8" max="8" width="16.1640625" style="52" bestFit="1" customWidth="1"/>
    <col min="9" max="9" width="15.5" style="58" bestFit="1" customWidth="1"/>
    <col min="10" max="10" width="12.83203125" bestFit="1" customWidth="1"/>
    <col min="11" max="11" width="15.83203125" style="64" bestFit="1" customWidth="1"/>
    <col min="12" max="12" width="14.6640625" bestFit="1" customWidth="1"/>
    <col min="13" max="13" width="14.83203125" bestFit="1" customWidth="1"/>
    <col min="16" max="16" width="15" bestFit="1" customWidth="1"/>
    <col min="17" max="17" width="11.83203125" bestFit="1" customWidth="1"/>
    <col min="18" max="18" width="12.6640625" bestFit="1" customWidth="1"/>
    <col min="19" max="19" width="11.83203125" bestFit="1" customWidth="1"/>
    <col min="23" max="23" width="11.83203125" bestFit="1" customWidth="1"/>
    <col min="25" max="25" width="12.1640625" bestFit="1" customWidth="1"/>
    <col min="30" max="30" width="13.5" customWidth="1"/>
    <col min="31" max="32" width="11" customWidth="1"/>
    <col min="37" max="37" width="14.83203125" bestFit="1" customWidth="1"/>
  </cols>
  <sheetData>
    <row r="1" spans="1:40" x14ac:dyDescent="0.2">
      <c r="A1" s="1" t="s">
        <v>157</v>
      </c>
    </row>
    <row r="5" spans="1:40" x14ac:dyDescent="0.2">
      <c r="E5" s="40" t="s">
        <v>152</v>
      </c>
      <c r="F5" s="10" t="s">
        <v>13</v>
      </c>
      <c r="H5" s="52" t="s">
        <v>153</v>
      </c>
      <c r="I5" s="58" t="s">
        <v>154</v>
      </c>
      <c r="K5" s="64" t="s">
        <v>155</v>
      </c>
      <c r="N5" t="s">
        <v>152</v>
      </c>
      <c r="U5" t="s">
        <v>13</v>
      </c>
      <c r="AB5" t="s">
        <v>153</v>
      </c>
      <c r="AI5" t="s">
        <v>154</v>
      </c>
    </row>
    <row r="6" spans="1:40" x14ac:dyDescent="0.2">
      <c r="H6" s="52" t="s">
        <v>141</v>
      </c>
      <c r="I6" s="58" t="s">
        <v>141</v>
      </c>
    </row>
    <row r="7" spans="1:40" x14ac:dyDescent="0.2">
      <c r="A7" s="38" t="s">
        <v>142</v>
      </c>
      <c r="B7" s="38" t="s">
        <v>143</v>
      </c>
      <c r="C7" s="38"/>
      <c r="D7" s="38" t="s">
        <v>4</v>
      </c>
      <c r="E7" s="41">
        <v>73567095.729271814</v>
      </c>
      <c r="F7" s="48">
        <v>35435505.359549142</v>
      </c>
      <c r="G7" s="39"/>
      <c r="H7" s="53">
        <v>213582323.03326428</v>
      </c>
      <c r="I7" s="59">
        <v>46049775.817981116</v>
      </c>
      <c r="J7" s="38"/>
      <c r="K7" s="65">
        <f>SUM(E7:I7)</f>
        <v>368634699.94006634</v>
      </c>
      <c r="N7" s="40" t="s">
        <v>156</v>
      </c>
      <c r="O7" s="40"/>
      <c r="P7" s="40">
        <v>1</v>
      </c>
      <c r="Q7" s="40">
        <v>2</v>
      </c>
      <c r="R7" s="40">
        <v>3</v>
      </c>
      <c r="S7" s="40">
        <v>4</v>
      </c>
      <c r="U7" s="50" t="s">
        <v>156</v>
      </c>
      <c r="V7" s="49"/>
      <c r="W7" s="49">
        <v>1</v>
      </c>
      <c r="X7" s="49">
        <v>2</v>
      </c>
      <c r="Y7" s="49">
        <v>3</v>
      </c>
      <c r="Z7" s="49">
        <v>4</v>
      </c>
      <c r="AB7" s="55" t="s">
        <v>156</v>
      </c>
      <c r="AC7" s="56"/>
      <c r="AD7" s="56">
        <v>1</v>
      </c>
      <c r="AE7" s="56">
        <v>2</v>
      </c>
      <c r="AF7" s="56">
        <v>3</v>
      </c>
      <c r="AG7" s="56">
        <v>4</v>
      </c>
      <c r="AI7" s="61" t="s">
        <v>156</v>
      </c>
      <c r="AJ7" s="62"/>
      <c r="AK7" s="62">
        <v>1</v>
      </c>
      <c r="AL7" s="62">
        <v>2</v>
      </c>
      <c r="AM7" s="62">
        <v>3</v>
      </c>
      <c r="AN7" s="62">
        <v>4</v>
      </c>
    </row>
    <row r="8" spans="1:40" x14ac:dyDescent="0.2">
      <c r="D8" t="s">
        <v>127</v>
      </c>
      <c r="E8" s="42">
        <v>25989630.524386797</v>
      </c>
      <c r="F8" s="10">
        <v>18844771.917778999</v>
      </c>
      <c r="G8" s="37"/>
      <c r="H8" s="54">
        <v>157257939.75334853</v>
      </c>
      <c r="I8" s="60">
        <v>53607002.322335161</v>
      </c>
      <c r="K8" s="66">
        <f>SUM(E8:I8)</f>
        <v>255699344.51784948</v>
      </c>
      <c r="N8" s="40"/>
      <c r="O8" s="40" t="s">
        <v>4</v>
      </c>
      <c r="P8" s="40" cm="1">
        <f t="array" ref="P8:P12">E7:E11</f>
        <v>73567095.729271814</v>
      </c>
      <c r="Q8" s="40" cm="1">
        <f t="array" ref="Q8:Q12">E12:E16</f>
        <v>62103711.097454183</v>
      </c>
      <c r="R8" s="40" cm="1">
        <f t="array" ref="R8:R12">E17:E21</f>
        <v>108315905.32616259</v>
      </c>
      <c r="S8" s="40" cm="1">
        <f t="array" ref="S8:S12">E22:E26</f>
        <v>69996608.582936689</v>
      </c>
      <c r="U8" s="51"/>
      <c r="V8" s="10" t="s">
        <v>4</v>
      </c>
      <c r="W8" s="10" cm="1">
        <f t="array" ref="W8:W12">F7:F11</f>
        <v>35435505.359549142</v>
      </c>
      <c r="X8" s="10" cm="1">
        <f t="array" ref="X8:X12">F12:F16</f>
        <v>30726979.807901975</v>
      </c>
      <c r="Y8" s="10" cm="1">
        <f t="array" ref="Y8:Y12">F17:F21</f>
        <v>58054384.827431135</v>
      </c>
      <c r="Z8" s="10" cm="1">
        <f t="array" ref="Z8:Z12">F22:F26</f>
        <v>43073057.542174369</v>
      </c>
      <c r="AB8" s="57"/>
      <c r="AC8" s="52" t="s">
        <v>4</v>
      </c>
      <c r="AD8" s="54" cm="1">
        <f t="array" ref="AD8:AD12">H7:H11</f>
        <v>213582323.03326428</v>
      </c>
      <c r="AE8" s="54" cm="1">
        <f t="array" ref="AE8:AE12">H12:H16</f>
        <v>30435318.392497189</v>
      </c>
      <c r="AF8" s="54" cm="1">
        <f t="array" ref="AF8:AF12">H17:H21</f>
        <v>3628104.7063428373</v>
      </c>
      <c r="AG8" s="54" cm="1">
        <f t="array" ref="AG8:AG12">H22:H26</f>
        <v>0</v>
      </c>
      <c r="AI8" s="63"/>
      <c r="AJ8" s="58" t="s">
        <v>4</v>
      </c>
      <c r="AK8" s="60" cm="1">
        <f t="array" ref="AK8:AK12">I7:I11</f>
        <v>46049775.817981116</v>
      </c>
      <c r="AL8" s="60" cm="1">
        <f t="array" ref="AL8:AL12">I12:I16</f>
        <v>497944.3083565681</v>
      </c>
      <c r="AM8" s="60" cm="1">
        <f t="array" ref="AM8:AM12">I17:I21</f>
        <v>148629.8204247432</v>
      </c>
      <c r="AN8" s="60" cm="1">
        <f t="array" ref="AN8:AN12">I22:I26</f>
        <v>0</v>
      </c>
    </row>
    <row r="9" spans="1:40" x14ac:dyDescent="0.2">
      <c r="D9" t="s">
        <v>128</v>
      </c>
      <c r="E9" s="42">
        <v>170514425.61360657</v>
      </c>
      <c r="F9" s="10">
        <v>32948876.988484442</v>
      </c>
      <c r="G9" s="37"/>
      <c r="H9" s="54">
        <v>327280812.36392599</v>
      </c>
      <c r="I9" s="60">
        <v>308787687.52345288</v>
      </c>
      <c r="K9" s="66">
        <f t="shared" ref="K9:K71" si="0">SUM(E9:I9)</f>
        <v>839531802.48946989</v>
      </c>
      <c r="N9" s="40"/>
      <c r="O9" s="40" t="s">
        <v>127</v>
      </c>
      <c r="P9" s="40">
        <v>25989630.524386797</v>
      </c>
      <c r="Q9" s="40">
        <v>6819512.380345067</v>
      </c>
      <c r="R9" s="40">
        <v>3421998.9043716257</v>
      </c>
      <c r="S9" s="40">
        <v>3677658.8981213383</v>
      </c>
      <c r="U9" s="51"/>
      <c r="V9" s="10" t="s">
        <v>127</v>
      </c>
      <c r="W9" s="10">
        <v>18844771.917778999</v>
      </c>
      <c r="X9" s="10">
        <v>9149414.4536255822</v>
      </c>
      <c r="Y9" s="10">
        <v>18881071.612601202</v>
      </c>
      <c r="Z9" s="10">
        <v>11088700.487714434</v>
      </c>
      <c r="AB9" s="57"/>
      <c r="AC9" s="52" t="s">
        <v>127</v>
      </c>
      <c r="AD9" s="52">
        <v>157257939.75334853</v>
      </c>
      <c r="AE9" s="52">
        <v>7469916.7193171866</v>
      </c>
      <c r="AF9" s="52">
        <v>269745.05823390884</v>
      </c>
      <c r="AG9" s="52">
        <v>0</v>
      </c>
      <c r="AI9" s="63"/>
      <c r="AJ9" s="58" t="s">
        <v>127</v>
      </c>
      <c r="AK9" s="58">
        <v>53607002.322335161</v>
      </c>
      <c r="AL9" s="58">
        <v>120592.72401192375</v>
      </c>
      <c r="AM9" s="58">
        <v>0</v>
      </c>
      <c r="AN9" s="58">
        <v>190107.37757854562</v>
      </c>
    </row>
    <row r="10" spans="1:40" x14ac:dyDescent="0.2">
      <c r="D10" t="s">
        <v>144</v>
      </c>
      <c r="E10" s="42">
        <v>210877162.29446441</v>
      </c>
      <c r="F10" s="10">
        <v>34202856.034986816</v>
      </c>
      <c r="G10" s="37"/>
      <c r="H10" s="54">
        <v>276488324.03376031</v>
      </c>
      <c r="I10" s="60">
        <v>255814495.17264292</v>
      </c>
      <c r="K10" s="66">
        <f t="shared" si="0"/>
        <v>777382837.53585446</v>
      </c>
      <c r="N10" s="40"/>
      <c r="O10" s="40" t="s">
        <v>128</v>
      </c>
      <c r="P10" s="40">
        <v>170514425.61360657</v>
      </c>
      <c r="Q10" s="40">
        <v>68308805.781324551</v>
      </c>
      <c r="R10" s="40">
        <v>92657193.078676522</v>
      </c>
      <c r="S10" s="40">
        <v>81509249.776201814</v>
      </c>
      <c r="U10" s="51"/>
      <c r="V10" s="10" t="s">
        <v>128</v>
      </c>
      <c r="W10" s="10">
        <v>32948876.988484442</v>
      </c>
      <c r="X10" s="10">
        <v>15676999.826750832</v>
      </c>
      <c r="Y10" s="10">
        <v>23210206.549527071</v>
      </c>
      <c r="Z10" s="10">
        <v>38971380.932125866</v>
      </c>
      <c r="AB10" s="57"/>
      <c r="AC10" s="52" t="s">
        <v>128</v>
      </c>
      <c r="AD10" s="52">
        <v>327280812.36392599</v>
      </c>
      <c r="AE10" s="52">
        <v>29230838.197081987</v>
      </c>
      <c r="AF10" s="52">
        <v>17722085.159343217</v>
      </c>
      <c r="AG10" s="52">
        <v>3335385.8426924986</v>
      </c>
      <c r="AI10" s="63"/>
      <c r="AJ10" s="58" t="s">
        <v>128</v>
      </c>
      <c r="AK10" s="58">
        <v>308787687.52345288</v>
      </c>
      <c r="AL10" s="58">
        <v>17602611.740222216</v>
      </c>
      <c r="AM10" s="58">
        <v>4315738.4502219697</v>
      </c>
      <c r="AN10" s="58">
        <v>18704.57693289352</v>
      </c>
    </row>
    <row r="11" spans="1:40" x14ac:dyDescent="0.2">
      <c r="D11" t="s">
        <v>130</v>
      </c>
      <c r="E11" s="42">
        <v>101063340.49659064</v>
      </c>
      <c r="F11" s="10">
        <v>7415676.3781351801</v>
      </c>
      <c r="G11" s="37"/>
      <c r="H11" s="54">
        <v>94932479.120899439</v>
      </c>
      <c r="I11" s="60">
        <v>66719644.10033413</v>
      </c>
      <c r="K11" s="66">
        <f t="shared" si="0"/>
        <v>270131140.09595937</v>
      </c>
      <c r="N11" s="40"/>
      <c r="O11" s="40" t="s">
        <v>129</v>
      </c>
      <c r="P11" s="40">
        <v>210877162.29446441</v>
      </c>
      <c r="Q11" s="40">
        <v>36714795.921058685</v>
      </c>
      <c r="R11" s="40">
        <v>33266448.009455897</v>
      </c>
      <c r="S11" s="40">
        <v>11409446.706559137</v>
      </c>
      <c r="U11" s="51"/>
      <c r="V11" s="10" t="s">
        <v>129</v>
      </c>
      <c r="W11" s="10">
        <v>34202856.034986816</v>
      </c>
      <c r="X11" s="10">
        <v>13615681.054002317</v>
      </c>
      <c r="Y11" s="10">
        <v>9647478.683310926</v>
      </c>
      <c r="Z11" s="10">
        <v>3632091.4705579854</v>
      </c>
      <c r="AB11" s="57"/>
      <c r="AC11" s="52" t="s">
        <v>129</v>
      </c>
      <c r="AD11" s="52">
        <v>276488324.03376031</v>
      </c>
      <c r="AE11" s="52">
        <v>5816267.5259198975</v>
      </c>
      <c r="AF11" s="52">
        <v>331494.9799234012</v>
      </c>
      <c r="AG11" s="52">
        <v>0</v>
      </c>
      <c r="AI11" s="63"/>
      <c r="AJ11" s="58" t="s">
        <v>129</v>
      </c>
      <c r="AK11" s="58">
        <v>255814495.17264292</v>
      </c>
      <c r="AL11" s="58">
        <v>914399.51785471581</v>
      </c>
      <c r="AM11" s="58">
        <v>76987.847019988389</v>
      </c>
      <c r="AN11" s="58">
        <v>0</v>
      </c>
    </row>
    <row r="12" spans="1:40" x14ac:dyDescent="0.2">
      <c r="B12" t="s">
        <v>145</v>
      </c>
      <c r="D12" t="s">
        <v>4</v>
      </c>
      <c r="E12" s="42">
        <v>62103711.097454183</v>
      </c>
      <c r="F12" s="10">
        <v>30726979.807901975</v>
      </c>
      <c r="G12" s="37"/>
      <c r="H12" s="54">
        <v>30435318.392497189</v>
      </c>
      <c r="I12" s="60">
        <v>497944.3083565681</v>
      </c>
      <c r="K12" s="66">
        <f t="shared" si="0"/>
        <v>123763953.60620992</v>
      </c>
      <c r="N12" s="40"/>
      <c r="O12" s="40" t="s">
        <v>130</v>
      </c>
      <c r="P12" s="40">
        <v>101063340.49659064</v>
      </c>
      <c r="Q12" s="40">
        <v>24155087.217673175</v>
      </c>
      <c r="R12" s="40">
        <v>30176887.226454414</v>
      </c>
      <c r="S12" s="40">
        <v>16449740.029686393</v>
      </c>
      <c r="U12" s="51"/>
      <c r="V12" s="10" t="s">
        <v>130</v>
      </c>
      <c r="W12" s="10">
        <v>7415676.3781351801</v>
      </c>
      <c r="X12" s="10">
        <v>3793835.3715218082</v>
      </c>
      <c r="Y12" s="10">
        <v>2752702.3217593916</v>
      </c>
      <c r="Z12" s="10">
        <v>7964326.0556970015</v>
      </c>
      <c r="AB12" s="57"/>
      <c r="AC12" s="52" t="s">
        <v>130</v>
      </c>
      <c r="AD12" s="52">
        <v>94932479.120899439</v>
      </c>
      <c r="AE12" s="52">
        <v>4832439.0411567343</v>
      </c>
      <c r="AF12" s="52">
        <v>806922.11720188276</v>
      </c>
      <c r="AG12" s="52">
        <v>0</v>
      </c>
      <c r="AI12" s="63"/>
      <c r="AJ12" s="58" t="s">
        <v>130</v>
      </c>
      <c r="AK12" s="58">
        <v>66719644.10033413</v>
      </c>
      <c r="AL12" s="58">
        <v>95549.783063861294</v>
      </c>
      <c r="AM12" s="58">
        <v>0</v>
      </c>
      <c r="AN12" s="58">
        <v>0</v>
      </c>
    </row>
    <row r="13" spans="1:40" x14ac:dyDescent="0.2">
      <c r="D13" t="s">
        <v>127</v>
      </c>
      <c r="E13" s="42">
        <v>6819512.380345067</v>
      </c>
      <c r="F13" s="10">
        <v>9149414.4536255822</v>
      </c>
      <c r="G13" s="37"/>
      <c r="H13" s="54">
        <v>7469916.7193171866</v>
      </c>
      <c r="I13" s="60">
        <v>120592.72401192375</v>
      </c>
      <c r="K13" s="66">
        <f t="shared" si="0"/>
        <v>23559436.277299758</v>
      </c>
    </row>
    <row r="14" spans="1:40" x14ac:dyDescent="0.2">
      <c r="D14" t="s">
        <v>128</v>
      </c>
      <c r="E14" s="42">
        <v>68308805.781324551</v>
      </c>
      <c r="F14" s="10">
        <v>15676999.826750832</v>
      </c>
      <c r="G14" s="37"/>
      <c r="H14" s="54">
        <v>29230838.197081987</v>
      </c>
      <c r="I14" s="60">
        <v>17602611.740222216</v>
      </c>
      <c r="K14" s="66">
        <f t="shared" si="0"/>
        <v>130819255.54537958</v>
      </c>
    </row>
    <row r="15" spans="1:40" x14ac:dyDescent="0.2">
      <c r="D15" t="s">
        <v>144</v>
      </c>
      <c r="E15" s="42">
        <v>36714795.921058685</v>
      </c>
      <c r="F15" s="10">
        <v>13615681.054002317</v>
      </c>
      <c r="G15" s="37"/>
      <c r="H15" s="54">
        <v>5816267.5259198975</v>
      </c>
      <c r="I15" s="60">
        <v>914399.51785471581</v>
      </c>
      <c r="K15" s="66">
        <f t="shared" si="0"/>
        <v>57061144.018835612</v>
      </c>
    </row>
    <row r="16" spans="1:40" x14ac:dyDescent="0.2">
      <c r="D16" t="s">
        <v>130</v>
      </c>
      <c r="E16" s="42">
        <v>24155087.217673175</v>
      </c>
      <c r="F16" s="10">
        <v>3793835.3715218082</v>
      </c>
      <c r="G16" s="37"/>
      <c r="H16" s="54">
        <v>4832439.0411567343</v>
      </c>
      <c r="I16" s="60">
        <v>95549.783063861294</v>
      </c>
      <c r="K16" s="66">
        <f t="shared" si="0"/>
        <v>32876911.413415581</v>
      </c>
      <c r="O16" s="22"/>
      <c r="P16" s="23"/>
      <c r="Q16" s="23"/>
      <c r="R16" s="23"/>
      <c r="S16" s="23"/>
      <c r="V16" s="22"/>
      <c r="W16" s="23"/>
      <c r="X16" s="23"/>
      <c r="Y16" s="23"/>
      <c r="Z16" s="23"/>
    </row>
    <row r="17" spans="1:40" x14ac:dyDescent="0.2">
      <c r="B17" t="s">
        <v>146</v>
      </c>
      <c r="D17" t="s">
        <v>4</v>
      </c>
      <c r="E17" s="42">
        <v>108315905.32616259</v>
      </c>
      <c r="F17" s="10">
        <v>58054384.827431135</v>
      </c>
      <c r="G17" s="37"/>
      <c r="H17" s="54">
        <v>3628104.7063428373</v>
      </c>
      <c r="I17" s="60">
        <v>148629.8204247432</v>
      </c>
      <c r="K17" s="66">
        <f t="shared" si="0"/>
        <v>170147024.6803613</v>
      </c>
      <c r="O17" s="22"/>
      <c r="P17" s="23"/>
      <c r="Q17" s="23"/>
      <c r="R17" s="23"/>
      <c r="S17" s="23"/>
      <c r="V17" s="22"/>
      <c r="W17" s="23"/>
      <c r="X17" s="23"/>
      <c r="Y17" s="23"/>
      <c r="Z17" s="23"/>
    </row>
    <row r="18" spans="1:40" x14ac:dyDescent="0.2">
      <c r="D18" t="s">
        <v>127</v>
      </c>
      <c r="E18" s="42">
        <v>3421998.9043716257</v>
      </c>
      <c r="F18" s="10">
        <v>18881071.612601202</v>
      </c>
      <c r="G18" s="37"/>
      <c r="H18" s="54">
        <v>269745.05823390884</v>
      </c>
      <c r="I18" s="60">
        <v>0</v>
      </c>
      <c r="K18" s="66">
        <f t="shared" si="0"/>
        <v>22572815.575206738</v>
      </c>
      <c r="O18" s="22"/>
      <c r="P18" s="23"/>
      <c r="Q18" s="23"/>
      <c r="R18" s="23"/>
      <c r="S18" s="23"/>
      <c r="V18" s="22"/>
      <c r="W18" s="23"/>
      <c r="X18" s="23"/>
      <c r="Y18" s="23"/>
      <c r="Z18" s="23"/>
    </row>
    <row r="19" spans="1:40" x14ac:dyDescent="0.2">
      <c r="D19" t="s">
        <v>128</v>
      </c>
      <c r="E19" s="42">
        <v>92657193.078676522</v>
      </c>
      <c r="F19" s="10">
        <v>23210206.549527071</v>
      </c>
      <c r="G19" s="37"/>
      <c r="H19" s="54">
        <v>17722085.159343217</v>
      </c>
      <c r="I19" s="60">
        <v>4315738.4502219697</v>
      </c>
      <c r="K19" s="66">
        <f t="shared" si="0"/>
        <v>137905223.23776877</v>
      </c>
      <c r="O19" s="22"/>
      <c r="P19" s="23"/>
      <c r="Q19" s="23"/>
      <c r="R19" s="23"/>
      <c r="S19" s="23"/>
      <c r="V19" s="22"/>
      <c r="W19" s="23"/>
      <c r="X19" s="23"/>
      <c r="Y19" s="23"/>
      <c r="Z19" s="23"/>
    </row>
    <row r="20" spans="1:40" x14ac:dyDescent="0.2">
      <c r="D20" t="s">
        <v>144</v>
      </c>
      <c r="E20" s="42">
        <v>33266448.009455897</v>
      </c>
      <c r="F20" s="10">
        <v>9647478.683310926</v>
      </c>
      <c r="G20" s="37"/>
      <c r="H20" s="54">
        <v>331494.9799234012</v>
      </c>
      <c r="I20" s="60">
        <v>76987.847019988389</v>
      </c>
      <c r="K20" s="66">
        <f t="shared" si="0"/>
        <v>43322409.519710213</v>
      </c>
      <c r="O20" s="22"/>
      <c r="P20" s="23"/>
      <c r="Q20" s="23"/>
      <c r="R20" s="23"/>
      <c r="S20" s="23"/>
      <c r="V20" s="22"/>
      <c r="W20" s="23"/>
      <c r="X20" s="23"/>
      <c r="Y20" s="23"/>
      <c r="Z20" s="23"/>
    </row>
    <row r="21" spans="1:40" x14ac:dyDescent="0.2">
      <c r="D21" t="s">
        <v>130</v>
      </c>
      <c r="E21" s="42">
        <v>30176887.226454414</v>
      </c>
      <c r="F21" s="10">
        <v>2752702.3217593916</v>
      </c>
      <c r="G21" s="37"/>
      <c r="H21" s="54">
        <v>806922.11720188276</v>
      </c>
      <c r="I21" s="60">
        <v>0</v>
      </c>
      <c r="K21" s="66">
        <f t="shared" si="0"/>
        <v>33736511.665415689</v>
      </c>
    </row>
    <row r="22" spans="1:40" x14ac:dyDescent="0.2">
      <c r="B22" t="s">
        <v>147</v>
      </c>
      <c r="D22" t="s">
        <v>4</v>
      </c>
      <c r="E22" s="42">
        <v>69996608.582936689</v>
      </c>
      <c r="F22" s="10">
        <v>43073057.542174369</v>
      </c>
      <c r="G22" s="37"/>
      <c r="H22" s="54">
        <v>0</v>
      </c>
      <c r="I22" s="60">
        <v>0</v>
      </c>
      <c r="K22" s="66">
        <f t="shared" si="0"/>
        <v>113069666.12511106</v>
      </c>
    </row>
    <row r="23" spans="1:40" x14ac:dyDescent="0.2">
      <c r="D23" t="s">
        <v>127</v>
      </c>
      <c r="E23" s="42">
        <v>3677658.8981213383</v>
      </c>
      <c r="F23" s="10">
        <v>11088700.487714434</v>
      </c>
      <c r="G23" s="37"/>
      <c r="H23" s="54">
        <v>0</v>
      </c>
      <c r="I23" s="60">
        <v>190107.37757854562</v>
      </c>
      <c r="K23" s="66">
        <f t="shared" si="0"/>
        <v>14956466.763414318</v>
      </c>
    </row>
    <row r="24" spans="1:40" x14ac:dyDescent="0.2">
      <c r="D24" t="s">
        <v>128</v>
      </c>
      <c r="E24" s="42">
        <v>81509249.776201814</v>
      </c>
      <c r="F24" s="10">
        <v>38971380.932125866</v>
      </c>
      <c r="G24" s="37"/>
      <c r="H24" s="54">
        <v>3335385.8426924986</v>
      </c>
      <c r="I24" s="60">
        <v>18704.57693289352</v>
      </c>
      <c r="K24" s="66">
        <f t="shared" si="0"/>
        <v>123834721.12795307</v>
      </c>
    </row>
    <row r="25" spans="1:40" x14ac:dyDescent="0.2">
      <c r="D25" t="s">
        <v>144</v>
      </c>
      <c r="E25" s="42">
        <v>11409446.706559137</v>
      </c>
      <c r="F25" s="10">
        <v>3632091.4705579854</v>
      </c>
      <c r="G25" s="37"/>
      <c r="H25" s="54">
        <v>0</v>
      </c>
      <c r="I25" s="60">
        <v>0</v>
      </c>
      <c r="K25" s="66">
        <f t="shared" si="0"/>
        <v>15041538.177117122</v>
      </c>
    </row>
    <row r="26" spans="1:40" x14ac:dyDescent="0.2">
      <c r="D26" t="s">
        <v>130</v>
      </c>
      <c r="E26" s="42">
        <v>16449740.029686393</v>
      </c>
      <c r="F26" s="10">
        <v>7964326.0556970015</v>
      </c>
      <c r="G26" s="37"/>
      <c r="H26" s="54">
        <v>0</v>
      </c>
      <c r="I26" s="60">
        <v>0</v>
      </c>
      <c r="K26" s="66">
        <f t="shared" si="0"/>
        <v>24414066.085383393</v>
      </c>
    </row>
    <row r="27" spans="1:40" x14ac:dyDescent="0.2">
      <c r="A27" s="38" t="s">
        <v>148</v>
      </c>
      <c r="B27" s="38" t="s">
        <v>143</v>
      </c>
      <c r="C27" s="38"/>
      <c r="D27" s="38" t="s">
        <v>4</v>
      </c>
      <c r="E27" s="41">
        <v>143150556.33846951</v>
      </c>
      <c r="F27" s="48">
        <v>6595983.5438170535</v>
      </c>
      <c r="G27" s="39"/>
      <c r="H27" s="53">
        <v>224242161.20972186</v>
      </c>
      <c r="I27" s="59">
        <v>42838906.310514309</v>
      </c>
      <c r="J27" s="38"/>
      <c r="K27" s="65">
        <f t="shared" si="0"/>
        <v>416827607.40252274</v>
      </c>
      <c r="N27" s="43">
        <v>2</v>
      </c>
      <c r="O27" s="44"/>
      <c r="P27" s="43">
        <v>1</v>
      </c>
      <c r="Q27" s="43">
        <v>2</v>
      </c>
      <c r="R27" s="43">
        <v>3</v>
      </c>
      <c r="S27" s="43">
        <v>4</v>
      </c>
      <c r="U27" s="50">
        <v>2</v>
      </c>
      <c r="V27" s="49"/>
      <c r="W27" s="49">
        <v>1</v>
      </c>
      <c r="X27" s="49">
        <v>2</v>
      </c>
      <c r="Y27" s="49">
        <v>3</v>
      </c>
      <c r="Z27" s="49">
        <v>4</v>
      </c>
      <c r="AB27" s="55">
        <v>2</v>
      </c>
      <c r="AC27" s="56"/>
      <c r="AD27" s="56">
        <v>1</v>
      </c>
      <c r="AE27" s="56">
        <v>2</v>
      </c>
      <c r="AF27" s="56">
        <v>3</v>
      </c>
      <c r="AG27" s="56">
        <v>4</v>
      </c>
      <c r="AI27" s="61">
        <v>2</v>
      </c>
      <c r="AJ27" s="62"/>
      <c r="AK27" s="62">
        <v>1</v>
      </c>
      <c r="AL27" s="62">
        <v>2</v>
      </c>
      <c r="AM27" s="62">
        <v>3</v>
      </c>
      <c r="AN27" s="62">
        <v>4</v>
      </c>
    </row>
    <row r="28" spans="1:40" x14ac:dyDescent="0.2">
      <c r="D28" t="s">
        <v>127</v>
      </c>
      <c r="E28" s="42">
        <v>46949659.71617499</v>
      </c>
      <c r="F28" s="10">
        <v>7777276.1558707403</v>
      </c>
      <c r="G28" s="37"/>
      <c r="H28" s="54">
        <v>198665758.76320118</v>
      </c>
      <c r="I28" s="60">
        <v>54722417.12557631</v>
      </c>
      <c r="K28" s="66">
        <f t="shared" si="0"/>
        <v>308115111.76082319</v>
      </c>
      <c r="N28" s="40"/>
      <c r="O28" s="45" t="s">
        <v>4</v>
      </c>
      <c r="P28" s="46" cm="1">
        <f t="array" ref="P28:P32">E27:E31</f>
        <v>143150556.33846951</v>
      </c>
      <c r="Q28" s="46" cm="1">
        <f t="array" ref="Q28:Q32">E32:E36</f>
        <v>93808525.980722234</v>
      </c>
      <c r="R28" s="46" cm="1">
        <f t="array" ref="R28:R32">E37:E41</f>
        <v>201964352.48621926</v>
      </c>
      <c r="S28" s="46" cm="1">
        <f t="array" ref="S28:S32">E42:E46</f>
        <v>124589843.63906081</v>
      </c>
      <c r="U28" s="51"/>
      <c r="V28" s="10" t="s">
        <v>4</v>
      </c>
      <c r="W28" s="10" cm="1">
        <f t="array" ref="W28:W32">F27:F31</f>
        <v>6595983.5438170535</v>
      </c>
      <c r="X28" s="10" cm="1">
        <f t="array" ref="X28:X32">F32:F36</f>
        <v>16419048.725812387</v>
      </c>
      <c r="Y28" s="10" cm="1">
        <f t="array" ref="Y28:Y32">F37:F41</f>
        <v>44218138.589446634</v>
      </c>
      <c r="Z28" s="10" cm="1">
        <f t="array" ref="Z28:Z32">F42:F46</f>
        <v>35031116.476991601</v>
      </c>
      <c r="AB28" s="57"/>
      <c r="AC28" s="52" t="s">
        <v>4</v>
      </c>
      <c r="AD28" s="54" cm="1">
        <f t="array" ref="AD28:AD32">H27:H31</f>
        <v>224242161.20972186</v>
      </c>
      <c r="AE28" s="54" cm="1">
        <f t="array" ref="AE28:AE32">H32:H36</f>
        <v>33602115.512977101</v>
      </c>
      <c r="AF28" s="54" cm="1">
        <f t="array" ref="AF28:AF32">H37:H41</f>
        <v>5886922.9007782154</v>
      </c>
      <c r="AG28" s="54" cm="1">
        <f t="array" ref="AG28:AG32">H42:H46</f>
        <v>389743.17004601145</v>
      </c>
      <c r="AI28" s="63"/>
      <c r="AJ28" s="58" t="s">
        <v>4</v>
      </c>
      <c r="AK28" s="60" cm="1">
        <f t="array" ref="AK28:AK32">I27:I31</f>
        <v>42838906.310514309</v>
      </c>
      <c r="AL28" s="60" cm="1">
        <f t="array" ref="AL28:AL32">I32:I36</f>
        <v>376756.97031777585</v>
      </c>
      <c r="AM28" s="60" cm="1">
        <f t="array" ref="AM28:AM32">I37:I41</f>
        <v>292707.36421851494</v>
      </c>
      <c r="AN28" s="60" cm="1">
        <f t="array" ref="AN28:AN32">I42:I46</f>
        <v>134138.7363931158</v>
      </c>
    </row>
    <row r="29" spans="1:40" x14ac:dyDescent="0.2">
      <c r="D29" t="s">
        <v>128</v>
      </c>
      <c r="E29" s="42">
        <v>352808892.02783644</v>
      </c>
      <c r="F29" s="10">
        <v>10516467.380774844</v>
      </c>
      <c r="G29" s="37"/>
      <c r="H29" s="54">
        <v>366721538.81897926</v>
      </c>
      <c r="I29" s="60">
        <v>366382535.46080923</v>
      </c>
      <c r="K29" s="66">
        <f t="shared" si="0"/>
        <v>1096429433.6883998</v>
      </c>
      <c r="N29" s="40"/>
      <c r="O29" s="45" t="s">
        <v>127</v>
      </c>
      <c r="P29" s="46">
        <v>46949659.71617499</v>
      </c>
      <c r="Q29" s="46">
        <v>6049865.2952725589</v>
      </c>
      <c r="R29" s="46">
        <v>14792306.792019628</v>
      </c>
      <c r="S29" s="46">
        <v>6892280.8763933927</v>
      </c>
      <c r="U29" s="51"/>
      <c r="V29" s="10" t="s">
        <v>127</v>
      </c>
      <c r="W29" s="10">
        <v>7777276.1558707403</v>
      </c>
      <c r="X29" s="10">
        <v>8458050.2186138872</v>
      </c>
      <c r="Y29" s="10">
        <v>17204635.447309799</v>
      </c>
      <c r="Z29" s="10">
        <v>16910418.695996836</v>
      </c>
      <c r="AB29" s="57"/>
      <c r="AC29" s="52" t="s">
        <v>127</v>
      </c>
      <c r="AD29" s="52">
        <v>198665758.76320118</v>
      </c>
      <c r="AE29" s="52">
        <v>9526514.5561398305</v>
      </c>
      <c r="AF29" s="52">
        <v>1670717.9570541126</v>
      </c>
      <c r="AG29" s="52">
        <v>0</v>
      </c>
      <c r="AI29" s="63"/>
      <c r="AJ29" s="58" t="s">
        <v>127</v>
      </c>
      <c r="AK29" s="58">
        <v>54722417.12557631</v>
      </c>
      <c r="AL29" s="58">
        <v>64938.170048379543</v>
      </c>
      <c r="AM29" s="58">
        <v>0</v>
      </c>
      <c r="AN29" s="58">
        <v>0</v>
      </c>
    </row>
    <row r="30" spans="1:40" x14ac:dyDescent="0.2">
      <c r="D30" t="s">
        <v>144</v>
      </c>
      <c r="E30" s="42">
        <v>403169489.63768768</v>
      </c>
      <c r="F30" s="10">
        <v>11023359.406599861</v>
      </c>
      <c r="G30" s="37"/>
      <c r="H30" s="54">
        <v>345112148.70103472</v>
      </c>
      <c r="I30" s="60">
        <v>199206446.71564555</v>
      </c>
      <c r="K30" s="66">
        <f t="shared" si="0"/>
        <v>958511444.46096778</v>
      </c>
      <c r="N30" s="40"/>
      <c r="O30" s="45" t="s">
        <v>128</v>
      </c>
      <c r="P30" s="46">
        <v>352808892.02783644</v>
      </c>
      <c r="Q30" s="46">
        <v>126401380.6929134</v>
      </c>
      <c r="R30" s="46">
        <v>147670513.99375638</v>
      </c>
      <c r="S30" s="46">
        <v>140848188.65088058</v>
      </c>
      <c r="U30" s="51"/>
      <c r="V30" s="10" t="s">
        <v>128</v>
      </c>
      <c r="W30" s="10">
        <v>10516467.380774844</v>
      </c>
      <c r="X30" s="10">
        <v>7892849.7825569557</v>
      </c>
      <c r="Y30" s="10">
        <v>16358911.315888152</v>
      </c>
      <c r="Z30" s="10">
        <v>24191465.293708097</v>
      </c>
      <c r="AB30" s="57"/>
      <c r="AC30" s="52" t="s">
        <v>128</v>
      </c>
      <c r="AD30" s="52">
        <v>366721538.81897926</v>
      </c>
      <c r="AE30" s="52">
        <v>31286771.223309457</v>
      </c>
      <c r="AF30" s="52">
        <v>25236845.406816985</v>
      </c>
      <c r="AG30" s="52">
        <v>7248267.0838227738</v>
      </c>
      <c r="AI30" s="63"/>
      <c r="AJ30" s="58" t="s">
        <v>128</v>
      </c>
      <c r="AK30" s="58">
        <v>366382535.46080923</v>
      </c>
      <c r="AL30" s="58">
        <v>19434959.704308219</v>
      </c>
      <c r="AM30" s="58">
        <v>4501619.4343592944</v>
      </c>
      <c r="AN30" s="58">
        <v>0</v>
      </c>
    </row>
    <row r="31" spans="1:40" x14ac:dyDescent="0.2">
      <c r="D31" t="s">
        <v>130</v>
      </c>
      <c r="E31" s="42">
        <v>215868462.28286833</v>
      </c>
      <c r="F31" s="10">
        <v>2763216.8462180905</v>
      </c>
      <c r="G31" s="37"/>
      <c r="H31" s="54">
        <v>111470403.30133593</v>
      </c>
      <c r="I31" s="60">
        <v>66167916.246994205</v>
      </c>
      <c r="K31" s="66">
        <f t="shared" si="0"/>
        <v>396269998.6774165</v>
      </c>
      <c r="N31" s="40"/>
      <c r="O31" s="45" t="s">
        <v>129</v>
      </c>
      <c r="P31" s="46">
        <v>403169489.63768768</v>
      </c>
      <c r="Q31" s="46">
        <v>68608221.585215956</v>
      </c>
      <c r="R31" s="46">
        <v>56455113.785599694</v>
      </c>
      <c r="S31" s="46">
        <v>22327786.231300637</v>
      </c>
      <c r="U31" s="51"/>
      <c r="V31" s="10" t="s">
        <v>129</v>
      </c>
      <c r="W31" s="10">
        <v>11023359.406599861</v>
      </c>
      <c r="X31" s="10">
        <v>8496896.4194489084</v>
      </c>
      <c r="Y31" s="10">
        <v>5229249.1496687951</v>
      </c>
      <c r="Z31" s="10">
        <v>5949641.958997665</v>
      </c>
      <c r="AB31" s="57"/>
      <c r="AC31" s="52" t="s">
        <v>129</v>
      </c>
      <c r="AD31" s="52">
        <v>345112148.70103472</v>
      </c>
      <c r="AE31" s="52">
        <v>8212373.3749902472</v>
      </c>
      <c r="AF31" s="52">
        <v>1674320.5532049558</v>
      </c>
      <c r="AG31" s="52">
        <v>0</v>
      </c>
      <c r="AI31" s="63"/>
      <c r="AJ31" s="58" t="s">
        <v>129</v>
      </c>
      <c r="AK31" s="58">
        <v>199206446.71564555</v>
      </c>
      <c r="AL31" s="58">
        <v>294917.60853430047</v>
      </c>
      <c r="AM31" s="58">
        <v>15302.957232930888</v>
      </c>
      <c r="AN31" s="58">
        <v>0</v>
      </c>
    </row>
    <row r="32" spans="1:40" x14ac:dyDescent="0.2">
      <c r="B32" t="s">
        <v>145</v>
      </c>
      <c r="D32" t="s">
        <v>4</v>
      </c>
      <c r="E32" s="42">
        <v>93808525.980722234</v>
      </c>
      <c r="F32" s="10">
        <v>16419048.725812387</v>
      </c>
      <c r="G32" s="37"/>
      <c r="H32" s="54">
        <v>33602115.512977101</v>
      </c>
      <c r="I32" s="60">
        <v>376756.97031777585</v>
      </c>
      <c r="K32" s="66">
        <f t="shared" si="0"/>
        <v>144206447.1898295</v>
      </c>
      <c r="N32" s="40"/>
      <c r="O32" s="45" t="s">
        <v>130</v>
      </c>
      <c r="P32" s="46">
        <v>215868462.28286833</v>
      </c>
      <c r="Q32" s="46">
        <v>51389395.04401315</v>
      </c>
      <c r="R32" s="46">
        <v>40011083.202286579</v>
      </c>
      <c r="S32" s="47">
        <v>24802793.620145433</v>
      </c>
      <c r="U32" s="51"/>
      <c r="V32" s="10" t="s">
        <v>130</v>
      </c>
      <c r="W32" s="10">
        <v>2763216.8462180905</v>
      </c>
      <c r="X32" s="10">
        <v>2213494.163874154</v>
      </c>
      <c r="Y32" s="10">
        <v>2341839.7665914553</v>
      </c>
      <c r="Z32" s="10">
        <v>3634612.3570721303</v>
      </c>
      <c r="AB32" s="57"/>
      <c r="AC32" s="52" t="s">
        <v>130</v>
      </c>
      <c r="AD32" s="52">
        <v>111470403.30133593</v>
      </c>
      <c r="AE32" s="52">
        <v>3123227.2599696708</v>
      </c>
      <c r="AF32" s="52">
        <v>503842.79456928757</v>
      </c>
      <c r="AG32" s="52">
        <v>380514.69230167364</v>
      </c>
      <c r="AI32" s="63"/>
      <c r="AJ32" s="58" t="s">
        <v>130</v>
      </c>
      <c r="AK32" s="58">
        <v>66167916.246994205</v>
      </c>
      <c r="AL32" s="58">
        <v>282804.20859137084</v>
      </c>
      <c r="AM32" s="58">
        <v>0</v>
      </c>
      <c r="AN32" s="58">
        <v>0</v>
      </c>
    </row>
    <row r="33" spans="1:40" x14ac:dyDescent="0.2">
      <c r="D33" t="s">
        <v>127</v>
      </c>
      <c r="E33" s="42">
        <v>6049865.2952725589</v>
      </c>
      <c r="F33" s="10">
        <v>8458050.2186138872</v>
      </c>
      <c r="G33" s="37"/>
      <c r="H33" s="54">
        <v>9526514.5561398305</v>
      </c>
      <c r="I33" s="60">
        <v>64938.170048379543</v>
      </c>
      <c r="K33" s="66">
        <f t="shared" si="0"/>
        <v>24099368.240074657</v>
      </c>
    </row>
    <row r="34" spans="1:40" x14ac:dyDescent="0.2">
      <c r="D34" t="s">
        <v>128</v>
      </c>
      <c r="E34" s="42">
        <v>126401380.6929134</v>
      </c>
      <c r="F34" s="10">
        <v>7892849.7825569557</v>
      </c>
      <c r="G34" s="37"/>
      <c r="H34" s="54">
        <v>31286771.223309457</v>
      </c>
      <c r="I34" s="60">
        <v>19434959.704308219</v>
      </c>
      <c r="K34" s="66">
        <f t="shared" si="0"/>
        <v>185015961.40308803</v>
      </c>
    </row>
    <row r="35" spans="1:40" x14ac:dyDescent="0.2">
      <c r="D35" t="s">
        <v>144</v>
      </c>
      <c r="E35" s="42">
        <v>68608221.585215956</v>
      </c>
      <c r="F35" s="10">
        <v>8496896.4194489084</v>
      </c>
      <c r="G35" s="37"/>
      <c r="H35" s="54">
        <v>8212373.3749902472</v>
      </c>
      <c r="I35" s="60">
        <v>294917.60853430047</v>
      </c>
      <c r="K35" s="66">
        <f t="shared" si="0"/>
        <v>85612408.988189429</v>
      </c>
    </row>
    <row r="36" spans="1:40" x14ac:dyDescent="0.2">
      <c r="D36" t="s">
        <v>130</v>
      </c>
      <c r="E36" s="42">
        <v>51389395.04401315</v>
      </c>
      <c r="F36" s="10">
        <v>2213494.163874154</v>
      </c>
      <c r="G36" s="37"/>
      <c r="H36" s="54">
        <v>3123227.2599696708</v>
      </c>
      <c r="I36" s="60">
        <v>282804.20859137084</v>
      </c>
      <c r="K36" s="66">
        <f t="shared" si="0"/>
        <v>57008920.676448353</v>
      </c>
    </row>
    <row r="37" spans="1:40" x14ac:dyDescent="0.2">
      <c r="B37" t="s">
        <v>146</v>
      </c>
      <c r="D37" t="s">
        <v>4</v>
      </c>
      <c r="E37" s="42">
        <v>201964352.48621926</v>
      </c>
      <c r="F37" s="10">
        <v>44218138.589446634</v>
      </c>
      <c r="G37" s="37"/>
      <c r="H37" s="54">
        <v>5886922.9007782154</v>
      </c>
      <c r="I37" s="60">
        <v>292707.36421851494</v>
      </c>
      <c r="K37" s="66">
        <f t="shared" si="0"/>
        <v>252362121.3406626</v>
      </c>
    </row>
    <row r="38" spans="1:40" x14ac:dyDescent="0.2">
      <c r="D38" t="s">
        <v>127</v>
      </c>
      <c r="E38" s="42">
        <v>14792306.792019628</v>
      </c>
      <c r="F38" s="10">
        <v>17204635.447309799</v>
      </c>
      <c r="G38" s="37"/>
      <c r="H38" s="54">
        <v>1670717.9570541126</v>
      </c>
      <c r="I38" s="60">
        <v>0</v>
      </c>
      <c r="K38" s="66">
        <f t="shared" si="0"/>
        <v>33667660.196383543</v>
      </c>
    </row>
    <row r="39" spans="1:40" x14ac:dyDescent="0.2">
      <c r="D39" t="s">
        <v>128</v>
      </c>
      <c r="E39" s="42">
        <v>147670513.99375638</v>
      </c>
      <c r="F39" s="10">
        <v>16358911.315888152</v>
      </c>
      <c r="G39" s="37"/>
      <c r="H39" s="54">
        <v>25236845.406816985</v>
      </c>
      <c r="I39" s="60">
        <v>4501619.4343592944</v>
      </c>
      <c r="K39" s="66">
        <f t="shared" si="0"/>
        <v>193767890.15082079</v>
      </c>
    </row>
    <row r="40" spans="1:40" x14ac:dyDescent="0.2">
      <c r="D40" t="s">
        <v>144</v>
      </c>
      <c r="E40" s="42">
        <v>56455113.785599694</v>
      </c>
      <c r="F40" s="10">
        <v>5229249.1496687951</v>
      </c>
      <c r="G40" s="37"/>
      <c r="H40" s="54">
        <v>1674320.5532049558</v>
      </c>
      <c r="I40" s="60">
        <v>15302.957232930888</v>
      </c>
      <c r="K40" s="66">
        <f t="shared" si="0"/>
        <v>63373986.445706375</v>
      </c>
    </row>
    <row r="41" spans="1:40" x14ac:dyDescent="0.2">
      <c r="D41" t="s">
        <v>130</v>
      </c>
      <c r="E41" s="42">
        <v>40011083.202286579</v>
      </c>
      <c r="F41" s="10">
        <v>2341839.7665914553</v>
      </c>
      <c r="G41" s="37"/>
      <c r="H41" s="54">
        <v>503842.79456928757</v>
      </c>
      <c r="I41" s="60">
        <v>0</v>
      </c>
      <c r="K41" s="66">
        <f t="shared" si="0"/>
        <v>42856765.763447322</v>
      </c>
    </row>
    <row r="42" spans="1:40" x14ac:dyDescent="0.2">
      <c r="B42" t="s">
        <v>147</v>
      </c>
      <c r="D42" t="s">
        <v>4</v>
      </c>
      <c r="E42" s="42">
        <v>124589843.63906081</v>
      </c>
      <c r="F42" s="10">
        <v>35031116.476991601</v>
      </c>
      <c r="G42" s="37"/>
      <c r="H42" s="54">
        <v>389743.17004601145</v>
      </c>
      <c r="I42" s="60">
        <v>134138.7363931158</v>
      </c>
      <c r="K42" s="66">
        <f t="shared" si="0"/>
        <v>160144842.02249154</v>
      </c>
    </row>
    <row r="43" spans="1:40" x14ac:dyDescent="0.2">
      <c r="D43" t="s">
        <v>127</v>
      </c>
      <c r="E43" s="42">
        <v>6892280.8763933927</v>
      </c>
      <c r="F43" s="10">
        <v>16910418.695996836</v>
      </c>
      <c r="G43" s="37"/>
      <c r="H43" s="54">
        <v>0</v>
      </c>
      <c r="I43" s="60">
        <v>0</v>
      </c>
      <c r="K43" s="66">
        <f t="shared" si="0"/>
        <v>23802699.572390229</v>
      </c>
    </row>
    <row r="44" spans="1:40" x14ac:dyDescent="0.2">
      <c r="D44" t="s">
        <v>128</v>
      </c>
      <c r="E44" s="42">
        <v>140848188.65088058</v>
      </c>
      <c r="F44" s="10">
        <v>24191465.293708097</v>
      </c>
      <c r="G44" s="37"/>
      <c r="H44" s="54">
        <v>7248267.0838227738</v>
      </c>
      <c r="I44" s="60">
        <v>0</v>
      </c>
      <c r="K44" s="66">
        <f t="shared" si="0"/>
        <v>172287921.02841145</v>
      </c>
    </row>
    <row r="45" spans="1:40" x14ac:dyDescent="0.2">
      <c r="D45" t="s">
        <v>144</v>
      </c>
      <c r="E45" s="42">
        <v>22327786.231300637</v>
      </c>
      <c r="F45" s="10">
        <v>5949641.958997665</v>
      </c>
      <c r="G45" s="37"/>
      <c r="H45" s="54">
        <v>0</v>
      </c>
      <c r="I45" s="60">
        <v>0</v>
      </c>
      <c r="K45" s="66">
        <f t="shared" si="0"/>
        <v>28277428.190298304</v>
      </c>
    </row>
    <row r="46" spans="1:40" x14ac:dyDescent="0.2">
      <c r="D46" t="s">
        <v>130</v>
      </c>
      <c r="E46" s="42">
        <v>24802793.620145433</v>
      </c>
      <c r="F46" s="10">
        <v>3634612.3570721303</v>
      </c>
      <c r="G46" s="37"/>
      <c r="H46" s="54">
        <v>380514.69230167364</v>
      </c>
      <c r="I46" s="60">
        <v>0</v>
      </c>
      <c r="K46" s="66">
        <f t="shared" si="0"/>
        <v>28817920.669519234</v>
      </c>
    </row>
    <row r="47" spans="1:40" x14ac:dyDescent="0.2">
      <c r="A47" s="38" t="s">
        <v>149</v>
      </c>
      <c r="B47" s="38" t="s">
        <v>143</v>
      </c>
      <c r="C47" s="38"/>
      <c r="D47" s="38" t="s">
        <v>4</v>
      </c>
      <c r="E47" s="41">
        <v>81473629.872409165</v>
      </c>
      <c r="F47" s="48">
        <v>1543015.456262093</v>
      </c>
      <c r="G47" s="39"/>
      <c r="H47" s="53">
        <v>109067014.22781603</v>
      </c>
      <c r="I47" s="59">
        <v>17636474.739204232</v>
      </c>
      <c r="J47" s="38"/>
      <c r="K47" s="65">
        <f t="shared" si="0"/>
        <v>209720134.29569152</v>
      </c>
      <c r="N47" s="43">
        <v>3</v>
      </c>
      <c r="O47" s="44"/>
      <c r="P47" s="43">
        <v>1</v>
      </c>
      <c r="Q47" s="43">
        <v>2</v>
      </c>
      <c r="R47" s="43">
        <v>3</v>
      </c>
      <c r="S47" s="43">
        <v>4</v>
      </c>
      <c r="U47" s="50">
        <v>3</v>
      </c>
      <c r="V47" s="49"/>
      <c r="W47" s="49">
        <v>1</v>
      </c>
      <c r="X47" s="49">
        <v>2</v>
      </c>
      <c r="Y47" s="49">
        <v>3</v>
      </c>
      <c r="Z47" s="49">
        <v>4</v>
      </c>
      <c r="AB47" s="55">
        <v>3</v>
      </c>
      <c r="AC47" s="56"/>
      <c r="AD47" s="56">
        <v>1</v>
      </c>
      <c r="AE47" s="56">
        <v>2</v>
      </c>
      <c r="AF47" s="56">
        <v>3</v>
      </c>
      <c r="AG47" s="56">
        <v>4</v>
      </c>
      <c r="AI47" s="61">
        <v>3</v>
      </c>
      <c r="AJ47" s="62"/>
      <c r="AK47" s="62">
        <v>1</v>
      </c>
      <c r="AL47" s="62">
        <v>2</v>
      </c>
      <c r="AM47" s="62">
        <v>3</v>
      </c>
      <c r="AN47" s="62">
        <v>4</v>
      </c>
    </row>
    <row r="48" spans="1:40" x14ac:dyDescent="0.2">
      <c r="D48" t="s">
        <v>127</v>
      </c>
      <c r="E48" s="42">
        <v>21134043.305389691</v>
      </c>
      <c r="F48" s="10">
        <v>2538744.9738407135</v>
      </c>
      <c r="G48" s="37"/>
      <c r="H48" s="54">
        <v>98706250.711840943</v>
      </c>
      <c r="I48" s="60">
        <v>25707911.329698507</v>
      </c>
      <c r="K48" s="66">
        <f t="shared" si="0"/>
        <v>148086950.32076985</v>
      </c>
      <c r="N48" s="40"/>
      <c r="O48" s="45" t="s">
        <v>4</v>
      </c>
      <c r="P48" s="46" cm="1">
        <f t="array" ref="P48:P52">E47:E51</f>
        <v>81473629.872409165</v>
      </c>
      <c r="Q48" s="46" cm="1">
        <f t="array" ref="Q48:Q52">E52:E56</f>
        <v>64405375.914436787</v>
      </c>
      <c r="R48" s="46" cm="1">
        <f t="array" ref="R48:R52">E57:E61</f>
        <v>116710284.60466304</v>
      </c>
      <c r="S48" s="46" cm="1">
        <f t="array" ref="S48:S52">E62:E66</f>
        <v>74179042.120196506</v>
      </c>
      <c r="U48" s="51"/>
      <c r="V48" s="10" t="s">
        <v>4</v>
      </c>
      <c r="W48" s="10" cm="1">
        <f t="array" ref="W48:W52">F47:F51</f>
        <v>1543015.456262093</v>
      </c>
      <c r="X48" s="10" cm="1">
        <f t="array" ref="X48:X52">F52:F56</f>
        <v>5540978.3476145966</v>
      </c>
      <c r="Y48" s="10" cm="1">
        <f t="array" ref="Y48:Y52">F57:F61</f>
        <v>19709525.881380558</v>
      </c>
      <c r="Z48" s="10" cm="1">
        <f t="array" ref="Z48:Z52">F62:F66</f>
        <v>10962559.123539984</v>
      </c>
      <c r="AB48" s="57"/>
      <c r="AC48" s="52" t="s">
        <v>4</v>
      </c>
      <c r="AD48" s="54" cm="1">
        <f t="array" ref="AD48:AD52">H47:H51</f>
        <v>109067014.22781603</v>
      </c>
      <c r="AE48" s="54" cm="1">
        <f t="array" ref="AE48:AE52">H52:H56</f>
        <v>16504584.464850808</v>
      </c>
      <c r="AF48" s="54" cm="1">
        <f t="array" ref="AF48:AF52">H57:H61</f>
        <v>6962254.0383947622</v>
      </c>
      <c r="AG48" s="54" cm="1">
        <f t="array" ref="AG48:AG52">H62:H66</f>
        <v>0</v>
      </c>
      <c r="AI48" s="63"/>
      <c r="AJ48" s="58" t="s">
        <v>4</v>
      </c>
      <c r="AK48" s="60" cm="1">
        <f t="array" ref="AK48:AK52">I47:I51</f>
        <v>17636474.739204232</v>
      </c>
      <c r="AL48" s="60" cm="1">
        <f t="array" ref="AL48:AL52">I52:I56</f>
        <v>221280.47188515964</v>
      </c>
      <c r="AM48" s="60" cm="1">
        <f t="array" ref="AM48:AM52">I57:I61</f>
        <v>0</v>
      </c>
      <c r="AN48" s="60" cm="1">
        <f t="array" ref="AN48:AN52">I62:I66</f>
        <v>0</v>
      </c>
    </row>
    <row r="49" spans="2:40" x14ac:dyDescent="0.2">
      <c r="D49" t="s">
        <v>128</v>
      </c>
      <c r="E49" s="42">
        <v>195754518.9823589</v>
      </c>
      <c r="F49" s="10">
        <v>1737569.1094984952</v>
      </c>
      <c r="G49" s="37"/>
      <c r="H49" s="54">
        <v>197969794.33701986</v>
      </c>
      <c r="I49" s="60">
        <v>205417321.95317626</v>
      </c>
      <c r="K49" s="66">
        <f t="shared" si="0"/>
        <v>600879204.38205349</v>
      </c>
      <c r="N49" s="40"/>
      <c r="O49" s="45" t="s">
        <v>127</v>
      </c>
      <c r="P49" s="46">
        <v>21134043.305389691</v>
      </c>
      <c r="Q49" s="46">
        <v>8093006.1001928095</v>
      </c>
      <c r="R49" s="46">
        <v>4926758.7732418776</v>
      </c>
      <c r="S49" s="46">
        <v>3180471.1033630664</v>
      </c>
      <c r="U49" s="51"/>
      <c r="V49" s="10" t="s">
        <v>127</v>
      </c>
      <c r="W49" s="10">
        <v>2538744.9738407135</v>
      </c>
      <c r="X49" s="10">
        <v>3752009.2852966329</v>
      </c>
      <c r="Y49" s="10">
        <v>11694862.915211042</v>
      </c>
      <c r="Z49" s="10">
        <v>8235833.2737576906</v>
      </c>
      <c r="AB49" s="57"/>
      <c r="AC49" s="52" t="s">
        <v>127</v>
      </c>
      <c r="AD49" s="52">
        <v>98706250.711840943</v>
      </c>
      <c r="AE49" s="52">
        <v>11451144.898287579</v>
      </c>
      <c r="AF49" s="52">
        <v>1836086.7427130355</v>
      </c>
      <c r="AG49" s="52">
        <v>0</v>
      </c>
      <c r="AI49" s="63"/>
      <c r="AJ49" s="58" t="s">
        <v>127</v>
      </c>
      <c r="AK49" s="58">
        <v>25707911.329698507</v>
      </c>
      <c r="AL49" s="58">
        <v>0</v>
      </c>
      <c r="AM49" s="58">
        <v>0</v>
      </c>
      <c r="AN49" s="58">
        <v>0</v>
      </c>
    </row>
    <row r="50" spans="2:40" x14ac:dyDescent="0.2">
      <c r="D50" t="s">
        <v>144</v>
      </c>
      <c r="E50" s="42">
        <v>217434915.53243527</v>
      </c>
      <c r="F50" s="10">
        <v>3067690.9732198166</v>
      </c>
      <c r="G50" s="37"/>
      <c r="H50" s="54">
        <v>172698981.50980812</v>
      </c>
      <c r="I50" s="60">
        <v>80816674.473011494</v>
      </c>
      <c r="K50" s="66">
        <f t="shared" si="0"/>
        <v>474018262.48847473</v>
      </c>
      <c r="N50" s="40"/>
      <c r="O50" s="45" t="s">
        <v>128</v>
      </c>
      <c r="P50" s="46">
        <v>195754518.9823589</v>
      </c>
      <c r="Q50" s="46">
        <v>69213913.584064662</v>
      </c>
      <c r="R50" s="46">
        <v>74784688.967899621</v>
      </c>
      <c r="S50" s="46">
        <v>72303599.46418713</v>
      </c>
      <c r="U50" s="51"/>
      <c r="V50" s="10" t="s">
        <v>128</v>
      </c>
      <c r="W50" s="10">
        <v>1737569.1094984952</v>
      </c>
      <c r="X50" s="10">
        <v>3918628.2191704465</v>
      </c>
      <c r="Y50" s="10">
        <v>7120313.9405709673</v>
      </c>
      <c r="Z50" s="10">
        <v>8755663.0302759856</v>
      </c>
      <c r="AB50" s="57"/>
      <c r="AC50" s="52" t="s">
        <v>128</v>
      </c>
      <c r="AD50" s="52">
        <v>197969794.33701986</v>
      </c>
      <c r="AE50" s="52">
        <v>17567405.999074034</v>
      </c>
      <c r="AF50" s="52">
        <v>17601384.490011223</v>
      </c>
      <c r="AG50" s="52">
        <v>4823912.474553341</v>
      </c>
      <c r="AI50" s="63"/>
      <c r="AJ50" s="58" t="s">
        <v>128</v>
      </c>
      <c r="AK50" s="58">
        <v>205417321.95317626</v>
      </c>
      <c r="AL50" s="58">
        <v>10021555.797855699</v>
      </c>
      <c r="AM50" s="58">
        <v>2254690.4956976352</v>
      </c>
      <c r="AN50" s="58">
        <v>0</v>
      </c>
    </row>
    <row r="51" spans="2:40" x14ac:dyDescent="0.2">
      <c r="D51" t="s">
        <v>130</v>
      </c>
      <c r="E51" s="42">
        <v>112598040.24811779</v>
      </c>
      <c r="F51" s="10">
        <v>80026.379136229662</v>
      </c>
      <c r="G51" s="37"/>
      <c r="H51" s="54">
        <v>59762323.724988244</v>
      </c>
      <c r="I51" s="60">
        <v>30900963.565005478</v>
      </c>
      <c r="K51" s="66">
        <f t="shared" si="0"/>
        <v>203341353.91724774</v>
      </c>
      <c r="N51" s="40"/>
      <c r="O51" s="45" t="s">
        <v>129</v>
      </c>
      <c r="P51" s="46">
        <v>217434915.53243527</v>
      </c>
      <c r="Q51" s="46">
        <v>36632396.416932628</v>
      </c>
      <c r="R51" s="46">
        <v>43523482.301416323</v>
      </c>
      <c r="S51" s="46">
        <v>14711256.997950513</v>
      </c>
      <c r="U51" s="51"/>
      <c r="V51" s="10" t="s">
        <v>129</v>
      </c>
      <c r="W51" s="10">
        <v>3067690.9732198166</v>
      </c>
      <c r="X51" s="10">
        <v>3081118.4261475853</v>
      </c>
      <c r="Y51" s="10">
        <v>4408651.1881563412</v>
      </c>
      <c r="Z51" s="10">
        <v>1446749.8408242953</v>
      </c>
      <c r="AB51" s="57"/>
      <c r="AC51" s="52" t="s">
        <v>129</v>
      </c>
      <c r="AD51" s="52">
        <v>172698981.50980812</v>
      </c>
      <c r="AE51" s="52">
        <v>5556460.4864016781</v>
      </c>
      <c r="AF51" s="52">
        <v>41328.95264157089</v>
      </c>
      <c r="AG51" s="52">
        <v>0</v>
      </c>
      <c r="AI51" s="63"/>
      <c r="AJ51" s="58" t="s">
        <v>129</v>
      </c>
      <c r="AK51" s="58">
        <v>80816674.473011494</v>
      </c>
      <c r="AL51" s="58">
        <v>165336.48692017715</v>
      </c>
      <c r="AM51" s="58">
        <v>0</v>
      </c>
      <c r="AN51" s="58">
        <v>0</v>
      </c>
    </row>
    <row r="52" spans="2:40" x14ac:dyDescent="0.2">
      <c r="B52" t="s">
        <v>145</v>
      </c>
      <c r="D52" t="s">
        <v>4</v>
      </c>
      <c r="E52" s="42">
        <v>64405375.914436787</v>
      </c>
      <c r="F52" s="10">
        <v>5540978.3476145966</v>
      </c>
      <c r="G52" s="37"/>
      <c r="H52" s="54">
        <v>16504584.464850808</v>
      </c>
      <c r="I52" s="60">
        <v>221280.47188515964</v>
      </c>
      <c r="K52" s="66">
        <f t="shared" si="0"/>
        <v>86672219.198787361</v>
      </c>
      <c r="N52" s="40"/>
      <c r="O52" s="45" t="s">
        <v>130</v>
      </c>
      <c r="P52" s="46">
        <v>112598040.24811779</v>
      </c>
      <c r="Q52" s="46">
        <v>28568403.087492175</v>
      </c>
      <c r="R52" s="46">
        <v>26039668.029730137</v>
      </c>
      <c r="S52" s="47">
        <v>10773028.7020682</v>
      </c>
      <c r="U52" s="51"/>
      <c r="V52" s="10" t="s">
        <v>130</v>
      </c>
      <c r="W52" s="10">
        <v>80026.379136229662</v>
      </c>
      <c r="X52" s="10">
        <v>809976.53482679871</v>
      </c>
      <c r="Y52" s="10">
        <v>1231607.4421421743</v>
      </c>
      <c r="Z52" s="10">
        <v>977422.8205747027</v>
      </c>
      <c r="AB52" s="57"/>
      <c r="AC52" s="52" t="s">
        <v>130</v>
      </c>
      <c r="AD52" s="52">
        <v>59762323.724988244</v>
      </c>
      <c r="AE52" s="52">
        <v>1220094.077952391</v>
      </c>
      <c r="AF52" s="52">
        <v>613595.84762901766</v>
      </c>
      <c r="AG52" s="52">
        <v>243962.05920439356</v>
      </c>
      <c r="AI52" s="63"/>
      <c r="AJ52" s="58" t="s">
        <v>130</v>
      </c>
      <c r="AK52" s="58">
        <v>30900963.565005478</v>
      </c>
      <c r="AL52" s="58">
        <v>133093.4990263689</v>
      </c>
      <c r="AM52" s="58">
        <v>0</v>
      </c>
      <c r="AN52" s="58">
        <v>0</v>
      </c>
    </row>
    <row r="53" spans="2:40" x14ac:dyDescent="0.2">
      <c r="D53" t="s">
        <v>127</v>
      </c>
      <c r="E53" s="42">
        <v>8093006.1001928095</v>
      </c>
      <c r="F53" s="10">
        <v>3752009.2852966329</v>
      </c>
      <c r="G53" s="37"/>
      <c r="H53" s="54">
        <v>11451144.898287579</v>
      </c>
      <c r="I53" s="60">
        <v>0</v>
      </c>
      <c r="K53" s="66">
        <f t="shared" si="0"/>
        <v>23296160.283777021</v>
      </c>
    </row>
    <row r="54" spans="2:40" x14ac:dyDescent="0.2">
      <c r="D54" t="s">
        <v>128</v>
      </c>
      <c r="E54" s="42">
        <v>69213913.584064662</v>
      </c>
      <c r="F54" s="10">
        <v>3918628.2191704465</v>
      </c>
      <c r="G54" s="37"/>
      <c r="H54" s="54">
        <v>17567405.999074034</v>
      </c>
      <c r="I54" s="60">
        <v>10021555.797855699</v>
      </c>
      <c r="K54" s="66">
        <f t="shared" si="0"/>
        <v>100721503.60016486</v>
      </c>
    </row>
    <row r="55" spans="2:40" x14ac:dyDescent="0.2">
      <c r="D55" t="s">
        <v>144</v>
      </c>
      <c r="E55" s="42">
        <v>36632396.416932628</v>
      </c>
      <c r="F55" s="10">
        <v>3081118.4261475853</v>
      </c>
      <c r="G55" s="37"/>
      <c r="H55" s="54">
        <v>5556460.4864016781</v>
      </c>
      <c r="I55" s="60">
        <v>165336.48692017715</v>
      </c>
      <c r="K55" s="66">
        <f t="shared" si="0"/>
        <v>45435311.81640207</v>
      </c>
    </row>
    <row r="56" spans="2:40" x14ac:dyDescent="0.2">
      <c r="D56" t="s">
        <v>130</v>
      </c>
      <c r="E56" s="42">
        <v>28568403.087492175</v>
      </c>
      <c r="F56" s="10">
        <v>809976.53482679871</v>
      </c>
      <c r="G56" s="37"/>
      <c r="H56" s="54">
        <v>1220094.077952391</v>
      </c>
      <c r="I56" s="60">
        <v>133093.4990263689</v>
      </c>
      <c r="K56" s="66">
        <f t="shared" si="0"/>
        <v>30731567.199297737</v>
      </c>
    </row>
    <row r="57" spans="2:40" x14ac:dyDescent="0.2">
      <c r="B57" t="s">
        <v>146</v>
      </c>
      <c r="D57" t="s">
        <v>4</v>
      </c>
      <c r="E57" s="42">
        <v>116710284.60466304</v>
      </c>
      <c r="F57" s="10">
        <v>19709525.881380558</v>
      </c>
      <c r="G57" s="37"/>
      <c r="H57" s="54">
        <v>6962254.0383947622</v>
      </c>
      <c r="I57" s="60">
        <v>0</v>
      </c>
      <c r="K57" s="66">
        <f t="shared" si="0"/>
        <v>143382064.52443835</v>
      </c>
    </row>
    <row r="58" spans="2:40" x14ac:dyDescent="0.2">
      <c r="D58" t="s">
        <v>127</v>
      </c>
      <c r="E58" s="42">
        <v>4926758.7732418776</v>
      </c>
      <c r="F58" s="10">
        <v>11694862.915211042</v>
      </c>
      <c r="G58" s="37"/>
      <c r="H58" s="54">
        <v>1836086.7427130355</v>
      </c>
      <c r="I58" s="60">
        <v>0</v>
      </c>
      <c r="K58" s="66">
        <f t="shared" si="0"/>
        <v>18457708.431165956</v>
      </c>
    </row>
    <row r="59" spans="2:40" x14ac:dyDescent="0.2">
      <c r="D59" t="s">
        <v>128</v>
      </c>
      <c r="E59" s="42">
        <v>74784688.967899621</v>
      </c>
      <c r="F59" s="10">
        <v>7120313.9405709673</v>
      </c>
      <c r="G59" s="37"/>
      <c r="H59" s="54">
        <v>17601384.490011223</v>
      </c>
      <c r="I59" s="60">
        <v>2254690.4956976352</v>
      </c>
      <c r="K59" s="66">
        <f t="shared" si="0"/>
        <v>101761077.89417945</v>
      </c>
    </row>
    <row r="60" spans="2:40" x14ac:dyDescent="0.2">
      <c r="D60" t="s">
        <v>144</v>
      </c>
      <c r="E60" s="42">
        <v>43523482.301416323</v>
      </c>
      <c r="F60" s="10">
        <v>4408651.1881563412</v>
      </c>
      <c r="G60" s="37"/>
      <c r="H60" s="54">
        <v>41328.95264157089</v>
      </c>
      <c r="I60" s="60">
        <v>0</v>
      </c>
      <c r="K60" s="66">
        <f t="shared" si="0"/>
        <v>47973462.442214236</v>
      </c>
    </row>
    <row r="61" spans="2:40" x14ac:dyDescent="0.2">
      <c r="D61" t="s">
        <v>130</v>
      </c>
      <c r="E61" s="42">
        <v>26039668.029730137</v>
      </c>
      <c r="F61" s="10">
        <v>1231607.4421421743</v>
      </c>
      <c r="G61" s="37"/>
      <c r="H61" s="54">
        <v>613595.84762901766</v>
      </c>
      <c r="I61" s="60">
        <v>0</v>
      </c>
      <c r="K61" s="66">
        <f t="shared" si="0"/>
        <v>27884871.319501329</v>
      </c>
    </row>
    <row r="62" spans="2:40" x14ac:dyDescent="0.2">
      <c r="B62" t="s">
        <v>147</v>
      </c>
      <c r="D62" t="s">
        <v>4</v>
      </c>
      <c r="E62" s="42">
        <v>74179042.120196506</v>
      </c>
      <c r="F62" s="10">
        <v>10962559.123539984</v>
      </c>
      <c r="G62" s="37"/>
      <c r="H62" s="54">
        <v>0</v>
      </c>
      <c r="I62" s="60">
        <v>0</v>
      </c>
      <c r="K62" s="66">
        <f t="shared" si="0"/>
        <v>85141601.243736491</v>
      </c>
    </row>
    <row r="63" spans="2:40" x14ac:dyDescent="0.2">
      <c r="D63" t="s">
        <v>127</v>
      </c>
      <c r="E63" s="42">
        <v>3180471.1033630664</v>
      </c>
      <c r="F63" s="10">
        <v>8235833.2737576906</v>
      </c>
      <c r="G63" s="37"/>
      <c r="H63" s="54">
        <v>0</v>
      </c>
      <c r="I63" s="60">
        <v>0</v>
      </c>
      <c r="K63" s="66">
        <f t="shared" si="0"/>
        <v>11416304.377120757</v>
      </c>
    </row>
    <row r="64" spans="2:40" x14ac:dyDescent="0.2">
      <c r="D64" t="s">
        <v>128</v>
      </c>
      <c r="E64" s="42">
        <v>72303599.46418713</v>
      </c>
      <c r="F64" s="10">
        <v>8755663.0302759856</v>
      </c>
      <c r="G64" s="37"/>
      <c r="H64" s="54">
        <v>4823912.474553341</v>
      </c>
      <c r="I64" s="60">
        <v>0</v>
      </c>
      <c r="K64" s="66">
        <f t="shared" si="0"/>
        <v>85883174.969016463</v>
      </c>
    </row>
    <row r="65" spans="1:40" x14ac:dyDescent="0.2">
      <c r="D65" t="s">
        <v>144</v>
      </c>
      <c r="E65" s="42">
        <v>14711256.997950513</v>
      </c>
      <c r="F65" s="10">
        <v>1446749.8408242953</v>
      </c>
      <c r="G65" s="37"/>
      <c r="H65" s="54">
        <v>0</v>
      </c>
      <c r="I65" s="60">
        <v>0</v>
      </c>
      <c r="K65" s="66">
        <f t="shared" si="0"/>
        <v>16158006.838774808</v>
      </c>
    </row>
    <row r="66" spans="1:40" x14ac:dyDescent="0.2">
      <c r="D66" t="s">
        <v>130</v>
      </c>
      <c r="E66" s="42">
        <v>10773028.7020682</v>
      </c>
      <c r="F66" s="10">
        <v>977422.8205747027</v>
      </c>
      <c r="G66" s="37"/>
      <c r="H66" s="54">
        <v>243962.05920439356</v>
      </c>
      <c r="I66" s="60">
        <v>0</v>
      </c>
      <c r="K66" s="66">
        <f t="shared" si="0"/>
        <v>11994413.581847297</v>
      </c>
    </row>
    <row r="67" spans="1:40" x14ac:dyDescent="0.2">
      <c r="A67" s="38" t="s">
        <v>150</v>
      </c>
      <c r="B67" s="38" t="s">
        <v>143</v>
      </c>
      <c r="C67" s="38"/>
      <c r="D67" s="38" t="s">
        <v>4</v>
      </c>
      <c r="E67" s="41">
        <v>109809470.61965407</v>
      </c>
      <c r="F67" s="48">
        <v>2268944.9717436638</v>
      </c>
      <c r="G67" s="39"/>
      <c r="H67" s="53">
        <v>133142681.52964103</v>
      </c>
      <c r="I67" s="59">
        <v>24619544.634478606</v>
      </c>
      <c r="J67" s="38"/>
      <c r="K67" s="65">
        <f t="shared" si="0"/>
        <v>269840641.75551736</v>
      </c>
      <c r="N67" s="43">
        <v>4</v>
      </c>
      <c r="O67" s="44"/>
      <c r="P67" s="43">
        <v>1</v>
      </c>
      <c r="Q67" s="43">
        <v>2</v>
      </c>
      <c r="R67" s="43">
        <v>3</v>
      </c>
      <c r="S67" s="43">
        <v>4</v>
      </c>
      <c r="U67" s="50">
        <v>4</v>
      </c>
      <c r="V67" s="49"/>
      <c r="W67" s="49">
        <v>1</v>
      </c>
      <c r="X67" s="49">
        <v>2</v>
      </c>
      <c r="Y67" s="49">
        <v>3</v>
      </c>
      <c r="Z67" s="49">
        <v>4</v>
      </c>
      <c r="AB67" s="55">
        <v>4</v>
      </c>
      <c r="AC67" s="56"/>
      <c r="AD67" s="56">
        <v>1</v>
      </c>
      <c r="AE67" s="56">
        <v>2</v>
      </c>
      <c r="AF67" s="56">
        <v>3</v>
      </c>
      <c r="AG67" s="56">
        <v>4</v>
      </c>
      <c r="AI67" s="61">
        <v>4</v>
      </c>
      <c r="AJ67" s="62"/>
      <c r="AK67" s="62">
        <v>1</v>
      </c>
      <c r="AL67" s="62">
        <v>2</v>
      </c>
      <c r="AM67" s="62">
        <v>3</v>
      </c>
      <c r="AN67" s="62">
        <v>4</v>
      </c>
    </row>
    <row r="68" spans="1:40" x14ac:dyDescent="0.2">
      <c r="D68" t="s">
        <v>127</v>
      </c>
      <c r="E68" s="42">
        <v>24196359.454060119</v>
      </c>
      <c r="F68" s="10">
        <v>1756777.1252692384</v>
      </c>
      <c r="G68" s="37"/>
      <c r="H68" s="54">
        <v>115972170.05676851</v>
      </c>
      <c r="I68" s="60">
        <v>32411975.369637113</v>
      </c>
      <c r="K68" s="66">
        <f t="shared" si="0"/>
        <v>174337282.00573495</v>
      </c>
      <c r="N68" s="40"/>
      <c r="O68" s="45" t="s">
        <v>4</v>
      </c>
      <c r="P68" s="46" cm="1">
        <f t="array" ref="P68:P72">E67:E71</f>
        <v>109809470.61965407</v>
      </c>
      <c r="Q68" s="46" cm="1">
        <f t="array" ref="Q68:Q72">E72:E76</f>
        <v>95375208.634947851</v>
      </c>
      <c r="R68" s="46" cm="1">
        <f t="array" ref="R68:R72">E77:E81</f>
        <v>180380947.89781395</v>
      </c>
      <c r="S68" s="46" cm="1">
        <f t="array" ref="S68:S72">E82:E86</f>
        <v>99582786.928606823</v>
      </c>
      <c r="U68" s="51"/>
      <c r="V68" s="10" t="s">
        <v>4</v>
      </c>
      <c r="W68" s="10" cm="1">
        <f t="array" ref="W68:W72">F67:F71</f>
        <v>2268944.9717436638</v>
      </c>
      <c r="X68" s="10" cm="1">
        <f t="array" ref="X68:X72">F72:F76</f>
        <v>3800471.387201597</v>
      </c>
      <c r="Y68" s="10" cm="1">
        <f t="array" ref="Y68:Y72">F77:F81</f>
        <v>11117507.730525956</v>
      </c>
      <c r="Z68" s="10" cm="1">
        <f t="array" ref="Z68:Z72">F82:F86</f>
        <v>10568039.423560828</v>
      </c>
      <c r="AB68" s="57"/>
      <c r="AC68" s="52" t="s">
        <v>4</v>
      </c>
      <c r="AD68" s="54" cm="1">
        <f t="array" ref="AD68:AD72">H67:H71</f>
        <v>133142681.52964103</v>
      </c>
      <c r="AE68" s="54" cm="1">
        <f t="array" ref="AE68:AE72">H72:H76</f>
        <v>23768185.959528323</v>
      </c>
      <c r="AF68" s="54" cm="1">
        <f t="array" ref="AF68:AF72">H77:H81</f>
        <v>6898581.4994064039</v>
      </c>
      <c r="AG68" s="54" cm="1">
        <f t="array" ref="AG68:AG72">H82:H86</f>
        <v>20445.753419624838</v>
      </c>
      <c r="AI68" s="63"/>
      <c r="AJ68" s="58" t="s">
        <v>4</v>
      </c>
      <c r="AK68" s="60" cm="1">
        <f t="array" ref="AK68:AK72">I67:I71</f>
        <v>24619544.634478606</v>
      </c>
      <c r="AL68" s="60" cm="1">
        <f t="array" ref="AL68:AL72">I72:I76</f>
        <v>22882.658988377636</v>
      </c>
      <c r="AM68" s="60" cm="1">
        <f t="array" ref="AM68:AM72">I77:I81</f>
        <v>0</v>
      </c>
      <c r="AN68" s="60" cm="1">
        <f t="array" ref="AN68:AN72">I82:I86</f>
        <v>0</v>
      </c>
    </row>
    <row r="69" spans="1:40" x14ac:dyDescent="0.2">
      <c r="D69" t="s">
        <v>128</v>
      </c>
      <c r="E69" s="42">
        <v>264166897.78800607</v>
      </c>
      <c r="F69" s="10">
        <v>1314576.4653585679</v>
      </c>
      <c r="G69" s="37"/>
      <c r="H69" s="54">
        <v>261491640.52209783</v>
      </c>
      <c r="I69" s="60">
        <v>277874633.76352525</v>
      </c>
      <c r="K69" s="66">
        <f t="shared" si="0"/>
        <v>804847748.53898764</v>
      </c>
      <c r="N69" s="40"/>
      <c r="O69" s="45" t="s">
        <v>127</v>
      </c>
      <c r="P69" s="46">
        <v>24196359.454060119</v>
      </c>
      <c r="Q69" s="46">
        <v>8056053.4635376539</v>
      </c>
      <c r="R69" s="46">
        <v>12290028.499898987</v>
      </c>
      <c r="S69" s="46">
        <v>5996627.6000400884</v>
      </c>
      <c r="U69" s="51"/>
      <c r="V69" s="10" t="s">
        <v>127</v>
      </c>
      <c r="W69" s="10">
        <v>1756777.1252692384</v>
      </c>
      <c r="X69" s="10">
        <v>7442249.210914636</v>
      </c>
      <c r="Y69" s="10">
        <v>15884339.133210432</v>
      </c>
      <c r="Z69" s="10">
        <v>11010801.135608342</v>
      </c>
      <c r="AB69" s="57"/>
      <c r="AC69" s="52" t="s">
        <v>127</v>
      </c>
      <c r="AD69" s="52">
        <v>115972170.05676851</v>
      </c>
      <c r="AE69" s="52">
        <v>26366499.526491448</v>
      </c>
      <c r="AF69" s="52">
        <v>7094621.2722758446</v>
      </c>
      <c r="AG69" s="52">
        <v>0</v>
      </c>
      <c r="AI69" s="63"/>
      <c r="AJ69" s="58" t="s">
        <v>127</v>
      </c>
      <c r="AK69" s="58">
        <v>32411975.369637113</v>
      </c>
      <c r="AL69" s="58">
        <v>0</v>
      </c>
      <c r="AM69" s="58">
        <v>0</v>
      </c>
      <c r="AN69" s="58">
        <v>0</v>
      </c>
    </row>
    <row r="70" spans="1:40" x14ac:dyDescent="0.2">
      <c r="D70" t="s">
        <v>144</v>
      </c>
      <c r="E70" s="42">
        <v>302194124.25985998</v>
      </c>
      <c r="F70" s="10">
        <v>867053.73766555334</v>
      </c>
      <c r="G70" s="37"/>
      <c r="H70" s="54">
        <v>172630796.99890769</v>
      </c>
      <c r="I70" s="60">
        <v>78745716.064768776</v>
      </c>
      <c r="K70" s="66">
        <f t="shared" si="0"/>
        <v>554437691.06120193</v>
      </c>
      <c r="N70" s="40"/>
      <c r="O70" s="45" t="s">
        <v>128</v>
      </c>
      <c r="P70" s="46">
        <v>264166897.78800607</v>
      </c>
      <c r="Q70" s="46">
        <v>122643160.35038956</v>
      </c>
      <c r="R70" s="46">
        <v>145421690.45731524</v>
      </c>
      <c r="S70" s="46">
        <v>96176968.210999444</v>
      </c>
      <c r="U70" s="51"/>
      <c r="V70" s="10" t="s">
        <v>128</v>
      </c>
      <c r="W70" s="10">
        <v>1314576.4653585679</v>
      </c>
      <c r="X70" s="10">
        <v>2569306.4516314096</v>
      </c>
      <c r="Y70" s="10">
        <v>5596857.9930803962</v>
      </c>
      <c r="Z70" s="10">
        <v>10360165.278929532</v>
      </c>
      <c r="AB70" s="57"/>
      <c r="AC70" s="52" t="s">
        <v>128</v>
      </c>
      <c r="AD70" s="52">
        <v>261491640.52209783</v>
      </c>
      <c r="AE70" s="52">
        <v>22422363.364764575</v>
      </c>
      <c r="AF70" s="52">
        <v>24401595.67394229</v>
      </c>
      <c r="AG70" s="52">
        <v>6965417.1228074329</v>
      </c>
      <c r="AI70" s="63"/>
      <c r="AJ70" s="58" t="s">
        <v>128</v>
      </c>
      <c r="AK70" s="58">
        <v>277874633.76352525</v>
      </c>
      <c r="AL70" s="58">
        <v>13886492.190606434</v>
      </c>
      <c r="AM70" s="58">
        <v>2361156.6053321869</v>
      </c>
      <c r="AN70" s="58">
        <v>0</v>
      </c>
    </row>
    <row r="71" spans="1:40" x14ac:dyDescent="0.2">
      <c r="D71" t="s">
        <v>130</v>
      </c>
      <c r="E71" s="42">
        <v>140251988.42215899</v>
      </c>
      <c r="F71" s="10">
        <v>407991.76505520887</v>
      </c>
      <c r="G71" s="37"/>
      <c r="H71" s="54">
        <v>81731166.787001297</v>
      </c>
      <c r="I71" s="60">
        <v>30901756.775913198</v>
      </c>
      <c r="K71" s="66">
        <f t="shared" si="0"/>
        <v>253292903.75012872</v>
      </c>
      <c r="N71" s="40"/>
      <c r="O71" s="45" t="s">
        <v>129</v>
      </c>
      <c r="P71" s="46">
        <v>302194124.25985998</v>
      </c>
      <c r="Q71" s="46">
        <v>79673474.264633432</v>
      </c>
      <c r="R71" s="46">
        <v>71141958.588236004</v>
      </c>
      <c r="S71" s="46">
        <v>18942239.743577782</v>
      </c>
      <c r="U71" s="51"/>
      <c r="V71" s="10" t="s">
        <v>129</v>
      </c>
      <c r="W71" s="10">
        <v>867053.73766555334</v>
      </c>
      <c r="X71" s="10">
        <v>2096047.5329105698</v>
      </c>
      <c r="Y71" s="10">
        <v>2773314.0491944989</v>
      </c>
      <c r="Z71" s="10">
        <v>2852425.4967944832</v>
      </c>
      <c r="AB71" s="57"/>
      <c r="AC71" s="52" t="s">
        <v>129</v>
      </c>
      <c r="AD71" s="52">
        <v>172630796.99890769</v>
      </c>
      <c r="AE71" s="52">
        <v>7308692.2742020935</v>
      </c>
      <c r="AF71" s="52">
        <v>1327145.8148519602</v>
      </c>
      <c r="AG71" s="52">
        <v>0</v>
      </c>
      <c r="AI71" s="63"/>
      <c r="AJ71" s="58" t="s">
        <v>129</v>
      </c>
      <c r="AK71" s="58">
        <v>78745716.064768776</v>
      </c>
      <c r="AL71" s="58">
        <v>299188.65876709437</v>
      </c>
      <c r="AM71" s="58">
        <v>0</v>
      </c>
      <c r="AN71" s="58">
        <v>0</v>
      </c>
    </row>
    <row r="72" spans="1:40" x14ac:dyDescent="0.2">
      <c r="B72" t="s">
        <v>145</v>
      </c>
      <c r="D72" t="s">
        <v>4</v>
      </c>
      <c r="E72" s="42">
        <v>95375208.634947851</v>
      </c>
      <c r="F72" s="10">
        <v>3800471.387201597</v>
      </c>
      <c r="G72" s="37"/>
      <c r="H72" s="54">
        <v>23768185.959528323</v>
      </c>
      <c r="I72" s="60">
        <v>22882.658988377636</v>
      </c>
      <c r="K72" s="66">
        <f t="shared" ref="K72:K106" si="1">SUM(E72:I72)</f>
        <v>122966748.64066614</v>
      </c>
      <c r="N72" s="40"/>
      <c r="O72" s="45" t="s">
        <v>130</v>
      </c>
      <c r="P72" s="46">
        <v>140251988.42215899</v>
      </c>
      <c r="Q72" s="46">
        <v>42616276.827970386</v>
      </c>
      <c r="R72" s="46">
        <v>43558911.213314831</v>
      </c>
      <c r="S72" s="47">
        <v>18144306.737690024</v>
      </c>
      <c r="U72" s="51"/>
      <c r="V72" s="10" t="s">
        <v>130</v>
      </c>
      <c r="W72" s="10">
        <v>407991.76505520887</v>
      </c>
      <c r="X72" s="10">
        <v>312641.87869786692</v>
      </c>
      <c r="Y72" s="10">
        <v>558733.45786525751</v>
      </c>
      <c r="Z72" s="10">
        <v>990540.70132595894</v>
      </c>
      <c r="AB72" s="57"/>
      <c r="AC72" s="52" t="s">
        <v>130</v>
      </c>
      <c r="AD72" s="52">
        <v>81731166.787001297</v>
      </c>
      <c r="AE72" s="52">
        <v>2096443.7567810721</v>
      </c>
      <c r="AF72" s="52">
        <v>293612.66706404689</v>
      </c>
      <c r="AG72" s="52">
        <v>0</v>
      </c>
      <c r="AI72" s="63"/>
      <c r="AJ72" s="58" t="s">
        <v>130</v>
      </c>
      <c r="AK72" s="58">
        <v>30901756.775913198</v>
      </c>
      <c r="AL72" s="58">
        <v>402368.2396835594</v>
      </c>
      <c r="AM72" s="58">
        <v>0</v>
      </c>
      <c r="AN72" s="58">
        <v>0</v>
      </c>
    </row>
    <row r="73" spans="1:40" x14ac:dyDescent="0.2">
      <c r="D73" t="s">
        <v>127</v>
      </c>
      <c r="E73" s="42">
        <v>8056053.4635376539</v>
      </c>
      <c r="F73" s="10">
        <v>7442249.210914636</v>
      </c>
      <c r="G73" s="37"/>
      <c r="H73" s="54">
        <v>26366499.526491448</v>
      </c>
      <c r="I73" s="60">
        <v>0</v>
      </c>
      <c r="K73" s="66">
        <f t="shared" si="1"/>
        <v>41864802.200943738</v>
      </c>
    </row>
    <row r="74" spans="1:40" x14ac:dyDescent="0.2">
      <c r="D74" t="s">
        <v>128</v>
      </c>
      <c r="E74" s="42">
        <v>122643160.35038956</v>
      </c>
      <c r="F74" s="10">
        <v>2569306.4516314096</v>
      </c>
      <c r="G74" s="37"/>
      <c r="H74" s="54">
        <v>22422363.364764575</v>
      </c>
      <c r="I74" s="60">
        <v>13886492.190606434</v>
      </c>
      <c r="K74" s="66">
        <f t="shared" si="1"/>
        <v>161521322.35739198</v>
      </c>
    </row>
    <row r="75" spans="1:40" x14ac:dyDescent="0.2">
      <c r="D75" t="s">
        <v>144</v>
      </c>
      <c r="E75" s="42">
        <v>79673474.264633432</v>
      </c>
      <c r="F75" s="10">
        <v>2096047.5329105698</v>
      </c>
      <c r="G75" s="37"/>
      <c r="H75" s="54">
        <v>7308692.2742020935</v>
      </c>
      <c r="I75" s="60">
        <v>299188.65876709437</v>
      </c>
      <c r="K75" s="66">
        <f t="shared" si="1"/>
        <v>89377402.730513185</v>
      </c>
    </row>
    <row r="76" spans="1:40" x14ac:dyDescent="0.2">
      <c r="D76" t="s">
        <v>130</v>
      </c>
      <c r="E76" s="42">
        <v>42616276.827970386</v>
      </c>
      <c r="F76" s="10">
        <v>312641.87869786692</v>
      </c>
      <c r="G76" s="37"/>
      <c r="H76" s="54">
        <v>2096443.7567810721</v>
      </c>
      <c r="I76" s="60">
        <v>402368.2396835594</v>
      </c>
      <c r="K76" s="66">
        <f t="shared" si="1"/>
        <v>45427730.703132883</v>
      </c>
    </row>
    <row r="77" spans="1:40" x14ac:dyDescent="0.2">
      <c r="B77" t="s">
        <v>146</v>
      </c>
      <c r="D77" t="s">
        <v>4</v>
      </c>
      <c r="E77" s="42">
        <v>180380947.89781395</v>
      </c>
      <c r="F77" s="10">
        <v>11117507.730525956</v>
      </c>
      <c r="G77" s="37"/>
      <c r="H77" s="54">
        <v>6898581.4994064039</v>
      </c>
      <c r="I77" s="60">
        <v>0</v>
      </c>
      <c r="K77" s="66">
        <f t="shared" si="1"/>
        <v>198397037.12774628</v>
      </c>
    </row>
    <row r="78" spans="1:40" x14ac:dyDescent="0.2">
      <c r="D78" t="s">
        <v>127</v>
      </c>
      <c r="E78" s="42">
        <v>12290028.499898987</v>
      </c>
      <c r="F78" s="10">
        <v>15884339.133210432</v>
      </c>
      <c r="G78" s="37"/>
      <c r="H78" s="54">
        <v>7094621.2722758446</v>
      </c>
      <c r="I78" s="60">
        <v>0</v>
      </c>
      <c r="K78" s="66">
        <f t="shared" si="1"/>
        <v>35268988.905385263</v>
      </c>
    </row>
    <row r="79" spans="1:40" x14ac:dyDescent="0.2">
      <c r="D79" t="s">
        <v>128</v>
      </c>
      <c r="E79" s="42">
        <v>145421690.45731524</v>
      </c>
      <c r="F79" s="10">
        <v>5596857.9930803962</v>
      </c>
      <c r="G79" s="37"/>
      <c r="H79" s="54">
        <v>24401595.67394229</v>
      </c>
      <c r="I79" s="60">
        <v>2361156.6053321869</v>
      </c>
      <c r="K79" s="66">
        <f t="shared" si="1"/>
        <v>177781300.72967014</v>
      </c>
    </row>
    <row r="80" spans="1:40" x14ac:dyDescent="0.2">
      <c r="D80" t="s">
        <v>144</v>
      </c>
      <c r="E80" s="42">
        <v>71141958.588236004</v>
      </c>
      <c r="F80" s="10">
        <v>2773314.0491944989</v>
      </c>
      <c r="G80" s="37"/>
      <c r="H80" s="54">
        <v>1327145.8148519602</v>
      </c>
      <c r="I80" s="60">
        <v>0</v>
      </c>
      <c r="K80" s="66">
        <f t="shared" si="1"/>
        <v>75242418.452282459</v>
      </c>
    </row>
    <row r="81" spans="1:40" x14ac:dyDescent="0.2">
      <c r="D81" t="s">
        <v>130</v>
      </c>
      <c r="E81" s="42">
        <v>43558911.213314831</v>
      </c>
      <c r="F81" s="10">
        <v>558733.45786525751</v>
      </c>
      <c r="G81" s="37"/>
      <c r="H81" s="54">
        <v>293612.66706404689</v>
      </c>
      <c r="I81" s="60">
        <v>0</v>
      </c>
      <c r="K81" s="66">
        <f t="shared" si="1"/>
        <v>44411257.33824414</v>
      </c>
    </row>
    <row r="82" spans="1:40" x14ac:dyDescent="0.2">
      <c r="B82" t="s">
        <v>147</v>
      </c>
      <c r="D82" t="s">
        <v>4</v>
      </c>
      <c r="E82" s="42">
        <v>99582786.928606823</v>
      </c>
      <c r="F82" s="10">
        <v>10568039.423560828</v>
      </c>
      <c r="G82" s="37"/>
      <c r="H82" s="54">
        <v>20445.753419624838</v>
      </c>
      <c r="I82" s="60">
        <v>0</v>
      </c>
      <c r="K82" s="66">
        <f t="shared" si="1"/>
        <v>110171272.10558727</v>
      </c>
    </row>
    <row r="83" spans="1:40" x14ac:dyDescent="0.2">
      <c r="D83" t="s">
        <v>127</v>
      </c>
      <c r="E83" s="42">
        <v>5996627.6000400884</v>
      </c>
      <c r="F83" s="10">
        <v>11010801.135608342</v>
      </c>
      <c r="G83" s="37"/>
      <c r="H83" s="54">
        <v>0</v>
      </c>
      <c r="I83" s="60">
        <v>0</v>
      </c>
      <c r="K83" s="66">
        <f t="shared" si="1"/>
        <v>17007428.735648431</v>
      </c>
    </row>
    <row r="84" spans="1:40" x14ac:dyDescent="0.2">
      <c r="D84" t="s">
        <v>128</v>
      </c>
      <c r="E84" s="42">
        <v>96176968.210999444</v>
      </c>
      <c r="F84" s="10">
        <v>10360165.278929532</v>
      </c>
      <c r="G84" s="37"/>
      <c r="H84" s="54">
        <v>6965417.1228074329</v>
      </c>
      <c r="I84" s="60">
        <v>0</v>
      </c>
      <c r="K84" s="66">
        <f t="shared" si="1"/>
        <v>113502550.6127364</v>
      </c>
    </row>
    <row r="85" spans="1:40" x14ac:dyDescent="0.2">
      <c r="D85" t="s">
        <v>144</v>
      </c>
      <c r="E85" s="42">
        <v>18942239.743577782</v>
      </c>
      <c r="F85" s="10">
        <v>2852425.4967944832</v>
      </c>
      <c r="G85" s="37"/>
      <c r="H85" s="54">
        <v>0</v>
      </c>
      <c r="I85" s="60">
        <v>0</v>
      </c>
      <c r="K85" s="66">
        <f t="shared" si="1"/>
        <v>21794665.240372267</v>
      </c>
    </row>
    <row r="86" spans="1:40" x14ac:dyDescent="0.2">
      <c r="D86" t="s">
        <v>130</v>
      </c>
      <c r="E86" s="42">
        <v>18144306.737690024</v>
      </c>
      <c r="F86" s="10">
        <v>990540.70132595894</v>
      </c>
      <c r="G86" s="37"/>
      <c r="H86" s="54">
        <v>0</v>
      </c>
      <c r="I86" s="60">
        <v>0</v>
      </c>
      <c r="K86" s="66">
        <f t="shared" si="1"/>
        <v>19134847.439015985</v>
      </c>
    </row>
    <row r="87" spans="1:40" x14ac:dyDescent="0.2">
      <c r="A87" s="38" t="s">
        <v>151</v>
      </c>
      <c r="B87" s="38" t="s">
        <v>143</v>
      </c>
      <c r="C87" s="38"/>
      <c r="D87" s="38" t="s">
        <v>4</v>
      </c>
      <c r="E87" s="41">
        <v>41841993.322186127</v>
      </c>
      <c r="F87" s="48">
        <v>464116.92209743377</v>
      </c>
      <c r="G87" s="39"/>
      <c r="H87" s="53">
        <v>44374701.379025973</v>
      </c>
      <c r="I87" s="59">
        <v>9670606.0080373473</v>
      </c>
      <c r="J87" s="38"/>
      <c r="K87" s="65">
        <f t="shared" si="1"/>
        <v>96351417.631346881</v>
      </c>
      <c r="N87" s="43">
        <v>5</v>
      </c>
      <c r="O87" s="44"/>
      <c r="P87" s="43">
        <v>1</v>
      </c>
      <c r="Q87" s="43">
        <v>2</v>
      </c>
      <c r="R87" s="43">
        <v>3</v>
      </c>
      <c r="S87" s="43">
        <v>4</v>
      </c>
      <c r="U87" s="50">
        <v>5</v>
      </c>
      <c r="V87" s="49"/>
      <c r="W87" s="49">
        <v>1</v>
      </c>
      <c r="X87" s="49">
        <v>2</v>
      </c>
      <c r="Y87" s="49">
        <v>3</v>
      </c>
      <c r="Z87" s="49">
        <v>4</v>
      </c>
      <c r="AB87" s="55">
        <v>5</v>
      </c>
      <c r="AC87" s="56"/>
      <c r="AD87" s="56">
        <v>1</v>
      </c>
      <c r="AE87" s="56">
        <v>2</v>
      </c>
      <c r="AF87" s="56">
        <v>3</v>
      </c>
      <c r="AG87" s="56">
        <v>4</v>
      </c>
      <c r="AI87" s="61">
        <v>5</v>
      </c>
      <c r="AJ87" s="62"/>
      <c r="AK87" s="62">
        <v>1</v>
      </c>
      <c r="AL87" s="62">
        <v>2</v>
      </c>
      <c r="AM87" s="62">
        <v>3</v>
      </c>
      <c r="AN87" s="62">
        <v>4</v>
      </c>
    </row>
    <row r="88" spans="1:40" x14ac:dyDescent="0.2">
      <c r="D88" t="s">
        <v>127</v>
      </c>
      <c r="E88" s="42">
        <v>10086030.814738773</v>
      </c>
      <c r="F88" s="10">
        <v>550442.46162908128</v>
      </c>
      <c r="G88" s="37"/>
      <c r="H88" s="54">
        <v>28364921.475044381</v>
      </c>
      <c r="I88" s="60">
        <v>8870249.720217403</v>
      </c>
      <c r="K88" s="66">
        <f t="shared" si="1"/>
        <v>47871644.471629634</v>
      </c>
      <c r="N88" s="40"/>
      <c r="O88" s="45" t="s">
        <v>4</v>
      </c>
      <c r="P88" s="46" cm="1">
        <f t="array" ref="P88:P92">E87:E91</f>
        <v>41841993.322186127</v>
      </c>
      <c r="Q88" s="46" cm="1">
        <f t="array" ref="Q88:Q92">E92:E96</f>
        <v>43160978.495918579</v>
      </c>
      <c r="R88" s="46" cm="1">
        <f t="array" ref="R88:R92">E97:E101</f>
        <v>67077041.264513999</v>
      </c>
      <c r="S88" s="46" cm="1">
        <f t="array" ref="S88:S92">E102:E106</f>
        <v>42761770.969149798</v>
      </c>
      <c r="U88" s="51"/>
      <c r="V88" s="10" t="s">
        <v>4</v>
      </c>
      <c r="W88" s="10" cm="1">
        <f t="array" ref="W88:W92">F87:F91</f>
        <v>464116.92209743377</v>
      </c>
      <c r="X88" s="10" cm="1">
        <f t="array" ref="X88:X92">F92:F96</f>
        <v>728589.61226481735</v>
      </c>
      <c r="Y88" s="10" cm="1">
        <f t="array" ref="Y88:Y92">F97:F101</f>
        <v>2793900.6834822004</v>
      </c>
      <c r="Z88" s="10" cm="1">
        <f t="array" ref="Z88:Z92">F102:F106</f>
        <v>3909366.3755016732</v>
      </c>
      <c r="AB88" s="57"/>
      <c r="AC88" s="52" t="s">
        <v>4</v>
      </c>
      <c r="AD88" s="54" cm="1">
        <f t="array" ref="AD88:AD92">H87:H91</f>
        <v>44374701.379025973</v>
      </c>
      <c r="AE88" s="54" cm="1">
        <f t="array" ref="AE88:AE92">H92:H96</f>
        <v>7242228.2746083299</v>
      </c>
      <c r="AF88" s="54" cm="1">
        <f t="array" ref="AF88:AF92">H97:H101</f>
        <v>980640.79466150387</v>
      </c>
      <c r="AG88" s="54" cm="1">
        <f t="array" ref="AG88:AG92">H102:H106</f>
        <v>0</v>
      </c>
      <c r="AI88" s="63"/>
      <c r="AJ88" s="58" t="s">
        <v>4</v>
      </c>
      <c r="AK88" s="60" cm="1">
        <f t="array" ref="AK88:AK92">I87:I91</f>
        <v>9670606.0080373473</v>
      </c>
      <c r="AL88" s="60" cm="1">
        <f t="array" ref="AL88:AL92">I92:I96</f>
        <v>175114.71446235653</v>
      </c>
      <c r="AM88" s="60" cm="1">
        <f t="array" ref="AM88:AM92">I97:I101</f>
        <v>0</v>
      </c>
      <c r="AN88" s="60" cm="1">
        <f t="array" ref="AN88:AN92">I102:I106</f>
        <v>0</v>
      </c>
    </row>
    <row r="89" spans="1:40" x14ac:dyDescent="0.2">
      <c r="D89" t="s">
        <v>128</v>
      </c>
      <c r="E89" s="42">
        <v>86014938.944490701</v>
      </c>
      <c r="F89" s="10">
        <v>637752.36890094203</v>
      </c>
      <c r="G89" s="37"/>
      <c r="H89" s="54">
        <v>73840186.721945822</v>
      </c>
      <c r="I89" s="60">
        <v>93888613.520988911</v>
      </c>
      <c r="K89" s="66">
        <f t="shared" si="1"/>
        <v>254381491.55632636</v>
      </c>
      <c r="N89" s="40"/>
      <c r="O89" s="45" t="s">
        <v>127</v>
      </c>
      <c r="P89" s="46">
        <v>10086030.814738773</v>
      </c>
      <c r="Q89" s="46">
        <v>2773088.7795714382</v>
      </c>
      <c r="R89" s="46">
        <v>3158672.79577879</v>
      </c>
      <c r="S89" s="46">
        <v>2715772.252605733</v>
      </c>
      <c r="U89" s="51"/>
      <c r="V89" s="10" t="s">
        <v>127</v>
      </c>
      <c r="W89" s="10">
        <v>550442.46162908128</v>
      </c>
      <c r="X89" s="10">
        <v>854612.52359812497</v>
      </c>
      <c r="Y89" s="10">
        <v>10037175.277831461</v>
      </c>
      <c r="Z89" s="10">
        <v>3425934.3080999204</v>
      </c>
      <c r="AB89" s="57"/>
      <c r="AC89" s="52" t="s">
        <v>127</v>
      </c>
      <c r="AD89" s="52">
        <v>28364921.475044381</v>
      </c>
      <c r="AE89" s="52">
        <v>11498882.491184903</v>
      </c>
      <c r="AF89" s="52">
        <v>2827021.4966047443</v>
      </c>
      <c r="AG89" s="52">
        <v>0</v>
      </c>
      <c r="AI89" s="63"/>
      <c r="AJ89" s="58" t="s">
        <v>127</v>
      </c>
      <c r="AK89" s="58">
        <v>8870249.720217403</v>
      </c>
      <c r="AL89" s="58">
        <v>0</v>
      </c>
      <c r="AM89" s="58">
        <v>0</v>
      </c>
      <c r="AN89" s="58">
        <v>0</v>
      </c>
    </row>
    <row r="90" spans="1:40" x14ac:dyDescent="0.2">
      <c r="D90" t="s">
        <v>144</v>
      </c>
      <c r="E90" s="42">
        <v>95375910.34819001</v>
      </c>
      <c r="F90" s="10">
        <v>175139.61960877563</v>
      </c>
      <c r="G90" s="37"/>
      <c r="H90" s="54">
        <v>52647661.564957805</v>
      </c>
      <c r="I90" s="60">
        <v>22355466.051969893</v>
      </c>
      <c r="K90" s="66">
        <f t="shared" si="1"/>
        <v>170554177.58472648</v>
      </c>
      <c r="N90" s="40"/>
      <c r="O90" s="45" t="s">
        <v>128</v>
      </c>
      <c r="P90" s="46">
        <v>86014938.944490701</v>
      </c>
      <c r="Q90" s="46">
        <v>43524123.652681127</v>
      </c>
      <c r="R90" s="46">
        <v>63304710.862892315</v>
      </c>
      <c r="S90" s="46">
        <v>33409154.68278835</v>
      </c>
      <c r="U90" s="51"/>
      <c r="V90" s="10" t="s">
        <v>128</v>
      </c>
      <c r="W90" s="10">
        <v>637752.36890094203</v>
      </c>
      <c r="X90" s="10">
        <v>1808464.6510004064</v>
      </c>
      <c r="Y90" s="10">
        <v>3078693.905312594</v>
      </c>
      <c r="Z90" s="10">
        <v>2931945.3092747489</v>
      </c>
      <c r="AB90" s="57"/>
      <c r="AC90" s="52" t="s">
        <v>128</v>
      </c>
      <c r="AD90" s="52">
        <v>73840186.721945822</v>
      </c>
      <c r="AE90" s="52">
        <v>6681931.5896345088</v>
      </c>
      <c r="AF90" s="52">
        <v>8653037.3502779119</v>
      </c>
      <c r="AG90" s="52">
        <v>3550645.2252348419</v>
      </c>
      <c r="AI90" s="63"/>
      <c r="AJ90" s="58" t="s">
        <v>128</v>
      </c>
      <c r="AK90" s="58">
        <v>93888613.520988911</v>
      </c>
      <c r="AL90" s="58">
        <v>4922388.6500171181</v>
      </c>
      <c r="AM90" s="58">
        <v>1064103.2041525252</v>
      </c>
      <c r="AN90" s="58">
        <v>27426.117681115138</v>
      </c>
    </row>
    <row r="91" spans="1:40" x14ac:dyDescent="0.2">
      <c r="D91" t="s">
        <v>130</v>
      </c>
      <c r="E91" s="42">
        <v>56510089.008680701</v>
      </c>
      <c r="F91" s="10">
        <v>344680.38448164787</v>
      </c>
      <c r="G91" s="37"/>
      <c r="H91" s="54">
        <v>24781582.624975648</v>
      </c>
      <c r="I91" s="60">
        <v>10019880.735252574</v>
      </c>
      <c r="K91" s="66">
        <f t="shared" si="1"/>
        <v>91656232.753390566</v>
      </c>
      <c r="N91" s="40"/>
      <c r="O91" s="45" t="s">
        <v>129</v>
      </c>
      <c r="P91" s="46">
        <v>95375910.34819001</v>
      </c>
      <c r="Q91" s="46">
        <v>32982883.508335575</v>
      </c>
      <c r="R91" s="46">
        <v>32394218.386111185</v>
      </c>
      <c r="S91" s="46">
        <v>8357891.2455757316</v>
      </c>
      <c r="U91" s="51"/>
      <c r="V91" s="10" t="s">
        <v>129</v>
      </c>
      <c r="W91" s="10">
        <v>175139.61960877563</v>
      </c>
      <c r="X91" s="10">
        <v>927251.61245517025</v>
      </c>
      <c r="Y91" s="10">
        <v>819236.2026014626</v>
      </c>
      <c r="Z91" s="10">
        <v>690705.36446659977</v>
      </c>
      <c r="AB91" s="57"/>
      <c r="AC91" s="52" t="s">
        <v>129</v>
      </c>
      <c r="AD91" s="52">
        <v>52647661.564957805</v>
      </c>
      <c r="AE91" s="52">
        <v>2319093.7122336784</v>
      </c>
      <c r="AF91" s="52">
        <v>520590.94214247842</v>
      </c>
      <c r="AG91" s="52">
        <v>0</v>
      </c>
      <c r="AI91" s="63"/>
      <c r="AJ91" s="58" t="s">
        <v>129</v>
      </c>
      <c r="AK91" s="58">
        <v>22355466.051969893</v>
      </c>
      <c r="AL91" s="58">
        <v>0</v>
      </c>
      <c r="AM91" s="58">
        <v>0</v>
      </c>
      <c r="AN91" s="58">
        <v>0</v>
      </c>
    </row>
    <row r="92" spans="1:40" x14ac:dyDescent="0.2">
      <c r="B92" t="s">
        <v>145</v>
      </c>
      <c r="D92" t="s">
        <v>4</v>
      </c>
      <c r="E92" s="42">
        <v>43160978.495918579</v>
      </c>
      <c r="F92" s="10">
        <v>728589.61226481735</v>
      </c>
      <c r="G92" s="37"/>
      <c r="H92" s="54">
        <v>7242228.2746083299</v>
      </c>
      <c r="I92" s="60">
        <v>175114.71446235653</v>
      </c>
      <c r="K92" s="66">
        <f t="shared" si="1"/>
        <v>51306911.097254083</v>
      </c>
      <c r="N92" s="40"/>
      <c r="O92" s="45" t="s">
        <v>130</v>
      </c>
      <c r="P92" s="46">
        <v>56510089.008680701</v>
      </c>
      <c r="Q92" s="46">
        <v>20774185.34651088</v>
      </c>
      <c r="R92" s="46">
        <v>14791130.317316487</v>
      </c>
      <c r="S92" s="47">
        <v>7943969.9828334376</v>
      </c>
      <c r="U92" s="51"/>
      <c r="V92" s="10" t="s">
        <v>130</v>
      </c>
      <c r="W92" s="10">
        <v>344680.38448164787</v>
      </c>
      <c r="X92" s="10">
        <v>0</v>
      </c>
      <c r="Y92" s="10">
        <v>464864.98696863686</v>
      </c>
      <c r="Z92" s="10">
        <v>55814.483067576468</v>
      </c>
      <c r="AB92" s="57"/>
      <c r="AC92" s="52" t="s">
        <v>130</v>
      </c>
      <c r="AD92" s="52">
        <v>24781582.624975648</v>
      </c>
      <c r="AE92" s="52">
        <v>697901.32561006758</v>
      </c>
      <c r="AF92" s="52">
        <v>485759.3367561741</v>
      </c>
      <c r="AG92" s="52">
        <v>0</v>
      </c>
      <c r="AI92" s="63"/>
      <c r="AJ92" s="58" t="s">
        <v>130</v>
      </c>
      <c r="AK92" s="58">
        <v>10019880.735252574</v>
      </c>
      <c r="AL92" s="58">
        <v>0</v>
      </c>
      <c r="AM92" s="58">
        <v>0</v>
      </c>
      <c r="AN92" s="58">
        <v>0</v>
      </c>
    </row>
    <row r="93" spans="1:40" x14ac:dyDescent="0.2">
      <c r="D93" t="s">
        <v>127</v>
      </c>
      <c r="E93" s="42">
        <v>2773088.7795714382</v>
      </c>
      <c r="F93" s="10">
        <v>854612.52359812497</v>
      </c>
      <c r="G93" s="37"/>
      <c r="H93" s="54">
        <v>11498882.491184903</v>
      </c>
      <c r="I93" s="60">
        <v>0</v>
      </c>
      <c r="K93" s="66">
        <f t="shared" si="1"/>
        <v>15126583.794354467</v>
      </c>
    </row>
    <row r="94" spans="1:40" x14ac:dyDescent="0.2">
      <c r="D94" t="s">
        <v>128</v>
      </c>
      <c r="E94" s="42">
        <v>43524123.652681127</v>
      </c>
      <c r="F94" s="10">
        <v>1808464.6510004064</v>
      </c>
      <c r="G94" s="37"/>
      <c r="H94" s="54">
        <v>6681931.5896345088</v>
      </c>
      <c r="I94" s="60">
        <v>4922388.6500171181</v>
      </c>
      <c r="K94" s="66">
        <f t="shared" si="1"/>
        <v>56936908.543333158</v>
      </c>
    </row>
    <row r="95" spans="1:40" x14ac:dyDescent="0.2">
      <c r="D95" t="s">
        <v>144</v>
      </c>
      <c r="E95" s="42">
        <v>32982883.508335575</v>
      </c>
      <c r="F95" s="10">
        <v>927251.61245517025</v>
      </c>
      <c r="G95" s="37"/>
      <c r="H95" s="54">
        <v>2319093.7122336784</v>
      </c>
      <c r="I95" s="60">
        <v>0</v>
      </c>
      <c r="K95" s="66">
        <f t="shared" si="1"/>
        <v>36229228.83302442</v>
      </c>
    </row>
    <row r="96" spans="1:40" x14ac:dyDescent="0.2">
      <c r="D96" t="s">
        <v>130</v>
      </c>
      <c r="E96" s="42">
        <v>20774185.34651088</v>
      </c>
      <c r="F96" s="10">
        <v>0</v>
      </c>
      <c r="G96" s="37"/>
      <c r="H96" s="54">
        <v>697901.32561006758</v>
      </c>
      <c r="I96" s="60">
        <v>0</v>
      </c>
      <c r="K96" s="66">
        <f t="shared" si="1"/>
        <v>21472086.672120947</v>
      </c>
    </row>
    <row r="97" spans="1:40" x14ac:dyDescent="0.2">
      <c r="B97" t="s">
        <v>146</v>
      </c>
      <c r="D97" t="s">
        <v>4</v>
      </c>
      <c r="E97" s="42">
        <v>67077041.264513999</v>
      </c>
      <c r="F97" s="10">
        <v>2793900.6834822004</v>
      </c>
      <c r="G97" s="37"/>
      <c r="H97" s="54">
        <v>980640.79466150387</v>
      </c>
      <c r="I97" s="60">
        <v>0</v>
      </c>
      <c r="K97" s="66">
        <f t="shared" si="1"/>
        <v>70851582.742657706</v>
      </c>
    </row>
    <row r="98" spans="1:40" x14ac:dyDescent="0.2">
      <c r="D98" t="s">
        <v>127</v>
      </c>
      <c r="E98" s="42">
        <v>3158672.79577879</v>
      </c>
      <c r="F98" s="10">
        <v>10037175.277831461</v>
      </c>
      <c r="G98" s="37"/>
      <c r="H98" s="54">
        <v>2827021.4966047443</v>
      </c>
      <c r="I98" s="60">
        <v>0</v>
      </c>
      <c r="K98" s="66">
        <f t="shared" si="1"/>
        <v>16022869.570214996</v>
      </c>
    </row>
    <row r="99" spans="1:40" x14ac:dyDescent="0.2">
      <c r="D99" t="s">
        <v>128</v>
      </c>
      <c r="E99" s="42">
        <v>63304710.862892315</v>
      </c>
      <c r="F99" s="10">
        <v>3078693.905312594</v>
      </c>
      <c r="G99" s="37"/>
      <c r="H99" s="54">
        <v>8653037.3502779119</v>
      </c>
      <c r="I99" s="60">
        <v>1064103.2041525252</v>
      </c>
      <c r="K99" s="66">
        <f t="shared" si="1"/>
        <v>76100545.322635353</v>
      </c>
    </row>
    <row r="100" spans="1:40" x14ac:dyDescent="0.2">
      <c r="D100" t="s">
        <v>144</v>
      </c>
      <c r="E100" s="42">
        <v>32394218.386111185</v>
      </c>
      <c r="F100" s="10">
        <v>819236.2026014626</v>
      </c>
      <c r="G100" s="37"/>
      <c r="H100" s="54">
        <v>520590.94214247842</v>
      </c>
      <c r="I100" s="60">
        <v>0</v>
      </c>
      <c r="K100" s="66">
        <f t="shared" si="1"/>
        <v>33734045.530855127</v>
      </c>
    </row>
    <row r="101" spans="1:40" x14ac:dyDescent="0.2">
      <c r="D101" t="s">
        <v>130</v>
      </c>
      <c r="E101" s="42">
        <v>14791130.317316487</v>
      </c>
      <c r="F101" s="10">
        <v>464864.98696863686</v>
      </c>
      <c r="G101" s="37"/>
      <c r="H101" s="54">
        <v>485759.3367561741</v>
      </c>
      <c r="I101" s="60">
        <v>0</v>
      </c>
      <c r="K101" s="66">
        <f t="shared" si="1"/>
        <v>15741754.641041297</v>
      </c>
    </row>
    <row r="102" spans="1:40" x14ac:dyDescent="0.2">
      <c r="B102" t="s">
        <v>147</v>
      </c>
      <c r="D102" t="s">
        <v>4</v>
      </c>
      <c r="E102" s="42">
        <v>42761770.969149798</v>
      </c>
      <c r="F102" s="10">
        <v>3909366.3755016732</v>
      </c>
      <c r="G102" s="37"/>
      <c r="H102" s="54">
        <v>0</v>
      </c>
      <c r="I102" s="60">
        <v>0</v>
      </c>
      <c r="K102" s="66">
        <f t="shared" si="1"/>
        <v>46671137.344651468</v>
      </c>
    </row>
    <row r="103" spans="1:40" x14ac:dyDescent="0.2">
      <c r="D103" t="s">
        <v>127</v>
      </c>
      <c r="E103" s="42">
        <v>2715772.252605733</v>
      </c>
      <c r="F103" s="10">
        <v>3425934.3080999204</v>
      </c>
      <c r="G103" s="37"/>
      <c r="H103" s="54">
        <v>0</v>
      </c>
      <c r="I103" s="60">
        <v>0</v>
      </c>
      <c r="K103" s="66">
        <f t="shared" si="1"/>
        <v>6141706.5607056534</v>
      </c>
    </row>
    <row r="104" spans="1:40" x14ac:dyDescent="0.2">
      <c r="D104" t="s">
        <v>128</v>
      </c>
      <c r="E104" s="42">
        <v>33409154.68278835</v>
      </c>
      <c r="F104" s="10">
        <v>2931945.3092747489</v>
      </c>
      <c r="G104" s="37"/>
      <c r="H104" s="54">
        <v>3550645.2252348419</v>
      </c>
      <c r="I104" s="60">
        <v>27426.117681115138</v>
      </c>
      <c r="K104" s="66">
        <f t="shared" si="1"/>
        <v>39919171.334979057</v>
      </c>
    </row>
    <row r="105" spans="1:40" x14ac:dyDescent="0.2">
      <c r="D105" t="s">
        <v>144</v>
      </c>
      <c r="E105" s="42">
        <v>8357891.2455757316</v>
      </c>
      <c r="F105" s="10">
        <v>690705.36446659977</v>
      </c>
      <c r="G105" s="37"/>
      <c r="H105" s="54">
        <v>0</v>
      </c>
      <c r="I105" s="60">
        <v>0</v>
      </c>
      <c r="K105" s="66">
        <f t="shared" si="1"/>
        <v>9048596.6100423317</v>
      </c>
    </row>
    <row r="106" spans="1:40" x14ac:dyDescent="0.2">
      <c r="D106" t="s">
        <v>130</v>
      </c>
      <c r="E106" s="42">
        <v>7943969.9828334376</v>
      </c>
      <c r="F106" s="10">
        <v>55814.483067576468</v>
      </c>
      <c r="G106" s="37"/>
      <c r="H106" s="54">
        <v>0</v>
      </c>
      <c r="I106" s="60">
        <v>0</v>
      </c>
      <c r="K106" s="66">
        <f t="shared" si="1"/>
        <v>7999784.4659010144</v>
      </c>
    </row>
    <row r="108" spans="1:40" x14ac:dyDescent="0.2">
      <c r="A108" s="2"/>
      <c r="B108" s="2"/>
      <c r="C108" s="2"/>
      <c r="D108" s="2"/>
      <c r="E108" s="69"/>
      <c r="F108" s="70"/>
      <c r="G108" s="2"/>
      <c r="H108" s="71"/>
      <c r="I108" s="72"/>
      <c r="J108" s="2"/>
      <c r="K108" s="73"/>
      <c r="M108" t="s">
        <v>208</v>
      </c>
    </row>
    <row r="109" spans="1:40" ht="16" x14ac:dyDescent="0.2">
      <c r="A109" s="1" t="s">
        <v>182</v>
      </c>
      <c r="B109" s="38" t="s">
        <v>143</v>
      </c>
      <c r="C109" s="38"/>
      <c r="D109" s="38" t="s">
        <v>4</v>
      </c>
      <c r="E109" s="42">
        <f>E7+E27+E47+E67+E87</f>
        <v>449842745.88199067</v>
      </c>
      <c r="F109" s="74">
        <f t="shared" ref="F109:I109" si="2">F7+F27+F47+F67+F87</f>
        <v>46307566.253469393</v>
      </c>
      <c r="G109" s="37"/>
      <c r="H109" s="54">
        <f t="shared" si="2"/>
        <v>724408881.37946916</v>
      </c>
      <c r="I109" s="60">
        <f t="shared" si="2"/>
        <v>140815307.51021561</v>
      </c>
      <c r="J109" s="37"/>
      <c r="K109" s="66"/>
      <c r="L109" s="75">
        <f>SUM(E109:I109)</f>
        <v>1361374501.0251448</v>
      </c>
      <c r="M109" s="37">
        <f>SUM(E109:H109)</f>
        <v>1220559193.5149293</v>
      </c>
      <c r="N109" s="43">
        <v>5</v>
      </c>
      <c r="O109" s="44"/>
      <c r="P109" s="43">
        <v>1</v>
      </c>
      <c r="Q109" s="43">
        <v>2</v>
      </c>
      <c r="R109" s="43">
        <v>3</v>
      </c>
      <c r="S109" s="43">
        <v>4</v>
      </c>
      <c r="U109" s="50">
        <v>5</v>
      </c>
      <c r="V109" s="49"/>
      <c r="W109" s="49">
        <v>1</v>
      </c>
      <c r="X109" s="49">
        <v>2</v>
      </c>
      <c r="Y109" s="49">
        <v>3</v>
      </c>
      <c r="Z109" s="49">
        <v>4</v>
      </c>
      <c r="AB109" s="55">
        <v>5</v>
      </c>
      <c r="AC109" s="56"/>
      <c r="AD109" s="56">
        <v>1</v>
      </c>
      <c r="AE109" s="56">
        <v>2</v>
      </c>
      <c r="AF109" s="56">
        <v>3</v>
      </c>
      <c r="AG109" s="56">
        <v>4</v>
      </c>
      <c r="AI109" s="61" t="s">
        <v>183</v>
      </c>
      <c r="AJ109" s="62"/>
      <c r="AK109" s="62">
        <v>1</v>
      </c>
      <c r="AL109" s="62">
        <v>2</v>
      </c>
      <c r="AM109" s="62">
        <v>3</v>
      </c>
      <c r="AN109" s="62">
        <v>4</v>
      </c>
    </row>
    <row r="110" spans="1:40" ht="16" x14ac:dyDescent="0.2">
      <c r="D110" t="s">
        <v>127</v>
      </c>
      <c r="E110" s="42">
        <f t="shared" ref="E110:I110" si="3">E8+E28+E48+E68+E88</f>
        <v>128355723.81475037</v>
      </c>
      <c r="F110" s="74">
        <f t="shared" si="3"/>
        <v>31468012.634388771</v>
      </c>
      <c r="G110" s="37"/>
      <c r="H110" s="54">
        <f t="shared" si="3"/>
        <v>598967040.76020348</v>
      </c>
      <c r="I110" s="60">
        <f t="shared" si="3"/>
        <v>175319555.86746448</v>
      </c>
      <c r="J110" s="37"/>
      <c r="K110" s="66"/>
      <c r="L110" s="75">
        <f t="shared" ref="L110:L128" si="4">SUM(E110:I110)</f>
        <v>934110333.07680702</v>
      </c>
      <c r="M110" s="37">
        <f t="shared" ref="M110:M128" si="5">SUM(E110:H110)</f>
        <v>758790777.2093426</v>
      </c>
      <c r="N110" s="40"/>
      <c r="O110" s="45" t="s">
        <v>4</v>
      </c>
      <c r="P110" s="46" cm="1">
        <f t="array" ref="P110:P114">E109:E113</f>
        <v>449842745.88199067</v>
      </c>
      <c r="Q110" s="46" cm="1">
        <f t="array" ref="Q110:Q114">E114:E118</f>
        <v>358853800.1234796</v>
      </c>
      <c r="R110" s="46" cm="1">
        <f t="array" ref="R110:R114">E119:E123</f>
        <v>674448531.57937276</v>
      </c>
      <c r="S110" s="46" cm="1">
        <f t="array" ref="S110:S114">E124:E128</f>
        <v>411110052.23995066</v>
      </c>
      <c r="U110" s="51"/>
      <c r="V110" s="10" t="s">
        <v>4</v>
      </c>
      <c r="W110" s="10" cm="1">
        <f t="array" ref="W110:W114">F109:F113</f>
        <v>46307566.253469393</v>
      </c>
      <c r="X110" s="10" cm="1">
        <f t="array" ref="X110:X114">F114:F118</f>
        <v>57216067.880795375</v>
      </c>
      <c r="Y110" s="10" cm="1">
        <f t="array" ref="Y110:Y114">F119:F123</f>
        <v>135893457.7122665</v>
      </c>
      <c r="Z110" s="10" cm="1">
        <f t="array" ref="Z110:Z114">F124:F128</f>
        <v>103544138.94176845</v>
      </c>
      <c r="AB110" s="57"/>
      <c r="AC110" s="52" t="s">
        <v>4</v>
      </c>
      <c r="AD110" s="54" cm="1">
        <f t="array" ref="AD110:AD114">H109:H113</f>
        <v>724408881.37946916</v>
      </c>
      <c r="AE110" s="54" cm="1">
        <f t="array" ref="AE110:AE114">H114:H118</f>
        <v>111552432.60446176</v>
      </c>
      <c r="AF110" s="54" cm="1">
        <f t="array" ref="AF110:AF114">H119:H123</f>
        <v>24356503.939583723</v>
      </c>
      <c r="AG110" s="54" cm="1">
        <f t="array" ref="AG110:AG114">H124:H128</f>
        <v>410188.92346563627</v>
      </c>
      <c r="AI110" s="63"/>
      <c r="AJ110" s="58" t="s">
        <v>4</v>
      </c>
      <c r="AK110" s="60" cm="1">
        <f t="array" ref="AK110:AK114">I109:I113</f>
        <v>140815307.51021561</v>
      </c>
      <c r="AL110" s="60" cm="1">
        <f t="array" ref="AL110:AL114">I114:I118</f>
        <v>1293979.1240102379</v>
      </c>
      <c r="AM110" s="60" cm="1">
        <f t="array" ref="AM110:AM114">I119:I123</f>
        <v>441337.18464325811</v>
      </c>
      <c r="AN110" s="60" cm="1">
        <f t="array" ref="AN110:AN114">I124:I128</f>
        <v>134138.7363931158</v>
      </c>
    </row>
    <row r="111" spans="1:40" ht="16" x14ac:dyDescent="0.2">
      <c r="D111" t="s">
        <v>128</v>
      </c>
      <c r="E111" s="42">
        <f t="shared" ref="E111:I111" si="6">E9+E29+E49+E69+E89</f>
        <v>1069259673.3562987</v>
      </c>
      <c r="F111" s="74">
        <f t="shared" si="6"/>
        <v>47155242.313017286</v>
      </c>
      <c r="G111" s="37"/>
      <c r="H111" s="54">
        <f t="shared" si="6"/>
        <v>1227303972.7639687</v>
      </c>
      <c r="I111" s="60">
        <f t="shared" si="6"/>
        <v>1252350792.2219524</v>
      </c>
      <c r="J111" s="37"/>
      <c r="K111" s="66"/>
      <c r="L111" s="75">
        <f t="shared" si="4"/>
        <v>3596069680.6552372</v>
      </c>
      <c r="M111" s="37">
        <f t="shared" si="5"/>
        <v>2343718888.4332848</v>
      </c>
      <c r="N111" s="40"/>
      <c r="O111" s="45" t="s">
        <v>127</v>
      </c>
      <c r="P111" s="46">
        <v>128355723.81475037</v>
      </c>
      <c r="Q111" s="46">
        <v>31791526.018919528</v>
      </c>
      <c r="R111" s="46">
        <v>38589765.765310906</v>
      </c>
      <c r="S111" s="46">
        <v>22462810.73052362</v>
      </c>
      <c r="U111" s="51"/>
      <c r="V111" s="10" t="s">
        <v>127</v>
      </c>
      <c r="W111" s="10">
        <v>31468012.634388771</v>
      </c>
      <c r="X111" s="10">
        <v>29656335.692048859</v>
      </c>
      <c r="Y111" s="10">
        <v>73702084.386163935</v>
      </c>
      <c r="Z111" s="10">
        <v>50671687.90117722</v>
      </c>
      <c r="AB111" s="57"/>
      <c r="AC111" s="52" t="s">
        <v>127</v>
      </c>
      <c r="AD111" s="52">
        <v>598967040.76020348</v>
      </c>
      <c r="AE111" s="52">
        <v>66312958.19142095</v>
      </c>
      <c r="AF111" s="52">
        <v>13698192.526881646</v>
      </c>
      <c r="AG111" s="52">
        <v>0</v>
      </c>
      <c r="AI111" s="63"/>
      <c r="AJ111" s="58" t="s">
        <v>127</v>
      </c>
      <c r="AK111" s="58">
        <v>175319555.86746448</v>
      </c>
      <c r="AL111" s="58">
        <v>185530.89406030328</v>
      </c>
      <c r="AM111" s="58">
        <v>0</v>
      </c>
      <c r="AN111" s="58">
        <v>190107.37757854562</v>
      </c>
    </row>
    <row r="112" spans="1:40" ht="16" x14ac:dyDescent="0.2">
      <c r="D112" t="s">
        <v>144</v>
      </c>
      <c r="E112" s="42">
        <f t="shared" ref="E112:I112" si="7">E10+E30+E50+E70+E90</f>
        <v>1229051602.0726373</v>
      </c>
      <c r="F112" s="74">
        <f t="shared" si="7"/>
        <v>49336099.772080824</v>
      </c>
      <c r="G112" s="37"/>
      <c r="H112" s="54">
        <f t="shared" si="7"/>
        <v>1019577912.8084687</v>
      </c>
      <c r="I112" s="60">
        <f t="shared" si="7"/>
        <v>636938798.47803867</v>
      </c>
      <c r="J112" s="37"/>
      <c r="K112" s="66"/>
      <c r="L112" s="75">
        <f t="shared" si="4"/>
        <v>2934904413.1312256</v>
      </c>
      <c r="M112" s="37">
        <f t="shared" si="5"/>
        <v>2297965614.6531868</v>
      </c>
      <c r="N112" s="40"/>
      <c r="O112" s="45" t="s">
        <v>128</v>
      </c>
      <c r="P112" s="46">
        <v>1069259673.3562987</v>
      </c>
      <c r="Q112" s="46">
        <v>430091384.06137329</v>
      </c>
      <c r="R112" s="46">
        <v>523838797.36054009</v>
      </c>
      <c r="S112" s="46">
        <v>424247160.78505731</v>
      </c>
      <c r="U112" s="51"/>
      <c r="V112" s="10" t="s">
        <v>128</v>
      </c>
      <c r="W112" s="10">
        <v>47155242.313017286</v>
      </c>
      <c r="X112" s="10">
        <v>31866248.931110051</v>
      </c>
      <c r="Y112" s="10">
        <v>55364983.704379186</v>
      </c>
      <c r="Z112" s="10">
        <v>85210619.844314232</v>
      </c>
      <c r="AB112" s="57"/>
      <c r="AC112" s="52" t="s">
        <v>128</v>
      </c>
      <c r="AD112" s="52">
        <v>1227303972.7639687</v>
      </c>
      <c r="AE112" s="52">
        <v>107189310.37386456</v>
      </c>
      <c r="AF112" s="52">
        <v>93614948.080391631</v>
      </c>
      <c r="AG112" s="52">
        <v>25923627.749110885</v>
      </c>
      <c r="AI112" s="63"/>
      <c r="AJ112" s="58" t="s">
        <v>128</v>
      </c>
      <c r="AK112" s="58">
        <v>1252350792.2219524</v>
      </c>
      <c r="AL112" s="58">
        <v>65868008.083009683</v>
      </c>
      <c r="AM112" s="58">
        <v>14497308.189763611</v>
      </c>
      <c r="AN112" s="58">
        <v>46130.694614008658</v>
      </c>
    </row>
    <row r="113" spans="2:40" ht="16" x14ac:dyDescent="0.2">
      <c r="D113" t="s">
        <v>130</v>
      </c>
      <c r="E113" s="42">
        <f t="shared" ref="E113:I113" si="8">E11+E31+E51+E71+E91</f>
        <v>626291920.45841646</v>
      </c>
      <c r="F113" s="74">
        <f t="shared" si="8"/>
        <v>11011591.753026357</v>
      </c>
      <c r="G113" s="37"/>
      <c r="H113" s="54">
        <f t="shared" si="8"/>
        <v>372677955.55920053</v>
      </c>
      <c r="I113" s="60">
        <f t="shared" si="8"/>
        <v>204710161.42349958</v>
      </c>
      <c r="J113" s="37"/>
      <c r="K113" s="66"/>
      <c r="L113" s="75">
        <f t="shared" si="4"/>
        <v>1214691629.1941428</v>
      </c>
      <c r="M113" s="37">
        <f t="shared" si="5"/>
        <v>1009981467.7706434</v>
      </c>
      <c r="N113" s="40"/>
      <c r="O113" s="45" t="s">
        <v>129</v>
      </c>
      <c r="P113" s="46">
        <v>1229051602.0726373</v>
      </c>
      <c r="Q113" s="46">
        <v>254611771.69617629</v>
      </c>
      <c r="R113" s="46">
        <v>236781221.07081914</v>
      </c>
      <c r="S113" s="46">
        <v>75748620.924963787</v>
      </c>
      <c r="U113" s="51"/>
      <c r="V113" s="10" t="s">
        <v>129</v>
      </c>
      <c r="W113" s="10">
        <v>49336099.772080824</v>
      </c>
      <c r="X113" s="10">
        <v>28216995.044964552</v>
      </c>
      <c r="Y113" s="10">
        <v>22877929.272932023</v>
      </c>
      <c r="Z113" s="10">
        <v>14571614.131641028</v>
      </c>
      <c r="AB113" s="57"/>
      <c r="AC113" s="52" t="s">
        <v>129</v>
      </c>
      <c r="AD113" s="52">
        <v>1019577912.8084687</v>
      </c>
      <c r="AE113" s="52">
        <v>29212887.373747595</v>
      </c>
      <c r="AF113" s="52">
        <v>3894881.2427643668</v>
      </c>
      <c r="AG113" s="52">
        <v>0</v>
      </c>
      <c r="AI113" s="63"/>
      <c r="AJ113" s="58" t="s">
        <v>129</v>
      </c>
      <c r="AK113" s="58">
        <v>636938798.47803867</v>
      </c>
      <c r="AL113" s="58">
        <v>1673842.272076288</v>
      </c>
      <c r="AM113" s="58">
        <v>92290.804252919275</v>
      </c>
      <c r="AN113" s="58">
        <v>0</v>
      </c>
    </row>
    <row r="114" spans="2:40" ht="16" x14ac:dyDescent="0.2">
      <c r="B114" t="s">
        <v>145</v>
      </c>
      <c r="D114" t="s">
        <v>4</v>
      </c>
      <c r="E114" s="42">
        <f t="shared" ref="E114:I114" si="9">E12+E32+E52+E72+E92</f>
        <v>358853800.1234796</v>
      </c>
      <c r="F114" s="74">
        <f t="shared" si="9"/>
        <v>57216067.880795375</v>
      </c>
      <c r="G114" s="37"/>
      <c r="H114" s="54">
        <f t="shared" si="9"/>
        <v>111552432.60446176</v>
      </c>
      <c r="I114" s="60">
        <f t="shared" si="9"/>
        <v>1293979.1240102379</v>
      </c>
      <c r="J114" s="37"/>
      <c r="K114" s="66"/>
      <c r="L114" s="75">
        <f t="shared" si="4"/>
        <v>528916279.73274702</v>
      </c>
      <c r="M114" s="37">
        <f t="shared" si="5"/>
        <v>527622300.60873675</v>
      </c>
      <c r="N114" s="40"/>
      <c r="O114" s="45" t="s">
        <v>130</v>
      </c>
      <c r="P114" s="46">
        <v>626291920.45841646</v>
      </c>
      <c r="Q114" s="46">
        <v>167503347.52365977</v>
      </c>
      <c r="R114" s="46">
        <v>154577679.98910242</v>
      </c>
      <c r="S114" s="47">
        <v>78113839.072423488</v>
      </c>
      <c r="U114" s="51"/>
      <c r="V114" s="10" t="s">
        <v>130</v>
      </c>
      <c r="W114" s="10">
        <v>11011591.753026357</v>
      </c>
      <c r="X114" s="10">
        <v>7129947.9489206271</v>
      </c>
      <c r="Y114" s="10">
        <v>7349747.9753269162</v>
      </c>
      <c r="Z114" s="10">
        <v>13622716.417737368</v>
      </c>
      <c r="AB114" s="57"/>
      <c r="AC114" s="52" t="s">
        <v>130</v>
      </c>
      <c r="AD114" s="52">
        <v>372677955.55920053</v>
      </c>
      <c r="AE114" s="52">
        <v>11970105.461469935</v>
      </c>
      <c r="AF114" s="52">
        <v>2703732.7632204089</v>
      </c>
      <c r="AG114" s="52">
        <v>624476.75150606723</v>
      </c>
      <c r="AI114" s="63"/>
      <c r="AJ114" s="58" t="s">
        <v>130</v>
      </c>
      <c r="AK114" s="58">
        <v>204710161.42349958</v>
      </c>
      <c r="AL114" s="58">
        <v>913815.73036516039</v>
      </c>
      <c r="AM114" s="58">
        <v>0</v>
      </c>
      <c r="AN114" s="58">
        <v>0</v>
      </c>
    </row>
    <row r="115" spans="2:40" ht="16" x14ac:dyDescent="0.2">
      <c r="D115" t="s">
        <v>127</v>
      </c>
      <c r="E115" s="42">
        <f t="shared" ref="E115:I115" si="10">E13+E33+E53+E73+E93</f>
        <v>31791526.018919528</v>
      </c>
      <c r="F115" s="74">
        <f t="shared" si="10"/>
        <v>29656335.692048859</v>
      </c>
      <c r="G115" s="37"/>
      <c r="H115" s="54">
        <f t="shared" si="10"/>
        <v>66312958.19142095</v>
      </c>
      <c r="I115" s="60">
        <f t="shared" si="10"/>
        <v>185530.89406030328</v>
      </c>
      <c r="J115" s="37"/>
      <c r="K115" s="66"/>
      <c r="L115" s="75">
        <f t="shared" si="4"/>
        <v>127946350.79644965</v>
      </c>
      <c r="M115" s="37">
        <f t="shared" si="5"/>
        <v>127760819.90238935</v>
      </c>
    </row>
    <row r="116" spans="2:40" ht="16" x14ac:dyDescent="0.2">
      <c r="D116" t="s">
        <v>128</v>
      </c>
      <c r="E116" s="42">
        <f t="shared" ref="E116:I116" si="11">E14+E34+E54+E74+E94</f>
        <v>430091384.06137329</v>
      </c>
      <c r="F116" s="74">
        <f t="shared" si="11"/>
        <v>31866248.931110051</v>
      </c>
      <c r="G116" s="37"/>
      <c r="H116" s="54">
        <f t="shared" si="11"/>
        <v>107189310.37386456</v>
      </c>
      <c r="I116" s="60">
        <f t="shared" si="11"/>
        <v>65868008.083009683</v>
      </c>
      <c r="J116" s="37"/>
      <c r="K116" s="66"/>
      <c r="L116" s="75">
        <f t="shared" si="4"/>
        <v>635014951.44935763</v>
      </c>
      <c r="M116" s="37">
        <f t="shared" si="5"/>
        <v>569146943.36634791</v>
      </c>
    </row>
    <row r="117" spans="2:40" ht="16" x14ac:dyDescent="0.2">
      <c r="D117" t="s">
        <v>144</v>
      </c>
      <c r="E117" s="42">
        <f t="shared" ref="E117:I117" si="12">E15+E35+E55+E75+E95</f>
        <v>254611771.69617629</v>
      </c>
      <c r="F117" s="74">
        <f t="shared" si="12"/>
        <v>28216995.044964552</v>
      </c>
      <c r="G117" s="37"/>
      <c r="H117" s="54">
        <f t="shared" si="12"/>
        <v>29212887.373747595</v>
      </c>
      <c r="I117" s="60">
        <f t="shared" si="12"/>
        <v>1673842.272076288</v>
      </c>
      <c r="J117" s="37"/>
      <c r="K117" s="66"/>
      <c r="L117" s="75">
        <f t="shared" si="4"/>
        <v>313715496.38696474</v>
      </c>
      <c r="M117" s="37">
        <f t="shared" si="5"/>
        <v>312041654.11488843</v>
      </c>
    </row>
    <row r="118" spans="2:40" ht="16" x14ac:dyDescent="0.2">
      <c r="D118" t="s">
        <v>130</v>
      </c>
      <c r="E118" s="42">
        <f t="shared" ref="E118:I118" si="13">E16+E36+E56+E76+E96</f>
        <v>167503347.52365977</v>
      </c>
      <c r="F118" s="74">
        <f t="shared" si="13"/>
        <v>7129947.9489206271</v>
      </c>
      <c r="G118" s="37"/>
      <c r="H118" s="54">
        <f t="shared" si="13"/>
        <v>11970105.461469935</v>
      </c>
      <c r="I118" s="60">
        <f t="shared" si="13"/>
        <v>913815.73036516039</v>
      </c>
      <c r="J118" s="37"/>
      <c r="K118" s="66"/>
      <c r="L118" s="75">
        <f t="shared" si="4"/>
        <v>187517216.66441551</v>
      </c>
      <c r="M118" s="37">
        <f t="shared" si="5"/>
        <v>186603400.93405035</v>
      </c>
    </row>
    <row r="119" spans="2:40" ht="16" x14ac:dyDescent="0.2">
      <c r="B119" t="s">
        <v>146</v>
      </c>
      <c r="D119" t="s">
        <v>4</v>
      </c>
      <c r="E119" s="42">
        <f t="shared" ref="E119:I119" si="14">E17+E37+E57+E77+E97</f>
        <v>674448531.57937276</v>
      </c>
      <c r="F119" s="74">
        <f t="shared" si="14"/>
        <v>135893457.7122665</v>
      </c>
      <c r="G119" s="37"/>
      <c r="H119" s="54">
        <f t="shared" si="14"/>
        <v>24356503.939583723</v>
      </c>
      <c r="I119" s="60">
        <f t="shared" si="14"/>
        <v>441337.18464325811</v>
      </c>
      <c r="J119" s="37"/>
      <c r="K119" s="66"/>
      <c r="L119" s="75">
        <f t="shared" si="4"/>
        <v>835139830.41586637</v>
      </c>
      <c r="M119" s="37">
        <f t="shared" si="5"/>
        <v>834698493.23122311</v>
      </c>
    </row>
    <row r="120" spans="2:40" ht="16" x14ac:dyDescent="0.2">
      <c r="D120" t="s">
        <v>127</v>
      </c>
      <c r="E120" s="42">
        <f t="shared" ref="E120:I120" si="15">E18+E38+E58+E78+E98</f>
        <v>38589765.765310906</v>
      </c>
      <c r="F120" s="74">
        <f t="shared" si="15"/>
        <v>73702084.386163935</v>
      </c>
      <c r="G120" s="37"/>
      <c r="H120" s="54">
        <f t="shared" si="15"/>
        <v>13698192.526881646</v>
      </c>
      <c r="I120" s="60">
        <f t="shared" si="15"/>
        <v>0</v>
      </c>
      <c r="J120" s="37"/>
      <c r="K120" s="66"/>
      <c r="L120" s="75">
        <f t="shared" si="4"/>
        <v>125990042.67835648</v>
      </c>
      <c r="M120" s="37">
        <f t="shared" si="5"/>
        <v>125990042.67835648</v>
      </c>
    </row>
    <row r="121" spans="2:40" ht="16" x14ac:dyDescent="0.2">
      <c r="D121" t="s">
        <v>128</v>
      </c>
      <c r="E121" s="42">
        <f t="shared" ref="E121:I121" si="16">E19+E39+E59+E79+E99</f>
        <v>523838797.36054009</v>
      </c>
      <c r="F121" s="74">
        <f t="shared" si="16"/>
        <v>55364983.704379186</v>
      </c>
      <c r="G121" s="37"/>
      <c r="H121" s="54">
        <f t="shared" si="16"/>
        <v>93614948.080391631</v>
      </c>
      <c r="I121" s="60">
        <f t="shared" si="16"/>
        <v>14497308.189763611</v>
      </c>
      <c r="J121" s="37"/>
      <c r="K121" s="66"/>
      <c r="L121" s="75">
        <f t="shared" si="4"/>
        <v>687316037.33507454</v>
      </c>
      <c r="M121" s="37">
        <f t="shared" si="5"/>
        <v>672818729.14531088</v>
      </c>
    </row>
    <row r="122" spans="2:40" ht="16" x14ac:dyDescent="0.2">
      <c r="D122" t="s">
        <v>144</v>
      </c>
      <c r="E122" s="42">
        <f t="shared" ref="E122:I122" si="17">E20+E40+E60+E80+E100</f>
        <v>236781221.07081914</v>
      </c>
      <c r="F122" s="74">
        <f t="shared" si="17"/>
        <v>22877929.272932023</v>
      </c>
      <c r="G122" s="37"/>
      <c r="H122" s="54">
        <f t="shared" si="17"/>
        <v>3894881.2427643668</v>
      </c>
      <c r="I122" s="60">
        <f t="shared" si="17"/>
        <v>92290.804252919275</v>
      </c>
      <c r="J122" s="37"/>
      <c r="K122" s="66"/>
      <c r="L122" s="75">
        <f t="shared" si="4"/>
        <v>263646322.39076844</v>
      </c>
      <c r="M122" s="37">
        <f t="shared" si="5"/>
        <v>263554031.58651552</v>
      </c>
    </row>
    <row r="123" spans="2:40" ht="16" x14ac:dyDescent="0.2">
      <c r="D123" t="s">
        <v>130</v>
      </c>
      <c r="E123" s="42">
        <f t="shared" ref="E123:I123" si="18">E21+E41+E61+E81+E101</f>
        <v>154577679.98910242</v>
      </c>
      <c r="F123" s="74">
        <f t="shared" si="18"/>
        <v>7349747.9753269162</v>
      </c>
      <c r="G123" s="37"/>
      <c r="H123" s="54">
        <f t="shared" si="18"/>
        <v>2703732.7632204089</v>
      </c>
      <c r="I123" s="60">
        <f t="shared" si="18"/>
        <v>0</v>
      </c>
      <c r="J123" s="37"/>
      <c r="K123" s="66"/>
      <c r="L123" s="75">
        <f t="shared" si="4"/>
        <v>164631160.72764975</v>
      </c>
      <c r="M123" s="37">
        <f t="shared" si="5"/>
        <v>164631160.72764975</v>
      </c>
    </row>
    <row r="124" spans="2:40" ht="16" x14ac:dyDescent="0.2">
      <c r="B124" t="s">
        <v>147</v>
      </c>
      <c r="D124" t="s">
        <v>4</v>
      </c>
      <c r="E124" s="42">
        <f>E22+E42+E62+E82+E102</f>
        <v>411110052.23995066</v>
      </c>
      <c r="F124" s="74">
        <f t="shared" ref="F124:I124" si="19">F22+F42+F62+F82+F102</f>
        <v>103544138.94176845</v>
      </c>
      <c r="G124" s="37"/>
      <c r="H124" s="54">
        <f t="shared" si="19"/>
        <v>410188.92346563627</v>
      </c>
      <c r="I124" s="60">
        <f t="shared" si="19"/>
        <v>134138.7363931158</v>
      </c>
      <c r="J124" s="37"/>
      <c r="K124" s="66"/>
      <c r="L124" s="75">
        <f t="shared" si="4"/>
        <v>515198518.84157783</v>
      </c>
      <c r="M124" s="37">
        <f t="shared" si="5"/>
        <v>515064380.10518473</v>
      </c>
    </row>
    <row r="125" spans="2:40" ht="16" x14ac:dyDescent="0.2">
      <c r="D125" t="s">
        <v>127</v>
      </c>
      <c r="E125" s="42">
        <f t="shared" ref="E125:I125" si="20">E23+E43+E63+E83+E103</f>
        <v>22462810.73052362</v>
      </c>
      <c r="F125" s="74">
        <f t="shared" si="20"/>
        <v>50671687.90117722</v>
      </c>
      <c r="G125" s="37"/>
      <c r="H125" s="54">
        <f t="shared" si="20"/>
        <v>0</v>
      </c>
      <c r="I125" s="60">
        <f t="shared" si="20"/>
        <v>190107.37757854562</v>
      </c>
      <c r="J125" s="37"/>
      <c r="K125" s="66"/>
      <c r="L125" s="75">
        <f t="shared" si="4"/>
        <v>73324606.009279385</v>
      </c>
      <c r="M125" s="37">
        <f t="shared" si="5"/>
        <v>73134498.631700844</v>
      </c>
    </row>
    <row r="126" spans="2:40" ht="16" x14ac:dyDescent="0.2">
      <c r="D126" t="s">
        <v>128</v>
      </c>
      <c r="E126" s="42">
        <f t="shared" ref="E126:I126" si="21">E24+E44+E64+E84+E104</f>
        <v>424247160.78505731</v>
      </c>
      <c r="F126" s="74">
        <f t="shared" si="21"/>
        <v>85210619.844314232</v>
      </c>
      <c r="G126" s="37"/>
      <c r="H126" s="54">
        <f t="shared" si="21"/>
        <v>25923627.749110885</v>
      </c>
      <c r="I126" s="60">
        <f t="shared" si="21"/>
        <v>46130.694614008658</v>
      </c>
      <c r="J126" s="37"/>
      <c r="K126" s="66"/>
      <c r="L126" s="75">
        <f t="shared" si="4"/>
        <v>535427539.07309639</v>
      </c>
      <c r="M126" s="37">
        <f t="shared" si="5"/>
        <v>535381408.3784824</v>
      </c>
    </row>
    <row r="127" spans="2:40" ht="16" x14ac:dyDescent="0.2">
      <c r="D127" t="s">
        <v>144</v>
      </c>
      <c r="E127" s="42">
        <f t="shared" ref="E127:I127" si="22">E25+E45+E65+E85+E105</f>
        <v>75748620.924963787</v>
      </c>
      <c r="F127" s="74">
        <f t="shared" si="22"/>
        <v>14571614.131641028</v>
      </c>
      <c r="G127" s="37"/>
      <c r="H127" s="54">
        <f t="shared" si="22"/>
        <v>0</v>
      </c>
      <c r="I127" s="60">
        <f t="shared" si="22"/>
        <v>0</v>
      </c>
      <c r="J127" s="37"/>
      <c r="K127" s="66"/>
      <c r="L127" s="75">
        <f t="shared" si="4"/>
        <v>90320235.056604818</v>
      </c>
      <c r="M127" s="37">
        <f t="shared" si="5"/>
        <v>90320235.056604818</v>
      </c>
    </row>
    <row r="128" spans="2:40" ht="16" x14ac:dyDescent="0.2">
      <c r="D128" t="s">
        <v>130</v>
      </c>
      <c r="E128" s="42">
        <f t="shared" ref="E128:I128" si="23">E26+E46+E66+E86+E106</f>
        <v>78113839.072423488</v>
      </c>
      <c r="F128" s="74">
        <f t="shared" si="23"/>
        <v>13622716.417737368</v>
      </c>
      <c r="G128" s="37"/>
      <c r="H128" s="54">
        <f t="shared" si="23"/>
        <v>624476.75150606723</v>
      </c>
      <c r="I128" s="60">
        <f t="shared" si="23"/>
        <v>0</v>
      </c>
      <c r="J128" s="37"/>
      <c r="K128" s="66"/>
      <c r="L128" s="75">
        <f t="shared" si="4"/>
        <v>92361032.241666913</v>
      </c>
      <c r="M128" s="37">
        <f t="shared" si="5"/>
        <v>92361032.241666913</v>
      </c>
    </row>
    <row r="129" spans="1:19" x14ac:dyDescent="0.2">
      <c r="D129" s="37">
        <f>SUM(E129:I129)</f>
        <v>15217616176.882435</v>
      </c>
      <c r="E129" s="84">
        <f t="shared" ref="E129:I129" si="24">SUM(E109:E128)</f>
        <v>7385571974.5257673</v>
      </c>
      <c r="F129" s="85">
        <f t="shared" si="24"/>
        <v>902173088.51152885</v>
      </c>
      <c r="G129" s="86">
        <f t="shared" si="24"/>
        <v>0</v>
      </c>
      <c r="H129" s="87">
        <f t="shared" si="24"/>
        <v>4434400009.2532015</v>
      </c>
      <c r="I129" s="88">
        <f t="shared" si="24"/>
        <v>2495471104.5919375</v>
      </c>
      <c r="J129" s="89"/>
      <c r="K129" s="89"/>
      <c r="L129" s="89">
        <f>SUM(L109:L128)</f>
        <v>15217616176.882433</v>
      </c>
    </row>
    <row r="130" spans="1:19" x14ac:dyDescent="0.2">
      <c r="E130" s="42"/>
      <c r="F130" s="74"/>
      <c r="G130" s="37"/>
      <c r="H130" s="54"/>
      <c r="I130" s="60"/>
      <c r="J130" s="37"/>
      <c r="K130" s="66"/>
    </row>
    <row r="131" spans="1:19" x14ac:dyDescent="0.2">
      <c r="E131" s="42"/>
      <c r="F131" s="74"/>
      <c r="G131" s="37"/>
      <c r="H131" s="54"/>
      <c r="I131" s="60"/>
      <c r="J131" s="37"/>
      <c r="K131" s="66"/>
    </row>
    <row r="132" spans="1:19" x14ac:dyDescent="0.2">
      <c r="A132" s="1" t="s">
        <v>205</v>
      </c>
      <c r="D132" t="s">
        <v>209</v>
      </c>
      <c r="E132" s="42"/>
      <c r="F132" s="74"/>
      <c r="G132" s="37"/>
      <c r="H132" s="54"/>
      <c r="I132" s="60"/>
      <c r="J132" s="37"/>
      <c r="K132" s="66"/>
      <c r="S132" s="1"/>
    </row>
    <row r="133" spans="1:19" x14ac:dyDescent="0.2">
      <c r="C133" s="2" t="s">
        <v>39</v>
      </c>
      <c r="D133" s="2" t="s">
        <v>40</v>
      </c>
      <c r="E133" s="42"/>
      <c r="F133" s="74"/>
      <c r="G133" s="37"/>
      <c r="H133" s="54"/>
      <c r="I133" s="60"/>
      <c r="J133" s="37" t="s">
        <v>206</v>
      </c>
      <c r="K133" s="66" t="s">
        <v>207</v>
      </c>
      <c r="S133" s="1"/>
    </row>
    <row r="134" spans="1:19" x14ac:dyDescent="0.2">
      <c r="B134">
        <v>1</v>
      </c>
      <c r="C134" t="s">
        <v>197</v>
      </c>
      <c r="D134" t="s">
        <v>45</v>
      </c>
      <c r="E134" s="42" cm="1">
        <f t="array" ref="E134:K134">E109:K109</f>
        <v>449842745.88199067</v>
      </c>
      <c r="F134" s="74">
        <v>46307566.253469393</v>
      </c>
      <c r="G134" s="37">
        <v>0</v>
      </c>
      <c r="H134" s="54">
        <v>724408881.37946916</v>
      </c>
      <c r="I134" s="60">
        <v>140815307.51021561</v>
      </c>
      <c r="J134" s="37">
        <v>0</v>
      </c>
      <c r="K134" s="66">
        <v>0</v>
      </c>
      <c r="M134" s="3" t="s">
        <v>201</v>
      </c>
    </row>
    <row r="135" spans="1:19" x14ac:dyDescent="0.2">
      <c r="B135">
        <v>2</v>
      </c>
      <c r="C135" t="s">
        <v>197</v>
      </c>
      <c r="D135" t="s">
        <v>46</v>
      </c>
      <c r="E135" s="42" cm="1">
        <f t="array" ref="E135:K135">E114:K114</f>
        <v>358853800.1234796</v>
      </c>
      <c r="F135" s="74">
        <v>57216067.880795375</v>
      </c>
      <c r="G135" s="37">
        <v>0</v>
      </c>
      <c r="H135" s="54">
        <v>111552432.60446176</v>
      </c>
      <c r="I135" s="60">
        <v>1293979.1240102379</v>
      </c>
      <c r="J135" s="37">
        <v>0</v>
      </c>
      <c r="K135" s="66">
        <v>0</v>
      </c>
      <c r="M135" s="90" t="s">
        <v>202</v>
      </c>
    </row>
    <row r="136" spans="1:19" x14ac:dyDescent="0.2">
      <c r="B136">
        <v>3</v>
      </c>
      <c r="C136" t="s">
        <v>197</v>
      </c>
      <c r="D136" t="s">
        <v>47</v>
      </c>
      <c r="E136" s="42" cm="1">
        <f t="array" ref="E136:K136">E119:K119</f>
        <v>674448531.57937276</v>
      </c>
      <c r="F136" s="10">
        <v>135893457.7122665</v>
      </c>
      <c r="G136">
        <v>0</v>
      </c>
      <c r="H136" s="52">
        <v>24356503.939583723</v>
      </c>
      <c r="I136" s="58">
        <v>441337.18464325811</v>
      </c>
      <c r="J136">
        <v>0</v>
      </c>
      <c r="K136" s="64">
        <v>0</v>
      </c>
      <c r="M136" t="s">
        <v>203</v>
      </c>
    </row>
    <row r="137" spans="1:19" x14ac:dyDescent="0.2">
      <c r="B137">
        <v>4</v>
      </c>
      <c r="C137" t="s">
        <v>197</v>
      </c>
      <c r="D137" s="2" t="s">
        <v>48</v>
      </c>
      <c r="E137" s="42" cm="1">
        <f t="array" ref="E137:K137">E124:K124</f>
        <v>411110052.23995066</v>
      </c>
      <c r="F137" s="10">
        <v>103544138.94176845</v>
      </c>
      <c r="G137">
        <v>0</v>
      </c>
      <c r="H137" s="52">
        <v>410188.92346563627</v>
      </c>
      <c r="I137" s="58">
        <v>134138.7363931158</v>
      </c>
      <c r="J137">
        <v>0</v>
      </c>
      <c r="K137" s="64">
        <v>0</v>
      </c>
      <c r="M137" t="s">
        <v>204</v>
      </c>
      <c r="S137" s="1"/>
    </row>
    <row r="138" spans="1:19" x14ac:dyDescent="0.2">
      <c r="B138">
        <v>5</v>
      </c>
      <c r="C138" t="s">
        <v>0</v>
      </c>
      <c r="D138" t="s">
        <v>45</v>
      </c>
      <c r="E138" s="42" cm="1">
        <f t="array" ref="E138:K138">E110:K110</f>
        <v>128355723.81475037</v>
      </c>
      <c r="F138" s="10">
        <v>31468012.634388771</v>
      </c>
      <c r="G138">
        <v>0</v>
      </c>
      <c r="H138" s="52">
        <v>598967040.76020348</v>
      </c>
      <c r="I138" s="58">
        <v>175319555.86746448</v>
      </c>
      <c r="J138">
        <v>0</v>
      </c>
      <c r="K138" s="64">
        <v>0</v>
      </c>
      <c r="S138" s="1"/>
    </row>
    <row r="139" spans="1:19" x14ac:dyDescent="0.2">
      <c r="B139">
        <v>6</v>
      </c>
      <c r="C139" t="s">
        <v>0</v>
      </c>
      <c r="D139" t="s">
        <v>46</v>
      </c>
      <c r="E139" s="42" cm="1">
        <f t="array" ref="E139:K139">E115:K115</f>
        <v>31791526.018919528</v>
      </c>
      <c r="F139" s="10">
        <v>29656335.692048859</v>
      </c>
      <c r="G139">
        <v>0</v>
      </c>
      <c r="H139" s="52">
        <v>66312958.19142095</v>
      </c>
      <c r="I139" s="58">
        <v>185530.89406030328</v>
      </c>
      <c r="J139">
        <v>0</v>
      </c>
      <c r="K139" s="64">
        <v>0</v>
      </c>
    </row>
    <row r="140" spans="1:19" x14ac:dyDescent="0.2">
      <c r="B140">
        <v>7</v>
      </c>
      <c r="C140" t="s">
        <v>0</v>
      </c>
      <c r="D140" t="s">
        <v>47</v>
      </c>
      <c r="E140" s="42" cm="1">
        <f t="array" ref="E140:K140">E120:K120</f>
        <v>38589765.765310906</v>
      </c>
      <c r="F140" s="10">
        <v>73702084.386163935</v>
      </c>
      <c r="G140">
        <v>0</v>
      </c>
      <c r="H140" s="52">
        <v>13698192.526881646</v>
      </c>
      <c r="I140" s="58">
        <v>0</v>
      </c>
      <c r="J140">
        <v>0</v>
      </c>
      <c r="K140" s="64">
        <v>0</v>
      </c>
    </row>
    <row r="141" spans="1:19" x14ac:dyDescent="0.2">
      <c r="B141">
        <v>8</v>
      </c>
      <c r="C141" t="s">
        <v>0</v>
      </c>
      <c r="D141" s="2" t="s">
        <v>48</v>
      </c>
      <c r="E141" s="42" cm="1">
        <f t="array" ref="E141:K141">E125:K125</f>
        <v>22462810.73052362</v>
      </c>
      <c r="F141" s="10">
        <v>50671687.90117722</v>
      </c>
      <c r="G141">
        <v>0</v>
      </c>
      <c r="H141" s="52">
        <v>0</v>
      </c>
      <c r="I141" s="58">
        <v>190107.37757854562</v>
      </c>
      <c r="J141">
        <v>0</v>
      </c>
      <c r="K141" s="64">
        <v>0</v>
      </c>
    </row>
    <row r="142" spans="1:19" x14ac:dyDescent="0.2">
      <c r="B142">
        <v>9</v>
      </c>
      <c r="C142" t="s">
        <v>198</v>
      </c>
      <c r="D142" t="s">
        <v>45</v>
      </c>
      <c r="E142" s="42" cm="1">
        <f t="array" ref="E142:K142">E111:K111</f>
        <v>1069259673.3562987</v>
      </c>
      <c r="F142" s="10">
        <v>47155242.313017286</v>
      </c>
      <c r="G142">
        <v>0</v>
      </c>
      <c r="H142" s="52">
        <v>1227303972.7639687</v>
      </c>
      <c r="I142" s="58">
        <v>1252350792.2219524</v>
      </c>
      <c r="J142">
        <v>0</v>
      </c>
      <c r="K142" s="64">
        <v>0</v>
      </c>
      <c r="S142" s="1"/>
    </row>
    <row r="143" spans="1:19" x14ac:dyDescent="0.2">
      <c r="B143">
        <v>10</v>
      </c>
      <c r="C143" t="s">
        <v>198</v>
      </c>
      <c r="D143" t="s">
        <v>46</v>
      </c>
      <c r="E143" s="42" cm="1">
        <f t="array" ref="E143:K143">E116:K116</f>
        <v>430091384.06137329</v>
      </c>
      <c r="F143" s="10">
        <v>31866248.931110051</v>
      </c>
      <c r="G143">
        <v>0</v>
      </c>
      <c r="H143" s="52">
        <v>107189310.37386456</v>
      </c>
      <c r="I143" s="58">
        <v>65868008.083009683</v>
      </c>
      <c r="J143">
        <v>0</v>
      </c>
      <c r="K143" s="64">
        <v>0</v>
      </c>
      <c r="S143" s="1"/>
    </row>
    <row r="144" spans="1:19" x14ac:dyDescent="0.2">
      <c r="B144">
        <v>11</v>
      </c>
      <c r="C144" t="s">
        <v>198</v>
      </c>
      <c r="D144" t="s">
        <v>47</v>
      </c>
      <c r="E144" s="42" cm="1">
        <f t="array" ref="E144:K144">E121:K121</f>
        <v>523838797.36054009</v>
      </c>
      <c r="F144" s="10">
        <v>55364983.704379186</v>
      </c>
      <c r="G144">
        <v>0</v>
      </c>
      <c r="H144" s="52">
        <v>93614948.080391631</v>
      </c>
      <c r="I144" s="58">
        <v>14497308.189763611</v>
      </c>
      <c r="J144">
        <v>0</v>
      </c>
      <c r="K144" s="64">
        <v>0</v>
      </c>
    </row>
    <row r="145" spans="1:19" x14ac:dyDescent="0.2">
      <c r="B145">
        <v>12</v>
      </c>
      <c r="C145" t="s">
        <v>198</v>
      </c>
      <c r="D145" s="2" t="s">
        <v>48</v>
      </c>
      <c r="E145" s="42" cm="1">
        <f t="array" ref="E145:K145">E126:K126</f>
        <v>424247160.78505731</v>
      </c>
      <c r="F145" s="10">
        <v>85210619.844314232</v>
      </c>
      <c r="G145">
        <v>0</v>
      </c>
      <c r="H145" s="52">
        <v>25923627.749110885</v>
      </c>
      <c r="I145" s="58">
        <v>46130.694614008658</v>
      </c>
      <c r="J145">
        <v>0</v>
      </c>
      <c r="K145" s="64">
        <v>0</v>
      </c>
    </row>
    <row r="146" spans="1:19" x14ac:dyDescent="0.2">
      <c r="B146">
        <v>13</v>
      </c>
      <c r="C146" t="s">
        <v>199</v>
      </c>
      <c r="D146" t="s">
        <v>45</v>
      </c>
      <c r="E146" s="42" cm="1">
        <f t="array" ref="E146:K146">E112:K112</f>
        <v>1229051602.0726373</v>
      </c>
      <c r="F146" s="10">
        <v>49336099.772080824</v>
      </c>
      <c r="G146">
        <v>0</v>
      </c>
      <c r="H146" s="52">
        <v>1019577912.8084687</v>
      </c>
      <c r="I146" s="58">
        <v>636938798.47803867</v>
      </c>
      <c r="J146">
        <v>0</v>
      </c>
      <c r="K146" s="64">
        <v>0</v>
      </c>
    </row>
    <row r="147" spans="1:19" x14ac:dyDescent="0.2">
      <c r="B147">
        <v>14</v>
      </c>
      <c r="C147" t="s">
        <v>199</v>
      </c>
      <c r="D147" t="s">
        <v>46</v>
      </c>
      <c r="E147" s="42" cm="1">
        <f t="array" ref="E147:K147">E117:K117</f>
        <v>254611771.69617629</v>
      </c>
      <c r="F147" s="10">
        <v>28216995.044964552</v>
      </c>
      <c r="G147">
        <v>0</v>
      </c>
      <c r="H147" s="52">
        <v>29212887.373747595</v>
      </c>
      <c r="I147" s="58">
        <v>1673842.272076288</v>
      </c>
      <c r="J147">
        <v>0</v>
      </c>
      <c r="K147" s="64">
        <v>0</v>
      </c>
      <c r="S147" s="1"/>
    </row>
    <row r="148" spans="1:19" x14ac:dyDescent="0.2">
      <c r="B148">
        <v>15</v>
      </c>
      <c r="C148" t="s">
        <v>199</v>
      </c>
      <c r="D148" t="s">
        <v>47</v>
      </c>
      <c r="E148" s="42" cm="1">
        <f t="array" ref="E148:K148">E122:K122</f>
        <v>236781221.07081914</v>
      </c>
      <c r="F148" s="10">
        <v>22877929.272932023</v>
      </c>
      <c r="G148">
        <v>0</v>
      </c>
      <c r="H148" s="52">
        <v>3894881.2427643668</v>
      </c>
      <c r="I148" s="58">
        <v>92290.804252919275</v>
      </c>
      <c r="J148">
        <v>0</v>
      </c>
      <c r="K148" s="64">
        <v>0</v>
      </c>
      <c r="S148" s="1"/>
    </row>
    <row r="149" spans="1:19" x14ac:dyDescent="0.2">
      <c r="B149">
        <v>16</v>
      </c>
      <c r="C149" t="s">
        <v>199</v>
      </c>
      <c r="D149" s="2" t="s">
        <v>48</v>
      </c>
      <c r="E149" s="42" cm="1">
        <f t="array" ref="E149:K149">E127:K127</f>
        <v>75748620.924963787</v>
      </c>
      <c r="F149" s="10">
        <v>14571614.131641028</v>
      </c>
      <c r="G149">
        <v>0</v>
      </c>
      <c r="H149" s="52">
        <v>0</v>
      </c>
      <c r="I149" s="58">
        <v>0</v>
      </c>
      <c r="J149">
        <v>0</v>
      </c>
      <c r="K149" s="64">
        <v>0</v>
      </c>
    </row>
    <row r="150" spans="1:19" x14ac:dyDescent="0.2">
      <c r="B150">
        <v>17</v>
      </c>
      <c r="C150" t="s">
        <v>200</v>
      </c>
      <c r="D150" t="s">
        <v>45</v>
      </c>
      <c r="E150" s="42" cm="1">
        <f t="array" ref="E150:K150">E113:K113</f>
        <v>626291920.45841646</v>
      </c>
      <c r="F150" s="10">
        <v>11011591.753026357</v>
      </c>
      <c r="G150">
        <v>0</v>
      </c>
      <c r="H150" s="52">
        <v>372677955.55920053</v>
      </c>
      <c r="I150" s="58">
        <v>204710161.42349958</v>
      </c>
      <c r="J150">
        <v>0</v>
      </c>
      <c r="K150" s="64">
        <v>0</v>
      </c>
    </row>
    <row r="151" spans="1:19" x14ac:dyDescent="0.2">
      <c r="B151">
        <v>18</v>
      </c>
      <c r="C151" t="s">
        <v>200</v>
      </c>
      <c r="D151" t="s">
        <v>46</v>
      </c>
      <c r="E151" s="42" cm="1">
        <f t="array" ref="E151:K151">E118:K118</f>
        <v>167503347.52365977</v>
      </c>
      <c r="F151" s="10">
        <v>7129947.9489206271</v>
      </c>
      <c r="G151">
        <v>0</v>
      </c>
      <c r="H151" s="52">
        <v>11970105.461469935</v>
      </c>
      <c r="I151" s="58">
        <v>913815.73036516039</v>
      </c>
      <c r="J151">
        <v>0</v>
      </c>
      <c r="K151" s="64">
        <v>0</v>
      </c>
    </row>
    <row r="152" spans="1:19" x14ac:dyDescent="0.2">
      <c r="B152">
        <v>19</v>
      </c>
      <c r="C152" t="s">
        <v>200</v>
      </c>
      <c r="D152" t="s">
        <v>47</v>
      </c>
      <c r="E152" s="42" cm="1">
        <f t="array" ref="E152:K152">E123:K123</f>
        <v>154577679.98910242</v>
      </c>
      <c r="F152" s="10">
        <v>7349747.9753269162</v>
      </c>
      <c r="G152">
        <v>0</v>
      </c>
      <c r="H152" s="52">
        <v>2703732.7632204089</v>
      </c>
      <c r="I152" s="58">
        <v>0</v>
      </c>
      <c r="J152">
        <v>0</v>
      </c>
      <c r="K152" s="64">
        <v>0</v>
      </c>
    </row>
    <row r="153" spans="1:19" x14ac:dyDescent="0.2">
      <c r="B153">
        <v>20</v>
      </c>
      <c r="C153" t="s">
        <v>200</v>
      </c>
      <c r="D153" t="s">
        <v>48</v>
      </c>
      <c r="E153" s="42" cm="1">
        <f t="array" ref="E153:K153">E128:K128</f>
        <v>78113839.072423488</v>
      </c>
      <c r="F153" s="10">
        <v>13622716.417737368</v>
      </c>
      <c r="G153">
        <v>0</v>
      </c>
      <c r="H153" s="52">
        <v>624476.75150606723</v>
      </c>
      <c r="I153" s="58">
        <v>0</v>
      </c>
      <c r="J153">
        <v>0</v>
      </c>
      <c r="K153" s="64">
        <v>0</v>
      </c>
    </row>
    <row r="157" spans="1:19" x14ac:dyDescent="0.2">
      <c r="A157" s="1" t="s">
        <v>210</v>
      </c>
      <c r="M157" t="s">
        <v>211</v>
      </c>
    </row>
    <row r="159" spans="1:19" x14ac:dyDescent="0.2">
      <c r="C159" s="2" t="s">
        <v>39</v>
      </c>
      <c r="D159" s="2" t="s">
        <v>40</v>
      </c>
      <c r="E159" s="42" t="s">
        <v>152</v>
      </c>
      <c r="F159" s="74" t="s">
        <v>13</v>
      </c>
      <c r="G159" s="37"/>
      <c r="H159" s="54" t="s">
        <v>153</v>
      </c>
      <c r="I159" s="60" t="s">
        <v>154</v>
      </c>
      <c r="J159" t="s">
        <v>193</v>
      </c>
      <c r="K159" s="64" t="s">
        <v>155</v>
      </c>
    </row>
    <row r="160" spans="1:19" x14ac:dyDescent="0.2">
      <c r="B160">
        <v>1</v>
      </c>
      <c r="C160" t="s">
        <v>197</v>
      </c>
      <c r="D160" t="s">
        <v>45</v>
      </c>
      <c r="E160" s="42" cm="1">
        <f t="array" ref="E160:I160">E134:I134</f>
        <v>449842745.88199067</v>
      </c>
      <c r="F160" s="74">
        <v>46307566.253469393</v>
      </c>
      <c r="G160" s="37">
        <v>0</v>
      </c>
      <c r="H160" s="54">
        <v>724408881.37946916</v>
      </c>
      <c r="I160" s="60">
        <v>140815307.51021561</v>
      </c>
      <c r="J160" s="37" cm="1">
        <f t="array" ref="J160:J167">M160:M167</f>
        <v>35444381.10954272</v>
      </c>
      <c r="K160" s="66">
        <f>SUM(E160:J160)</f>
        <v>1396818882.1346874</v>
      </c>
      <c r="M160" s="94">
        <f>calc_tele__copy!J46</f>
        <v>35444381.10954272</v>
      </c>
    </row>
    <row r="161" spans="2:13" x14ac:dyDescent="0.2">
      <c r="B161">
        <v>2</v>
      </c>
      <c r="C161" t="s">
        <v>197</v>
      </c>
      <c r="D161" t="s">
        <v>46</v>
      </c>
      <c r="E161" s="42" cm="1">
        <f t="array" ref="E161:I161">E135:I135</f>
        <v>358853800.1234796</v>
      </c>
      <c r="F161" s="74">
        <v>57216067.880795375</v>
      </c>
      <c r="G161" s="37">
        <v>0</v>
      </c>
      <c r="H161" s="54">
        <v>111552432.60446176</v>
      </c>
      <c r="I161" s="60">
        <v>1293979.1240102379</v>
      </c>
      <c r="J161" s="37">
        <v>70888762.21908544</v>
      </c>
      <c r="K161" s="66">
        <f t="shared" ref="K161:K179" si="25">SUM(E161:J161)</f>
        <v>599805041.95183241</v>
      </c>
      <c r="M161" s="94">
        <f>calc_tele__copy!J51</f>
        <v>70888762.21908544</v>
      </c>
    </row>
    <row r="162" spans="2:13" x14ac:dyDescent="0.2">
      <c r="B162">
        <v>3</v>
      </c>
      <c r="C162" t="s">
        <v>197</v>
      </c>
      <c r="D162" t="s">
        <v>47</v>
      </c>
      <c r="E162" s="42" cm="1">
        <f t="array" ref="E162:I162">E136:I136</f>
        <v>674448531.57937276</v>
      </c>
      <c r="F162" s="74">
        <v>135893457.7122665</v>
      </c>
      <c r="G162" s="37">
        <v>0</v>
      </c>
      <c r="H162" s="54">
        <v>24356503.939583723</v>
      </c>
      <c r="I162" s="60">
        <v>441337.18464325811</v>
      </c>
      <c r="J162" s="37">
        <v>106333143.32862814</v>
      </c>
      <c r="K162" s="66">
        <f t="shared" si="25"/>
        <v>941472973.74449456</v>
      </c>
      <c r="M162" s="94">
        <f>calc_tele__copy!J56</f>
        <v>106333143.32862814</v>
      </c>
    </row>
    <row r="163" spans="2:13" x14ac:dyDescent="0.2">
      <c r="B163">
        <v>4</v>
      </c>
      <c r="C163" t="s">
        <v>197</v>
      </c>
      <c r="D163" s="2" t="s">
        <v>48</v>
      </c>
      <c r="E163" s="42" cm="1">
        <f t="array" ref="E163:I163">E137:I137</f>
        <v>411110052.23995066</v>
      </c>
      <c r="F163" s="74">
        <v>103544138.94176845</v>
      </c>
      <c r="G163" s="37">
        <v>0</v>
      </c>
      <c r="H163" s="54">
        <v>410188.92346563627</v>
      </c>
      <c r="I163" s="60">
        <v>134138.7363931158</v>
      </c>
      <c r="J163" s="37">
        <v>141777524.43817088</v>
      </c>
      <c r="K163" s="66">
        <f t="shared" si="25"/>
        <v>656976043.27974868</v>
      </c>
      <c r="M163" s="94">
        <f>calc_tele__copy!J61</f>
        <v>141777524.43817088</v>
      </c>
    </row>
    <row r="164" spans="2:13" x14ac:dyDescent="0.2">
      <c r="B164">
        <v>5</v>
      </c>
      <c r="C164" t="s">
        <v>0</v>
      </c>
      <c r="D164" t="s">
        <v>45</v>
      </c>
      <c r="E164" s="42" cm="1">
        <f t="array" ref="E164:I164">E138:I138</f>
        <v>128355723.81475037</v>
      </c>
      <c r="F164" s="74">
        <v>31468012.634388771</v>
      </c>
      <c r="G164" s="37">
        <v>0</v>
      </c>
      <c r="H164" s="54">
        <v>598967040.76020348</v>
      </c>
      <c r="I164" s="60">
        <v>175319555.86746448</v>
      </c>
      <c r="J164" s="37">
        <v>13796248.94988472</v>
      </c>
      <c r="K164" s="66">
        <f t="shared" si="25"/>
        <v>947906582.02669179</v>
      </c>
      <c r="M164" s="94">
        <f>calc_tele__copy!J47</f>
        <v>13796248.94988472</v>
      </c>
    </row>
    <row r="165" spans="2:13" x14ac:dyDescent="0.2">
      <c r="B165">
        <v>6</v>
      </c>
      <c r="C165" t="s">
        <v>0</v>
      </c>
      <c r="D165" t="s">
        <v>46</v>
      </c>
      <c r="E165" s="42" cm="1">
        <f t="array" ref="E165:I165">E139:I139</f>
        <v>31791526.018919528</v>
      </c>
      <c r="F165" s="74">
        <v>29656335.692048859</v>
      </c>
      <c r="G165" s="37">
        <v>0</v>
      </c>
      <c r="H165" s="54">
        <v>66312958.19142095</v>
      </c>
      <c r="I165" s="60">
        <v>185530.89406030328</v>
      </c>
      <c r="J165" s="37">
        <v>27592497.89976944</v>
      </c>
      <c r="K165" s="66">
        <f t="shared" si="25"/>
        <v>155538848.69621909</v>
      </c>
      <c r="M165" s="94">
        <f>calc_tele__copy!J52</f>
        <v>27592497.89976944</v>
      </c>
    </row>
    <row r="166" spans="2:13" x14ac:dyDescent="0.2">
      <c r="B166">
        <v>7</v>
      </c>
      <c r="C166" t="s">
        <v>0</v>
      </c>
      <c r="D166" t="s">
        <v>47</v>
      </c>
      <c r="E166" s="42" cm="1">
        <f t="array" ref="E166:I166">E140:I140</f>
        <v>38589765.765310906</v>
      </c>
      <c r="F166" s="74">
        <v>73702084.386163935</v>
      </c>
      <c r="G166" s="37">
        <v>0</v>
      </c>
      <c r="H166" s="54">
        <v>13698192.526881646</v>
      </c>
      <c r="I166" s="60">
        <v>0</v>
      </c>
      <c r="J166" s="37">
        <v>41388746.849654153</v>
      </c>
      <c r="K166" s="66">
        <f t="shared" si="25"/>
        <v>167378789.52801064</v>
      </c>
      <c r="M166" s="94">
        <f>calc_tele__copy!J57</f>
        <v>41388746.849654153</v>
      </c>
    </row>
    <row r="167" spans="2:13" x14ac:dyDescent="0.2">
      <c r="B167">
        <v>8</v>
      </c>
      <c r="C167" t="s">
        <v>0</v>
      </c>
      <c r="D167" s="2" t="s">
        <v>48</v>
      </c>
      <c r="E167" s="42" cm="1">
        <f t="array" ref="E167:I167">E141:I141</f>
        <v>22462810.73052362</v>
      </c>
      <c r="F167" s="74">
        <v>50671687.90117722</v>
      </c>
      <c r="G167" s="37">
        <v>0</v>
      </c>
      <c r="H167" s="54">
        <v>0</v>
      </c>
      <c r="I167" s="60">
        <v>190107.37757854562</v>
      </c>
      <c r="J167" s="37">
        <v>55184995.799538881</v>
      </c>
      <c r="K167" s="66">
        <f t="shared" si="25"/>
        <v>128509601.80881827</v>
      </c>
      <c r="M167" s="94">
        <f>calc_tele__copy!J62</f>
        <v>55184995.799538881</v>
      </c>
    </row>
    <row r="168" spans="2:13" x14ac:dyDescent="0.2">
      <c r="B168">
        <v>9</v>
      </c>
      <c r="C168" t="s">
        <v>198</v>
      </c>
      <c r="D168" t="s">
        <v>45</v>
      </c>
      <c r="E168" s="42" cm="1">
        <f t="array" ref="E168:I168">E142:I142</f>
        <v>1069259673.3562987</v>
      </c>
      <c r="F168" s="74">
        <v>47155242.313017286</v>
      </c>
      <c r="G168" s="37">
        <v>0</v>
      </c>
      <c r="H168" s="54">
        <v>1227303972.7639687</v>
      </c>
      <c r="I168" s="60">
        <v>1252350792.2219524</v>
      </c>
      <c r="J168" s="37"/>
      <c r="K168" s="66">
        <f t="shared" si="25"/>
        <v>3596069680.6552372</v>
      </c>
    </row>
    <row r="169" spans="2:13" x14ac:dyDescent="0.2">
      <c r="B169">
        <v>10</v>
      </c>
      <c r="C169" t="s">
        <v>198</v>
      </c>
      <c r="D169" t="s">
        <v>46</v>
      </c>
      <c r="E169" s="42" cm="1">
        <f t="array" ref="E169:I169">E143:I143</f>
        <v>430091384.06137329</v>
      </c>
      <c r="F169" s="74">
        <v>31866248.931110051</v>
      </c>
      <c r="G169" s="37">
        <v>0</v>
      </c>
      <c r="H169" s="54">
        <v>107189310.37386456</v>
      </c>
      <c r="I169" s="60">
        <v>65868008.083009683</v>
      </c>
      <c r="J169" s="37"/>
      <c r="K169" s="66">
        <f t="shared" si="25"/>
        <v>635014951.44935763</v>
      </c>
    </row>
    <row r="170" spans="2:13" x14ac:dyDescent="0.2">
      <c r="B170">
        <v>11</v>
      </c>
      <c r="C170" t="s">
        <v>198</v>
      </c>
      <c r="D170" t="s">
        <v>47</v>
      </c>
      <c r="E170" s="42" cm="1">
        <f t="array" ref="E170:I170">E144:I144</f>
        <v>523838797.36054009</v>
      </c>
      <c r="F170" s="74">
        <v>55364983.704379186</v>
      </c>
      <c r="G170" s="37">
        <v>0</v>
      </c>
      <c r="H170" s="54">
        <v>93614948.080391631</v>
      </c>
      <c r="I170" s="60">
        <v>14497308.189763611</v>
      </c>
      <c r="J170" s="37"/>
      <c r="K170" s="66">
        <f t="shared" si="25"/>
        <v>687316037.33507454</v>
      </c>
    </row>
    <row r="171" spans="2:13" x14ac:dyDescent="0.2">
      <c r="B171">
        <v>12</v>
      </c>
      <c r="C171" t="s">
        <v>198</v>
      </c>
      <c r="D171" s="2" t="s">
        <v>48</v>
      </c>
      <c r="E171" s="42" cm="1">
        <f t="array" ref="E171:I171">E145:I145</f>
        <v>424247160.78505731</v>
      </c>
      <c r="F171" s="74">
        <v>85210619.844314232</v>
      </c>
      <c r="G171" s="37">
        <v>0</v>
      </c>
      <c r="H171" s="54">
        <v>25923627.749110885</v>
      </c>
      <c r="I171" s="60">
        <v>46130.694614008658</v>
      </c>
      <c r="J171" s="37"/>
      <c r="K171" s="66">
        <f t="shared" si="25"/>
        <v>535427539.07309639</v>
      </c>
    </row>
    <row r="172" spans="2:13" x14ac:dyDescent="0.2">
      <c r="B172">
        <v>13</v>
      </c>
      <c r="C172" t="s">
        <v>199</v>
      </c>
      <c r="D172" t="s">
        <v>45</v>
      </c>
      <c r="E172" s="42" cm="1">
        <f t="array" ref="E172:I172">E146:I146</f>
        <v>1229051602.0726373</v>
      </c>
      <c r="F172" s="74">
        <v>49336099.772080824</v>
      </c>
      <c r="G172" s="37">
        <v>0</v>
      </c>
      <c r="H172" s="54">
        <v>1019577912.8084687</v>
      </c>
      <c r="I172" s="60">
        <v>636938798.47803867</v>
      </c>
      <c r="J172" s="37"/>
      <c r="K172" s="66">
        <f t="shared" si="25"/>
        <v>2934904413.1312256</v>
      </c>
    </row>
    <row r="173" spans="2:13" x14ac:dyDescent="0.2">
      <c r="B173">
        <v>14</v>
      </c>
      <c r="C173" t="s">
        <v>199</v>
      </c>
      <c r="D173" t="s">
        <v>46</v>
      </c>
      <c r="E173" s="42" cm="1">
        <f t="array" ref="E173:I173">E147:I147</f>
        <v>254611771.69617629</v>
      </c>
      <c r="F173" s="74">
        <v>28216995.044964552</v>
      </c>
      <c r="G173" s="37">
        <v>0</v>
      </c>
      <c r="H173" s="54">
        <v>29212887.373747595</v>
      </c>
      <c r="I173" s="60">
        <v>1673842.272076288</v>
      </c>
      <c r="J173" s="37"/>
      <c r="K173" s="66">
        <f t="shared" si="25"/>
        <v>313715496.38696474</v>
      </c>
    </row>
    <row r="174" spans="2:13" x14ac:dyDescent="0.2">
      <c r="B174">
        <v>15</v>
      </c>
      <c r="C174" t="s">
        <v>199</v>
      </c>
      <c r="D174" t="s">
        <v>47</v>
      </c>
      <c r="E174" s="42" cm="1">
        <f t="array" ref="E174:I174">E148:I148</f>
        <v>236781221.07081914</v>
      </c>
      <c r="F174" s="74">
        <v>22877929.272932023</v>
      </c>
      <c r="G174" s="37">
        <v>0</v>
      </c>
      <c r="H174" s="54">
        <v>3894881.2427643668</v>
      </c>
      <c r="I174" s="60">
        <v>92290.804252919275</v>
      </c>
      <c r="J174" s="37"/>
      <c r="K174" s="66">
        <f t="shared" si="25"/>
        <v>263646322.39076844</v>
      </c>
    </row>
    <row r="175" spans="2:13" x14ac:dyDescent="0.2">
      <c r="B175">
        <v>16</v>
      </c>
      <c r="C175" t="s">
        <v>199</v>
      </c>
      <c r="D175" s="2" t="s">
        <v>48</v>
      </c>
      <c r="E175" s="42" cm="1">
        <f t="array" ref="E175:I175">E149:I149</f>
        <v>75748620.924963787</v>
      </c>
      <c r="F175" s="74">
        <v>14571614.131641028</v>
      </c>
      <c r="G175" s="37">
        <v>0</v>
      </c>
      <c r="H175" s="54">
        <v>0</v>
      </c>
      <c r="I175" s="60">
        <v>0</v>
      </c>
      <c r="J175" s="37"/>
      <c r="K175" s="66">
        <f t="shared" si="25"/>
        <v>90320235.056604818</v>
      </c>
    </row>
    <row r="176" spans="2:13" x14ac:dyDescent="0.2">
      <c r="B176">
        <v>17</v>
      </c>
      <c r="C176" t="s">
        <v>200</v>
      </c>
      <c r="D176" t="s">
        <v>45</v>
      </c>
      <c r="E176" s="42" cm="1">
        <f t="array" ref="E176:I176">E150:I150</f>
        <v>626291920.45841646</v>
      </c>
      <c r="F176" s="74">
        <v>11011591.753026357</v>
      </c>
      <c r="G176" s="37">
        <v>0</v>
      </c>
      <c r="H176" s="54">
        <v>372677955.55920053</v>
      </c>
      <c r="I176" s="60">
        <v>204710161.42349958</v>
      </c>
      <c r="J176" s="37"/>
      <c r="K176" s="66">
        <f t="shared" si="25"/>
        <v>1214691629.1941428</v>
      </c>
    </row>
    <row r="177" spans="2:11" x14ac:dyDescent="0.2">
      <c r="B177">
        <v>18</v>
      </c>
      <c r="C177" t="s">
        <v>200</v>
      </c>
      <c r="D177" t="s">
        <v>46</v>
      </c>
      <c r="E177" s="42" cm="1">
        <f t="array" ref="E177:I177">E151:I151</f>
        <v>167503347.52365977</v>
      </c>
      <c r="F177" s="74">
        <v>7129947.9489206271</v>
      </c>
      <c r="G177" s="37">
        <v>0</v>
      </c>
      <c r="H177" s="54">
        <v>11970105.461469935</v>
      </c>
      <c r="I177" s="60">
        <v>913815.73036516039</v>
      </c>
      <c r="J177" s="37"/>
      <c r="K177" s="66">
        <f t="shared" si="25"/>
        <v>187517216.66441551</v>
      </c>
    </row>
    <row r="178" spans="2:11" x14ac:dyDescent="0.2">
      <c r="B178">
        <v>19</v>
      </c>
      <c r="C178" t="s">
        <v>200</v>
      </c>
      <c r="D178" t="s">
        <v>47</v>
      </c>
      <c r="E178" s="42" cm="1">
        <f t="array" ref="E178:I178">E152:I152</f>
        <v>154577679.98910242</v>
      </c>
      <c r="F178" s="74">
        <v>7349747.9753269162</v>
      </c>
      <c r="G178" s="37">
        <v>0</v>
      </c>
      <c r="H178" s="54">
        <v>2703732.7632204089</v>
      </c>
      <c r="I178" s="60">
        <v>0</v>
      </c>
      <c r="J178" s="37"/>
      <c r="K178" s="66">
        <f t="shared" si="25"/>
        <v>164631160.72764975</v>
      </c>
    </row>
    <row r="179" spans="2:11" x14ac:dyDescent="0.2">
      <c r="B179">
        <v>20</v>
      </c>
      <c r="C179" t="s">
        <v>200</v>
      </c>
      <c r="D179" t="s">
        <v>48</v>
      </c>
      <c r="E179" s="42" cm="1">
        <f t="array" ref="E179:I179">E153:I153</f>
        <v>78113839.072423488</v>
      </c>
      <c r="F179" s="74">
        <v>13622716.417737368</v>
      </c>
      <c r="G179" s="37">
        <v>0</v>
      </c>
      <c r="H179" s="54">
        <v>624476.75150606723</v>
      </c>
      <c r="I179" s="60">
        <v>0</v>
      </c>
      <c r="J179" s="37"/>
      <c r="K179" s="66">
        <f t="shared" si="25"/>
        <v>92361032.241666913</v>
      </c>
    </row>
    <row r="180" spans="2:11" x14ac:dyDescent="0.2">
      <c r="K180" s="96">
        <f>SUM(K160:K179)</f>
        <v>15710022477.476707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2CF1-7082-4A19-A050-7BBC47085C1E}">
  <dimension ref="A2:AF99"/>
  <sheetViews>
    <sheetView zoomScale="80" zoomScaleNormal="80" workbookViewId="0">
      <selection activeCell="T2" sqref="T2"/>
    </sheetView>
  </sheetViews>
  <sheetFormatPr baseColWidth="10" defaultColWidth="8.83203125" defaultRowHeight="15" x14ac:dyDescent="0.2"/>
  <cols>
    <col min="3" max="3" width="10.6640625" bestFit="1" customWidth="1"/>
    <col min="4" max="4" width="10.6640625" customWidth="1"/>
    <col min="5" max="5" width="9.6640625" bestFit="1" customWidth="1"/>
    <col min="6" max="6" width="6.5" bestFit="1" customWidth="1"/>
    <col min="7" max="7" width="10.6640625" bestFit="1" customWidth="1"/>
    <col min="8" max="8" width="10.6640625" customWidth="1"/>
    <col min="9" max="9" width="10.6640625" bestFit="1" customWidth="1"/>
    <col min="10" max="10" width="10.6640625" customWidth="1"/>
    <col min="11" max="11" width="9.6640625" bestFit="1" customWidth="1"/>
    <col min="14" max="14" width="10.6640625" bestFit="1" customWidth="1"/>
    <col min="15" max="15" width="11.6640625" bestFit="1" customWidth="1"/>
    <col min="20" max="20" width="11.1640625" bestFit="1" customWidth="1"/>
    <col min="22" max="22" width="11.1640625" bestFit="1" customWidth="1"/>
    <col min="24" max="24" width="11.1640625" bestFit="1" customWidth="1"/>
    <col min="26" max="26" width="11.1640625" bestFit="1" customWidth="1"/>
    <col min="28" max="28" width="10.1640625" bestFit="1" customWidth="1"/>
    <col min="31" max="32" width="11.1640625" bestFit="1" customWidth="1"/>
  </cols>
  <sheetData>
    <row r="2" spans="1:32" x14ac:dyDescent="0.2">
      <c r="A2">
        <v>1</v>
      </c>
      <c r="B2" t="s">
        <v>284</v>
      </c>
      <c r="C2" s="42">
        <v>449842745.88199067</v>
      </c>
      <c r="D2" s="42" t="s">
        <v>277</v>
      </c>
      <c r="E2" s="74">
        <v>46307566.253469393</v>
      </c>
      <c r="F2" s="37" t="s">
        <v>278</v>
      </c>
      <c r="G2" s="54">
        <v>724408881.37946916</v>
      </c>
      <c r="H2" s="54" t="s">
        <v>279</v>
      </c>
      <c r="I2" s="60">
        <v>140815307.51021561</v>
      </c>
      <c r="J2" s="60" t="s">
        <v>280</v>
      </c>
      <c r="K2" s="37">
        <v>35444381.109542765</v>
      </c>
      <c r="L2" t="s">
        <v>281</v>
      </c>
      <c r="N2" s="37">
        <f>SUM(C2,E2,G2,I2,K2)</f>
        <v>1396818882.1346877</v>
      </c>
      <c r="O2" s="95">
        <v>1396818882.1346877</v>
      </c>
      <c r="R2">
        <v>1</v>
      </c>
      <c r="S2" t="s">
        <v>284</v>
      </c>
      <c r="T2" s="37">
        <v>449842745.88199067</v>
      </c>
      <c r="U2" s="37" t="s">
        <v>278</v>
      </c>
      <c r="V2" s="37">
        <v>724408881.37946916</v>
      </c>
      <c r="W2" s="37" t="s">
        <v>277</v>
      </c>
      <c r="X2" s="37">
        <v>46307566.253469393</v>
      </c>
      <c r="Y2" s="37" t="s">
        <v>279</v>
      </c>
      <c r="Z2" s="37">
        <v>140815307.51021561</v>
      </c>
      <c r="AA2" s="37" t="s">
        <v>280</v>
      </c>
      <c r="AB2" s="37">
        <v>35444381.109542765</v>
      </c>
      <c r="AC2" t="s">
        <v>281</v>
      </c>
      <c r="AE2" s="37">
        <f t="shared" ref="AE2:AE21" si="0">SUM(T2,X2,V2,Z2,AB2)</f>
        <v>1396818882.1346877</v>
      </c>
      <c r="AF2" s="95">
        <v>1396818882.1346877</v>
      </c>
    </row>
    <row r="3" spans="1:32" x14ac:dyDescent="0.2">
      <c r="A3">
        <v>2</v>
      </c>
      <c r="B3" t="s">
        <v>284</v>
      </c>
      <c r="C3" s="42">
        <v>358853800.1234796</v>
      </c>
      <c r="D3" s="42" t="s">
        <v>277</v>
      </c>
      <c r="E3" s="74">
        <v>57216067.880795375</v>
      </c>
      <c r="F3" s="37" t="s">
        <v>278</v>
      </c>
      <c r="G3" s="54">
        <v>111552432.60446176</v>
      </c>
      <c r="H3" s="54" t="s">
        <v>279</v>
      </c>
      <c r="I3" s="60">
        <v>1293979.1240102379</v>
      </c>
      <c r="J3" s="60" t="s">
        <v>280</v>
      </c>
      <c r="K3" s="37">
        <v>70888762.219085529</v>
      </c>
      <c r="L3" t="s">
        <v>281</v>
      </c>
      <c r="N3" s="37">
        <f t="shared" ref="N3:N21" si="1">SUM(C3,E3,G3,I3,K3)</f>
        <v>599805041.95183253</v>
      </c>
      <c r="O3" s="95">
        <v>599805041.95183253</v>
      </c>
      <c r="R3">
        <v>2</v>
      </c>
      <c r="S3" t="s">
        <v>284</v>
      </c>
      <c r="T3" s="37">
        <v>358853800.1234796</v>
      </c>
      <c r="U3" s="37" t="s">
        <v>278</v>
      </c>
      <c r="V3" s="37">
        <v>111552432.60446176</v>
      </c>
      <c r="W3" s="37" t="s">
        <v>277</v>
      </c>
      <c r="X3" s="37">
        <v>57216067.880795375</v>
      </c>
      <c r="Y3" s="37" t="s">
        <v>279</v>
      </c>
      <c r="Z3" s="37">
        <v>1293979.1240102379</v>
      </c>
      <c r="AA3" s="37" t="s">
        <v>280</v>
      </c>
      <c r="AB3" s="37">
        <v>70888762.219085529</v>
      </c>
      <c r="AC3" t="s">
        <v>281</v>
      </c>
      <c r="AE3" s="37">
        <f t="shared" si="0"/>
        <v>599805041.95183253</v>
      </c>
      <c r="AF3" s="95">
        <v>599805041.95183253</v>
      </c>
    </row>
    <row r="4" spans="1:32" x14ac:dyDescent="0.2">
      <c r="A4">
        <v>3</v>
      </c>
      <c r="B4" t="s">
        <v>284</v>
      </c>
      <c r="C4" s="42">
        <v>674448531.57937276</v>
      </c>
      <c r="D4" s="42" t="s">
        <v>277</v>
      </c>
      <c r="E4" s="74">
        <v>135893457.7122665</v>
      </c>
      <c r="F4" s="37" t="s">
        <v>278</v>
      </c>
      <c r="G4" s="54">
        <v>24356503.939583723</v>
      </c>
      <c r="H4" s="54" t="s">
        <v>279</v>
      </c>
      <c r="I4" s="60">
        <v>441337.18464325811</v>
      </c>
      <c r="J4" s="60" t="s">
        <v>280</v>
      </c>
      <c r="K4" s="37">
        <v>106333143.32862829</v>
      </c>
      <c r="L4" t="s">
        <v>281</v>
      </c>
      <c r="N4" s="37">
        <f t="shared" si="1"/>
        <v>941472973.74449468</v>
      </c>
      <c r="O4" s="95">
        <v>941472973.74449468</v>
      </c>
      <c r="R4">
        <v>3</v>
      </c>
      <c r="S4" t="s">
        <v>284</v>
      </c>
      <c r="T4" s="37">
        <v>674448531.57937276</v>
      </c>
      <c r="U4" s="37" t="s">
        <v>278</v>
      </c>
      <c r="V4" s="37">
        <v>24356503.939583723</v>
      </c>
      <c r="W4" s="37" t="s">
        <v>277</v>
      </c>
      <c r="X4" s="37">
        <v>135893457.7122665</v>
      </c>
      <c r="Y4" s="37" t="s">
        <v>279</v>
      </c>
      <c r="Z4" s="37">
        <v>441337.18464325811</v>
      </c>
      <c r="AA4" s="37" t="s">
        <v>280</v>
      </c>
      <c r="AB4" s="37">
        <v>106333143.32862829</v>
      </c>
      <c r="AC4" t="s">
        <v>281</v>
      </c>
      <c r="AE4" s="37">
        <f t="shared" si="0"/>
        <v>941472973.74449468</v>
      </c>
      <c r="AF4" s="95">
        <v>941472973.74449468</v>
      </c>
    </row>
    <row r="5" spans="1:32" x14ac:dyDescent="0.2">
      <c r="A5">
        <v>4</v>
      </c>
      <c r="B5" t="s">
        <v>284</v>
      </c>
      <c r="C5" s="42">
        <v>411110052.23995066</v>
      </c>
      <c r="D5" s="42" t="s">
        <v>277</v>
      </c>
      <c r="E5" s="74">
        <v>103544138.94176845</v>
      </c>
      <c r="F5" s="37" t="s">
        <v>278</v>
      </c>
      <c r="G5" s="54">
        <v>410188.92346563627</v>
      </c>
      <c r="H5" s="54" t="s">
        <v>279</v>
      </c>
      <c r="I5" s="60">
        <v>134138.7363931158</v>
      </c>
      <c r="J5" s="60" t="s">
        <v>280</v>
      </c>
      <c r="K5" s="37">
        <v>141777524.43817106</v>
      </c>
      <c r="L5" t="s">
        <v>281</v>
      </c>
      <c r="N5" s="37">
        <f t="shared" si="1"/>
        <v>656976043.27974892</v>
      </c>
      <c r="O5" s="95">
        <v>656976043.27974892</v>
      </c>
      <c r="R5">
        <v>4</v>
      </c>
      <c r="S5" t="s">
        <v>284</v>
      </c>
      <c r="T5" s="37">
        <v>411110052.23995066</v>
      </c>
      <c r="U5" s="37" t="s">
        <v>278</v>
      </c>
      <c r="V5" s="37">
        <v>410188.92346563627</v>
      </c>
      <c r="W5" s="37" t="s">
        <v>277</v>
      </c>
      <c r="X5" s="37">
        <v>103544138.94176845</v>
      </c>
      <c r="Y5" s="37" t="s">
        <v>279</v>
      </c>
      <c r="Z5" s="37">
        <v>134138.7363931158</v>
      </c>
      <c r="AA5" s="37" t="s">
        <v>280</v>
      </c>
      <c r="AB5" s="37">
        <v>141777524.43817106</v>
      </c>
      <c r="AC5" t="s">
        <v>281</v>
      </c>
      <c r="AE5" s="37">
        <f t="shared" si="0"/>
        <v>656976043.27974892</v>
      </c>
      <c r="AF5" s="95">
        <v>656976043.27974892</v>
      </c>
    </row>
    <row r="6" spans="1:32" x14ac:dyDescent="0.2">
      <c r="A6">
        <v>5</v>
      </c>
      <c r="B6" t="s">
        <v>284</v>
      </c>
      <c r="C6" s="42">
        <v>128355723.81475037</v>
      </c>
      <c r="D6" s="42" t="s">
        <v>277</v>
      </c>
      <c r="E6" s="74">
        <v>31468012.634388771</v>
      </c>
      <c r="F6" s="37" t="s">
        <v>278</v>
      </c>
      <c r="G6" s="54">
        <v>598967040.76020348</v>
      </c>
      <c r="H6" s="54" t="s">
        <v>279</v>
      </c>
      <c r="I6" s="60">
        <v>175319555.86746448</v>
      </c>
      <c r="J6" s="60" t="s">
        <v>280</v>
      </c>
      <c r="K6" s="37">
        <v>13796248.94988472</v>
      </c>
      <c r="L6" t="s">
        <v>281</v>
      </c>
      <c r="N6" s="37">
        <f t="shared" si="1"/>
        <v>947906582.02669179</v>
      </c>
      <c r="O6" s="95">
        <v>947906582.02669179</v>
      </c>
      <c r="R6">
        <v>5</v>
      </c>
      <c r="S6" t="s">
        <v>284</v>
      </c>
      <c r="T6" s="37">
        <v>128355723.81475037</v>
      </c>
      <c r="U6" s="37" t="s">
        <v>278</v>
      </c>
      <c r="V6" s="37">
        <v>598967040.76020348</v>
      </c>
      <c r="W6" s="37" t="s">
        <v>277</v>
      </c>
      <c r="X6" s="37">
        <v>31468012.634388771</v>
      </c>
      <c r="Y6" s="37" t="s">
        <v>279</v>
      </c>
      <c r="Z6" s="37">
        <v>175319555.86746448</v>
      </c>
      <c r="AA6" s="37" t="s">
        <v>280</v>
      </c>
      <c r="AB6" s="37">
        <v>13796248.94988472</v>
      </c>
      <c r="AC6" t="s">
        <v>281</v>
      </c>
      <c r="AE6" s="37">
        <f t="shared" si="0"/>
        <v>947906582.02669179</v>
      </c>
      <c r="AF6" s="95">
        <v>947906582.02669179</v>
      </c>
    </row>
    <row r="7" spans="1:32" x14ac:dyDescent="0.2">
      <c r="A7">
        <v>6</v>
      </c>
      <c r="B7" t="s">
        <v>284</v>
      </c>
      <c r="C7" s="42">
        <v>31791526.018919528</v>
      </c>
      <c r="D7" s="42" t="s">
        <v>277</v>
      </c>
      <c r="E7" s="74">
        <v>29656335.692048859</v>
      </c>
      <c r="F7" s="37" t="s">
        <v>278</v>
      </c>
      <c r="G7" s="54">
        <v>66312958.19142095</v>
      </c>
      <c r="H7" s="54" t="s">
        <v>279</v>
      </c>
      <c r="I7" s="60">
        <v>185530.89406030328</v>
      </c>
      <c r="J7" s="60" t="s">
        <v>280</v>
      </c>
      <c r="K7" s="37">
        <v>27592497.89976944</v>
      </c>
      <c r="L7" t="s">
        <v>281</v>
      </c>
      <c r="N7" s="37">
        <f t="shared" si="1"/>
        <v>155538848.69621909</v>
      </c>
      <c r="O7" s="95">
        <v>155538848.69621909</v>
      </c>
      <c r="R7">
        <v>6</v>
      </c>
      <c r="S7" t="s">
        <v>284</v>
      </c>
      <c r="T7" s="37">
        <v>31791526.018919528</v>
      </c>
      <c r="U7" s="37" t="s">
        <v>278</v>
      </c>
      <c r="V7" s="37">
        <v>66312958.19142095</v>
      </c>
      <c r="W7" s="37" t="s">
        <v>277</v>
      </c>
      <c r="X7" s="37">
        <v>29656335.692048859</v>
      </c>
      <c r="Y7" s="37" t="s">
        <v>279</v>
      </c>
      <c r="Z7" s="37">
        <v>185530.89406030328</v>
      </c>
      <c r="AA7" s="37" t="s">
        <v>280</v>
      </c>
      <c r="AB7" s="37">
        <v>27592497.89976944</v>
      </c>
      <c r="AC7" t="s">
        <v>281</v>
      </c>
      <c r="AE7" s="37">
        <f t="shared" si="0"/>
        <v>155538848.69621909</v>
      </c>
      <c r="AF7" s="95">
        <v>155538848.69621909</v>
      </c>
    </row>
    <row r="8" spans="1:32" x14ac:dyDescent="0.2">
      <c r="A8">
        <v>7</v>
      </c>
      <c r="B8" t="s">
        <v>284</v>
      </c>
      <c r="C8" s="42">
        <v>38589765.765310906</v>
      </c>
      <c r="D8" s="42" t="s">
        <v>277</v>
      </c>
      <c r="E8" s="74">
        <v>73702084.386163935</v>
      </c>
      <c r="F8" s="37" t="s">
        <v>278</v>
      </c>
      <c r="G8" s="54">
        <v>13698192.526881646</v>
      </c>
      <c r="H8" s="54" t="s">
        <v>279</v>
      </c>
      <c r="I8" s="60">
        <v>0</v>
      </c>
      <c r="J8" s="60" t="s">
        <v>280</v>
      </c>
      <c r="K8" s="37">
        <v>41388746.849654153</v>
      </c>
      <c r="L8" t="s">
        <v>281</v>
      </c>
      <c r="N8" s="37">
        <f t="shared" si="1"/>
        <v>167378789.52801064</v>
      </c>
      <c r="O8" s="95">
        <v>167378789.52801064</v>
      </c>
      <c r="R8">
        <v>7</v>
      </c>
      <c r="S8" t="s">
        <v>284</v>
      </c>
      <c r="T8" s="37">
        <v>38589765.765310906</v>
      </c>
      <c r="U8" s="37" t="s">
        <v>278</v>
      </c>
      <c r="V8" s="37">
        <v>13698192.526881646</v>
      </c>
      <c r="W8" s="37" t="s">
        <v>277</v>
      </c>
      <c r="X8" s="37">
        <v>73702084.386163935</v>
      </c>
      <c r="Y8" s="37" t="s">
        <v>279</v>
      </c>
      <c r="Z8" s="37">
        <v>0</v>
      </c>
      <c r="AA8" s="37" t="s">
        <v>280</v>
      </c>
      <c r="AB8" s="37">
        <v>41388746.849654153</v>
      </c>
      <c r="AC8" t="s">
        <v>281</v>
      </c>
      <c r="AE8" s="37">
        <f t="shared" si="0"/>
        <v>167378789.52801064</v>
      </c>
      <c r="AF8" s="95">
        <v>167378789.52801064</v>
      </c>
    </row>
    <row r="9" spans="1:32" x14ac:dyDescent="0.2">
      <c r="A9">
        <v>8</v>
      </c>
      <c r="B9" t="s">
        <v>284</v>
      </c>
      <c r="C9" s="42">
        <v>22462810.73052362</v>
      </c>
      <c r="D9" s="42" t="s">
        <v>277</v>
      </c>
      <c r="E9" s="74">
        <v>50671687.90117722</v>
      </c>
      <c r="F9" s="37" t="s">
        <v>278</v>
      </c>
      <c r="G9" s="54">
        <v>0</v>
      </c>
      <c r="H9" s="54" t="s">
        <v>279</v>
      </c>
      <c r="I9" s="60">
        <v>190107.37757854562</v>
      </c>
      <c r="J9" s="60" t="s">
        <v>280</v>
      </c>
      <c r="K9" s="37">
        <v>55184995.799538881</v>
      </c>
      <c r="L9" t="s">
        <v>281</v>
      </c>
      <c r="N9" s="37">
        <f t="shared" si="1"/>
        <v>128509601.80881827</v>
      </c>
      <c r="O9" s="95">
        <v>128509601.80881827</v>
      </c>
      <c r="R9">
        <v>8</v>
      </c>
      <c r="S9" t="s">
        <v>284</v>
      </c>
      <c r="T9" s="37">
        <v>22462810.73052362</v>
      </c>
      <c r="U9" s="37" t="s">
        <v>278</v>
      </c>
      <c r="V9" s="37">
        <v>0</v>
      </c>
      <c r="W9" s="37" t="s">
        <v>277</v>
      </c>
      <c r="X9" s="37">
        <v>50671687.90117722</v>
      </c>
      <c r="Y9" s="37" t="s">
        <v>279</v>
      </c>
      <c r="Z9" s="37">
        <v>190107.37757854562</v>
      </c>
      <c r="AA9" s="37" t="s">
        <v>280</v>
      </c>
      <c r="AB9" s="37">
        <v>55184995.799538881</v>
      </c>
      <c r="AC9" t="s">
        <v>281</v>
      </c>
      <c r="AE9" s="37">
        <f t="shared" si="0"/>
        <v>128509601.80881827</v>
      </c>
      <c r="AF9" s="95">
        <v>128509601.80881827</v>
      </c>
    </row>
    <row r="10" spans="1:32" x14ac:dyDescent="0.2">
      <c r="A10">
        <v>9</v>
      </c>
      <c r="B10" t="s">
        <v>284</v>
      </c>
      <c r="C10" s="42">
        <v>1069259673.3562987</v>
      </c>
      <c r="D10" s="42" t="s">
        <v>277</v>
      </c>
      <c r="E10" s="74">
        <v>47155242.313017286</v>
      </c>
      <c r="F10" s="37" t="s">
        <v>278</v>
      </c>
      <c r="G10" s="54">
        <v>1227303972.7639687</v>
      </c>
      <c r="H10" s="54" t="s">
        <v>279</v>
      </c>
      <c r="I10" s="60">
        <v>1252350792.2219524</v>
      </c>
      <c r="J10" s="60" t="s">
        <v>280</v>
      </c>
      <c r="K10" s="37">
        <v>0</v>
      </c>
      <c r="L10" t="s">
        <v>281</v>
      </c>
      <c r="N10" s="37">
        <f t="shared" si="1"/>
        <v>3596069680.6552372</v>
      </c>
      <c r="O10" s="95">
        <v>3596069680.6552372</v>
      </c>
      <c r="R10">
        <v>9</v>
      </c>
      <c r="S10" t="s">
        <v>284</v>
      </c>
      <c r="T10" s="37">
        <v>1069259673.3562987</v>
      </c>
      <c r="U10" s="37" t="s">
        <v>278</v>
      </c>
      <c r="V10" s="37">
        <v>1227303972.7639687</v>
      </c>
      <c r="W10" s="37" t="s">
        <v>277</v>
      </c>
      <c r="X10" s="37">
        <v>47155242.313017286</v>
      </c>
      <c r="Y10" s="37" t="s">
        <v>279</v>
      </c>
      <c r="Z10" s="37">
        <v>1252350792.2219524</v>
      </c>
      <c r="AA10" s="37" t="s">
        <v>280</v>
      </c>
      <c r="AB10" s="37">
        <v>0</v>
      </c>
      <c r="AC10" t="s">
        <v>281</v>
      </c>
      <c r="AE10" s="37">
        <f t="shared" si="0"/>
        <v>3596069680.6552372</v>
      </c>
      <c r="AF10" s="95">
        <v>3596069680.6552372</v>
      </c>
    </row>
    <row r="11" spans="1:32" x14ac:dyDescent="0.2">
      <c r="A11">
        <v>10</v>
      </c>
      <c r="B11" t="s">
        <v>284</v>
      </c>
      <c r="C11" s="42">
        <v>430091384.06137329</v>
      </c>
      <c r="D11" s="42" t="s">
        <v>277</v>
      </c>
      <c r="E11" s="74">
        <v>31866248.931110051</v>
      </c>
      <c r="F11" s="37" t="s">
        <v>278</v>
      </c>
      <c r="G11" s="54">
        <v>107189310.37386456</v>
      </c>
      <c r="H11" s="54" t="s">
        <v>279</v>
      </c>
      <c r="I11" s="60">
        <v>65868008.083009683</v>
      </c>
      <c r="J11" s="60" t="s">
        <v>280</v>
      </c>
      <c r="K11" s="37">
        <v>0</v>
      </c>
      <c r="L11" t="s">
        <v>281</v>
      </c>
      <c r="N11" s="37">
        <f t="shared" si="1"/>
        <v>635014951.44935763</v>
      </c>
      <c r="O11" s="95">
        <v>635014951.44935763</v>
      </c>
      <c r="R11">
        <v>10</v>
      </c>
      <c r="S11" t="s">
        <v>284</v>
      </c>
      <c r="T11" s="37">
        <v>430091384.06137329</v>
      </c>
      <c r="U11" s="37" t="s">
        <v>278</v>
      </c>
      <c r="V11" s="37">
        <v>107189310.37386456</v>
      </c>
      <c r="W11" s="37" t="s">
        <v>277</v>
      </c>
      <c r="X11" s="37">
        <v>31866248.931110051</v>
      </c>
      <c r="Y11" s="37" t="s">
        <v>279</v>
      </c>
      <c r="Z11" s="37">
        <v>65868008.083009683</v>
      </c>
      <c r="AA11" s="37" t="s">
        <v>280</v>
      </c>
      <c r="AB11" s="37">
        <v>0</v>
      </c>
      <c r="AC11" t="s">
        <v>281</v>
      </c>
      <c r="AE11" s="37">
        <f t="shared" si="0"/>
        <v>635014951.44935763</v>
      </c>
      <c r="AF11" s="95">
        <v>635014951.44935763</v>
      </c>
    </row>
    <row r="12" spans="1:32" x14ac:dyDescent="0.2">
      <c r="A12">
        <v>11</v>
      </c>
      <c r="B12" t="s">
        <v>284</v>
      </c>
      <c r="C12" s="42">
        <v>523838797.36054009</v>
      </c>
      <c r="D12" s="42" t="s">
        <v>277</v>
      </c>
      <c r="E12" s="74">
        <v>55364983.704379186</v>
      </c>
      <c r="F12" s="37" t="s">
        <v>278</v>
      </c>
      <c r="G12" s="54">
        <v>93614948.080391631</v>
      </c>
      <c r="H12" s="54" t="s">
        <v>279</v>
      </c>
      <c r="I12" s="60">
        <v>14497308.189763611</v>
      </c>
      <c r="J12" s="60" t="s">
        <v>280</v>
      </c>
      <c r="K12" s="37">
        <v>0</v>
      </c>
      <c r="L12" t="s">
        <v>281</v>
      </c>
      <c r="N12" s="37">
        <f t="shared" si="1"/>
        <v>687316037.33507454</v>
      </c>
      <c r="O12" s="95">
        <v>687316037.33507454</v>
      </c>
      <c r="R12">
        <v>11</v>
      </c>
      <c r="S12" t="s">
        <v>284</v>
      </c>
      <c r="T12" s="37">
        <v>523838797.36054009</v>
      </c>
      <c r="U12" s="37" t="s">
        <v>278</v>
      </c>
      <c r="V12" s="37">
        <v>93614948.080391631</v>
      </c>
      <c r="W12" s="37" t="s">
        <v>277</v>
      </c>
      <c r="X12" s="37">
        <v>55364983.704379186</v>
      </c>
      <c r="Y12" s="37" t="s">
        <v>279</v>
      </c>
      <c r="Z12" s="37">
        <v>14497308.189763611</v>
      </c>
      <c r="AA12" s="37" t="s">
        <v>280</v>
      </c>
      <c r="AB12" s="37">
        <v>0</v>
      </c>
      <c r="AC12" t="s">
        <v>281</v>
      </c>
      <c r="AE12" s="37">
        <f t="shared" si="0"/>
        <v>687316037.33507454</v>
      </c>
      <c r="AF12" s="95">
        <v>687316037.33507454</v>
      </c>
    </row>
    <row r="13" spans="1:32" x14ac:dyDescent="0.2">
      <c r="A13">
        <v>12</v>
      </c>
      <c r="B13" t="s">
        <v>284</v>
      </c>
      <c r="C13" s="42">
        <v>424247160.78505731</v>
      </c>
      <c r="D13" s="42" t="s">
        <v>277</v>
      </c>
      <c r="E13" s="74">
        <v>85210619.844314232</v>
      </c>
      <c r="F13" s="37" t="s">
        <v>278</v>
      </c>
      <c r="G13" s="54">
        <v>25923627.749110885</v>
      </c>
      <c r="H13" s="54" t="s">
        <v>279</v>
      </c>
      <c r="I13" s="60">
        <v>46130.694614008658</v>
      </c>
      <c r="J13" s="60" t="s">
        <v>280</v>
      </c>
      <c r="K13" s="37">
        <v>0</v>
      </c>
      <c r="L13" t="s">
        <v>281</v>
      </c>
      <c r="N13" s="37">
        <f t="shared" si="1"/>
        <v>535427539.07309639</v>
      </c>
      <c r="O13" s="95">
        <v>535427539.07309639</v>
      </c>
      <c r="R13">
        <v>12</v>
      </c>
      <c r="S13" t="s">
        <v>284</v>
      </c>
      <c r="T13" s="37">
        <v>424247160.78505731</v>
      </c>
      <c r="U13" s="37" t="s">
        <v>278</v>
      </c>
      <c r="V13" s="37">
        <v>25923627.749110885</v>
      </c>
      <c r="W13" s="37" t="s">
        <v>277</v>
      </c>
      <c r="X13" s="37">
        <v>85210619.844314232</v>
      </c>
      <c r="Y13" s="37" t="s">
        <v>279</v>
      </c>
      <c r="Z13" s="37">
        <v>46130.694614008658</v>
      </c>
      <c r="AA13" s="37" t="s">
        <v>280</v>
      </c>
      <c r="AB13" s="37">
        <v>0</v>
      </c>
      <c r="AC13" t="s">
        <v>281</v>
      </c>
      <c r="AE13" s="37">
        <f t="shared" si="0"/>
        <v>535427539.07309639</v>
      </c>
      <c r="AF13" s="95">
        <v>535427539.07309639</v>
      </c>
    </row>
    <row r="14" spans="1:32" x14ac:dyDescent="0.2">
      <c r="A14">
        <v>13</v>
      </c>
      <c r="B14" t="s">
        <v>284</v>
      </c>
      <c r="C14" s="42">
        <v>1229051602.0726373</v>
      </c>
      <c r="D14" s="42" t="s">
        <v>277</v>
      </c>
      <c r="E14" s="74">
        <v>49336099.772080824</v>
      </c>
      <c r="F14" s="37" t="s">
        <v>278</v>
      </c>
      <c r="G14" s="54">
        <v>1019577912.8084687</v>
      </c>
      <c r="H14" s="54" t="s">
        <v>279</v>
      </c>
      <c r="I14" s="60">
        <v>636938798.47803867</v>
      </c>
      <c r="J14" s="60" t="s">
        <v>280</v>
      </c>
      <c r="K14" s="37">
        <v>0</v>
      </c>
      <c r="L14" t="s">
        <v>281</v>
      </c>
      <c r="N14" s="37">
        <f t="shared" si="1"/>
        <v>2934904413.1312256</v>
      </c>
      <c r="O14" s="95">
        <v>2934904413.1312256</v>
      </c>
      <c r="R14">
        <v>13</v>
      </c>
      <c r="S14" t="s">
        <v>284</v>
      </c>
      <c r="T14" s="37">
        <v>1229051602.0726373</v>
      </c>
      <c r="U14" s="37" t="s">
        <v>278</v>
      </c>
      <c r="V14" s="37">
        <v>1019577912.8084687</v>
      </c>
      <c r="W14" s="37" t="s">
        <v>277</v>
      </c>
      <c r="X14" s="37">
        <v>49336099.772080824</v>
      </c>
      <c r="Y14" s="37" t="s">
        <v>279</v>
      </c>
      <c r="Z14" s="37">
        <v>636938798.47803867</v>
      </c>
      <c r="AA14" s="37" t="s">
        <v>280</v>
      </c>
      <c r="AB14" s="37">
        <v>0</v>
      </c>
      <c r="AC14" t="s">
        <v>281</v>
      </c>
      <c r="AE14" s="37">
        <f t="shared" si="0"/>
        <v>2934904413.1312256</v>
      </c>
      <c r="AF14" s="95">
        <v>2934904413.1312256</v>
      </c>
    </row>
    <row r="15" spans="1:32" x14ac:dyDescent="0.2">
      <c r="A15">
        <v>14</v>
      </c>
      <c r="B15" t="s">
        <v>284</v>
      </c>
      <c r="C15" s="42">
        <v>254611771.69617629</v>
      </c>
      <c r="D15" s="42" t="s">
        <v>277</v>
      </c>
      <c r="E15" s="74">
        <v>28216995.044964552</v>
      </c>
      <c r="F15" s="37" t="s">
        <v>278</v>
      </c>
      <c r="G15" s="54">
        <v>29212887.373747595</v>
      </c>
      <c r="H15" s="54" t="s">
        <v>279</v>
      </c>
      <c r="I15" s="60">
        <v>1673842.272076288</v>
      </c>
      <c r="J15" s="60" t="s">
        <v>280</v>
      </c>
      <c r="K15" s="37">
        <v>0</v>
      </c>
      <c r="L15" t="s">
        <v>281</v>
      </c>
      <c r="N15" s="37">
        <f t="shared" si="1"/>
        <v>313715496.38696474</v>
      </c>
      <c r="O15" s="95">
        <v>313715496.38696474</v>
      </c>
      <c r="R15">
        <v>14</v>
      </c>
      <c r="S15" t="s">
        <v>284</v>
      </c>
      <c r="T15" s="37">
        <v>254611771.69617629</v>
      </c>
      <c r="U15" s="37" t="s">
        <v>278</v>
      </c>
      <c r="V15" s="37">
        <v>29212887.373747595</v>
      </c>
      <c r="W15" s="37" t="s">
        <v>277</v>
      </c>
      <c r="X15" s="37">
        <v>28216995.044964552</v>
      </c>
      <c r="Y15" s="37" t="s">
        <v>279</v>
      </c>
      <c r="Z15" s="37">
        <v>1673842.272076288</v>
      </c>
      <c r="AA15" s="37" t="s">
        <v>280</v>
      </c>
      <c r="AB15" s="37">
        <v>0</v>
      </c>
      <c r="AC15" t="s">
        <v>281</v>
      </c>
      <c r="AE15" s="37">
        <f t="shared" si="0"/>
        <v>313715496.38696474</v>
      </c>
      <c r="AF15" s="95">
        <v>313715496.38696474</v>
      </c>
    </row>
    <row r="16" spans="1:32" x14ac:dyDescent="0.2">
      <c r="A16">
        <v>15</v>
      </c>
      <c r="B16" t="s">
        <v>284</v>
      </c>
      <c r="C16" s="42">
        <v>236781221.07081914</v>
      </c>
      <c r="D16" s="42" t="s">
        <v>277</v>
      </c>
      <c r="E16" s="74">
        <v>22877929.272932023</v>
      </c>
      <c r="F16" s="37" t="s">
        <v>278</v>
      </c>
      <c r="G16" s="54">
        <v>3894881.2427643668</v>
      </c>
      <c r="H16" s="54" t="s">
        <v>279</v>
      </c>
      <c r="I16" s="60">
        <v>92290.804252919275</v>
      </c>
      <c r="J16" s="60" t="s">
        <v>280</v>
      </c>
      <c r="K16" s="37">
        <v>0</v>
      </c>
      <c r="L16" t="s">
        <v>281</v>
      </c>
      <c r="N16" s="37">
        <f t="shared" si="1"/>
        <v>263646322.39076844</v>
      </c>
      <c r="O16" s="95">
        <v>263646322.39076844</v>
      </c>
      <c r="R16">
        <v>15</v>
      </c>
      <c r="S16" t="s">
        <v>284</v>
      </c>
      <c r="T16" s="37">
        <v>236781221.07081914</v>
      </c>
      <c r="U16" s="37" t="s">
        <v>278</v>
      </c>
      <c r="V16" s="37">
        <v>3894881.2427643668</v>
      </c>
      <c r="W16" s="37" t="s">
        <v>277</v>
      </c>
      <c r="X16" s="37">
        <v>22877929.272932023</v>
      </c>
      <c r="Y16" s="37" t="s">
        <v>279</v>
      </c>
      <c r="Z16" s="37">
        <v>92290.804252919275</v>
      </c>
      <c r="AA16" s="37" t="s">
        <v>280</v>
      </c>
      <c r="AB16" s="37">
        <v>0</v>
      </c>
      <c r="AC16" t="s">
        <v>281</v>
      </c>
      <c r="AE16" s="37">
        <f t="shared" si="0"/>
        <v>263646322.39076844</v>
      </c>
      <c r="AF16" s="95">
        <v>263646322.39076844</v>
      </c>
    </row>
    <row r="17" spans="1:32" x14ac:dyDescent="0.2">
      <c r="A17">
        <v>16</v>
      </c>
      <c r="B17" t="s">
        <v>284</v>
      </c>
      <c r="C17" s="42">
        <v>75748620.924963787</v>
      </c>
      <c r="D17" s="42" t="s">
        <v>277</v>
      </c>
      <c r="E17" s="74">
        <v>14571614.131641028</v>
      </c>
      <c r="F17" s="37" t="s">
        <v>278</v>
      </c>
      <c r="G17" s="54">
        <v>0</v>
      </c>
      <c r="H17" s="54" t="s">
        <v>279</v>
      </c>
      <c r="I17" s="60">
        <v>0</v>
      </c>
      <c r="J17" s="60" t="s">
        <v>280</v>
      </c>
      <c r="K17" s="37">
        <v>0</v>
      </c>
      <c r="L17" t="s">
        <v>281</v>
      </c>
      <c r="N17" s="37">
        <f t="shared" si="1"/>
        <v>90320235.056604818</v>
      </c>
      <c r="O17" s="95">
        <v>90320235.056604818</v>
      </c>
      <c r="R17">
        <v>16</v>
      </c>
      <c r="S17" t="s">
        <v>284</v>
      </c>
      <c r="T17" s="37">
        <v>75748620.924963787</v>
      </c>
      <c r="U17" s="37" t="s">
        <v>278</v>
      </c>
      <c r="V17" s="37">
        <v>0</v>
      </c>
      <c r="W17" s="37" t="s">
        <v>277</v>
      </c>
      <c r="X17" s="37">
        <v>14571614.131641028</v>
      </c>
      <c r="Y17" s="37" t="s">
        <v>279</v>
      </c>
      <c r="Z17" s="37">
        <v>0</v>
      </c>
      <c r="AA17" s="37" t="s">
        <v>280</v>
      </c>
      <c r="AB17" s="37">
        <v>0</v>
      </c>
      <c r="AC17" t="s">
        <v>281</v>
      </c>
      <c r="AE17" s="37">
        <f t="shared" si="0"/>
        <v>90320235.056604818</v>
      </c>
      <c r="AF17" s="95">
        <v>90320235.056604818</v>
      </c>
    </row>
    <row r="18" spans="1:32" x14ac:dyDescent="0.2">
      <c r="A18">
        <v>17</v>
      </c>
      <c r="B18" t="s">
        <v>284</v>
      </c>
      <c r="C18" s="42">
        <v>626291920.45841646</v>
      </c>
      <c r="D18" s="42" t="s">
        <v>277</v>
      </c>
      <c r="E18" s="74">
        <v>11011591.753026357</v>
      </c>
      <c r="F18" s="37" t="s">
        <v>278</v>
      </c>
      <c r="G18" s="54">
        <v>372677955.55920053</v>
      </c>
      <c r="H18" s="54" t="s">
        <v>279</v>
      </c>
      <c r="I18" s="60">
        <v>204710161.42349958</v>
      </c>
      <c r="J18" s="60" t="s">
        <v>280</v>
      </c>
      <c r="K18" s="37">
        <v>0</v>
      </c>
      <c r="L18" t="s">
        <v>281</v>
      </c>
      <c r="N18" s="37">
        <f t="shared" si="1"/>
        <v>1214691629.1941428</v>
      </c>
      <c r="O18" s="95">
        <v>1214691629.1941428</v>
      </c>
      <c r="R18">
        <v>17</v>
      </c>
      <c r="S18" t="s">
        <v>284</v>
      </c>
      <c r="T18" s="37">
        <v>626291920.45841646</v>
      </c>
      <c r="U18" s="37" t="s">
        <v>278</v>
      </c>
      <c r="V18" s="37">
        <v>372677955.55920053</v>
      </c>
      <c r="W18" s="37" t="s">
        <v>277</v>
      </c>
      <c r="X18" s="37">
        <v>11011591.753026357</v>
      </c>
      <c r="Y18" s="37" t="s">
        <v>279</v>
      </c>
      <c r="Z18" s="37">
        <v>204710161.42349958</v>
      </c>
      <c r="AA18" s="37" t="s">
        <v>280</v>
      </c>
      <c r="AB18" s="37">
        <v>0</v>
      </c>
      <c r="AC18" t="s">
        <v>281</v>
      </c>
      <c r="AE18" s="37">
        <f t="shared" si="0"/>
        <v>1214691629.1941428</v>
      </c>
      <c r="AF18" s="95">
        <v>1214691629.1941428</v>
      </c>
    </row>
    <row r="19" spans="1:32" x14ac:dyDescent="0.2">
      <c r="A19">
        <v>18</v>
      </c>
      <c r="B19" t="s">
        <v>284</v>
      </c>
      <c r="C19" s="42">
        <v>167503347.52365977</v>
      </c>
      <c r="D19" s="42" t="s">
        <v>277</v>
      </c>
      <c r="E19" s="74">
        <v>7129947.9489206271</v>
      </c>
      <c r="F19" s="37" t="s">
        <v>278</v>
      </c>
      <c r="G19" s="54">
        <v>11970105.461469935</v>
      </c>
      <c r="H19" s="54" t="s">
        <v>279</v>
      </c>
      <c r="I19" s="60">
        <v>913815.73036516039</v>
      </c>
      <c r="J19" s="60" t="s">
        <v>280</v>
      </c>
      <c r="K19" s="37">
        <v>0</v>
      </c>
      <c r="L19" t="s">
        <v>281</v>
      </c>
      <c r="N19" s="37">
        <f t="shared" si="1"/>
        <v>187517216.66441551</v>
      </c>
      <c r="O19" s="95">
        <v>187517216.66441551</v>
      </c>
      <c r="R19">
        <v>18</v>
      </c>
      <c r="S19" t="s">
        <v>284</v>
      </c>
      <c r="T19" s="37">
        <v>167503347.52365977</v>
      </c>
      <c r="U19" s="37" t="s">
        <v>278</v>
      </c>
      <c r="V19" s="37">
        <v>11970105.461469935</v>
      </c>
      <c r="W19" s="37" t="s">
        <v>277</v>
      </c>
      <c r="X19" s="37">
        <v>7129947.9489206271</v>
      </c>
      <c r="Y19" s="37" t="s">
        <v>279</v>
      </c>
      <c r="Z19" s="37">
        <v>913815.73036516039</v>
      </c>
      <c r="AA19" s="37" t="s">
        <v>280</v>
      </c>
      <c r="AB19" s="37">
        <v>0</v>
      </c>
      <c r="AC19" t="s">
        <v>281</v>
      </c>
      <c r="AE19" s="37">
        <f t="shared" si="0"/>
        <v>187517216.66441551</v>
      </c>
      <c r="AF19" s="95">
        <v>187517216.66441551</v>
      </c>
    </row>
    <row r="20" spans="1:32" x14ac:dyDescent="0.2">
      <c r="A20">
        <v>19</v>
      </c>
      <c r="B20" t="s">
        <v>284</v>
      </c>
      <c r="C20" s="42">
        <v>154577679.98910242</v>
      </c>
      <c r="D20" s="42" t="s">
        <v>277</v>
      </c>
      <c r="E20" s="74">
        <v>7349747.9753269162</v>
      </c>
      <c r="F20" s="37" t="s">
        <v>278</v>
      </c>
      <c r="G20" s="54">
        <v>2703732.7632204089</v>
      </c>
      <c r="H20" s="54" t="s">
        <v>279</v>
      </c>
      <c r="I20" s="60">
        <v>0</v>
      </c>
      <c r="J20" s="60" t="s">
        <v>280</v>
      </c>
      <c r="K20" s="37">
        <v>0</v>
      </c>
      <c r="L20" t="s">
        <v>281</v>
      </c>
      <c r="N20" s="37">
        <f t="shared" si="1"/>
        <v>164631160.72764975</v>
      </c>
      <c r="O20" s="95">
        <v>164631160.72764975</v>
      </c>
      <c r="R20">
        <v>19</v>
      </c>
      <c r="S20" t="s">
        <v>284</v>
      </c>
      <c r="T20" s="37">
        <v>154577679.98910242</v>
      </c>
      <c r="U20" s="37" t="s">
        <v>278</v>
      </c>
      <c r="V20" s="37">
        <v>2703732.7632204089</v>
      </c>
      <c r="W20" s="37" t="s">
        <v>277</v>
      </c>
      <c r="X20" s="37">
        <v>7349747.9753269162</v>
      </c>
      <c r="Y20" s="37" t="s">
        <v>279</v>
      </c>
      <c r="Z20" s="37">
        <v>0</v>
      </c>
      <c r="AA20" s="37" t="s">
        <v>280</v>
      </c>
      <c r="AB20" s="37">
        <v>0</v>
      </c>
      <c r="AC20" t="s">
        <v>281</v>
      </c>
      <c r="AE20" s="37">
        <f t="shared" si="0"/>
        <v>164631160.72764975</v>
      </c>
      <c r="AF20" s="95">
        <v>164631160.72764975</v>
      </c>
    </row>
    <row r="21" spans="1:32" x14ac:dyDescent="0.2">
      <c r="A21">
        <v>20</v>
      </c>
      <c r="B21" t="s">
        <v>284</v>
      </c>
      <c r="C21" s="42">
        <v>78113839.072423488</v>
      </c>
      <c r="D21" s="42" t="s">
        <v>277</v>
      </c>
      <c r="E21" s="74">
        <v>13622716.417737368</v>
      </c>
      <c r="F21" s="37" t="s">
        <v>278</v>
      </c>
      <c r="G21" s="54">
        <v>624476.75150606723</v>
      </c>
      <c r="H21" s="54" t="s">
        <v>279</v>
      </c>
      <c r="I21" s="60">
        <v>0</v>
      </c>
      <c r="J21" s="60" t="s">
        <v>280</v>
      </c>
      <c r="K21" s="37">
        <v>0</v>
      </c>
      <c r="L21" t="s">
        <v>281</v>
      </c>
      <c r="N21" s="37">
        <f t="shared" si="1"/>
        <v>92361032.241666913</v>
      </c>
      <c r="O21" s="95">
        <v>92361032.241666913</v>
      </c>
      <c r="R21">
        <v>20</v>
      </c>
      <c r="S21" t="s">
        <v>284</v>
      </c>
      <c r="T21" s="37">
        <v>78113839.072423488</v>
      </c>
      <c r="U21" s="37" t="s">
        <v>278</v>
      </c>
      <c r="V21" s="37">
        <v>624476.75150606723</v>
      </c>
      <c r="W21" s="37" t="s">
        <v>277</v>
      </c>
      <c r="X21" s="37">
        <v>13622716.417737368</v>
      </c>
      <c r="Y21" s="37" t="s">
        <v>279</v>
      </c>
      <c r="Z21" s="37">
        <v>0</v>
      </c>
      <c r="AA21" s="37" t="s">
        <v>280</v>
      </c>
      <c r="AB21" s="37">
        <v>0</v>
      </c>
      <c r="AC21" t="s">
        <v>281</v>
      </c>
      <c r="AE21" s="37">
        <f t="shared" si="0"/>
        <v>92361032.241666913</v>
      </c>
      <c r="AF21" s="95">
        <v>92361032.241666913</v>
      </c>
    </row>
    <row r="22" spans="1:32" x14ac:dyDescent="0.2">
      <c r="C22" s="84">
        <f>SUM(C2:C21)</f>
        <v>7385571974.5257664</v>
      </c>
      <c r="D22" s="84">
        <f t="shared" ref="D22:K22" si="2">SUM(D2:D21)</f>
        <v>0</v>
      </c>
      <c r="E22" s="84">
        <f t="shared" si="2"/>
        <v>902173088.51152885</v>
      </c>
      <c r="F22" s="84">
        <f t="shared" si="2"/>
        <v>0</v>
      </c>
      <c r="G22" s="84">
        <f t="shared" si="2"/>
        <v>4434400009.2532005</v>
      </c>
      <c r="H22" s="84">
        <f t="shared" si="2"/>
        <v>0</v>
      </c>
      <c r="I22" s="84">
        <f t="shared" si="2"/>
        <v>2495471104.591938</v>
      </c>
      <c r="J22" s="84">
        <f t="shared" si="2"/>
        <v>0</v>
      </c>
      <c r="K22" s="84">
        <f t="shared" si="2"/>
        <v>492406300.59427476</v>
      </c>
      <c r="T22" s="86">
        <f>SUM(T2:T21)</f>
        <v>7385571974.5257664</v>
      </c>
      <c r="U22" s="86">
        <f>SUM(W2:W21)</f>
        <v>0</v>
      </c>
      <c r="V22" s="86">
        <f>SUM(X2:X21)</f>
        <v>902173088.51152885</v>
      </c>
      <c r="W22" s="86">
        <f>SUM(U2:U21)</f>
        <v>0</v>
      </c>
      <c r="X22" s="86">
        <f>SUM(V2:V21)</f>
        <v>4434400009.2532005</v>
      </c>
      <c r="Y22" s="86">
        <f t="shared" ref="Y22" si="3">SUM(Y2:Y21)</f>
        <v>0</v>
      </c>
      <c r="Z22" s="86">
        <f t="shared" ref="Z22" si="4">SUM(Z2:Z21)</f>
        <v>2495471104.591938</v>
      </c>
      <c r="AA22" s="86">
        <f t="shared" ref="AA22" si="5">SUM(AA2:AA21)</f>
        <v>0</v>
      </c>
      <c r="AB22" s="86">
        <f t="shared" ref="AB22" si="6">SUM(AB2:AB21)</f>
        <v>492406300.59427476</v>
      </c>
    </row>
    <row r="23" spans="1:32" x14ac:dyDescent="0.2">
      <c r="A23" t="s">
        <v>295</v>
      </c>
      <c r="R23" t="s">
        <v>295</v>
      </c>
    </row>
    <row r="24" spans="1:32" x14ac:dyDescent="0.2">
      <c r="B24" t="s">
        <v>282</v>
      </c>
      <c r="S24" t="s">
        <v>282</v>
      </c>
    </row>
    <row r="29" spans="1:32" x14ac:dyDescent="0.2">
      <c r="A29">
        <v>1</v>
      </c>
      <c r="B29" t="s">
        <v>284</v>
      </c>
      <c r="C29" s="42">
        <v>449842745.88199067</v>
      </c>
      <c r="D29" s="42" t="s">
        <v>277</v>
      </c>
      <c r="E29" s="74">
        <v>46307566.253469393</v>
      </c>
      <c r="F29" s="37" t="s">
        <v>278</v>
      </c>
      <c r="G29" s="54">
        <v>724408881.37946916</v>
      </c>
      <c r="H29" s="54" t="s">
        <v>279</v>
      </c>
      <c r="I29" s="60">
        <v>140815307.51021561</v>
      </c>
      <c r="J29" s="60"/>
      <c r="K29" s="37"/>
      <c r="L29" t="s">
        <v>281</v>
      </c>
      <c r="N29" s="37">
        <f>SUM(C29,E29,G29,I29,K29)</f>
        <v>1361374501.0251448</v>
      </c>
      <c r="O29" s="95">
        <v>1396818882.1346877</v>
      </c>
    </row>
    <row r="30" spans="1:32" x14ac:dyDescent="0.2">
      <c r="A30">
        <v>2</v>
      </c>
      <c r="B30" t="s">
        <v>284</v>
      </c>
      <c r="C30" s="42">
        <v>358853800.1234796</v>
      </c>
      <c r="D30" s="42" t="s">
        <v>277</v>
      </c>
      <c r="E30" s="74">
        <v>57216067.880795375</v>
      </c>
      <c r="F30" s="37" t="s">
        <v>278</v>
      </c>
      <c r="G30" s="54">
        <v>111552432.60446176</v>
      </c>
      <c r="H30" s="54" t="s">
        <v>279</v>
      </c>
      <c r="I30" s="60">
        <v>1293979.1240102379</v>
      </c>
      <c r="J30" s="60"/>
      <c r="K30" s="37"/>
      <c r="L30" t="s">
        <v>281</v>
      </c>
      <c r="N30" s="37">
        <f t="shared" ref="N30:N48" si="7">SUM(C30,E30,G30,I30,K30)</f>
        <v>528916279.73274702</v>
      </c>
      <c r="O30" s="95">
        <v>599805041.95183253</v>
      </c>
    </row>
    <row r="31" spans="1:32" x14ac:dyDescent="0.2">
      <c r="A31">
        <v>3</v>
      </c>
      <c r="B31" t="s">
        <v>284</v>
      </c>
      <c r="C31" s="42">
        <v>674448531.57937276</v>
      </c>
      <c r="D31" s="42" t="s">
        <v>277</v>
      </c>
      <c r="E31" s="74">
        <v>135893457.7122665</v>
      </c>
      <c r="F31" s="37" t="s">
        <v>278</v>
      </c>
      <c r="G31" s="54">
        <v>24356503.939583723</v>
      </c>
      <c r="H31" s="54" t="s">
        <v>279</v>
      </c>
      <c r="I31" s="60">
        <v>441337.18464325811</v>
      </c>
      <c r="J31" s="60"/>
      <c r="K31" s="37"/>
      <c r="L31" t="s">
        <v>281</v>
      </c>
      <c r="N31" s="37">
        <f t="shared" si="7"/>
        <v>835139830.41586637</v>
      </c>
      <c r="O31" s="95">
        <v>941472973.74449468</v>
      </c>
    </row>
    <row r="32" spans="1:32" x14ac:dyDescent="0.2">
      <c r="A32">
        <v>4</v>
      </c>
      <c r="B32" t="s">
        <v>284</v>
      </c>
      <c r="C32" s="42">
        <v>411110052.23995066</v>
      </c>
      <c r="D32" s="42" t="s">
        <v>277</v>
      </c>
      <c r="E32" s="74">
        <v>103544138.94176845</v>
      </c>
      <c r="F32" s="37" t="s">
        <v>278</v>
      </c>
      <c r="G32" s="54">
        <v>410188.92346563627</v>
      </c>
      <c r="H32" s="54" t="s">
        <v>279</v>
      </c>
      <c r="I32" s="60">
        <v>134138.7363931158</v>
      </c>
      <c r="J32" s="60"/>
      <c r="K32" s="37"/>
      <c r="L32" t="s">
        <v>281</v>
      </c>
      <c r="N32" s="37">
        <f t="shared" si="7"/>
        <v>515198518.84157783</v>
      </c>
      <c r="O32" s="95">
        <v>656976043.27974892</v>
      </c>
    </row>
    <row r="33" spans="1:15" x14ac:dyDescent="0.2">
      <c r="A33">
        <v>5</v>
      </c>
      <c r="B33" t="s">
        <v>284</v>
      </c>
      <c r="C33" s="42">
        <v>128355723.81475037</v>
      </c>
      <c r="D33" s="42" t="s">
        <v>277</v>
      </c>
      <c r="E33" s="74">
        <v>31468012.634388771</v>
      </c>
      <c r="F33" s="37" t="s">
        <v>278</v>
      </c>
      <c r="G33" s="54">
        <v>598967040.76020348</v>
      </c>
      <c r="H33" s="54" t="s">
        <v>279</v>
      </c>
      <c r="I33" s="60">
        <v>175319555.86746448</v>
      </c>
      <c r="J33" s="60"/>
      <c r="K33" s="37"/>
      <c r="L33" t="s">
        <v>281</v>
      </c>
      <c r="N33" s="37">
        <f t="shared" si="7"/>
        <v>934110333.07680702</v>
      </c>
      <c r="O33" s="95">
        <v>947906582.02669179</v>
      </c>
    </row>
    <row r="34" spans="1:15" x14ac:dyDescent="0.2">
      <c r="A34">
        <v>6</v>
      </c>
      <c r="B34" t="s">
        <v>284</v>
      </c>
      <c r="C34" s="42">
        <v>31791526.018919528</v>
      </c>
      <c r="D34" s="42" t="s">
        <v>277</v>
      </c>
      <c r="E34" s="74">
        <v>29656335.692048859</v>
      </c>
      <c r="F34" s="37" t="s">
        <v>278</v>
      </c>
      <c r="G34" s="54">
        <v>66312958.19142095</v>
      </c>
      <c r="H34" s="54" t="s">
        <v>279</v>
      </c>
      <c r="I34" s="60">
        <v>185530.89406030328</v>
      </c>
      <c r="J34" s="60"/>
      <c r="K34" s="37"/>
      <c r="L34" t="s">
        <v>281</v>
      </c>
      <c r="N34" s="37">
        <f t="shared" si="7"/>
        <v>127946350.79644965</v>
      </c>
      <c r="O34" s="95">
        <v>155538848.69621909</v>
      </c>
    </row>
    <row r="35" spans="1:15" x14ac:dyDescent="0.2">
      <c r="A35">
        <v>7</v>
      </c>
      <c r="B35" t="s">
        <v>284</v>
      </c>
      <c r="C35" s="42">
        <v>38589765.765310906</v>
      </c>
      <c r="D35" s="42" t="s">
        <v>277</v>
      </c>
      <c r="E35" s="74">
        <v>73702084.386163935</v>
      </c>
      <c r="F35" s="37" t="s">
        <v>278</v>
      </c>
      <c r="G35" s="54">
        <v>13698192.526881646</v>
      </c>
      <c r="H35" s="54" t="s">
        <v>279</v>
      </c>
      <c r="I35" s="60">
        <v>0</v>
      </c>
      <c r="J35" s="60"/>
      <c r="K35" s="37"/>
      <c r="L35" t="s">
        <v>281</v>
      </c>
      <c r="N35" s="37">
        <f t="shared" si="7"/>
        <v>125990042.67835648</v>
      </c>
      <c r="O35" s="95">
        <v>167378789.52801064</v>
      </c>
    </row>
    <row r="36" spans="1:15" x14ac:dyDescent="0.2">
      <c r="A36">
        <v>8</v>
      </c>
      <c r="B36" t="s">
        <v>284</v>
      </c>
      <c r="C36" s="42">
        <v>22462810.73052362</v>
      </c>
      <c r="D36" s="42" t="s">
        <v>277</v>
      </c>
      <c r="E36" s="74">
        <v>50671687.90117722</v>
      </c>
      <c r="F36" s="37" t="s">
        <v>278</v>
      </c>
      <c r="G36" s="54">
        <v>0</v>
      </c>
      <c r="H36" s="54" t="s">
        <v>279</v>
      </c>
      <c r="I36" s="60">
        <v>190107.37757854562</v>
      </c>
      <c r="J36" s="60"/>
      <c r="K36" s="37"/>
      <c r="L36" t="s">
        <v>281</v>
      </c>
      <c r="N36" s="37">
        <f t="shared" si="7"/>
        <v>73324606.009279385</v>
      </c>
      <c r="O36" s="95">
        <v>128509601.80881827</v>
      </c>
    </row>
    <row r="37" spans="1:15" x14ac:dyDescent="0.2">
      <c r="A37">
        <v>9</v>
      </c>
      <c r="B37" t="s">
        <v>284</v>
      </c>
      <c r="C37" s="42">
        <v>1069259673.3562987</v>
      </c>
      <c r="D37" s="42" t="s">
        <v>277</v>
      </c>
      <c r="E37" s="74">
        <v>47155242.313017286</v>
      </c>
      <c r="F37" s="37" t="s">
        <v>278</v>
      </c>
      <c r="G37" s="54">
        <v>1227303972.7639687</v>
      </c>
      <c r="H37" s="54" t="s">
        <v>279</v>
      </c>
      <c r="I37" s="60">
        <v>1252350792.2219524</v>
      </c>
      <c r="J37" s="60"/>
      <c r="K37" s="37"/>
      <c r="L37" t="s">
        <v>281</v>
      </c>
      <c r="N37" s="37">
        <f t="shared" si="7"/>
        <v>3596069680.6552372</v>
      </c>
      <c r="O37" s="95">
        <v>3596069680.6552372</v>
      </c>
    </row>
    <row r="38" spans="1:15" x14ac:dyDescent="0.2">
      <c r="A38">
        <v>10</v>
      </c>
      <c r="B38" t="s">
        <v>284</v>
      </c>
      <c r="C38" s="42">
        <v>430091384.06137329</v>
      </c>
      <c r="D38" s="42" t="s">
        <v>277</v>
      </c>
      <c r="E38" s="74">
        <v>31866248.931110051</v>
      </c>
      <c r="F38" s="37" t="s">
        <v>278</v>
      </c>
      <c r="G38" s="54">
        <v>107189310.37386456</v>
      </c>
      <c r="H38" s="54" t="s">
        <v>279</v>
      </c>
      <c r="I38" s="60">
        <v>65868008.083009683</v>
      </c>
      <c r="J38" s="60"/>
      <c r="K38" s="37"/>
      <c r="L38" t="s">
        <v>281</v>
      </c>
      <c r="N38" s="37">
        <f t="shared" si="7"/>
        <v>635014951.44935763</v>
      </c>
      <c r="O38" s="95">
        <v>635014951.44935763</v>
      </c>
    </row>
    <row r="39" spans="1:15" x14ac:dyDescent="0.2">
      <c r="A39">
        <v>11</v>
      </c>
      <c r="B39" t="s">
        <v>284</v>
      </c>
      <c r="C39" s="42">
        <v>523838797.36054009</v>
      </c>
      <c r="D39" s="42" t="s">
        <v>277</v>
      </c>
      <c r="E39" s="74">
        <v>55364983.704379186</v>
      </c>
      <c r="F39" s="37" t="s">
        <v>278</v>
      </c>
      <c r="G39" s="54">
        <v>93614948.080391631</v>
      </c>
      <c r="H39" s="54" t="s">
        <v>279</v>
      </c>
      <c r="I39" s="60">
        <v>14497308.189763611</v>
      </c>
      <c r="J39" s="60"/>
      <c r="K39" s="37"/>
      <c r="L39" t="s">
        <v>281</v>
      </c>
      <c r="N39" s="37">
        <f t="shared" si="7"/>
        <v>687316037.33507454</v>
      </c>
      <c r="O39" s="95">
        <v>687316037.33507454</v>
      </c>
    </row>
    <row r="40" spans="1:15" x14ac:dyDescent="0.2">
      <c r="A40">
        <v>12</v>
      </c>
      <c r="B40" t="s">
        <v>284</v>
      </c>
      <c r="C40" s="42">
        <v>424247160.78505731</v>
      </c>
      <c r="D40" s="42" t="s">
        <v>277</v>
      </c>
      <c r="E40" s="74">
        <v>85210619.844314232</v>
      </c>
      <c r="F40" s="37" t="s">
        <v>278</v>
      </c>
      <c r="G40" s="54">
        <v>25923627.749110885</v>
      </c>
      <c r="H40" s="54" t="s">
        <v>279</v>
      </c>
      <c r="I40" s="60">
        <v>46130.694614008658</v>
      </c>
      <c r="J40" s="60"/>
      <c r="K40" s="37"/>
      <c r="L40" t="s">
        <v>281</v>
      </c>
      <c r="N40" s="37">
        <f t="shared" si="7"/>
        <v>535427539.07309639</v>
      </c>
      <c r="O40" s="95">
        <v>535427539.07309639</v>
      </c>
    </row>
    <row r="41" spans="1:15" x14ac:dyDescent="0.2">
      <c r="A41">
        <v>13</v>
      </c>
      <c r="B41" t="s">
        <v>284</v>
      </c>
      <c r="C41" s="42">
        <v>1229051602.0726373</v>
      </c>
      <c r="D41" s="42" t="s">
        <v>277</v>
      </c>
      <c r="E41" s="74">
        <v>49336099.772080824</v>
      </c>
      <c r="F41" s="37" t="s">
        <v>278</v>
      </c>
      <c r="G41" s="54">
        <v>1019577912.8084687</v>
      </c>
      <c r="H41" s="54" t="s">
        <v>279</v>
      </c>
      <c r="I41" s="60">
        <v>636938798.47803867</v>
      </c>
      <c r="J41" s="60"/>
      <c r="K41" s="37"/>
      <c r="L41" t="s">
        <v>281</v>
      </c>
      <c r="N41" s="37">
        <f t="shared" si="7"/>
        <v>2934904413.1312256</v>
      </c>
      <c r="O41" s="95">
        <v>2934904413.1312256</v>
      </c>
    </row>
    <row r="42" spans="1:15" x14ac:dyDescent="0.2">
      <c r="A42">
        <v>14</v>
      </c>
      <c r="B42" t="s">
        <v>284</v>
      </c>
      <c r="C42" s="42">
        <v>254611771.69617629</v>
      </c>
      <c r="D42" s="42" t="s">
        <v>277</v>
      </c>
      <c r="E42" s="74">
        <v>28216995.044964552</v>
      </c>
      <c r="F42" s="37" t="s">
        <v>278</v>
      </c>
      <c r="G42" s="54">
        <v>29212887.373747595</v>
      </c>
      <c r="H42" s="54" t="s">
        <v>279</v>
      </c>
      <c r="I42" s="60">
        <v>1673842.272076288</v>
      </c>
      <c r="J42" s="60"/>
      <c r="K42" s="37"/>
      <c r="L42" t="s">
        <v>281</v>
      </c>
      <c r="N42" s="37">
        <f t="shared" si="7"/>
        <v>313715496.38696474</v>
      </c>
      <c r="O42" s="95">
        <v>313715496.38696474</v>
      </c>
    </row>
    <row r="43" spans="1:15" x14ac:dyDescent="0.2">
      <c r="A43">
        <v>15</v>
      </c>
      <c r="B43" t="s">
        <v>284</v>
      </c>
      <c r="C43" s="42">
        <v>236781221.07081914</v>
      </c>
      <c r="D43" s="42" t="s">
        <v>277</v>
      </c>
      <c r="E43" s="74">
        <v>22877929.272932023</v>
      </c>
      <c r="F43" s="37" t="s">
        <v>278</v>
      </c>
      <c r="G43" s="54">
        <v>3894881.2427643668</v>
      </c>
      <c r="H43" s="54" t="s">
        <v>279</v>
      </c>
      <c r="I43" s="60">
        <v>92290.804252919275</v>
      </c>
      <c r="J43" s="60"/>
      <c r="K43" s="37"/>
      <c r="L43" t="s">
        <v>281</v>
      </c>
      <c r="N43" s="37">
        <f t="shared" si="7"/>
        <v>263646322.39076844</v>
      </c>
      <c r="O43" s="95">
        <v>263646322.39076844</v>
      </c>
    </row>
    <row r="44" spans="1:15" x14ac:dyDescent="0.2">
      <c r="A44">
        <v>16</v>
      </c>
      <c r="B44" t="s">
        <v>284</v>
      </c>
      <c r="C44" s="42">
        <v>75748620.924963787</v>
      </c>
      <c r="D44" s="42" t="s">
        <v>277</v>
      </c>
      <c r="E44" s="74">
        <v>14571614.131641028</v>
      </c>
      <c r="F44" s="37" t="s">
        <v>278</v>
      </c>
      <c r="G44" s="54">
        <v>0</v>
      </c>
      <c r="H44" s="54" t="s">
        <v>279</v>
      </c>
      <c r="I44" s="60">
        <v>0</v>
      </c>
      <c r="J44" s="60"/>
      <c r="K44" s="37"/>
      <c r="L44" t="s">
        <v>281</v>
      </c>
      <c r="N44" s="37">
        <f t="shared" si="7"/>
        <v>90320235.056604818</v>
      </c>
      <c r="O44" s="95">
        <v>90320235.056604818</v>
      </c>
    </row>
    <row r="45" spans="1:15" x14ac:dyDescent="0.2">
      <c r="A45">
        <v>17</v>
      </c>
      <c r="B45" t="s">
        <v>284</v>
      </c>
      <c r="C45" s="42">
        <v>626291920.45841646</v>
      </c>
      <c r="D45" s="42" t="s">
        <v>277</v>
      </c>
      <c r="E45" s="74">
        <v>11011591.753026357</v>
      </c>
      <c r="F45" s="37" t="s">
        <v>278</v>
      </c>
      <c r="G45" s="54">
        <v>372677955.55920053</v>
      </c>
      <c r="H45" s="54" t="s">
        <v>279</v>
      </c>
      <c r="I45" s="60">
        <v>204710161.42349958</v>
      </c>
      <c r="J45" s="60"/>
      <c r="K45" s="37"/>
      <c r="L45" t="s">
        <v>281</v>
      </c>
      <c r="N45" s="37">
        <f t="shared" si="7"/>
        <v>1214691629.1941428</v>
      </c>
      <c r="O45" s="95">
        <v>1214691629.1941428</v>
      </c>
    </row>
    <row r="46" spans="1:15" x14ac:dyDescent="0.2">
      <c r="A46">
        <v>18</v>
      </c>
      <c r="B46" t="s">
        <v>284</v>
      </c>
      <c r="C46" s="42">
        <v>167503347.52365977</v>
      </c>
      <c r="D46" s="42" t="s">
        <v>277</v>
      </c>
      <c r="E46" s="74">
        <v>7129947.9489206271</v>
      </c>
      <c r="F46" s="37" t="s">
        <v>278</v>
      </c>
      <c r="G46" s="54">
        <v>11970105.461469935</v>
      </c>
      <c r="H46" s="54" t="s">
        <v>279</v>
      </c>
      <c r="I46" s="60">
        <v>913815.73036516039</v>
      </c>
      <c r="J46" s="60"/>
      <c r="K46" s="37"/>
      <c r="L46" t="s">
        <v>281</v>
      </c>
      <c r="N46" s="37">
        <f t="shared" si="7"/>
        <v>187517216.66441551</v>
      </c>
      <c r="O46" s="95">
        <v>187517216.66441551</v>
      </c>
    </row>
    <row r="47" spans="1:15" x14ac:dyDescent="0.2">
      <c r="A47">
        <v>19</v>
      </c>
      <c r="B47" t="s">
        <v>284</v>
      </c>
      <c r="C47" s="42">
        <v>154577679.98910242</v>
      </c>
      <c r="D47" s="42" t="s">
        <v>277</v>
      </c>
      <c r="E47" s="74">
        <v>7349747.9753269162</v>
      </c>
      <c r="F47" s="37" t="s">
        <v>278</v>
      </c>
      <c r="G47" s="54">
        <v>2703732.7632204089</v>
      </c>
      <c r="H47" s="54" t="s">
        <v>279</v>
      </c>
      <c r="I47" s="60">
        <v>0</v>
      </c>
      <c r="J47" s="60"/>
      <c r="K47" s="37"/>
      <c r="L47" t="s">
        <v>281</v>
      </c>
      <c r="N47" s="37">
        <f t="shared" si="7"/>
        <v>164631160.72764975</v>
      </c>
      <c r="O47" s="95">
        <v>164631160.72764975</v>
      </c>
    </row>
    <row r="48" spans="1:15" x14ac:dyDescent="0.2">
      <c r="A48">
        <v>20</v>
      </c>
      <c r="B48" t="s">
        <v>284</v>
      </c>
      <c r="C48" s="42">
        <v>78113839.072423488</v>
      </c>
      <c r="D48" s="42" t="s">
        <v>277</v>
      </c>
      <c r="E48" s="74">
        <v>13622716.417737368</v>
      </c>
      <c r="F48" s="37" t="s">
        <v>278</v>
      </c>
      <c r="G48" s="54">
        <v>624476.75150606723</v>
      </c>
      <c r="H48" s="54" t="s">
        <v>279</v>
      </c>
      <c r="I48" s="60">
        <v>0</v>
      </c>
      <c r="J48" s="60"/>
      <c r="K48" s="37"/>
      <c r="L48" t="s">
        <v>281</v>
      </c>
      <c r="N48" s="37">
        <f t="shared" si="7"/>
        <v>92361032.241666913</v>
      </c>
      <c r="O48" s="95">
        <v>92361032.241666913</v>
      </c>
    </row>
    <row r="50" spans="1:15" x14ac:dyDescent="0.2">
      <c r="B50" t="s">
        <v>283</v>
      </c>
    </row>
    <row r="57" spans="1:15" x14ac:dyDescent="0.2">
      <c r="A57">
        <v>1</v>
      </c>
      <c r="B57" t="s">
        <v>284</v>
      </c>
      <c r="C57" s="42">
        <v>449842745.88199067</v>
      </c>
      <c r="D57" s="42" t="s">
        <v>277</v>
      </c>
      <c r="E57" s="74">
        <v>46307566.253469393</v>
      </c>
      <c r="F57" s="37" t="s">
        <v>278</v>
      </c>
      <c r="G57" s="54">
        <v>724408881.37946916</v>
      </c>
      <c r="H57" s="54"/>
      <c r="I57" s="60"/>
      <c r="J57" s="60"/>
      <c r="K57" s="37"/>
      <c r="L57" t="s">
        <v>281</v>
      </c>
      <c r="N57" s="37">
        <f>SUM(C57,E57,G57,I57,K57)</f>
        <v>1220559193.5149293</v>
      </c>
      <c r="O57" s="95">
        <v>1396818882.1346877</v>
      </c>
    </row>
    <row r="58" spans="1:15" x14ac:dyDescent="0.2">
      <c r="A58">
        <v>2</v>
      </c>
      <c r="B58" t="s">
        <v>284</v>
      </c>
      <c r="C58" s="42">
        <v>358853800.1234796</v>
      </c>
      <c r="D58" s="42" t="s">
        <v>277</v>
      </c>
      <c r="E58" s="74">
        <v>57216067.880795375</v>
      </c>
      <c r="F58" s="37" t="s">
        <v>278</v>
      </c>
      <c r="G58" s="54">
        <v>111552432.60446176</v>
      </c>
      <c r="H58" s="54"/>
      <c r="I58" s="60"/>
      <c r="J58" s="60"/>
      <c r="K58" s="37"/>
      <c r="L58" t="s">
        <v>281</v>
      </c>
      <c r="N58" s="37">
        <f t="shared" ref="N58:N76" si="8">SUM(C58,E58,G58,I58,K58)</f>
        <v>527622300.60873675</v>
      </c>
      <c r="O58" s="95">
        <v>599805041.95183253</v>
      </c>
    </row>
    <row r="59" spans="1:15" x14ac:dyDescent="0.2">
      <c r="A59">
        <v>3</v>
      </c>
      <c r="B59" t="s">
        <v>284</v>
      </c>
      <c r="C59" s="42">
        <v>674448531.57937276</v>
      </c>
      <c r="D59" s="42" t="s">
        <v>277</v>
      </c>
      <c r="E59" s="74">
        <v>135893457.7122665</v>
      </c>
      <c r="F59" s="37" t="s">
        <v>278</v>
      </c>
      <c r="G59" s="54">
        <v>24356503.939583723</v>
      </c>
      <c r="H59" s="54"/>
      <c r="I59" s="60"/>
      <c r="J59" s="60"/>
      <c r="K59" s="37"/>
      <c r="L59" t="s">
        <v>281</v>
      </c>
      <c r="N59" s="37">
        <f t="shared" si="8"/>
        <v>834698493.23122311</v>
      </c>
      <c r="O59" s="95">
        <v>941472973.74449468</v>
      </c>
    </row>
    <row r="60" spans="1:15" x14ac:dyDescent="0.2">
      <c r="A60">
        <v>4</v>
      </c>
      <c r="B60" t="s">
        <v>284</v>
      </c>
      <c r="C60" s="42">
        <v>411110052.23995066</v>
      </c>
      <c r="D60" s="42" t="s">
        <v>277</v>
      </c>
      <c r="E60" s="74">
        <v>103544138.94176845</v>
      </c>
      <c r="F60" s="37" t="s">
        <v>278</v>
      </c>
      <c r="G60" s="54">
        <v>410188.92346563627</v>
      </c>
      <c r="H60" s="54"/>
      <c r="I60" s="60"/>
      <c r="J60" s="60"/>
      <c r="K60" s="37"/>
      <c r="L60" t="s">
        <v>281</v>
      </c>
      <c r="N60" s="37">
        <f t="shared" si="8"/>
        <v>515064380.10518473</v>
      </c>
      <c r="O60" s="95">
        <v>656976043.27974892</v>
      </c>
    </row>
    <row r="61" spans="1:15" x14ac:dyDescent="0.2">
      <c r="A61">
        <v>5</v>
      </c>
      <c r="B61" t="s">
        <v>284</v>
      </c>
      <c r="C61" s="42">
        <v>128355723.81475037</v>
      </c>
      <c r="D61" s="42" t="s">
        <v>277</v>
      </c>
      <c r="E61" s="74">
        <v>31468012.634388771</v>
      </c>
      <c r="F61" s="37" t="s">
        <v>278</v>
      </c>
      <c r="G61" s="54">
        <v>598967040.76020348</v>
      </c>
      <c r="H61" s="54"/>
      <c r="I61" s="60"/>
      <c r="J61" s="60"/>
      <c r="K61" s="37"/>
      <c r="L61" t="s">
        <v>281</v>
      </c>
      <c r="N61" s="37">
        <f t="shared" si="8"/>
        <v>758790777.2093426</v>
      </c>
      <c r="O61" s="95">
        <v>947906582.02669179</v>
      </c>
    </row>
    <row r="62" spans="1:15" x14ac:dyDescent="0.2">
      <c r="A62">
        <v>6</v>
      </c>
      <c r="B62" t="s">
        <v>284</v>
      </c>
      <c r="C62" s="42">
        <v>31791526.018919528</v>
      </c>
      <c r="D62" s="42" t="s">
        <v>277</v>
      </c>
      <c r="E62" s="74">
        <v>29656335.692048859</v>
      </c>
      <c r="F62" s="37" t="s">
        <v>278</v>
      </c>
      <c r="G62" s="54">
        <v>66312958.19142095</v>
      </c>
      <c r="H62" s="54"/>
      <c r="I62" s="60"/>
      <c r="J62" s="60"/>
      <c r="K62" s="37"/>
      <c r="L62" t="s">
        <v>281</v>
      </c>
      <c r="N62" s="37">
        <f t="shared" si="8"/>
        <v>127760819.90238935</v>
      </c>
      <c r="O62" s="95">
        <v>155538848.69621909</v>
      </c>
    </row>
    <row r="63" spans="1:15" x14ac:dyDescent="0.2">
      <c r="A63">
        <v>7</v>
      </c>
      <c r="B63" t="s">
        <v>284</v>
      </c>
      <c r="C63" s="42">
        <v>38589765.765310906</v>
      </c>
      <c r="D63" s="42" t="s">
        <v>277</v>
      </c>
      <c r="E63" s="74">
        <v>73702084.386163935</v>
      </c>
      <c r="F63" s="37" t="s">
        <v>278</v>
      </c>
      <c r="G63" s="54">
        <v>13698192.526881646</v>
      </c>
      <c r="H63" s="54"/>
      <c r="I63" s="60"/>
      <c r="J63" s="60"/>
      <c r="K63" s="37"/>
      <c r="L63" t="s">
        <v>281</v>
      </c>
      <c r="N63" s="37">
        <f t="shared" si="8"/>
        <v>125990042.67835648</v>
      </c>
      <c r="O63" s="95">
        <v>167378789.52801064</v>
      </c>
    </row>
    <row r="64" spans="1:15" x14ac:dyDescent="0.2">
      <c r="A64">
        <v>8</v>
      </c>
      <c r="B64" t="s">
        <v>284</v>
      </c>
      <c r="C64" s="42">
        <v>22462810.73052362</v>
      </c>
      <c r="D64" s="42" t="s">
        <v>277</v>
      </c>
      <c r="E64" s="74">
        <v>50671687.90117722</v>
      </c>
      <c r="F64" s="37" t="s">
        <v>278</v>
      </c>
      <c r="G64" s="54">
        <v>0</v>
      </c>
      <c r="H64" s="54"/>
      <c r="I64" s="60"/>
      <c r="J64" s="60"/>
      <c r="K64" s="37"/>
      <c r="L64" t="s">
        <v>281</v>
      </c>
      <c r="N64" s="37">
        <f t="shared" si="8"/>
        <v>73134498.631700844</v>
      </c>
      <c r="O64" s="95">
        <v>128509601.80881827</v>
      </c>
    </row>
    <row r="65" spans="1:15" x14ac:dyDescent="0.2">
      <c r="A65">
        <v>9</v>
      </c>
      <c r="B65" t="s">
        <v>284</v>
      </c>
      <c r="C65" s="42">
        <v>1069259673.3562987</v>
      </c>
      <c r="D65" s="42" t="s">
        <v>277</v>
      </c>
      <c r="E65" s="74">
        <v>47155242.313017286</v>
      </c>
      <c r="F65" s="37" t="s">
        <v>278</v>
      </c>
      <c r="G65" s="54">
        <v>1227303972.7639687</v>
      </c>
      <c r="H65" s="54"/>
      <c r="I65" s="60"/>
      <c r="J65" s="60"/>
      <c r="K65" s="37"/>
      <c r="L65" t="s">
        <v>281</v>
      </c>
      <c r="N65" s="37">
        <f t="shared" si="8"/>
        <v>2343718888.4332848</v>
      </c>
      <c r="O65" s="95">
        <v>3596069680.6552372</v>
      </c>
    </row>
    <row r="66" spans="1:15" x14ac:dyDescent="0.2">
      <c r="A66">
        <v>10</v>
      </c>
      <c r="B66" t="s">
        <v>284</v>
      </c>
      <c r="C66" s="42">
        <v>430091384.06137329</v>
      </c>
      <c r="D66" s="42" t="s">
        <v>277</v>
      </c>
      <c r="E66" s="74">
        <v>31866248.931110051</v>
      </c>
      <c r="F66" s="37" t="s">
        <v>278</v>
      </c>
      <c r="G66" s="54">
        <v>107189310.37386456</v>
      </c>
      <c r="H66" s="54"/>
      <c r="I66" s="60"/>
      <c r="J66" s="60"/>
      <c r="K66" s="37"/>
      <c r="L66" t="s">
        <v>281</v>
      </c>
      <c r="N66" s="37">
        <f t="shared" si="8"/>
        <v>569146943.36634791</v>
      </c>
      <c r="O66" s="95">
        <v>635014951.44935763</v>
      </c>
    </row>
    <row r="67" spans="1:15" x14ac:dyDescent="0.2">
      <c r="A67">
        <v>11</v>
      </c>
      <c r="B67" t="s">
        <v>284</v>
      </c>
      <c r="C67" s="42">
        <v>523838797.36054009</v>
      </c>
      <c r="D67" s="42" t="s">
        <v>277</v>
      </c>
      <c r="E67" s="74">
        <v>55364983.704379186</v>
      </c>
      <c r="F67" s="37" t="s">
        <v>278</v>
      </c>
      <c r="G67" s="54">
        <v>93614948.080391631</v>
      </c>
      <c r="H67" s="54"/>
      <c r="I67" s="60"/>
      <c r="J67" s="60"/>
      <c r="K67" s="37"/>
      <c r="L67" t="s">
        <v>281</v>
      </c>
      <c r="N67" s="37">
        <f t="shared" si="8"/>
        <v>672818729.14531088</v>
      </c>
      <c r="O67" s="95">
        <v>687316037.33507454</v>
      </c>
    </row>
    <row r="68" spans="1:15" x14ac:dyDescent="0.2">
      <c r="A68">
        <v>12</v>
      </c>
      <c r="B68" t="s">
        <v>284</v>
      </c>
      <c r="C68" s="42">
        <v>424247160.78505731</v>
      </c>
      <c r="D68" s="42" t="s">
        <v>277</v>
      </c>
      <c r="E68" s="74">
        <v>85210619.844314232</v>
      </c>
      <c r="F68" s="37" t="s">
        <v>278</v>
      </c>
      <c r="G68" s="54">
        <v>25923627.749110885</v>
      </c>
      <c r="H68" s="54"/>
      <c r="I68" s="60"/>
      <c r="J68" s="60"/>
      <c r="K68" s="37"/>
      <c r="L68" t="s">
        <v>281</v>
      </c>
      <c r="N68" s="37">
        <f t="shared" si="8"/>
        <v>535381408.3784824</v>
      </c>
      <c r="O68" s="95">
        <v>535427539.07309639</v>
      </c>
    </row>
    <row r="69" spans="1:15" x14ac:dyDescent="0.2">
      <c r="A69">
        <v>13</v>
      </c>
      <c r="B69" t="s">
        <v>284</v>
      </c>
      <c r="C69" s="42">
        <v>1229051602.0726373</v>
      </c>
      <c r="D69" s="42" t="s">
        <v>277</v>
      </c>
      <c r="E69" s="74">
        <v>49336099.772080824</v>
      </c>
      <c r="F69" s="37" t="s">
        <v>278</v>
      </c>
      <c r="G69" s="54">
        <v>1019577912.8084687</v>
      </c>
      <c r="H69" s="54"/>
      <c r="I69" s="60"/>
      <c r="J69" s="60"/>
      <c r="K69" s="37"/>
      <c r="L69" t="s">
        <v>281</v>
      </c>
      <c r="N69" s="37">
        <f t="shared" si="8"/>
        <v>2297965614.6531868</v>
      </c>
      <c r="O69" s="95">
        <v>2934904413.1312256</v>
      </c>
    </row>
    <row r="70" spans="1:15" x14ac:dyDescent="0.2">
      <c r="A70">
        <v>14</v>
      </c>
      <c r="B70" t="s">
        <v>284</v>
      </c>
      <c r="C70" s="42">
        <v>254611771.69617629</v>
      </c>
      <c r="D70" s="42" t="s">
        <v>277</v>
      </c>
      <c r="E70" s="74">
        <v>28216995.044964552</v>
      </c>
      <c r="F70" s="37" t="s">
        <v>278</v>
      </c>
      <c r="G70" s="54">
        <v>29212887.373747595</v>
      </c>
      <c r="H70" s="54"/>
      <c r="I70" s="60"/>
      <c r="J70" s="60"/>
      <c r="K70" s="37"/>
      <c r="L70" t="s">
        <v>281</v>
      </c>
      <c r="N70" s="37">
        <f t="shared" si="8"/>
        <v>312041654.11488843</v>
      </c>
      <c r="O70" s="95">
        <v>313715496.38696474</v>
      </c>
    </row>
    <row r="71" spans="1:15" x14ac:dyDescent="0.2">
      <c r="A71">
        <v>15</v>
      </c>
      <c r="B71" t="s">
        <v>284</v>
      </c>
      <c r="C71" s="42">
        <v>236781221.07081914</v>
      </c>
      <c r="D71" s="42" t="s">
        <v>277</v>
      </c>
      <c r="E71" s="74">
        <v>22877929.272932023</v>
      </c>
      <c r="F71" s="37" t="s">
        <v>278</v>
      </c>
      <c r="G71" s="54">
        <v>3894881.2427643668</v>
      </c>
      <c r="H71" s="54"/>
      <c r="I71" s="60"/>
      <c r="J71" s="60"/>
      <c r="K71" s="37"/>
      <c r="L71" t="s">
        <v>281</v>
      </c>
      <c r="N71" s="37">
        <f t="shared" si="8"/>
        <v>263554031.58651552</v>
      </c>
      <c r="O71" s="95">
        <v>263646322.39076844</v>
      </c>
    </row>
    <row r="72" spans="1:15" x14ac:dyDescent="0.2">
      <c r="A72">
        <v>16</v>
      </c>
      <c r="B72" t="s">
        <v>284</v>
      </c>
      <c r="C72" s="42">
        <v>75748620.924963787</v>
      </c>
      <c r="D72" s="42" t="s">
        <v>277</v>
      </c>
      <c r="E72" s="74">
        <v>14571614.131641028</v>
      </c>
      <c r="F72" s="37" t="s">
        <v>278</v>
      </c>
      <c r="G72" s="54">
        <v>0</v>
      </c>
      <c r="H72" s="54"/>
      <c r="I72" s="60"/>
      <c r="J72" s="60"/>
      <c r="K72" s="37"/>
      <c r="L72" t="s">
        <v>281</v>
      </c>
      <c r="N72" s="37">
        <f t="shared" si="8"/>
        <v>90320235.056604818</v>
      </c>
      <c r="O72" s="95">
        <v>90320235.056604818</v>
      </c>
    </row>
    <row r="73" spans="1:15" x14ac:dyDescent="0.2">
      <c r="A73">
        <v>17</v>
      </c>
      <c r="B73" t="s">
        <v>284</v>
      </c>
      <c r="C73" s="42">
        <v>626291920.45841646</v>
      </c>
      <c r="D73" s="42" t="s">
        <v>277</v>
      </c>
      <c r="E73" s="74">
        <v>11011591.753026357</v>
      </c>
      <c r="F73" s="37" t="s">
        <v>278</v>
      </c>
      <c r="G73" s="54">
        <v>372677955.55920053</v>
      </c>
      <c r="H73" s="54"/>
      <c r="I73" s="60"/>
      <c r="J73" s="60"/>
      <c r="K73" s="37"/>
      <c r="L73" t="s">
        <v>281</v>
      </c>
      <c r="N73" s="37">
        <f t="shared" si="8"/>
        <v>1009981467.7706434</v>
      </c>
      <c r="O73" s="95">
        <v>1214691629.1941428</v>
      </c>
    </row>
    <row r="74" spans="1:15" x14ac:dyDescent="0.2">
      <c r="A74">
        <v>18</v>
      </c>
      <c r="B74" t="s">
        <v>284</v>
      </c>
      <c r="C74" s="42">
        <v>167503347.52365977</v>
      </c>
      <c r="D74" s="42" t="s">
        <v>277</v>
      </c>
      <c r="E74" s="74">
        <v>7129947.9489206271</v>
      </c>
      <c r="F74" s="37" t="s">
        <v>278</v>
      </c>
      <c r="G74" s="54">
        <v>11970105.461469935</v>
      </c>
      <c r="H74" s="54"/>
      <c r="I74" s="60"/>
      <c r="J74" s="60"/>
      <c r="K74" s="37"/>
      <c r="L74" t="s">
        <v>281</v>
      </c>
      <c r="N74" s="37">
        <f t="shared" si="8"/>
        <v>186603400.93405035</v>
      </c>
      <c r="O74" s="95">
        <v>187517216.66441551</v>
      </c>
    </row>
    <row r="75" spans="1:15" x14ac:dyDescent="0.2">
      <c r="A75">
        <v>19</v>
      </c>
      <c r="B75" t="s">
        <v>284</v>
      </c>
      <c r="C75" s="42">
        <v>154577679.98910242</v>
      </c>
      <c r="D75" s="42" t="s">
        <v>277</v>
      </c>
      <c r="E75" s="74">
        <v>7349747.9753269162</v>
      </c>
      <c r="F75" s="37" t="s">
        <v>278</v>
      </c>
      <c r="G75" s="54">
        <v>2703732.7632204089</v>
      </c>
      <c r="H75" s="54"/>
      <c r="I75" s="60"/>
      <c r="J75" s="60"/>
      <c r="K75" s="37"/>
      <c r="L75" t="s">
        <v>281</v>
      </c>
      <c r="N75" s="37">
        <f t="shared" si="8"/>
        <v>164631160.72764975</v>
      </c>
      <c r="O75" s="95">
        <v>164631160.72764975</v>
      </c>
    </row>
    <row r="76" spans="1:15" x14ac:dyDescent="0.2">
      <c r="A76">
        <v>20</v>
      </c>
      <c r="B76" t="s">
        <v>284</v>
      </c>
      <c r="C76" s="42">
        <v>78113839.072423488</v>
      </c>
      <c r="D76" s="42" t="s">
        <v>277</v>
      </c>
      <c r="E76" s="74">
        <v>13622716.417737368</v>
      </c>
      <c r="F76" s="37" t="s">
        <v>278</v>
      </c>
      <c r="G76" s="54">
        <v>624476.75150606723</v>
      </c>
      <c r="H76" s="54"/>
      <c r="I76" s="60"/>
      <c r="J76" s="60"/>
      <c r="K76" s="37"/>
      <c r="L76" t="s">
        <v>281</v>
      </c>
      <c r="N76" s="37">
        <f t="shared" si="8"/>
        <v>92361032.241666913</v>
      </c>
      <c r="O76" s="95">
        <v>92361032.241666913</v>
      </c>
    </row>
    <row r="78" spans="1:15" x14ac:dyDescent="0.2">
      <c r="A78" t="s">
        <v>301</v>
      </c>
    </row>
    <row r="80" spans="1:15" x14ac:dyDescent="0.2">
      <c r="A80">
        <v>1</v>
      </c>
      <c r="B80" t="s">
        <v>284</v>
      </c>
      <c r="C80" s="42">
        <v>449842745.88199067</v>
      </c>
      <c r="F80" s="37" t="s">
        <v>278</v>
      </c>
      <c r="G80" s="54">
        <v>724408881.37946916</v>
      </c>
      <c r="H80" s="42" t="s">
        <v>277</v>
      </c>
      <c r="I80" s="74">
        <v>46307566.253469393</v>
      </c>
      <c r="J80" s="60"/>
      <c r="K80" s="37"/>
      <c r="L80" t="s">
        <v>281</v>
      </c>
    </row>
    <row r="81" spans="1:12" x14ac:dyDescent="0.2">
      <c r="A81">
        <v>2</v>
      </c>
      <c r="B81" t="s">
        <v>284</v>
      </c>
      <c r="C81" s="42">
        <v>358853800.1234796</v>
      </c>
      <c r="F81" s="37" t="s">
        <v>278</v>
      </c>
      <c r="G81" s="54">
        <v>111552432.60446176</v>
      </c>
      <c r="H81" s="42" t="s">
        <v>277</v>
      </c>
      <c r="I81" s="74">
        <v>57216067.880795375</v>
      </c>
      <c r="J81" s="60"/>
      <c r="K81" s="37"/>
      <c r="L81" t="s">
        <v>281</v>
      </c>
    </row>
    <row r="82" spans="1:12" x14ac:dyDescent="0.2">
      <c r="A82">
        <v>3</v>
      </c>
      <c r="B82" t="s">
        <v>284</v>
      </c>
      <c r="C82" s="42">
        <v>674448531.57937276</v>
      </c>
      <c r="F82" s="37" t="s">
        <v>278</v>
      </c>
      <c r="G82" s="54">
        <v>24356503.939583723</v>
      </c>
      <c r="H82" s="42" t="s">
        <v>277</v>
      </c>
      <c r="I82" s="74">
        <v>135893457.7122665</v>
      </c>
      <c r="J82" s="60"/>
      <c r="K82" s="37"/>
      <c r="L82" t="s">
        <v>281</v>
      </c>
    </row>
    <row r="83" spans="1:12" x14ac:dyDescent="0.2">
      <c r="A83">
        <v>4</v>
      </c>
      <c r="B83" t="s">
        <v>284</v>
      </c>
      <c r="C83" s="42">
        <v>411110052.23995066</v>
      </c>
      <c r="F83" s="37" t="s">
        <v>278</v>
      </c>
      <c r="G83" s="54">
        <v>410188.92346563627</v>
      </c>
      <c r="H83" s="42" t="s">
        <v>277</v>
      </c>
      <c r="I83" s="74">
        <v>103544138.94176845</v>
      </c>
      <c r="J83" s="60"/>
      <c r="K83" s="37"/>
      <c r="L83" t="s">
        <v>281</v>
      </c>
    </row>
    <row r="84" spans="1:12" x14ac:dyDescent="0.2">
      <c r="A84">
        <v>5</v>
      </c>
      <c r="B84" t="s">
        <v>284</v>
      </c>
      <c r="C84" s="42">
        <v>128355723.81475037</v>
      </c>
      <c r="F84" s="37" t="s">
        <v>278</v>
      </c>
      <c r="G84" s="54">
        <v>598967040.76020348</v>
      </c>
      <c r="H84" s="42" t="s">
        <v>277</v>
      </c>
      <c r="I84" s="74">
        <v>31468012.634388771</v>
      </c>
      <c r="J84" s="60"/>
      <c r="K84" s="37"/>
      <c r="L84" t="s">
        <v>281</v>
      </c>
    </row>
    <row r="85" spans="1:12" x14ac:dyDescent="0.2">
      <c r="A85">
        <v>6</v>
      </c>
      <c r="B85" t="s">
        <v>284</v>
      </c>
      <c r="C85" s="42">
        <v>31791526.018919528</v>
      </c>
      <c r="F85" s="37" t="s">
        <v>278</v>
      </c>
      <c r="G85" s="54">
        <v>66312958.19142095</v>
      </c>
      <c r="H85" s="42" t="s">
        <v>277</v>
      </c>
      <c r="I85" s="74">
        <v>29656335.692048859</v>
      </c>
      <c r="J85" s="60"/>
      <c r="K85" s="37"/>
      <c r="L85" t="s">
        <v>281</v>
      </c>
    </row>
    <row r="86" spans="1:12" x14ac:dyDescent="0.2">
      <c r="A86">
        <v>7</v>
      </c>
      <c r="B86" t="s">
        <v>284</v>
      </c>
      <c r="C86" s="42">
        <v>38589765.765310906</v>
      </c>
      <c r="F86" s="37" t="s">
        <v>278</v>
      </c>
      <c r="G86" s="54">
        <v>13698192.526881646</v>
      </c>
      <c r="H86" s="42" t="s">
        <v>277</v>
      </c>
      <c r="I86" s="74">
        <v>73702084.386163935</v>
      </c>
      <c r="J86" s="60"/>
      <c r="K86" s="37"/>
      <c r="L86" t="s">
        <v>281</v>
      </c>
    </row>
    <row r="87" spans="1:12" x14ac:dyDescent="0.2">
      <c r="A87">
        <v>8</v>
      </c>
      <c r="B87" t="s">
        <v>284</v>
      </c>
      <c r="C87" s="42">
        <v>22462810.73052362</v>
      </c>
      <c r="F87" s="37" t="s">
        <v>278</v>
      </c>
      <c r="G87" s="54">
        <v>0</v>
      </c>
      <c r="H87" s="42" t="s">
        <v>277</v>
      </c>
      <c r="I87" s="74">
        <v>50671687.90117722</v>
      </c>
      <c r="J87" s="60"/>
      <c r="K87" s="37"/>
      <c r="L87" t="s">
        <v>281</v>
      </c>
    </row>
    <row r="88" spans="1:12" x14ac:dyDescent="0.2">
      <c r="A88">
        <v>9</v>
      </c>
      <c r="B88" t="s">
        <v>284</v>
      </c>
      <c r="C88" s="42">
        <v>1069259673.3562987</v>
      </c>
      <c r="F88" s="37" t="s">
        <v>278</v>
      </c>
      <c r="G88" s="54">
        <v>1227303972.7639687</v>
      </c>
      <c r="H88" s="42" t="s">
        <v>277</v>
      </c>
      <c r="I88" s="74">
        <v>47155242.313017286</v>
      </c>
      <c r="J88" s="60"/>
      <c r="K88" s="37"/>
      <c r="L88" t="s">
        <v>281</v>
      </c>
    </row>
    <row r="89" spans="1:12" x14ac:dyDescent="0.2">
      <c r="A89">
        <v>10</v>
      </c>
      <c r="B89" t="s">
        <v>284</v>
      </c>
      <c r="C89" s="42">
        <v>430091384.06137329</v>
      </c>
      <c r="F89" s="37" t="s">
        <v>278</v>
      </c>
      <c r="G89" s="54">
        <v>107189310.37386456</v>
      </c>
      <c r="H89" s="42" t="s">
        <v>277</v>
      </c>
      <c r="I89" s="74">
        <v>31866248.931110051</v>
      </c>
      <c r="J89" s="60"/>
      <c r="K89" s="37"/>
      <c r="L89" t="s">
        <v>281</v>
      </c>
    </row>
    <row r="90" spans="1:12" x14ac:dyDescent="0.2">
      <c r="A90">
        <v>11</v>
      </c>
      <c r="B90" t="s">
        <v>284</v>
      </c>
      <c r="C90" s="42">
        <v>523838797.36054009</v>
      </c>
      <c r="F90" s="37" t="s">
        <v>278</v>
      </c>
      <c r="G90" s="54">
        <v>93614948.080391631</v>
      </c>
      <c r="H90" s="42" t="s">
        <v>277</v>
      </c>
      <c r="I90" s="74">
        <v>55364983.704379186</v>
      </c>
      <c r="J90" s="60"/>
      <c r="K90" s="37"/>
      <c r="L90" t="s">
        <v>281</v>
      </c>
    </row>
    <row r="91" spans="1:12" x14ac:dyDescent="0.2">
      <c r="A91">
        <v>12</v>
      </c>
      <c r="B91" t="s">
        <v>284</v>
      </c>
      <c r="C91" s="42">
        <v>424247160.78505731</v>
      </c>
      <c r="F91" s="37" t="s">
        <v>278</v>
      </c>
      <c r="G91" s="54">
        <v>25923627.749110885</v>
      </c>
      <c r="H91" s="42" t="s">
        <v>277</v>
      </c>
      <c r="I91" s="74">
        <v>85210619.844314232</v>
      </c>
      <c r="J91" s="60"/>
      <c r="K91" s="37"/>
      <c r="L91" t="s">
        <v>281</v>
      </c>
    </row>
    <row r="92" spans="1:12" x14ac:dyDescent="0.2">
      <c r="A92">
        <v>13</v>
      </c>
      <c r="B92" t="s">
        <v>284</v>
      </c>
      <c r="C92" s="42">
        <v>1229051602.0726373</v>
      </c>
      <c r="F92" s="37" t="s">
        <v>278</v>
      </c>
      <c r="G92" s="54">
        <v>1019577912.8084687</v>
      </c>
      <c r="H92" s="42" t="s">
        <v>277</v>
      </c>
      <c r="I92" s="74">
        <v>49336099.772080824</v>
      </c>
      <c r="J92" s="60"/>
      <c r="K92" s="37"/>
      <c r="L92" t="s">
        <v>281</v>
      </c>
    </row>
    <row r="93" spans="1:12" x14ac:dyDescent="0.2">
      <c r="A93">
        <v>14</v>
      </c>
      <c r="B93" t="s">
        <v>284</v>
      </c>
      <c r="C93" s="42">
        <v>254611771.69617629</v>
      </c>
      <c r="F93" s="37" t="s">
        <v>278</v>
      </c>
      <c r="G93" s="54">
        <v>29212887.373747595</v>
      </c>
      <c r="H93" s="42" t="s">
        <v>277</v>
      </c>
      <c r="I93" s="74">
        <v>28216995.044964552</v>
      </c>
      <c r="J93" s="60"/>
      <c r="K93" s="37"/>
      <c r="L93" t="s">
        <v>281</v>
      </c>
    </row>
    <row r="94" spans="1:12" x14ac:dyDescent="0.2">
      <c r="A94">
        <v>15</v>
      </c>
      <c r="B94" t="s">
        <v>284</v>
      </c>
      <c r="C94" s="42">
        <v>236781221.07081914</v>
      </c>
      <c r="F94" s="37" t="s">
        <v>278</v>
      </c>
      <c r="G94" s="54">
        <v>3894881.2427643668</v>
      </c>
      <c r="H94" s="42" t="s">
        <v>277</v>
      </c>
      <c r="I94" s="74">
        <v>22877929.272932023</v>
      </c>
      <c r="J94" s="60"/>
      <c r="K94" s="37"/>
      <c r="L94" t="s">
        <v>281</v>
      </c>
    </row>
    <row r="95" spans="1:12" x14ac:dyDescent="0.2">
      <c r="A95">
        <v>16</v>
      </c>
      <c r="B95" t="s">
        <v>284</v>
      </c>
      <c r="C95" s="42">
        <v>75748620.924963787</v>
      </c>
      <c r="F95" s="37" t="s">
        <v>278</v>
      </c>
      <c r="G95" s="54">
        <v>0</v>
      </c>
      <c r="H95" s="42" t="s">
        <v>277</v>
      </c>
      <c r="I95" s="74">
        <v>14571614.131641028</v>
      </c>
      <c r="J95" s="60"/>
      <c r="K95" s="37"/>
      <c r="L95" t="s">
        <v>281</v>
      </c>
    </row>
    <row r="96" spans="1:12" x14ac:dyDescent="0.2">
      <c r="A96">
        <v>17</v>
      </c>
      <c r="B96" t="s">
        <v>284</v>
      </c>
      <c r="C96" s="42">
        <v>626291920.45841646</v>
      </c>
      <c r="F96" s="37" t="s">
        <v>278</v>
      </c>
      <c r="G96" s="54">
        <v>372677955.55920053</v>
      </c>
      <c r="H96" s="42" t="s">
        <v>277</v>
      </c>
      <c r="I96" s="74">
        <v>11011591.753026357</v>
      </c>
      <c r="J96" s="60"/>
      <c r="K96" s="37"/>
      <c r="L96" t="s">
        <v>281</v>
      </c>
    </row>
    <row r="97" spans="1:12" x14ac:dyDescent="0.2">
      <c r="A97">
        <v>18</v>
      </c>
      <c r="B97" t="s">
        <v>284</v>
      </c>
      <c r="C97" s="42">
        <v>167503347.52365977</v>
      </c>
      <c r="F97" s="37" t="s">
        <v>278</v>
      </c>
      <c r="G97" s="54">
        <v>11970105.461469935</v>
      </c>
      <c r="H97" s="42" t="s">
        <v>277</v>
      </c>
      <c r="I97" s="74">
        <v>7129947.9489206271</v>
      </c>
      <c r="J97" s="60"/>
      <c r="K97" s="37"/>
      <c r="L97" t="s">
        <v>281</v>
      </c>
    </row>
    <row r="98" spans="1:12" x14ac:dyDescent="0.2">
      <c r="A98">
        <v>19</v>
      </c>
      <c r="B98" t="s">
        <v>284</v>
      </c>
      <c r="C98" s="42">
        <v>154577679.98910242</v>
      </c>
      <c r="F98" s="37" t="s">
        <v>278</v>
      </c>
      <c r="G98" s="54">
        <v>2703732.7632204089</v>
      </c>
      <c r="H98" s="42" t="s">
        <v>277</v>
      </c>
      <c r="I98" s="74">
        <v>7349747.9753269162</v>
      </c>
      <c r="J98" s="60"/>
      <c r="K98" s="37"/>
      <c r="L98" t="s">
        <v>281</v>
      </c>
    </row>
    <row r="99" spans="1:12" x14ac:dyDescent="0.2">
      <c r="A99">
        <v>20</v>
      </c>
      <c r="B99" t="s">
        <v>284</v>
      </c>
      <c r="C99" s="42">
        <v>78113839.072423488</v>
      </c>
      <c r="F99" s="37" t="s">
        <v>278</v>
      </c>
      <c r="G99" s="54">
        <v>624476.75150606723</v>
      </c>
      <c r="H99" s="42" t="s">
        <v>277</v>
      </c>
      <c r="I99" s="74">
        <v>13622716.417737368</v>
      </c>
      <c r="J99" s="60"/>
      <c r="K99" s="37"/>
      <c r="L99" t="s">
        <v>281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6572-5EDC-425B-8692-ECBA3BD238CF}">
  <dimension ref="A1:BS131"/>
  <sheetViews>
    <sheetView tabSelected="1" zoomScale="110" zoomScaleNormal="110" workbookViewId="0">
      <selection activeCell="M11" sqref="M11"/>
    </sheetView>
  </sheetViews>
  <sheetFormatPr baseColWidth="10" defaultColWidth="8.83203125" defaultRowHeight="15" x14ac:dyDescent="0.2"/>
  <cols>
    <col min="5" max="5" width="10.6640625" bestFit="1" customWidth="1"/>
    <col min="6" max="6" width="11.1640625" bestFit="1" customWidth="1"/>
    <col min="8" max="8" width="12.6640625" bestFit="1" customWidth="1"/>
    <col min="9" max="9" width="10.1640625" bestFit="1" customWidth="1"/>
    <col min="11" max="11" width="11.1640625" bestFit="1" customWidth="1"/>
    <col min="15" max="15" width="9" bestFit="1" customWidth="1"/>
    <col min="16" max="16" width="8.6640625"/>
    <col min="19" max="19" width="11.6640625" bestFit="1" customWidth="1"/>
    <col min="20" max="21" width="9.5" bestFit="1" customWidth="1"/>
    <col min="22" max="22" width="12.6640625" bestFit="1" customWidth="1"/>
    <col min="23" max="23" width="12.1640625" bestFit="1" customWidth="1"/>
    <col min="24" max="24" width="11.1640625" bestFit="1" customWidth="1"/>
    <col min="25" max="25" width="16.6640625" bestFit="1" customWidth="1"/>
    <col min="26" max="26" width="12.1640625" bestFit="1" customWidth="1"/>
    <col min="27" max="27" width="8.6640625"/>
    <col min="29" max="29" width="8.6640625"/>
    <col min="30" max="30" width="12.6640625" bestFit="1" customWidth="1"/>
    <col min="31" max="31" width="8.6640625"/>
    <col min="32" max="32" width="12.6640625" bestFit="1" customWidth="1"/>
    <col min="33" max="33" width="8.6640625"/>
    <col min="34" max="34" width="14.33203125" bestFit="1" customWidth="1"/>
    <col min="35" max="35" width="8.6640625"/>
    <col min="36" max="36" width="12.6640625" bestFit="1" customWidth="1"/>
    <col min="37" max="37" width="8.6640625"/>
    <col min="38" max="38" width="15.83203125" bestFit="1" customWidth="1"/>
    <col min="39" max="39" width="8.6640625"/>
    <col min="42" max="42" width="21.33203125" bestFit="1" customWidth="1"/>
    <col min="43" max="43" width="12.1640625" bestFit="1" customWidth="1"/>
    <col min="61" max="61" width="12.5" bestFit="1" customWidth="1"/>
    <col min="70" max="70" width="15.6640625" bestFit="1" customWidth="1"/>
  </cols>
  <sheetData>
    <row r="1" spans="1:71" x14ac:dyDescent="0.2">
      <c r="A1" s="1" t="s">
        <v>157</v>
      </c>
      <c r="E1" s="40"/>
      <c r="F1" s="10"/>
      <c r="H1" s="52"/>
      <c r="I1" s="58"/>
      <c r="K1" s="64"/>
      <c r="AU1" s="1"/>
    </row>
    <row r="2" spans="1:71" x14ac:dyDescent="0.2">
      <c r="E2" s="40"/>
      <c r="F2" s="10"/>
      <c r="H2" s="52"/>
      <c r="I2" s="58"/>
      <c r="K2" s="64"/>
    </row>
    <row r="3" spans="1:71" x14ac:dyDescent="0.2">
      <c r="A3" t="s">
        <v>307</v>
      </c>
      <c r="E3" s="40"/>
      <c r="F3" s="10"/>
      <c r="H3" s="52"/>
      <c r="I3" s="58"/>
      <c r="K3" s="64"/>
      <c r="N3" t="s">
        <v>308</v>
      </c>
      <c r="AC3" t="s">
        <v>331</v>
      </c>
      <c r="AP3" s="1" t="s">
        <v>335</v>
      </c>
    </row>
    <row r="4" spans="1:71" x14ac:dyDescent="0.2">
      <c r="E4" s="40"/>
      <c r="F4" s="10"/>
      <c r="H4" s="52"/>
      <c r="I4" s="58"/>
      <c r="K4" s="64"/>
    </row>
    <row r="5" spans="1:71" x14ac:dyDescent="0.2">
      <c r="E5" s="40" t="s">
        <v>152</v>
      </c>
      <c r="F5" s="10" t="s">
        <v>13</v>
      </c>
      <c r="H5" s="52" t="s">
        <v>153</v>
      </c>
      <c r="I5" s="58" t="s">
        <v>154</v>
      </c>
      <c r="K5" s="64" t="s">
        <v>155</v>
      </c>
      <c r="S5" s="40" t="s">
        <v>152</v>
      </c>
      <c r="T5" s="10" t="s">
        <v>13</v>
      </c>
      <c r="V5" s="52" t="s">
        <v>153</v>
      </c>
      <c r="W5" s="58" t="s">
        <v>154</v>
      </c>
      <c r="X5" t="s">
        <v>333</v>
      </c>
      <c r="Y5" t="s">
        <v>327</v>
      </c>
      <c r="AQ5" t="s">
        <v>332</v>
      </c>
      <c r="AR5" t="s">
        <v>334</v>
      </c>
      <c r="BO5" s="3" t="s">
        <v>328</v>
      </c>
    </row>
    <row r="6" spans="1:71" x14ac:dyDescent="0.2">
      <c r="E6" s="40"/>
      <c r="F6" s="10"/>
      <c r="H6" s="52" t="s">
        <v>141</v>
      </c>
      <c r="I6" s="58" t="s">
        <v>141</v>
      </c>
      <c r="K6" s="64"/>
      <c r="P6" s="2" t="s">
        <v>309</v>
      </c>
      <c r="Q6" s="2" t="s">
        <v>39</v>
      </c>
      <c r="R6" s="2" t="s">
        <v>40</v>
      </c>
      <c r="AP6" t="s">
        <v>329</v>
      </c>
    </row>
    <row r="7" spans="1:71" x14ac:dyDescent="0.2">
      <c r="A7" s="38" t="s">
        <v>142</v>
      </c>
      <c r="B7" s="38" t="s">
        <v>143</v>
      </c>
      <c r="C7" s="38"/>
      <c r="D7" s="38" t="s">
        <v>4</v>
      </c>
      <c r="E7" s="41">
        <v>73567095.729271814</v>
      </c>
      <c r="F7" s="48">
        <v>35435505.359549142</v>
      </c>
      <c r="G7" s="39"/>
      <c r="H7" s="53">
        <v>213582323.03326428</v>
      </c>
      <c r="I7" s="59">
        <v>46049775.817981116</v>
      </c>
      <c r="J7" s="38"/>
      <c r="K7" s="65">
        <f>SUM(E7:I7)</f>
        <v>368634699.94006634</v>
      </c>
      <c r="O7">
        <v>1</v>
      </c>
      <c r="P7" t="s">
        <v>142</v>
      </c>
      <c r="Q7" t="s">
        <v>197</v>
      </c>
      <c r="R7" t="s">
        <v>6</v>
      </c>
      <c r="S7" s="41">
        <v>73567095.729271814</v>
      </c>
      <c r="T7" s="48">
        <v>35435505.359549142</v>
      </c>
      <c r="U7" s="39">
        <v>0</v>
      </c>
      <c r="V7" s="53">
        <v>213582323.03326428</v>
      </c>
      <c r="W7" s="59">
        <v>46049775.817981116</v>
      </c>
      <c r="X7" s="37">
        <f>SUM(S7:W7)</f>
        <v>368634699.94006634</v>
      </c>
      <c r="Y7">
        <f>BS7</f>
        <v>8254842.0414069789</v>
      </c>
      <c r="AA7" t="s">
        <v>310</v>
      </c>
      <c r="AB7">
        <v>1</v>
      </c>
      <c r="AC7" t="s">
        <v>284</v>
      </c>
      <c r="AD7" s="41">
        <f>S7</f>
        <v>73567095.729271814</v>
      </c>
      <c r="AE7" s="37" t="s">
        <v>278</v>
      </c>
      <c r="AF7" s="53">
        <f>V7</f>
        <v>213582323.03326428</v>
      </c>
      <c r="AG7" s="37" t="s">
        <v>277</v>
      </c>
      <c r="AH7" s="115">
        <f>T7</f>
        <v>35435505.359549142</v>
      </c>
      <c r="AI7" s="37" t="s">
        <v>279</v>
      </c>
      <c r="AJ7" s="59">
        <f>W7</f>
        <v>46049775.817981116</v>
      </c>
      <c r="AK7" s="37" t="s">
        <v>280</v>
      </c>
      <c r="AL7" s="95">
        <v>8254842.04140699</v>
      </c>
      <c r="AM7" t="s">
        <v>281</v>
      </c>
      <c r="AP7" s="37">
        <f>SUM(AD7,AF7,AH7,AJ7,AL7)</f>
        <v>376889541.98147339</v>
      </c>
      <c r="AQ7" s="37">
        <f>X7</f>
        <v>368634699.94006634</v>
      </c>
      <c r="AR7" s="37">
        <f>AP7-AQ7</f>
        <v>8254842.0414070487</v>
      </c>
      <c r="AX7" s="37"/>
      <c r="AY7" s="37"/>
      <c r="AZ7" s="37"/>
      <c r="BA7" s="37"/>
      <c r="BB7" s="37"/>
      <c r="BC7" s="37"/>
      <c r="BD7" s="37"/>
      <c r="BE7" s="37"/>
      <c r="BF7" s="37"/>
      <c r="BI7" s="37"/>
      <c r="BO7" t="s">
        <v>313</v>
      </c>
      <c r="BP7" t="s">
        <v>6</v>
      </c>
      <c r="BQ7" t="s">
        <v>314</v>
      </c>
      <c r="BR7" s="117"/>
      <c r="BS7">
        <f>calc_tele__copy!E84</f>
        <v>8254842.0414069789</v>
      </c>
    </row>
    <row r="8" spans="1:71" x14ac:dyDescent="0.2">
      <c r="D8" t="s">
        <v>127</v>
      </c>
      <c r="E8" s="42">
        <v>25989630.524386797</v>
      </c>
      <c r="F8" s="10">
        <v>18844771.917778999</v>
      </c>
      <c r="G8" s="37"/>
      <c r="H8" s="54">
        <v>157257939.75334853</v>
      </c>
      <c r="I8" s="60">
        <v>53607002.322335161</v>
      </c>
      <c r="K8" s="66">
        <f>SUM(E8:I8)</f>
        <v>255699344.51784948</v>
      </c>
      <c r="O8">
        <v>2</v>
      </c>
      <c r="Q8" t="s">
        <v>197</v>
      </c>
      <c r="R8" t="s">
        <v>145</v>
      </c>
      <c r="S8">
        <v>62103711.097454183</v>
      </c>
      <c r="T8">
        <v>30726979.807901975</v>
      </c>
      <c r="U8">
        <v>0</v>
      </c>
      <c r="V8">
        <v>30435318.392497189</v>
      </c>
      <c r="W8">
        <v>497944.3083565681</v>
      </c>
      <c r="X8" s="37">
        <f t="shared" ref="X8:X71" si="0">SUM(S8:W8)</f>
        <v>123763953.60620992</v>
      </c>
      <c r="Y8">
        <f>BS12</f>
        <v>16509684.082813958</v>
      </c>
      <c r="AB8">
        <v>2</v>
      </c>
      <c r="AC8" t="s">
        <v>284</v>
      </c>
      <c r="AD8" s="41">
        <f t="shared" ref="AD8:AD71" si="1">S8</f>
        <v>62103711.097454183</v>
      </c>
      <c r="AE8" s="37" t="s">
        <v>278</v>
      </c>
      <c r="AF8" s="53">
        <f t="shared" ref="AF8:AF71" si="2">V8</f>
        <v>30435318.392497189</v>
      </c>
      <c r="AG8" s="37" t="s">
        <v>277</v>
      </c>
      <c r="AH8" s="115">
        <f t="shared" ref="AH8:AH71" si="3">T8</f>
        <v>30726979.807901975</v>
      </c>
      <c r="AI8" s="37" t="s">
        <v>279</v>
      </c>
      <c r="AJ8" s="59">
        <f t="shared" ref="AJ8:AJ71" si="4">W8</f>
        <v>497944.3083565681</v>
      </c>
      <c r="AK8" s="37" t="s">
        <v>280</v>
      </c>
      <c r="AL8" s="95">
        <v>16509684.08281398</v>
      </c>
      <c r="AM8" t="s">
        <v>281</v>
      </c>
      <c r="AP8" s="37">
        <f t="shared" ref="AP8:AP71" si="5">SUM(AD8,AF8,AH8,AJ8,AL8)</f>
        <v>140273637.68902391</v>
      </c>
      <c r="AQ8" s="37">
        <f t="shared" ref="AQ8:AQ71" si="6">X8</f>
        <v>123763953.60620992</v>
      </c>
      <c r="AR8" s="37">
        <f t="shared" ref="AR8:AR71" si="7">AP8-AQ8</f>
        <v>16509684.082813993</v>
      </c>
      <c r="AX8" s="37"/>
      <c r="AY8" s="37"/>
      <c r="AZ8" s="37"/>
      <c r="BA8" s="37"/>
      <c r="BB8" s="37"/>
      <c r="BC8" s="37"/>
      <c r="BD8" s="37"/>
      <c r="BE8" s="37"/>
      <c r="BF8" s="37"/>
      <c r="BI8" s="37"/>
      <c r="BO8" t="s">
        <v>313</v>
      </c>
      <c r="BP8" t="s">
        <v>6</v>
      </c>
      <c r="BQ8" t="s">
        <v>0</v>
      </c>
      <c r="BR8" s="116"/>
      <c r="BS8">
        <f>calc_tele__copy!E85</f>
        <v>3213086.3138294066</v>
      </c>
    </row>
    <row r="9" spans="1:71" x14ac:dyDescent="0.2">
      <c r="D9" t="s">
        <v>128</v>
      </c>
      <c r="E9" s="42">
        <v>170514425.61360657</v>
      </c>
      <c r="F9" s="10">
        <v>32948876.988484442</v>
      </c>
      <c r="G9" s="37"/>
      <c r="H9" s="54">
        <v>327280812.36392599</v>
      </c>
      <c r="I9" s="60">
        <v>308787687.52345288</v>
      </c>
      <c r="K9" s="66">
        <f t="shared" ref="K9:K72" si="8">SUM(E9:I9)</f>
        <v>839531802.48946989</v>
      </c>
      <c r="O9">
        <v>3</v>
      </c>
      <c r="Q9" t="s">
        <v>197</v>
      </c>
      <c r="R9" t="s">
        <v>146</v>
      </c>
      <c r="S9">
        <v>108315905.32616259</v>
      </c>
      <c r="T9">
        <v>58054384.827431135</v>
      </c>
      <c r="U9">
        <v>0</v>
      </c>
      <c r="V9">
        <v>3628104.7063428373</v>
      </c>
      <c r="W9">
        <v>148629.8204247432</v>
      </c>
      <c r="X9" s="37">
        <f t="shared" si="0"/>
        <v>170147024.6803613</v>
      </c>
      <c r="Y9">
        <f>BS17</f>
        <v>24764526.124220934</v>
      </c>
      <c r="AB9">
        <v>3</v>
      </c>
      <c r="AC9" t="s">
        <v>284</v>
      </c>
      <c r="AD9" s="41">
        <f t="shared" si="1"/>
        <v>108315905.32616259</v>
      </c>
      <c r="AE9" s="37" t="s">
        <v>278</v>
      </c>
      <c r="AF9" s="53">
        <f t="shared" si="2"/>
        <v>3628104.7063428373</v>
      </c>
      <c r="AG9" s="37" t="s">
        <v>277</v>
      </c>
      <c r="AH9" s="115">
        <f t="shared" si="3"/>
        <v>58054384.827431135</v>
      </c>
      <c r="AI9" s="37" t="s">
        <v>279</v>
      </c>
      <c r="AJ9" s="59">
        <f t="shared" si="4"/>
        <v>148629.8204247432</v>
      </c>
      <c r="AK9" s="37" t="s">
        <v>280</v>
      </c>
      <c r="AL9" s="95">
        <v>24764526.124220967</v>
      </c>
      <c r="AM9" t="s">
        <v>281</v>
      </c>
      <c r="AP9" s="37">
        <f t="shared" si="5"/>
        <v>194911550.80458227</v>
      </c>
      <c r="AQ9" s="37">
        <f t="shared" si="6"/>
        <v>170147024.6803613</v>
      </c>
      <c r="AR9" s="37">
        <f t="shared" si="7"/>
        <v>24764526.124220967</v>
      </c>
      <c r="AX9" s="37"/>
      <c r="AY9" s="37"/>
      <c r="AZ9" s="37"/>
      <c r="BA9" s="37"/>
      <c r="BB9" s="37"/>
      <c r="BC9" s="37"/>
      <c r="BD9" s="37"/>
      <c r="BE9" s="37"/>
      <c r="BF9" s="37"/>
      <c r="BI9" s="37"/>
      <c r="BO9" t="s">
        <v>313</v>
      </c>
      <c r="BP9" t="s">
        <v>6</v>
      </c>
      <c r="BQ9" t="s">
        <v>1</v>
      </c>
      <c r="BS9">
        <f>calc_tele__copy!E86</f>
        <v>0</v>
      </c>
    </row>
    <row r="10" spans="1:71" x14ac:dyDescent="0.2">
      <c r="D10" t="s">
        <v>144</v>
      </c>
      <c r="E10" s="42">
        <v>210877162.29446441</v>
      </c>
      <c r="F10" s="10">
        <v>34202856.034986816</v>
      </c>
      <c r="G10" s="37"/>
      <c r="H10" s="54">
        <v>276488324.03376031</v>
      </c>
      <c r="I10" s="60">
        <v>255814495.17264292</v>
      </c>
      <c r="K10" s="66">
        <f t="shared" si="8"/>
        <v>777382837.53585446</v>
      </c>
      <c r="O10">
        <v>4</v>
      </c>
      <c r="Q10" s="2" t="s">
        <v>197</v>
      </c>
      <c r="R10" s="2" t="s">
        <v>147</v>
      </c>
      <c r="S10" s="2">
        <v>69996608.582936689</v>
      </c>
      <c r="T10" s="2">
        <v>43073057.542174369</v>
      </c>
      <c r="U10" s="2">
        <v>0</v>
      </c>
      <c r="V10" s="2">
        <v>0</v>
      </c>
      <c r="W10" s="2">
        <v>0</v>
      </c>
      <c r="X10" s="37">
        <f t="shared" si="0"/>
        <v>113069666.12511106</v>
      </c>
      <c r="Y10" s="2">
        <f>BS22</f>
        <v>33019368.165627915</v>
      </c>
      <c r="AB10">
        <v>4</v>
      </c>
      <c r="AC10" t="s">
        <v>284</v>
      </c>
      <c r="AD10" s="41">
        <f t="shared" si="1"/>
        <v>69996608.582936689</v>
      </c>
      <c r="AE10" s="37" t="s">
        <v>278</v>
      </c>
      <c r="AF10" s="53">
        <f t="shared" si="2"/>
        <v>0</v>
      </c>
      <c r="AG10" s="37" t="s">
        <v>277</v>
      </c>
      <c r="AH10" s="115">
        <f t="shared" si="3"/>
        <v>43073057.542174369</v>
      </c>
      <c r="AI10" s="37" t="s">
        <v>279</v>
      </c>
      <c r="AJ10" s="59">
        <f t="shared" si="4"/>
        <v>0</v>
      </c>
      <c r="AK10" s="37" t="s">
        <v>280</v>
      </c>
      <c r="AL10" s="119">
        <v>33019368.16562796</v>
      </c>
      <c r="AM10" t="s">
        <v>281</v>
      </c>
      <c r="AP10" s="37">
        <f t="shared" si="5"/>
        <v>146089034.29073903</v>
      </c>
      <c r="AQ10" s="37">
        <f t="shared" si="6"/>
        <v>113069666.12511106</v>
      </c>
      <c r="AR10" s="37">
        <f t="shared" si="7"/>
        <v>33019368.165627971</v>
      </c>
      <c r="AX10" s="37"/>
      <c r="AY10" s="37"/>
      <c r="AZ10" s="37"/>
      <c r="BA10" s="37"/>
      <c r="BB10" s="37"/>
      <c r="BC10" s="37"/>
      <c r="BD10" s="37"/>
      <c r="BE10" s="37"/>
      <c r="BF10" s="37"/>
      <c r="BI10" s="37"/>
      <c r="BO10" t="s">
        <v>313</v>
      </c>
      <c r="BP10" t="s">
        <v>6</v>
      </c>
      <c r="BQ10" t="s">
        <v>2</v>
      </c>
      <c r="BS10">
        <f>calc_tele__copy!E87</f>
        <v>0</v>
      </c>
    </row>
    <row r="11" spans="1:71" x14ac:dyDescent="0.2">
      <c r="D11" t="s">
        <v>130</v>
      </c>
      <c r="E11" s="42">
        <v>101063340.49659064</v>
      </c>
      <c r="F11" s="10">
        <v>7415676.3781351801</v>
      </c>
      <c r="G11" s="37"/>
      <c r="H11" s="54">
        <v>94932479.120899439</v>
      </c>
      <c r="I11" s="60">
        <v>66719644.10033413</v>
      </c>
      <c r="K11" s="66">
        <f t="shared" si="8"/>
        <v>270131140.09595937</v>
      </c>
      <c r="O11">
        <v>5</v>
      </c>
      <c r="Q11" t="s">
        <v>0</v>
      </c>
      <c r="R11" t="s">
        <v>6</v>
      </c>
      <c r="S11" s="42">
        <v>25989630.524386797</v>
      </c>
      <c r="T11" s="10">
        <v>18844771.917778999</v>
      </c>
      <c r="U11" s="37">
        <v>0</v>
      </c>
      <c r="V11" s="54">
        <v>157257939.75334853</v>
      </c>
      <c r="W11" s="60">
        <v>53607002.322335161</v>
      </c>
      <c r="X11" s="37">
        <f t="shared" si="0"/>
        <v>255699344.51784948</v>
      </c>
      <c r="Y11">
        <f>BS8</f>
        <v>3213086.3138294066</v>
      </c>
      <c r="AB11">
        <v>5</v>
      </c>
      <c r="AC11" t="s">
        <v>284</v>
      </c>
      <c r="AD11" s="41">
        <f t="shared" si="1"/>
        <v>25989630.524386797</v>
      </c>
      <c r="AE11" s="37" t="s">
        <v>278</v>
      </c>
      <c r="AF11" s="53">
        <f t="shared" si="2"/>
        <v>157257939.75334853</v>
      </c>
      <c r="AG11" s="37" t="s">
        <v>277</v>
      </c>
      <c r="AH11" s="115">
        <f t="shared" si="3"/>
        <v>18844771.917778999</v>
      </c>
      <c r="AI11" s="37" t="s">
        <v>279</v>
      </c>
      <c r="AJ11" s="59">
        <f t="shared" si="4"/>
        <v>53607002.322335161</v>
      </c>
      <c r="AK11" s="37" t="s">
        <v>280</v>
      </c>
      <c r="AL11" s="95">
        <v>3213086.3138294066</v>
      </c>
      <c r="AM11" t="s">
        <v>281</v>
      </c>
      <c r="AP11" s="37">
        <f t="shared" si="5"/>
        <v>258912430.83167887</v>
      </c>
      <c r="AQ11" s="37">
        <f t="shared" si="6"/>
        <v>255699344.51784948</v>
      </c>
      <c r="AR11" s="37">
        <f t="shared" si="7"/>
        <v>3213086.3138293922</v>
      </c>
      <c r="AX11" s="37"/>
      <c r="AY11" s="37"/>
      <c r="AZ11" s="37"/>
      <c r="BA11" s="37"/>
      <c r="BB11" s="37"/>
      <c r="BC11" s="37"/>
      <c r="BD11" s="37"/>
      <c r="BE11" s="37"/>
      <c r="BF11" s="37"/>
      <c r="BI11" s="37"/>
      <c r="BO11" t="s">
        <v>313</v>
      </c>
      <c r="BP11" t="s">
        <v>6</v>
      </c>
      <c r="BQ11" t="s">
        <v>315</v>
      </c>
      <c r="BS11">
        <f>calc_tele__copy!E88</f>
        <v>0</v>
      </c>
    </row>
    <row r="12" spans="1:71" x14ac:dyDescent="0.2">
      <c r="B12" t="s">
        <v>145</v>
      </c>
      <c r="D12" t="s">
        <v>4</v>
      </c>
      <c r="E12" s="42">
        <v>62103711.097454183</v>
      </c>
      <c r="F12" s="10">
        <v>30726979.807901975</v>
      </c>
      <c r="G12" s="37"/>
      <c r="H12" s="54">
        <v>30435318.392497189</v>
      </c>
      <c r="I12" s="60">
        <v>497944.3083565681</v>
      </c>
      <c r="K12" s="66">
        <f t="shared" si="8"/>
        <v>123763953.60620992</v>
      </c>
      <c r="O12">
        <v>6</v>
      </c>
      <c r="Q12" t="s">
        <v>0</v>
      </c>
      <c r="R12" t="s">
        <v>145</v>
      </c>
      <c r="S12">
        <v>6819512.380345067</v>
      </c>
      <c r="T12">
        <v>9149414.4536255822</v>
      </c>
      <c r="U12">
        <v>0</v>
      </c>
      <c r="V12">
        <v>7469916.7193171866</v>
      </c>
      <c r="W12">
        <v>120592.72401192375</v>
      </c>
      <c r="X12" s="37">
        <f t="shared" si="0"/>
        <v>23559436.277299758</v>
      </c>
      <c r="Y12">
        <f>BS13</f>
        <v>6426172.6276588133</v>
      </c>
      <c r="AB12">
        <v>6</v>
      </c>
      <c r="AC12" t="s">
        <v>284</v>
      </c>
      <c r="AD12" s="41">
        <f t="shared" si="1"/>
        <v>6819512.380345067</v>
      </c>
      <c r="AE12" s="37" t="s">
        <v>278</v>
      </c>
      <c r="AF12" s="53">
        <f t="shared" si="2"/>
        <v>7469916.7193171866</v>
      </c>
      <c r="AG12" s="37" t="s">
        <v>277</v>
      </c>
      <c r="AH12" s="115">
        <f t="shared" si="3"/>
        <v>9149414.4536255822</v>
      </c>
      <c r="AI12" s="37" t="s">
        <v>279</v>
      </c>
      <c r="AJ12" s="59">
        <f t="shared" si="4"/>
        <v>120592.72401192375</v>
      </c>
      <c r="AK12" s="37" t="s">
        <v>280</v>
      </c>
      <c r="AL12" s="95">
        <v>6426172.6276588133</v>
      </c>
      <c r="AM12" t="s">
        <v>281</v>
      </c>
      <c r="AP12" s="37">
        <f t="shared" si="5"/>
        <v>29985608.904958572</v>
      </c>
      <c r="AQ12" s="37">
        <f t="shared" si="6"/>
        <v>23559436.277299758</v>
      </c>
      <c r="AR12" s="37">
        <f t="shared" si="7"/>
        <v>6426172.6276588142</v>
      </c>
      <c r="AX12" s="37"/>
      <c r="AY12" s="37"/>
      <c r="AZ12" s="37"/>
      <c r="BA12" s="37"/>
      <c r="BB12" s="37"/>
      <c r="BC12" s="37"/>
      <c r="BD12" s="37"/>
      <c r="BE12" s="37"/>
      <c r="BF12" s="37"/>
      <c r="BI12" s="37"/>
      <c r="BO12" t="s">
        <v>313</v>
      </c>
      <c r="BP12" t="s">
        <v>316</v>
      </c>
      <c r="BQ12" t="s">
        <v>314</v>
      </c>
      <c r="BR12" s="116"/>
      <c r="BS12">
        <f>calc_tele__copy!E89</f>
        <v>16509684.082813958</v>
      </c>
    </row>
    <row r="13" spans="1:71" x14ac:dyDescent="0.2">
      <c r="D13" t="s">
        <v>127</v>
      </c>
      <c r="E13" s="42">
        <v>6819512.380345067</v>
      </c>
      <c r="F13" s="10">
        <v>9149414.4536255822</v>
      </c>
      <c r="G13" s="37"/>
      <c r="H13" s="54">
        <v>7469916.7193171866</v>
      </c>
      <c r="I13" s="60">
        <v>120592.72401192375</v>
      </c>
      <c r="K13" s="66">
        <f t="shared" si="8"/>
        <v>23559436.277299758</v>
      </c>
      <c r="O13">
        <v>7</v>
      </c>
      <c r="Q13" t="s">
        <v>0</v>
      </c>
      <c r="R13" t="s">
        <v>146</v>
      </c>
      <c r="S13">
        <v>3421998.9043716257</v>
      </c>
      <c r="T13">
        <v>18881071.612601202</v>
      </c>
      <c r="U13">
        <v>0</v>
      </c>
      <c r="V13">
        <v>269745.05823390884</v>
      </c>
      <c r="W13">
        <v>0</v>
      </c>
      <c r="X13" s="37">
        <f t="shared" si="0"/>
        <v>22572815.575206738</v>
      </c>
      <c r="Y13">
        <f>BS18</f>
        <v>9639258.9414882194</v>
      </c>
      <c r="AB13">
        <v>7</v>
      </c>
      <c r="AC13" t="s">
        <v>284</v>
      </c>
      <c r="AD13" s="41">
        <f t="shared" si="1"/>
        <v>3421998.9043716257</v>
      </c>
      <c r="AE13" s="37" t="s">
        <v>278</v>
      </c>
      <c r="AF13" s="53">
        <f t="shared" si="2"/>
        <v>269745.05823390884</v>
      </c>
      <c r="AG13" s="37" t="s">
        <v>277</v>
      </c>
      <c r="AH13" s="115">
        <f t="shared" si="3"/>
        <v>18881071.612601202</v>
      </c>
      <c r="AI13" s="37" t="s">
        <v>279</v>
      </c>
      <c r="AJ13" s="59">
        <f t="shared" si="4"/>
        <v>0</v>
      </c>
      <c r="AK13" s="37" t="s">
        <v>280</v>
      </c>
      <c r="AL13" s="95">
        <v>9639258.9414882194</v>
      </c>
      <c r="AM13" t="s">
        <v>281</v>
      </c>
      <c r="AP13" s="37">
        <f t="shared" si="5"/>
        <v>32212074.516694956</v>
      </c>
      <c r="AQ13" s="37">
        <f t="shared" si="6"/>
        <v>22572815.575206738</v>
      </c>
      <c r="AR13" s="37">
        <f t="shared" si="7"/>
        <v>9639258.9414882176</v>
      </c>
      <c r="AX13" s="37"/>
      <c r="AY13" s="37"/>
      <c r="AZ13" s="37"/>
      <c r="BA13" s="37"/>
      <c r="BB13" s="37"/>
      <c r="BC13" s="37"/>
      <c r="BD13" s="37"/>
      <c r="BE13" s="37"/>
      <c r="BF13" s="37"/>
      <c r="BI13" s="37"/>
      <c r="BO13" t="s">
        <v>313</v>
      </c>
      <c r="BP13" t="s">
        <v>316</v>
      </c>
      <c r="BQ13" t="s">
        <v>0</v>
      </c>
      <c r="BR13" s="116"/>
      <c r="BS13">
        <f>calc_tele__copy!E90</f>
        <v>6426172.6276588133</v>
      </c>
    </row>
    <row r="14" spans="1:71" x14ac:dyDescent="0.2">
      <c r="D14" t="s">
        <v>128</v>
      </c>
      <c r="E14" s="42">
        <v>68308805.781324551</v>
      </c>
      <c r="F14" s="10">
        <v>15676999.826750832</v>
      </c>
      <c r="G14" s="37"/>
      <c r="H14" s="54">
        <v>29230838.197081987</v>
      </c>
      <c r="I14" s="60">
        <v>17602611.740222216</v>
      </c>
      <c r="K14" s="66">
        <f t="shared" si="8"/>
        <v>130819255.54537958</v>
      </c>
      <c r="O14">
        <v>8</v>
      </c>
      <c r="Q14" s="2" t="s">
        <v>0</v>
      </c>
      <c r="R14" s="2" t="s">
        <v>147</v>
      </c>
      <c r="S14" s="2">
        <v>3677658.8981213383</v>
      </c>
      <c r="T14" s="2">
        <v>11088700.487714434</v>
      </c>
      <c r="U14" s="2">
        <v>0</v>
      </c>
      <c r="V14" s="2">
        <v>0</v>
      </c>
      <c r="W14" s="2">
        <v>190107.37757854562</v>
      </c>
      <c r="X14" s="37">
        <f t="shared" si="0"/>
        <v>14956466.763414318</v>
      </c>
      <c r="Y14" s="2">
        <f>BS23</f>
        <v>12852345.255317627</v>
      </c>
      <c r="AB14">
        <v>8</v>
      </c>
      <c r="AC14" t="s">
        <v>284</v>
      </c>
      <c r="AD14" s="41">
        <f t="shared" si="1"/>
        <v>3677658.8981213383</v>
      </c>
      <c r="AE14" s="37" t="s">
        <v>278</v>
      </c>
      <c r="AF14" s="53">
        <f t="shared" si="2"/>
        <v>0</v>
      </c>
      <c r="AG14" s="37" t="s">
        <v>277</v>
      </c>
      <c r="AH14" s="115">
        <f t="shared" si="3"/>
        <v>11088700.487714434</v>
      </c>
      <c r="AI14" s="37" t="s">
        <v>279</v>
      </c>
      <c r="AJ14" s="59">
        <f t="shared" si="4"/>
        <v>190107.37757854562</v>
      </c>
      <c r="AK14" s="37" t="s">
        <v>280</v>
      </c>
      <c r="AL14" s="119">
        <v>12852345.255317627</v>
      </c>
      <c r="AM14" t="s">
        <v>281</v>
      </c>
      <c r="AP14" s="37">
        <f t="shared" si="5"/>
        <v>27808812.018731944</v>
      </c>
      <c r="AQ14" s="37">
        <f t="shared" si="6"/>
        <v>14956466.763414318</v>
      </c>
      <c r="AR14" s="37">
        <f t="shared" si="7"/>
        <v>12852345.255317627</v>
      </c>
      <c r="AX14" s="37"/>
      <c r="AY14" s="37"/>
      <c r="AZ14" s="37"/>
      <c r="BA14" s="37"/>
      <c r="BB14" s="37"/>
      <c r="BC14" s="37"/>
      <c r="BD14" s="37"/>
      <c r="BE14" s="37"/>
      <c r="BF14" s="37"/>
      <c r="BI14" s="37"/>
      <c r="BO14" t="s">
        <v>313</v>
      </c>
      <c r="BP14" t="s">
        <v>316</v>
      </c>
      <c r="BQ14" t="s">
        <v>1</v>
      </c>
      <c r="BS14">
        <f>calc_tele__copy!E91</f>
        <v>0</v>
      </c>
    </row>
    <row r="15" spans="1:71" x14ac:dyDescent="0.2">
      <c r="D15" t="s">
        <v>144</v>
      </c>
      <c r="E15" s="42">
        <v>36714795.921058685</v>
      </c>
      <c r="F15" s="10">
        <v>13615681.054002317</v>
      </c>
      <c r="G15" s="37"/>
      <c r="H15" s="54">
        <v>5816267.5259198975</v>
      </c>
      <c r="I15" s="60">
        <v>914399.51785471581</v>
      </c>
      <c r="K15" s="66">
        <f t="shared" si="8"/>
        <v>57061144.018835612</v>
      </c>
      <c r="O15">
        <v>9</v>
      </c>
      <c r="Q15" t="s">
        <v>198</v>
      </c>
      <c r="R15" t="s">
        <v>6</v>
      </c>
      <c r="S15">
        <v>170514425.61360657</v>
      </c>
      <c r="T15">
        <v>32948876.988484442</v>
      </c>
      <c r="U15">
        <v>0</v>
      </c>
      <c r="V15">
        <v>327280812.36392599</v>
      </c>
      <c r="W15">
        <v>308787687.52345288</v>
      </c>
      <c r="X15" s="37">
        <f t="shared" si="0"/>
        <v>839531802.48946989</v>
      </c>
      <c r="AB15">
        <v>9</v>
      </c>
      <c r="AC15" t="s">
        <v>284</v>
      </c>
      <c r="AD15" s="41">
        <f t="shared" si="1"/>
        <v>170514425.61360657</v>
      </c>
      <c r="AE15" s="37" t="s">
        <v>278</v>
      </c>
      <c r="AF15" s="53">
        <f t="shared" si="2"/>
        <v>327280812.36392599</v>
      </c>
      <c r="AG15" s="37" t="s">
        <v>277</v>
      </c>
      <c r="AH15" s="115">
        <f t="shared" si="3"/>
        <v>32948876.988484442</v>
      </c>
      <c r="AI15" s="37" t="s">
        <v>279</v>
      </c>
      <c r="AJ15" s="59">
        <f t="shared" si="4"/>
        <v>308787687.52345288</v>
      </c>
      <c r="AK15" s="37" t="s">
        <v>280</v>
      </c>
      <c r="AL15" s="95">
        <v>0</v>
      </c>
      <c r="AM15" t="s">
        <v>281</v>
      </c>
      <c r="AP15" s="37">
        <f t="shared" si="5"/>
        <v>839531802.48946989</v>
      </c>
      <c r="AQ15" s="37">
        <f t="shared" si="6"/>
        <v>839531802.48946989</v>
      </c>
      <c r="AR15" s="37">
        <f t="shared" si="7"/>
        <v>0</v>
      </c>
      <c r="AX15" s="37"/>
      <c r="AY15" s="37"/>
      <c r="AZ15" s="37"/>
      <c r="BA15" s="37"/>
      <c r="BB15" s="37"/>
      <c r="BC15" s="37"/>
      <c r="BD15" s="37"/>
      <c r="BE15" s="37"/>
      <c r="BF15" s="37"/>
      <c r="BI15" s="37"/>
      <c r="BO15" t="s">
        <v>313</v>
      </c>
      <c r="BP15" t="s">
        <v>316</v>
      </c>
      <c r="BQ15" t="s">
        <v>2</v>
      </c>
      <c r="BS15">
        <f>calc_tele__copy!E92</f>
        <v>0</v>
      </c>
    </row>
    <row r="16" spans="1:71" x14ac:dyDescent="0.2">
      <c r="D16" t="s">
        <v>130</v>
      </c>
      <c r="E16" s="42">
        <v>24155087.217673175</v>
      </c>
      <c r="F16" s="10">
        <v>3793835.3715218082</v>
      </c>
      <c r="G16" s="37"/>
      <c r="H16" s="54">
        <v>4832439.0411567343</v>
      </c>
      <c r="I16" s="60">
        <v>95549.783063861294</v>
      </c>
      <c r="K16" s="66">
        <f t="shared" si="8"/>
        <v>32876911.413415581</v>
      </c>
      <c r="O16">
        <v>10</v>
      </c>
      <c r="Q16" t="s">
        <v>198</v>
      </c>
      <c r="R16" t="s">
        <v>145</v>
      </c>
      <c r="S16">
        <v>68308805.781324551</v>
      </c>
      <c r="T16">
        <v>15676999.826750832</v>
      </c>
      <c r="U16">
        <v>0</v>
      </c>
      <c r="V16">
        <v>29230838.197081987</v>
      </c>
      <c r="W16">
        <v>17602611.740222216</v>
      </c>
      <c r="X16" s="37">
        <f t="shared" si="0"/>
        <v>130819255.54537958</v>
      </c>
      <c r="AB16">
        <v>10</v>
      </c>
      <c r="AC16" t="s">
        <v>284</v>
      </c>
      <c r="AD16" s="41">
        <f t="shared" si="1"/>
        <v>68308805.781324551</v>
      </c>
      <c r="AE16" s="37" t="s">
        <v>278</v>
      </c>
      <c r="AF16" s="53">
        <f t="shared" si="2"/>
        <v>29230838.197081987</v>
      </c>
      <c r="AG16" s="37" t="s">
        <v>277</v>
      </c>
      <c r="AH16" s="115">
        <f t="shared" si="3"/>
        <v>15676999.826750832</v>
      </c>
      <c r="AI16" s="37" t="s">
        <v>279</v>
      </c>
      <c r="AJ16" s="59">
        <f t="shared" si="4"/>
        <v>17602611.740222216</v>
      </c>
      <c r="AK16" s="37" t="s">
        <v>280</v>
      </c>
      <c r="AL16" s="95">
        <v>0</v>
      </c>
      <c r="AM16" t="s">
        <v>281</v>
      </c>
      <c r="AP16" s="37">
        <f t="shared" si="5"/>
        <v>130819255.54537958</v>
      </c>
      <c r="AQ16" s="37">
        <f t="shared" si="6"/>
        <v>130819255.54537958</v>
      </c>
      <c r="AR16" s="37">
        <f t="shared" si="7"/>
        <v>0</v>
      </c>
      <c r="AX16" s="37"/>
      <c r="AY16" s="37"/>
      <c r="AZ16" s="37"/>
      <c r="BA16" s="37"/>
      <c r="BB16" s="37"/>
      <c r="BC16" s="37"/>
      <c r="BD16" s="37"/>
      <c r="BE16" s="37"/>
      <c r="BF16" s="37"/>
      <c r="BI16" s="37"/>
      <c r="BO16" t="s">
        <v>313</v>
      </c>
      <c r="BP16" t="s">
        <v>316</v>
      </c>
      <c r="BQ16" t="s">
        <v>315</v>
      </c>
      <c r="BS16">
        <f>calc_tele__copy!E93</f>
        <v>0</v>
      </c>
    </row>
    <row r="17" spans="1:71" x14ac:dyDescent="0.2">
      <c r="B17" t="s">
        <v>146</v>
      </c>
      <c r="D17" t="s">
        <v>4</v>
      </c>
      <c r="E17" s="42">
        <v>108315905.32616259</v>
      </c>
      <c r="F17" s="10">
        <v>58054384.827431135</v>
      </c>
      <c r="G17" s="37"/>
      <c r="H17" s="54">
        <v>3628104.7063428373</v>
      </c>
      <c r="I17" s="60">
        <v>148629.8204247432</v>
      </c>
      <c r="K17" s="66">
        <f t="shared" si="8"/>
        <v>170147024.6803613</v>
      </c>
      <c r="O17">
        <v>11</v>
      </c>
      <c r="Q17" t="s">
        <v>198</v>
      </c>
      <c r="R17" t="s">
        <v>146</v>
      </c>
      <c r="S17">
        <v>92657193.078676522</v>
      </c>
      <c r="T17">
        <v>23210206.549527071</v>
      </c>
      <c r="U17">
        <v>0</v>
      </c>
      <c r="V17">
        <v>17722085.159343217</v>
      </c>
      <c r="W17">
        <v>4315738.4502219697</v>
      </c>
      <c r="X17" s="37">
        <f t="shared" si="0"/>
        <v>137905223.23776877</v>
      </c>
      <c r="AB17">
        <v>11</v>
      </c>
      <c r="AC17" t="s">
        <v>284</v>
      </c>
      <c r="AD17" s="41">
        <f t="shared" si="1"/>
        <v>92657193.078676522</v>
      </c>
      <c r="AE17" s="37" t="s">
        <v>278</v>
      </c>
      <c r="AF17" s="53">
        <f t="shared" si="2"/>
        <v>17722085.159343217</v>
      </c>
      <c r="AG17" s="37" t="s">
        <v>277</v>
      </c>
      <c r="AH17" s="115">
        <f t="shared" si="3"/>
        <v>23210206.549527071</v>
      </c>
      <c r="AI17" s="37" t="s">
        <v>279</v>
      </c>
      <c r="AJ17" s="59">
        <f t="shared" si="4"/>
        <v>4315738.4502219697</v>
      </c>
      <c r="AK17" s="37" t="s">
        <v>280</v>
      </c>
      <c r="AL17" s="95">
        <v>0</v>
      </c>
      <c r="AM17" t="s">
        <v>281</v>
      </c>
      <c r="AP17" s="37">
        <f t="shared" si="5"/>
        <v>137905223.23776877</v>
      </c>
      <c r="AQ17" s="37">
        <f t="shared" si="6"/>
        <v>137905223.23776877</v>
      </c>
      <c r="AR17" s="37">
        <f t="shared" si="7"/>
        <v>0</v>
      </c>
      <c r="AX17" s="37"/>
      <c r="AY17" s="37"/>
      <c r="AZ17" s="37"/>
      <c r="BA17" s="37"/>
      <c r="BB17" s="37"/>
      <c r="BC17" s="37"/>
      <c r="BD17" s="37"/>
      <c r="BE17" s="37"/>
      <c r="BF17" s="37"/>
      <c r="BI17" s="37"/>
      <c r="BO17" t="s">
        <v>313</v>
      </c>
      <c r="BP17" t="s">
        <v>8</v>
      </c>
      <c r="BQ17" t="s">
        <v>314</v>
      </c>
      <c r="BR17" s="116"/>
      <c r="BS17">
        <f>calc_tele__copy!E94</f>
        <v>24764526.124220934</v>
      </c>
    </row>
    <row r="18" spans="1:71" s="126" customFormat="1" x14ac:dyDescent="0.2">
      <c r="D18" s="126" t="s">
        <v>127</v>
      </c>
      <c r="E18" s="127">
        <v>3421998.9043716257</v>
      </c>
      <c r="F18" s="126">
        <v>18881071.612601202</v>
      </c>
      <c r="G18" s="127"/>
      <c r="H18" s="127">
        <v>269745.05823390884</v>
      </c>
      <c r="I18" s="127">
        <v>0</v>
      </c>
      <c r="K18" s="127">
        <f t="shared" si="8"/>
        <v>22572815.575206738</v>
      </c>
      <c r="O18" s="126">
        <v>12</v>
      </c>
      <c r="Q18" s="128" t="s">
        <v>198</v>
      </c>
      <c r="R18" s="128" t="s">
        <v>147</v>
      </c>
      <c r="S18" s="128">
        <v>81509249.776201814</v>
      </c>
      <c r="T18" s="128">
        <v>38971380.932125866</v>
      </c>
      <c r="U18" s="128">
        <v>0</v>
      </c>
      <c r="V18" s="128">
        <v>3335385.8426924986</v>
      </c>
      <c r="W18" s="128">
        <v>18704.57693289352</v>
      </c>
      <c r="X18" s="127">
        <f t="shared" si="0"/>
        <v>123834721.12795307</v>
      </c>
      <c r="Y18" s="128"/>
      <c r="AB18" s="126">
        <v>12</v>
      </c>
      <c r="AC18" s="126" t="s">
        <v>284</v>
      </c>
      <c r="AD18" s="129">
        <f t="shared" si="1"/>
        <v>81509249.776201814</v>
      </c>
      <c r="AE18" s="127" t="s">
        <v>278</v>
      </c>
      <c r="AF18" s="129">
        <f t="shared" si="2"/>
        <v>3335385.8426924986</v>
      </c>
      <c r="AG18" s="127" t="s">
        <v>277</v>
      </c>
      <c r="AH18" s="129">
        <f t="shared" si="3"/>
        <v>38971380.932125866</v>
      </c>
      <c r="AI18" s="127" t="s">
        <v>279</v>
      </c>
      <c r="AJ18" s="129">
        <f t="shared" si="4"/>
        <v>18704.57693289352</v>
      </c>
      <c r="AK18" s="127" t="s">
        <v>280</v>
      </c>
      <c r="AL18" s="130">
        <v>0</v>
      </c>
      <c r="AM18" s="126" t="s">
        <v>281</v>
      </c>
      <c r="AP18" s="127">
        <f t="shared" si="5"/>
        <v>123834721.12795307</v>
      </c>
      <c r="AQ18" s="127">
        <f t="shared" si="6"/>
        <v>123834721.12795307</v>
      </c>
      <c r="AR18" s="127">
        <f t="shared" si="7"/>
        <v>0</v>
      </c>
      <c r="AX18" s="127"/>
      <c r="AY18" s="127"/>
      <c r="AZ18" s="127"/>
      <c r="BA18" s="127"/>
      <c r="BB18" s="127"/>
      <c r="BC18" s="127"/>
      <c r="BD18" s="127"/>
      <c r="BE18" s="127"/>
      <c r="BF18" s="127"/>
      <c r="BI18" s="127"/>
      <c r="BO18" s="126" t="s">
        <v>313</v>
      </c>
      <c r="BP18" s="126" t="s">
        <v>8</v>
      </c>
      <c r="BQ18" s="126" t="s">
        <v>0</v>
      </c>
      <c r="BR18" s="131"/>
      <c r="BS18" s="126">
        <f>calc_tele__copy!E95</f>
        <v>9639258.9414882194</v>
      </c>
    </row>
    <row r="19" spans="1:71" x14ac:dyDescent="0.2">
      <c r="D19" t="s">
        <v>128</v>
      </c>
      <c r="E19" s="42">
        <v>92657193.078676522</v>
      </c>
      <c r="F19" s="10">
        <v>23210206.549527071</v>
      </c>
      <c r="G19" s="37"/>
      <c r="H19" s="54">
        <v>17722085.159343217</v>
      </c>
      <c r="I19" s="60">
        <v>4315738.4502219697</v>
      </c>
      <c r="K19" s="66">
        <f t="shared" si="8"/>
        <v>137905223.23776877</v>
      </c>
      <c r="O19">
        <v>13</v>
      </c>
      <c r="Q19" t="s">
        <v>199</v>
      </c>
      <c r="R19" t="s">
        <v>6</v>
      </c>
      <c r="S19">
        <v>210877162.29446441</v>
      </c>
      <c r="T19">
        <v>34202856.034986816</v>
      </c>
      <c r="U19">
        <v>0</v>
      </c>
      <c r="V19">
        <v>276488324.03376031</v>
      </c>
      <c r="W19">
        <v>255814495.17264292</v>
      </c>
      <c r="X19" s="37">
        <f t="shared" si="0"/>
        <v>777382837.53585446</v>
      </c>
      <c r="AB19">
        <v>13</v>
      </c>
      <c r="AC19" t="s">
        <v>284</v>
      </c>
      <c r="AD19" s="41">
        <f t="shared" si="1"/>
        <v>210877162.29446441</v>
      </c>
      <c r="AE19" s="37" t="s">
        <v>278</v>
      </c>
      <c r="AF19" s="53">
        <f t="shared" si="2"/>
        <v>276488324.03376031</v>
      </c>
      <c r="AG19" s="37" t="s">
        <v>277</v>
      </c>
      <c r="AH19" s="115">
        <f t="shared" si="3"/>
        <v>34202856.034986816</v>
      </c>
      <c r="AI19" s="37" t="s">
        <v>279</v>
      </c>
      <c r="AJ19" s="59">
        <f t="shared" si="4"/>
        <v>255814495.17264292</v>
      </c>
      <c r="AK19" s="37" t="s">
        <v>280</v>
      </c>
      <c r="AL19" s="95">
        <v>0</v>
      </c>
      <c r="AM19" t="s">
        <v>281</v>
      </c>
      <c r="AP19" s="37">
        <f t="shared" si="5"/>
        <v>777382837.53585446</v>
      </c>
      <c r="AQ19" s="37">
        <f t="shared" si="6"/>
        <v>777382837.53585446</v>
      </c>
      <c r="AR19" s="37">
        <f t="shared" si="7"/>
        <v>0</v>
      </c>
      <c r="AX19" s="37"/>
      <c r="AY19" s="37"/>
      <c r="AZ19" s="37"/>
      <c r="BA19" s="37"/>
      <c r="BB19" s="37"/>
      <c r="BC19" s="37"/>
      <c r="BD19" s="37"/>
      <c r="BE19" s="37"/>
      <c r="BF19" s="37"/>
      <c r="BI19" s="37"/>
      <c r="BO19" t="s">
        <v>313</v>
      </c>
      <c r="BP19" t="s">
        <v>8</v>
      </c>
      <c r="BQ19" t="s">
        <v>1</v>
      </c>
      <c r="BS19">
        <f>calc_tele__copy!E96</f>
        <v>0</v>
      </c>
    </row>
    <row r="20" spans="1:71" x14ac:dyDescent="0.2">
      <c r="D20" t="s">
        <v>144</v>
      </c>
      <c r="E20" s="42">
        <v>33266448.009455897</v>
      </c>
      <c r="F20" s="10">
        <v>9647478.683310926</v>
      </c>
      <c r="G20" s="37"/>
      <c r="H20" s="54">
        <v>331494.9799234012</v>
      </c>
      <c r="I20" s="60">
        <v>76987.847019988389</v>
      </c>
      <c r="K20" s="66">
        <f t="shared" si="8"/>
        <v>43322409.519710213</v>
      </c>
      <c r="O20">
        <v>14</v>
      </c>
      <c r="Q20" t="s">
        <v>199</v>
      </c>
      <c r="R20" t="s">
        <v>145</v>
      </c>
      <c r="S20">
        <v>36714795.921058685</v>
      </c>
      <c r="T20">
        <v>13615681.054002317</v>
      </c>
      <c r="U20">
        <v>0</v>
      </c>
      <c r="V20">
        <v>5816267.5259198975</v>
      </c>
      <c r="W20">
        <v>914399.51785471581</v>
      </c>
      <c r="X20" s="37">
        <f t="shared" si="0"/>
        <v>57061144.018835612</v>
      </c>
      <c r="AB20">
        <v>14</v>
      </c>
      <c r="AC20" t="s">
        <v>284</v>
      </c>
      <c r="AD20" s="41">
        <f t="shared" si="1"/>
        <v>36714795.921058685</v>
      </c>
      <c r="AE20" s="37" t="s">
        <v>278</v>
      </c>
      <c r="AF20" s="53">
        <f t="shared" si="2"/>
        <v>5816267.5259198975</v>
      </c>
      <c r="AG20" s="37" t="s">
        <v>277</v>
      </c>
      <c r="AH20" s="115">
        <f t="shared" si="3"/>
        <v>13615681.054002317</v>
      </c>
      <c r="AI20" s="37" t="s">
        <v>279</v>
      </c>
      <c r="AJ20" s="59">
        <f t="shared" si="4"/>
        <v>914399.51785471581</v>
      </c>
      <c r="AK20" s="37" t="s">
        <v>280</v>
      </c>
      <c r="AL20" s="95">
        <v>0</v>
      </c>
      <c r="AM20" t="s">
        <v>281</v>
      </c>
      <c r="AP20" s="37">
        <f t="shared" si="5"/>
        <v>57061144.018835612</v>
      </c>
      <c r="AQ20" s="37">
        <f t="shared" si="6"/>
        <v>57061144.018835612</v>
      </c>
      <c r="AR20" s="37">
        <f t="shared" si="7"/>
        <v>0</v>
      </c>
      <c r="AX20" s="37"/>
      <c r="AY20" s="37"/>
      <c r="AZ20" s="37"/>
      <c r="BA20" s="37"/>
      <c r="BB20" s="37"/>
      <c r="BC20" s="37"/>
      <c r="BD20" s="37"/>
      <c r="BE20" s="37"/>
      <c r="BF20" s="37"/>
      <c r="BI20" s="37"/>
      <c r="BO20" t="s">
        <v>313</v>
      </c>
      <c r="BP20" t="s">
        <v>8</v>
      </c>
      <c r="BQ20" t="s">
        <v>2</v>
      </c>
      <c r="BS20">
        <f>calc_tele__copy!E97</f>
        <v>0</v>
      </c>
    </row>
    <row r="21" spans="1:71" x14ac:dyDescent="0.2">
      <c r="D21" t="s">
        <v>130</v>
      </c>
      <c r="E21" s="42">
        <v>30176887.226454414</v>
      </c>
      <c r="F21" s="10">
        <v>2752702.3217593916</v>
      </c>
      <c r="G21" s="37"/>
      <c r="H21" s="54">
        <v>806922.11720188276</v>
      </c>
      <c r="I21" s="60">
        <v>0</v>
      </c>
      <c r="K21" s="66">
        <f t="shared" si="8"/>
        <v>33736511.665415689</v>
      </c>
      <c r="O21">
        <v>15</v>
      </c>
      <c r="Q21" t="s">
        <v>199</v>
      </c>
      <c r="R21" t="s">
        <v>146</v>
      </c>
      <c r="S21">
        <v>33266448.009455897</v>
      </c>
      <c r="T21">
        <v>9647478.683310926</v>
      </c>
      <c r="U21">
        <v>0</v>
      </c>
      <c r="V21">
        <v>331494.9799234012</v>
      </c>
      <c r="W21">
        <v>76987.847019988389</v>
      </c>
      <c r="X21" s="37">
        <f t="shared" si="0"/>
        <v>43322409.519710213</v>
      </c>
      <c r="AB21">
        <v>15</v>
      </c>
      <c r="AC21" t="s">
        <v>284</v>
      </c>
      <c r="AD21" s="41">
        <f t="shared" si="1"/>
        <v>33266448.009455897</v>
      </c>
      <c r="AE21" s="37" t="s">
        <v>278</v>
      </c>
      <c r="AF21" s="53">
        <f t="shared" si="2"/>
        <v>331494.9799234012</v>
      </c>
      <c r="AG21" s="37" t="s">
        <v>277</v>
      </c>
      <c r="AH21" s="115">
        <f t="shared" si="3"/>
        <v>9647478.683310926</v>
      </c>
      <c r="AI21" s="37" t="s">
        <v>279</v>
      </c>
      <c r="AJ21" s="59">
        <f t="shared" si="4"/>
        <v>76987.847019988389</v>
      </c>
      <c r="AK21" s="37" t="s">
        <v>280</v>
      </c>
      <c r="AL21" s="95">
        <v>0</v>
      </c>
      <c r="AM21" t="s">
        <v>281</v>
      </c>
      <c r="AP21" s="37">
        <f t="shared" si="5"/>
        <v>43322409.519710213</v>
      </c>
      <c r="AQ21" s="37">
        <f t="shared" si="6"/>
        <v>43322409.519710213</v>
      </c>
      <c r="AR21" s="37">
        <f t="shared" si="7"/>
        <v>0</v>
      </c>
      <c r="AX21" s="37"/>
      <c r="AY21" s="37"/>
      <c r="AZ21" s="37"/>
      <c r="BA21" s="37"/>
      <c r="BB21" s="37"/>
      <c r="BC21" s="37"/>
      <c r="BD21" s="37"/>
      <c r="BE21" s="37"/>
      <c r="BF21" s="37"/>
      <c r="BI21" s="37"/>
      <c r="BO21" t="s">
        <v>313</v>
      </c>
      <c r="BP21" t="s">
        <v>8</v>
      </c>
      <c r="BQ21" t="s">
        <v>315</v>
      </c>
      <c r="BS21">
        <f>calc_tele__copy!E98</f>
        <v>0</v>
      </c>
    </row>
    <row r="22" spans="1:71" x14ac:dyDescent="0.2">
      <c r="B22" t="s">
        <v>147</v>
      </c>
      <c r="D22" t="s">
        <v>4</v>
      </c>
      <c r="E22" s="42">
        <v>69996608.582936689</v>
      </c>
      <c r="F22" s="10">
        <v>43073057.542174369</v>
      </c>
      <c r="G22" s="37"/>
      <c r="H22" s="54">
        <v>0</v>
      </c>
      <c r="I22" s="60">
        <v>0</v>
      </c>
      <c r="K22" s="66">
        <f t="shared" si="8"/>
        <v>113069666.12511106</v>
      </c>
      <c r="O22">
        <v>16</v>
      </c>
      <c r="Q22" s="2" t="s">
        <v>199</v>
      </c>
      <c r="R22" s="2" t="s">
        <v>147</v>
      </c>
      <c r="S22" s="2">
        <v>11409446.706559137</v>
      </c>
      <c r="T22" s="2">
        <v>3632091.4705579854</v>
      </c>
      <c r="U22" s="2">
        <v>0</v>
      </c>
      <c r="V22" s="2">
        <v>0</v>
      </c>
      <c r="W22" s="2">
        <v>0</v>
      </c>
      <c r="X22" s="37">
        <f t="shared" si="0"/>
        <v>15041538.177117122</v>
      </c>
      <c r="Y22" s="2"/>
      <c r="AB22">
        <v>16</v>
      </c>
      <c r="AC22" t="s">
        <v>284</v>
      </c>
      <c r="AD22" s="41">
        <f t="shared" si="1"/>
        <v>11409446.706559137</v>
      </c>
      <c r="AE22" s="37" t="s">
        <v>278</v>
      </c>
      <c r="AF22" s="53">
        <f t="shared" si="2"/>
        <v>0</v>
      </c>
      <c r="AG22" s="37" t="s">
        <v>277</v>
      </c>
      <c r="AH22" s="115">
        <f t="shared" si="3"/>
        <v>3632091.4705579854</v>
      </c>
      <c r="AI22" s="37" t="s">
        <v>279</v>
      </c>
      <c r="AJ22" s="59">
        <f t="shared" si="4"/>
        <v>0</v>
      </c>
      <c r="AK22" s="37" t="s">
        <v>280</v>
      </c>
      <c r="AL22" s="95">
        <v>0</v>
      </c>
      <c r="AM22" t="s">
        <v>281</v>
      </c>
      <c r="AP22" s="37">
        <f t="shared" si="5"/>
        <v>15041538.177117122</v>
      </c>
      <c r="AQ22" s="37">
        <f t="shared" si="6"/>
        <v>15041538.177117122</v>
      </c>
      <c r="AR22" s="37">
        <f t="shared" si="7"/>
        <v>0</v>
      </c>
      <c r="AX22" s="37"/>
      <c r="AY22" s="37"/>
      <c r="AZ22" s="37"/>
      <c r="BA22" s="37"/>
      <c r="BB22" s="37"/>
      <c r="BC22" s="37"/>
      <c r="BD22" s="37"/>
      <c r="BE22" s="37"/>
      <c r="BF22" s="37"/>
      <c r="BI22" s="37"/>
      <c r="BO22" t="s">
        <v>313</v>
      </c>
      <c r="BP22" t="s">
        <v>9</v>
      </c>
      <c r="BQ22" t="s">
        <v>314</v>
      </c>
      <c r="BR22" s="116"/>
      <c r="BS22">
        <f>calc_tele__copy!E99</f>
        <v>33019368.165627915</v>
      </c>
    </row>
    <row r="23" spans="1:71" x14ac:dyDescent="0.2">
      <c r="D23" t="s">
        <v>127</v>
      </c>
      <c r="E23" s="42">
        <v>3677658.8981213383</v>
      </c>
      <c r="F23" s="10">
        <v>11088700.487714434</v>
      </c>
      <c r="G23" s="37"/>
      <c r="H23" s="54">
        <v>0</v>
      </c>
      <c r="I23" s="60">
        <v>190107.37757854562</v>
      </c>
      <c r="K23" s="66">
        <f t="shared" si="8"/>
        <v>14956466.763414318</v>
      </c>
      <c r="O23">
        <v>17</v>
      </c>
      <c r="Q23" t="s">
        <v>200</v>
      </c>
      <c r="R23" t="s">
        <v>6</v>
      </c>
      <c r="S23">
        <v>101063340.49659064</v>
      </c>
      <c r="T23">
        <v>7415676.3781351801</v>
      </c>
      <c r="U23">
        <v>0</v>
      </c>
      <c r="V23">
        <v>94932479.120899439</v>
      </c>
      <c r="W23">
        <v>66719644.10033413</v>
      </c>
      <c r="X23" s="37">
        <f t="shared" si="0"/>
        <v>270131140.09595937</v>
      </c>
      <c r="AB23">
        <v>17</v>
      </c>
      <c r="AC23" t="s">
        <v>284</v>
      </c>
      <c r="AD23" s="41">
        <f t="shared" si="1"/>
        <v>101063340.49659064</v>
      </c>
      <c r="AE23" s="37" t="s">
        <v>278</v>
      </c>
      <c r="AF23" s="53">
        <f t="shared" si="2"/>
        <v>94932479.120899439</v>
      </c>
      <c r="AG23" s="37" t="s">
        <v>277</v>
      </c>
      <c r="AH23" s="115">
        <f t="shared" si="3"/>
        <v>7415676.3781351801</v>
      </c>
      <c r="AI23" s="37" t="s">
        <v>279</v>
      </c>
      <c r="AJ23" s="59">
        <f t="shared" si="4"/>
        <v>66719644.10033413</v>
      </c>
      <c r="AK23" s="37" t="s">
        <v>280</v>
      </c>
      <c r="AL23" s="95">
        <v>0</v>
      </c>
      <c r="AM23" t="s">
        <v>281</v>
      </c>
      <c r="AP23" s="37">
        <f t="shared" si="5"/>
        <v>270131140.09595937</v>
      </c>
      <c r="AQ23" s="37">
        <f t="shared" si="6"/>
        <v>270131140.09595937</v>
      </c>
      <c r="AR23" s="37">
        <f t="shared" si="7"/>
        <v>0</v>
      </c>
      <c r="AX23" s="37"/>
      <c r="AY23" s="37"/>
      <c r="AZ23" s="37"/>
      <c r="BA23" s="37"/>
      <c r="BB23" s="37"/>
      <c r="BC23" s="37"/>
      <c r="BD23" s="37"/>
      <c r="BE23" s="37"/>
      <c r="BF23" s="37"/>
      <c r="BI23" s="37"/>
      <c r="BO23" t="s">
        <v>313</v>
      </c>
      <c r="BP23" t="s">
        <v>9</v>
      </c>
      <c r="BQ23" t="s">
        <v>0</v>
      </c>
      <c r="BR23" s="116"/>
      <c r="BS23">
        <f>calc_tele__copy!E100</f>
        <v>12852345.255317627</v>
      </c>
    </row>
    <row r="24" spans="1:71" x14ac:dyDescent="0.2">
      <c r="D24" t="s">
        <v>128</v>
      </c>
      <c r="E24" s="42">
        <v>81509249.776201814</v>
      </c>
      <c r="F24" s="10">
        <v>38971380.932125866</v>
      </c>
      <c r="G24" s="37"/>
      <c r="H24" s="54">
        <v>3335385.8426924986</v>
      </c>
      <c r="I24" s="60">
        <v>18704.57693289352</v>
      </c>
      <c r="K24" s="66">
        <f t="shared" si="8"/>
        <v>123834721.12795307</v>
      </c>
      <c r="O24">
        <v>18</v>
      </c>
      <c r="Q24" t="s">
        <v>200</v>
      </c>
      <c r="R24" t="s">
        <v>145</v>
      </c>
      <c r="S24">
        <v>24155087.217673175</v>
      </c>
      <c r="T24">
        <v>3793835.3715218082</v>
      </c>
      <c r="U24">
        <v>0</v>
      </c>
      <c r="V24">
        <v>4832439.0411567343</v>
      </c>
      <c r="W24">
        <v>95549.783063861294</v>
      </c>
      <c r="X24" s="37">
        <f t="shared" si="0"/>
        <v>32876911.413415581</v>
      </c>
      <c r="AB24">
        <v>18</v>
      </c>
      <c r="AC24" t="s">
        <v>284</v>
      </c>
      <c r="AD24" s="41">
        <f t="shared" si="1"/>
        <v>24155087.217673175</v>
      </c>
      <c r="AE24" s="37" t="s">
        <v>278</v>
      </c>
      <c r="AF24" s="53">
        <f t="shared" si="2"/>
        <v>4832439.0411567343</v>
      </c>
      <c r="AG24" s="37" t="s">
        <v>277</v>
      </c>
      <c r="AH24" s="115">
        <f t="shared" si="3"/>
        <v>3793835.3715218082</v>
      </c>
      <c r="AI24" s="37" t="s">
        <v>279</v>
      </c>
      <c r="AJ24" s="59">
        <f t="shared" si="4"/>
        <v>95549.783063861294</v>
      </c>
      <c r="AK24" s="37" t="s">
        <v>280</v>
      </c>
      <c r="AL24" s="95">
        <v>0</v>
      </c>
      <c r="AM24" t="s">
        <v>281</v>
      </c>
      <c r="AP24" s="37">
        <f t="shared" si="5"/>
        <v>32876911.413415581</v>
      </c>
      <c r="AQ24" s="37">
        <f t="shared" si="6"/>
        <v>32876911.413415581</v>
      </c>
      <c r="AR24" s="37">
        <f t="shared" si="7"/>
        <v>0</v>
      </c>
      <c r="AX24" s="37"/>
      <c r="AY24" s="37"/>
      <c r="AZ24" s="37"/>
      <c r="BA24" s="37"/>
      <c r="BB24" s="37"/>
      <c r="BC24" s="37"/>
      <c r="BD24" s="37"/>
      <c r="BE24" s="37"/>
      <c r="BF24" s="37"/>
      <c r="BI24" s="37"/>
      <c r="BO24" t="s">
        <v>313</v>
      </c>
      <c r="BP24" t="s">
        <v>9</v>
      </c>
      <c r="BQ24" t="s">
        <v>1</v>
      </c>
      <c r="BS24">
        <f>calc_tele__copy!E101</f>
        <v>0</v>
      </c>
    </row>
    <row r="25" spans="1:71" x14ac:dyDescent="0.2">
      <c r="D25" t="s">
        <v>144</v>
      </c>
      <c r="E25" s="42">
        <v>11409446.706559137</v>
      </c>
      <c r="F25" s="10">
        <v>3632091.4705579854</v>
      </c>
      <c r="G25" s="37"/>
      <c r="H25" s="54">
        <v>0</v>
      </c>
      <c r="I25" s="60">
        <v>0</v>
      </c>
      <c r="K25" s="66">
        <f t="shared" si="8"/>
        <v>15041538.177117122</v>
      </c>
      <c r="O25">
        <v>19</v>
      </c>
      <c r="Q25" t="s">
        <v>200</v>
      </c>
      <c r="R25" t="s">
        <v>146</v>
      </c>
      <c r="S25">
        <v>30176887.226454414</v>
      </c>
      <c r="T25">
        <v>2752702.3217593916</v>
      </c>
      <c r="U25">
        <v>0</v>
      </c>
      <c r="V25">
        <v>806922.11720188276</v>
      </c>
      <c r="W25">
        <v>0</v>
      </c>
      <c r="X25" s="37">
        <f t="shared" si="0"/>
        <v>33736511.665415689</v>
      </c>
      <c r="AB25">
        <v>19</v>
      </c>
      <c r="AC25" t="s">
        <v>284</v>
      </c>
      <c r="AD25" s="41">
        <f t="shared" si="1"/>
        <v>30176887.226454414</v>
      </c>
      <c r="AE25" s="37" t="s">
        <v>278</v>
      </c>
      <c r="AF25" s="53">
        <f t="shared" si="2"/>
        <v>806922.11720188276</v>
      </c>
      <c r="AG25" s="37" t="s">
        <v>277</v>
      </c>
      <c r="AH25" s="115">
        <f t="shared" si="3"/>
        <v>2752702.3217593916</v>
      </c>
      <c r="AI25" s="37" t="s">
        <v>279</v>
      </c>
      <c r="AJ25" s="59">
        <f t="shared" si="4"/>
        <v>0</v>
      </c>
      <c r="AK25" s="37" t="s">
        <v>280</v>
      </c>
      <c r="AL25" s="95">
        <v>0</v>
      </c>
      <c r="AM25" t="s">
        <v>281</v>
      </c>
      <c r="AP25" s="37">
        <f t="shared" si="5"/>
        <v>33736511.665415689</v>
      </c>
      <c r="AQ25" s="37">
        <f t="shared" si="6"/>
        <v>33736511.665415689</v>
      </c>
      <c r="AR25" s="37">
        <f t="shared" si="7"/>
        <v>0</v>
      </c>
      <c r="AX25" s="37"/>
      <c r="AY25" s="37"/>
      <c r="AZ25" s="37"/>
      <c r="BA25" s="37"/>
      <c r="BB25" s="37"/>
      <c r="BC25" s="37"/>
      <c r="BD25" s="37"/>
      <c r="BE25" s="37"/>
      <c r="BF25" s="37"/>
      <c r="BI25" s="37"/>
      <c r="BO25" t="s">
        <v>313</v>
      </c>
      <c r="BP25" t="s">
        <v>9</v>
      </c>
      <c r="BQ25" t="s">
        <v>2</v>
      </c>
      <c r="BS25">
        <f>calc_tele__copy!E102</f>
        <v>0</v>
      </c>
    </row>
    <row r="26" spans="1:71" x14ac:dyDescent="0.2">
      <c r="D26" t="s">
        <v>130</v>
      </c>
      <c r="E26" s="42">
        <v>16449740.029686393</v>
      </c>
      <c r="F26" s="10">
        <v>7964326.0556970015</v>
      </c>
      <c r="G26" s="37"/>
      <c r="H26" s="54">
        <v>0</v>
      </c>
      <c r="I26" s="60">
        <v>0</v>
      </c>
      <c r="K26" s="66">
        <f t="shared" si="8"/>
        <v>24414066.085383393</v>
      </c>
      <c r="O26">
        <v>20</v>
      </c>
      <c r="P26" s="2"/>
      <c r="Q26" s="2" t="s">
        <v>200</v>
      </c>
      <c r="R26" s="2" t="s">
        <v>147</v>
      </c>
      <c r="S26" s="2">
        <v>16449740.029686393</v>
      </c>
      <c r="T26" s="2">
        <v>7964326.0556970015</v>
      </c>
      <c r="U26" s="2">
        <v>0</v>
      </c>
      <c r="V26" s="2">
        <v>0</v>
      </c>
      <c r="W26" s="2">
        <v>0</v>
      </c>
      <c r="X26" s="37">
        <f t="shared" si="0"/>
        <v>24414066.085383393</v>
      </c>
      <c r="Y26" s="2"/>
      <c r="AB26" s="2">
        <v>20</v>
      </c>
      <c r="AC26" s="2" t="s">
        <v>284</v>
      </c>
      <c r="AD26" s="122">
        <f t="shared" si="1"/>
        <v>16449740.029686393</v>
      </c>
      <c r="AE26" s="121" t="s">
        <v>278</v>
      </c>
      <c r="AF26" s="123">
        <f t="shared" si="2"/>
        <v>0</v>
      </c>
      <c r="AG26" s="121" t="s">
        <v>277</v>
      </c>
      <c r="AH26" s="124">
        <f t="shared" si="3"/>
        <v>7964326.0556970015</v>
      </c>
      <c r="AI26" s="121" t="s">
        <v>279</v>
      </c>
      <c r="AJ26" s="125">
        <f t="shared" si="4"/>
        <v>0</v>
      </c>
      <c r="AK26" s="121" t="s">
        <v>280</v>
      </c>
      <c r="AL26" s="119">
        <v>0</v>
      </c>
      <c r="AM26" s="2" t="s">
        <v>281</v>
      </c>
      <c r="AP26" s="37">
        <f t="shared" si="5"/>
        <v>24414066.085383393</v>
      </c>
      <c r="AQ26" s="37">
        <f t="shared" si="6"/>
        <v>24414066.085383393</v>
      </c>
      <c r="AR26" s="37">
        <f t="shared" si="7"/>
        <v>0</v>
      </c>
      <c r="AX26" s="37"/>
      <c r="AY26" s="37"/>
      <c r="AZ26" s="37"/>
      <c r="BA26" s="37"/>
      <c r="BB26" s="37"/>
      <c r="BC26" s="37"/>
      <c r="BD26" s="37"/>
      <c r="BE26" s="37"/>
      <c r="BF26" s="37"/>
      <c r="BI26" s="37"/>
      <c r="BO26" t="s">
        <v>313</v>
      </c>
      <c r="BP26" t="s">
        <v>9</v>
      </c>
      <c r="BQ26" t="s">
        <v>315</v>
      </c>
      <c r="BS26">
        <f>calc_tele__copy!E103</f>
        <v>0</v>
      </c>
    </row>
    <row r="27" spans="1:71" x14ac:dyDescent="0.2">
      <c r="A27" s="38" t="s">
        <v>148</v>
      </c>
      <c r="B27" s="38" t="s">
        <v>143</v>
      </c>
      <c r="C27" s="38"/>
      <c r="D27" s="38" t="s">
        <v>4</v>
      </c>
      <c r="E27" s="41">
        <v>143150556.33846951</v>
      </c>
      <c r="F27" s="48">
        <v>6595983.5438170535</v>
      </c>
      <c r="G27" s="39"/>
      <c r="H27" s="53">
        <v>224242161.20972186</v>
      </c>
      <c r="I27" s="59">
        <v>42838906.310514309</v>
      </c>
      <c r="J27" s="38"/>
      <c r="K27" s="65">
        <f t="shared" si="8"/>
        <v>416827607.40252274</v>
      </c>
      <c r="O27">
        <v>21</v>
      </c>
      <c r="P27" t="s">
        <v>148</v>
      </c>
      <c r="Q27" t="s">
        <v>197</v>
      </c>
      <c r="R27" t="s">
        <v>6</v>
      </c>
      <c r="S27">
        <v>143150556.33846951</v>
      </c>
      <c r="T27">
        <v>6595983.5438170535</v>
      </c>
      <c r="U27">
        <v>0</v>
      </c>
      <c r="V27">
        <v>224242161.20972186</v>
      </c>
      <c r="W27">
        <v>42838906.310514309</v>
      </c>
      <c r="X27" s="37">
        <f t="shared" si="0"/>
        <v>416827607.40252274</v>
      </c>
      <c r="Y27">
        <f t="shared" ref="Y27" si="9">BS27</f>
        <v>7504401.8558245264</v>
      </c>
      <c r="AB27">
        <v>21</v>
      </c>
      <c r="AC27" t="s">
        <v>284</v>
      </c>
      <c r="AD27" s="42">
        <f t="shared" si="1"/>
        <v>143150556.33846951</v>
      </c>
      <c r="AE27" s="37" t="s">
        <v>278</v>
      </c>
      <c r="AF27" s="54">
        <f t="shared" si="2"/>
        <v>224242161.20972186</v>
      </c>
      <c r="AG27" s="37" t="s">
        <v>277</v>
      </c>
      <c r="AH27" s="74">
        <f t="shared" si="3"/>
        <v>6595983.5438170535</v>
      </c>
      <c r="AI27" s="37" t="s">
        <v>279</v>
      </c>
      <c r="AJ27" s="60">
        <f t="shared" si="4"/>
        <v>42838906.310514309</v>
      </c>
      <c r="AK27" s="37" t="s">
        <v>280</v>
      </c>
      <c r="AL27" s="95">
        <v>7504401.8558245357</v>
      </c>
      <c r="AM27" t="s">
        <v>281</v>
      </c>
      <c r="AP27" s="37">
        <f t="shared" si="5"/>
        <v>424332009.25834727</v>
      </c>
      <c r="AQ27" s="37">
        <f t="shared" si="6"/>
        <v>416827607.40252274</v>
      </c>
      <c r="AR27" s="37">
        <f t="shared" si="7"/>
        <v>7504401.8558245301</v>
      </c>
      <c r="AX27" s="37"/>
      <c r="AY27" s="37"/>
      <c r="AZ27" s="37"/>
      <c r="BA27" s="37"/>
      <c r="BB27" s="37"/>
      <c r="BC27" s="37"/>
      <c r="BD27" s="37"/>
      <c r="BE27" s="37"/>
      <c r="BF27" s="37"/>
      <c r="BI27" s="37"/>
      <c r="BO27" t="s">
        <v>317</v>
      </c>
      <c r="BP27" t="s">
        <v>6</v>
      </c>
      <c r="BQ27" t="s">
        <v>314</v>
      </c>
      <c r="BR27" s="116"/>
      <c r="BS27">
        <f>calc_tele__copy!E104</f>
        <v>7504401.8558245264</v>
      </c>
    </row>
    <row r="28" spans="1:71" x14ac:dyDescent="0.2">
      <c r="D28" t="s">
        <v>127</v>
      </c>
      <c r="E28" s="42">
        <v>46949659.71617499</v>
      </c>
      <c r="F28" s="10">
        <v>7777276.1558707403</v>
      </c>
      <c r="G28" s="37"/>
      <c r="H28" s="54">
        <v>198665758.76320118</v>
      </c>
      <c r="I28" s="60">
        <v>54722417.12557631</v>
      </c>
      <c r="K28" s="66">
        <f t="shared" si="8"/>
        <v>308115111.76082319</v>
      </c>
      <c r="O28">
        <v>22</v>
      </c>
      <c r="Q28" t="s">
        <v>197</v>
      </c>
      <c r="R28" t="s">
        <v>145</v>
      </c>
      <c r="S28">
        <v>93808525.980722234</v>
      </c>
      <c r="T28">
        <v>16419048.725812387</v>
      </c>
      <c r="U28">
        <v>0</v>
      </c>
      <c r="V28">
        <v>33602115.512977101</v>
      </c>
      <c r="W28">
        <v>376756.97031777585</v>
      </c>
      <c r="X28" s="37">
        <f t="shared" si="0"/>
        <v>144206447.1898295</v>
      </c>
      <c r="Y28">
        <f t="shared" ref="Y28" si="10">BS32</f>
        <v>15008803.711649053</v>
      </c>
      <c r="AB28">
        <v>22</v>
      </c>
      <c r="AC28" t="s">
        <v>284</v>
      </c>
      <c r="AD28" s="41">
        <f t="shared" si="1"/>
        <v>93808525.980722234</v>
      </c>
      <c r="AE28" s="37" t="s">
        <v>278</v>
      </c>
      <c r="AF28" s="53">
        <f t="shared" si="2"/>
        <v>33602115.512977101</v>
      </c>
      <c r="AG28" s="37" t="s">
        <v>277</v>
      </c>
      <c r="AH28" s="115">
        <f t="shared" si="3"/>
        <v>16419048.725812387</v>
      </c>
      <c r="AI28" s="37" t="s">
        <v>279</v>
      </c>
      <c r="AJ28" s="59">
        <f t="shared" si="4"/>
        <v>376756.97031777585</v>
      </c>
      <c r="AK28" s="37" t="s">
        <v>280</v>
      </c>
      <c r="AL28" s="95">
        <v>15008803.711649071</v>
      </c>
      <c r="AM28" t="s">
        <v>281</v>
      </c>
      <c r="AP28" s="37">
        <f t="shared" si="5"/>
        <v>159215250.90147856</v>
      </c>
      <c r="AQ28" s="37">
        <f t="shared" si="6"/>
        <v>144206447.1898295</v>
      </c>
      <c r="AR28" s="37">
        <f t="shared" si="7"/>
        <v>15008803.71164906</v>
      </c>
      <c r="AX28" s="37"/>
      <c r="AY28" s="37"/>
      <c r="AZ28" s="37"/>
      <c r="BA28" s="37"/>
      <c r="BB28" s="37"/>
      <c r="BC28" s="37"/>
      <c r="BD28" s="37"/>
      <c r="BE28" s="37"/>
      <c r="BF28" s="37"/>
      <c r="BI28" s="37"/>
      <c r="BO28" t="s">
        <v>317</v>
      </c>
      <c r="BP28" t="s">
        <v>6</v>
      </c>
      <c r="BQ28" t="s">
        <v>0</v>
      </c>
      <c r="BR28" s="116"/>
      <c r="BS28">
        <f>calc_tele__copy!E105</f>
        <v>2920987.5580267333</v>
      </c>
    </row>
    <row r="29" spans="1:71" x14ac:dyDescent="0.2">
      <c r="D29" t="s">
        <v>128</v>
      </c>
      <c r="E29" s="42">
        <v>352808892.02783644</v>
      </c>
      <c r="F29" s="10">
        <v>10516467.380774844</v>
      </c>
      <c r="G29" s="37"/>
      <c r="H29" s="54">
        <v>366721538.81897926</v>
      </c>
      <c r="I29" s="60">
        <v>366382535.46080923</v>
      </c>
      <c r="K29" s="66">
        <f t="shared" si="8"/>
        <v>1096429433.6883998</v>
      </c>
      <c r="O29">
        <v>23</v>
      </c>
      <c r="Q29" t="s">
        <v>197</v>
      </c>
      <c r="R29" t="s">
        <v>146</v>
      </c>
      <c r="S29">
        <v>201964352.48621926</v>
      </c>
      <c r="T29">
        <v>44218138.589446634</v>
      </c>
      <c r="U29">
        <v>0</v>
      </c>
      <c r="V29">
        <v>5886922.9007782154</v>
      </c>
      <c r="W29">
        <v>292707.36421851494</v>
      </c>
      <c r="X29" s="37">
        <f t="shared" si="0"/>
        <v>252362121.3406626</v>
      </c>
      <c r="Y29">
        <f t="shared" ref="Y29" si="11">BS37</f>
        <v>22513205.567473572</v>
      </c>
      <c r="AB29">
        <v>23</v>
      </c>
      <c r="AC29" t="s">
        <v>284</v>
      </c>
      <c r="AD29" s="41">
        <f t="shared" si="1"/>
        <v>201964352.48621926</v>
      </c>
      <c r="AE29" s="37" t="s">
        <v>278</v>
      </c>
      <c r="AF29" s="53">
        <f t="shared" si="2"/>
        <v>5886922.9007782154</v>
      </c>
      <c r="AG29" s="37" t="s">
        <v>277</v>
      </c>
      <c r="AH29" s="115">
        <f t="shared" si="3"/>
        <v>44218138.589446634</v>
      </c>
      <c r="AI29" s="37" t="s">
        <v>279</v>
      </c>
      <c r="AJ29" s="59">
        <f t="shared" si="4"/>
        <v>292707.36421851494</v>
      </c>
      <c r="AK29" s="37" t="s">
        <v>280</v>
      </c>
      <c r="AL29" s="95">
        <v>22513205.567473605</v>
      </c>
      <c r="AM29" t="s">
        <v>281</v>
      </c>
      <c r="AP29" s="37">
        <f t="shared" si="5"/>
        <v>274875326.90813619</v>
      </c>
      <c r="AQ29" s="37">
        <f t="shared" si="6"/>
        <v>252362121.3406626</v>
      </c>
      <c r="AR29" s="37">
        <f t="shared" si="7"/>
        <v>22513205.56747359</v>
      </c>
      <c r="AX29" s="37"/>
      <c r="AY29" s="37"/>
      <c r="AZ29" s="37"/>
      <c r="BA29" s="37"/>
      <c r="BB29" s="37"/>
      <c r="BC29" s="37"/>
      <c r="BD29" s="37"/>
      <c r="BE29" s="37"/>
      <c r="BF29" s="37"/>
      <c r="BI29" s="37"/>
      <c r="BO29" t="s">
        <v>317</v>
      </c>
      <c r="BP29" t="s">
        <v>6</v>
      </c>
      <c r="BQ29" t="s">
        <v>1</v>
      </c>
      <c r="BS29">
        <f>calc_tele__copy!E106</f>
        <v>0</v>
      </c>
    </row>
    <row r="30" spans="1:71" x14ac:dyDescent="0.2">
      <c r="D30" t="s">
        <v>144</v>
      </c>
      <c r="E30" s="42">
        <v>403169489.63768768</v>
      </c>
      <c r="F30" s="10">
        <v>11023359.406599861</v>
      </c>
      <c r="G30" s="37"/>
      <c r="H30" s="54">
        <v>345112148.70103472</v>
      </c>
      <c r="I30" s="60">
        <v>199206446.71564555</v>
      </c>
      <c r="K30" s="66">
        <f t="shared" si="8"/>
        <v>958511444.46096778</v>
      </c>
      <c r="O30">
        <v>24</v>
      </c>
      <c r="Q30" s="2" t="s">
        <v>197</v>
      </c>
      <c r="R30" s="2" t="s">
        <v>147</v>
      </c>
      <c r="S30" s="2">
        <v>124589843.63906081</v>
      </c>
      <c r="T30" s="2">
        <v>35031116.476991601</v>
      </c>
      <c r="U30" s="2">
        <v>0</v>
      </c>
      <c r="V30" s="2">
        <v>389743.17004601145</v>
      </c>
      <c r="W30" s="2">
        <v>134138.7363931158</v>
      </c>
      <c r="X30" s="37">
        <f t="shared" si="0"/>
        <v>160144842.02249154</v>
      </c>
      <c r="Y30" s="2">
        <f t="shared" ref="Y30" si="12">BS42</f>
        <v>30017607.423298106</v>
      </c>
      <c r="AB30">
        <v>24</v>
      </c>
      <c r="AC30" t="s">
        <v>284</v>
      </c>
      <c r="AD30" s="41">
        <f t="shared" si="1"/>
        <v>124589843.63906081</v>
      </c>
      <c r="AE30" s="37" t="s">
        <v>278</v>
      </c>
      <c r="AF30" s="53">
        <f t="shared" si="2"/>
        <v>389743.17004601145</v>
      </c>
      <c r="AG30" s="37" t="s">
        <v>277</v>
      </c>
      <c r="AH30" s="115">
        <f t="shared" si="3"/>
        <v>35031116.476991601</v>
      </c>
      <c r="AI30" s="37" t="s">
        <v>279</v>
      </c>
      <c r="AJ30" s="59">
        <f t="shared" si="4"/>
        <v>134138.7363931158</v>
      </c>
      <c r="AK30" s="37" t="s">
        <v>280</v>
      </c>
      <c r="AL30" s="95">
        <v>30017607.423298143</v>
      </c>
      <c r="AM30" t="s">
        <v>281</v>
      </c>
      <c r="AP30" s="37">
        <f t="shared" si="5"/>
        <v>190162449.44578969</v>
      </c>
      <c r="AQ30" s="37">
        <f t="shared" si="6"/>
        <v>160144842.02249154</v>
      </c>
      <c r="AR30" s="37">
        <f t="shared" si="7"/>
        <v>30017607.42329815</v>
      </c>
      <c r="AX30" s="37"/>
      <c r="AY30" s="37"/>
      <c r="AZ30" s="37"/>
      <c r="BA30" s="37"/>
      <c r="BB30" s="37"/>
      <c r="BC30" s="37"/>
      <c r="BD30" s="37"/>
      <c r="BE30" s="37"/>
      <c r="BF30" s="37"/>
      <c r="BI30" s="37"/>
      <c r="BO30" t="s">
        <v>317</v>
      </c>
      <c r="BP30" t="s">
        <v>6</v>
      </c>
      <c r="BQ30" t="s">
        <v>2</v>
      </c>
      <c r="BS30">
        <f>calc_tele__copy!E107</f>
        <v>0</v>
      </c>
    </row>
    <row r="31" spans="1:71" x14ac:dyDescent="0.2">
      <c r="D31" t="s">
        <v>130</v>
      </c>
      <c r="E31" s="42">
        <v>215868462.28286833</v>
      </c>
      <c r="F31" s="10">
        <v>2763216.8462180905</v>
      </c>
      <c r="G31" s="37"/>
      <c r="H31" s="54">
        <v>111470403.30133593</v>
      </c>
      <c r="I31" s="60">
        <v>66167916.246994205</v>
      </c>
      <c r="K31" s="66">
        <f t="shared" si="8"/>
        <v>396269998.6774165</v>
      </c>
      <c r="O31">
        <v>25</v>
      </c>
      <c r="Q31" t="s">
        <v>0</v>
      </c>
      <c r="R31" t="s">
        <v>6</v>
      </c>
      <c r="S31">
        <v>46949659.71617499</v>
      </c>
      <c r="T31">
        <v>7777276.1558707403</v>
      </c>
      <c r="U31">
        <v>0</v>
      </c>
      <c r="V31">
        <v>198665758.76320118</v>
      </c>
      <c r="W31">
        <v>54722417.12557631</v>
      </c>
      <c r="X31" s="37">
        <f t="shared" si="0"/>
        <v>308115111.76082319</v>
      </c>
      <c r="Y31">
        <f>BS28</f>
        <v>2920987.5580267333</v>
      </c>
      <c r="AB31">
        <v>25</v>
      </c>
      <c r="AC31" t="s">
        <v>284</v>
      </c>
      <c r="AD31" s="41">
        <f t="shared" si="1"/>
        <v>46949659.71617499</v>
      </c>
      <c r="AE31" s="37" t="s">
        <v>278</v>
      </c>
      <c r="AF31" s="53">
        <f t="shared" si="2"/>
        <v>198665758.76320118</v>
      </c>
      <c r="AG31" s="37" t="s">
        <v>277</v>
      </c>
      <c r="AH31" s="115">
        <f t="shared" si="3"/>
        <v>7777276.1558707403</v>
      </c>
      <c r="AI31" s="37" t="s">
        <v>279</v>
      </c>
      <c r="AJ31" s="59">
        <f t="shared" si="4"/>
        <v>54722417.12557631</v>
      </c>
      <c r="AK31" s="37" t="s">
        <v>280</v>
      </c>
      <c r="AL31" s="95">
        <v>2920987.5580267333</v>
      </c>
      <c r="AM31" t="s">
        <v>281</v>
      </c>
      <c r="AP31" s="37">
        <f t="shared" si="5"/>
        <v>311036099.31884992</v>
      </c>
      <c r="AQ31" s="37">
        <f t="shared" si="6"/>
        <v>308115111.76082319</v>
      </c>
      <c r="AR31" s="37">
        <f t="shared" si="7"/>
        <v>2920987.558026731</v>
      </c>
      <c r="AX31" s="37"/>
      <c r="AY31" s="37"/>
      <c r="AZ31" s="37"/>
      <c r="BA31" s="37"/>
      <c r="BB31" s="37"/>
      <c r="BC31" s="37"/>
      <c r="BD31" s="37"/>
      <c r="BE31" s="37"/>
      <c r="BF31" s="37"/>
      <c r="BI31" s="37"/>
      <c r="BO31" t="s">
        <v>317</v>
      </c>
      <c r="BP31" t="s">
        <v>6</v>
      </c>
      <c r="BQ31" t="s">
        <v>315</v>
      </c>
      <c r="BS31">
        <f>calc_tele__copy!E108</f>
        <v>0</v>
      </c>
    </row>
    <row r="32" spans="1:71" x14ac:dyDescent="0.2">
      <c r="B32" t="s">
        <v>145</v>
      </c>
      <c r="D32" t="s">
        <v>4</v>
      </c>
      <c r="E32" s="42">
        <v>93808525.980722234</v>
      </c>
      <c r="F32" s="10">
        <v>16419048.725812387</v>
      </c>
      <c r="G32" s="37"/>
      <c r="H32" s="54">
        <v>33602115.512977101</v>
      </c>
      <c r="I32" s="60">
        <v>376756.97031777585</v>
      </c>
      <c r="K32" s="66">
        <f t="shared" si="8"/>
        <v>144206447.1898295</v>
      </c>
      <c r="O32">
        <v>26</v>
      </c>
      <c r="Q32" t="s">
        <v>0</v>
      </c>
      <c r="R32" t="s">
        <v>145</v>
      </c>
      <c r="S32">
        <v>6049865.2952725589</v>
      </c>
      <c r="T32">
        <v>8458050.2186138872</v>
      </c>
      <c r="U32">
        <v>0</v>
      </c>
      <c r="V32">
        <v>9526514.5561398305</v>
      </c>
      <c r="W32">
        <v>64938.170048379543</v>
      </c>
      <c r="X32" s="37">
        <f t="shared" si="0"/>
        <v>24099368.240074657</v>
      </c>
      <c r="Y32">
        <f>BS33</f>
        <v>5841975.1160534667</v>
      </c>
      <c r="AB32">
        <v>26</v>
      </c>
      <c r="AC32" t="s">
        <v>284</v>
      </c>
      <c r="AD32" s="41">
        <f t="shared" si="1"/>
        <v>6049865.2952725589</v>
      </c>
      <c r="AE32" s="37" t="s">
        <v>278</v>
      </c>
      <c r="AF32" s="53">
        <f t="shared" si="2"/>
        <v>9526514.5561398305</v>
      </c>
      <c r="AG32" s="37" t="s">
        <v>277</v>
      </c>
      <c r="AH32" s="115">
        <f t="shared" si="3"/>
        <v>8458050.2186138872</v>
      </c>
      <c r="AI32" s="37" t="s">
        <v>279</v>
      </c>
      <c r="AJ32" s="59">
        <f t="shared" si="4"/>
        <v>64938.170048379543</v>
      </c>
      <c r="AK32" s="37" t="s">
        <v>280</v>
      </c>
      <c r="AL32" s="95">
        <v>5841975.1160534667</v>
      </c>
      <c r="AM32" t="s">
        <v>281</v>
      </c>
      <c r="AP32" s="37">
        <f t="shared" si="5"/>
        <v>29941343.356128123</v>
      </c>
      <c r="AQ32" s="37">
        <f t="shared" si="6"/>
        <v>24099368.240074657</v>
      </c>
      <c r="AR32" s="37">
        <f t="shared" si="7"/>
        <v>5841975.1160534658</v>
      </c>
      <c r="AX32" s="37"/>
      <c r="AY32" s="37"/>
      <c r="AZ32" s="37"/>
      <c r="BA32" s="37"/>
      <c r="BB32" s="37"/>
      <c r="BC32" s="37"/>
      <c r="BD32" s="37"/>
      <c r="BE32" s="37"/>
      <c r="BF32" s="37"/>
      <c r="BI32" s="37"/>
      <c r="BO32" t="s">
        <v>317</v>
      </c>
      <c r="BP32" t="s">
        <v>316</v>
      </c>
      <c r="BQ32" t="s">
        <v>314</v>
      </c>
      <c r="BR32" s="116"/>
      <c r="BS32">
        <f>calc_tele__copy!E109</f>
        <v>15008803.711649053</v>
      </c>
    </row>
    <row r="33" spans="1:71" x14ac:dyDescent="0.2">
      <c r="D33" t="s">
        <v>127</v>
      </c>
      <c r="E33" s="42">
        <v>6049865.2952725589</v>
      </c>
      <c r="F33" s="10">
        <v>8458050.2186138872</v>
      </c>
      <c r="G33" s="37"/>
      <c r="H33" s="54">
        <v>9526514.5561398305</v>
      </c>
      <c r="I33" s="60">
        <v>64938.170048379543</v>
      </c>
      <c r="K33" s="66">
        <f t="shared" si="8"/>
        <v>24099368.240074657</v>
      </c>
      <c r="O33">
        <v>27</v>
      </c>
      <c r="Q33" t="s">
        <v>0</v>
      </c>
      <c r="R33" t="s">
        <v>146</v>
      </c>
      <c r="S33">
        <v>14792306.792019628</v>
      </c>
      <c r="T33">
        <v>17204635.447309799</v>
      </c>
      <c r="U33">
        <v>0</v>
      </c>
      <c r="V33">
        <v>1670717.9570541126</v>
      </c>
      <c r="W33">
        <v>0</v>
      </c>
      <c r="X33" s="37">
        <f t="shared" si="0"/>
        <v>33667660.196383543</v>
      </c>
      <c r="Y33">
        <f>BS38</f>
        <v>8762962.6740801986</v>
      </c>
      <c r="AB33">
        <v>27</v>
      </c>
      <c r="AC33" t="s">
        <v>284</v>
      </c>
      <c r="AD33" s="41">
        <f t="shared" si="1"/>
        <v>14792306.792019628</v>
      </c>
      <c r="AE33" s="37" t="s">
        <v>278</v>
      </c>
      <c r="AF33" s="53">
        <f t="shared" si="2"/>
        <v>1670717.9570541126</v>
      </c>
      <c r="AG33" s="37" t="s">
        <v>277</v>
      </c>
      <c r="AH33" s="115">
        <f t="shared" si="3"/>
        <v>17204635.447309799</v>
      </c>
      <c r="AI33" s="37" t="s">
        <v>279</v>
      </c>
      <c r="AJ33" s="59">
        <f t="shared" si="4"/>
        <v>0</v>
      </c>
      <c r="AK33" s="37" t="s">
        <v>280</v>
      </c>
      <c r="AL33" s="95">
        <v>8762962.6740801986</v>
      </c>
      <c r="AM33" t="s">
        <v>281</v>
      </c>
      <c r="AP33" s="37">
        <f t="shared" si="5"/>
        <v>42430622.870463736</v>
      </c>
      <c r="AQ33" s="37">
        <f t="shared" si="6"/>
        <v>33667660.196383543</v>
      </c>
      <c r="AR33" s="37">
        <f t="shared" si="7"/>
        <v>8762962.674080193</v>
      </c>
      <c r="AX33" s="37"/>
      <c r="AY33" s="37"/>
      <c r="AZ33" s="37"/>
      <c r="BA33" s="37"/>
      <c r="BB33" s="37"/>
      <c r="BC33" s="37"/>
      <c r="BD33" s="37"/>
      <c r="BE33" s="37"/>
      <c r="BF33" s="37"/>
      <c r="BI33" s="37"/>
      <c r="BO33" t="s">
        <v>317</v>
      </c>
      <c r="BP33" t="s">
        <v>316</v>
      </c>
      <c r="BQ33" t="s">
        <v>0</v>
      </c>
      <c r="BR33" s="116"/>
      <c r="BS33">
        <f>calc_tele__copy!E110</f>
        <v>5841975.1160534667</v>
      </c>
    </row>
    <row r="34" spans="1:71" x14ac:dyDescent="0.2">
      <c r="D34" t="s">
        <v>128</v>
      </c>
      <c r="E34" s="42">
        <v>126401380.6929134</v>
      </c>
      <c r="F34" s="10">
        <v>7892849.7825569557</v>
      </c>
      <c r="G34" s="37"/>
      <c r="H34" s="54">
        <v>31286771.223309457</v>
      </c>
      <c r="I34" s="60">
        <v>19434959.704308219</v>
      </c>
      <c r="K34" s="66">
        <f t="shared" si="8"/>
        <v>185015961.40308803</v>
      </c>
      <c r="O34">
        <v>28</v>
      </c>
      <c r="Q34" s="2" t="s">
        <v>0</v>
      </c>
      <c r="R34" s="2" t="s">
        <v>147</v>
      </c>
      <c r="S34" s="2">
        <v>6892280.8763933927</v>
      </c>
      <c r="T34" s="2">
        <v>16910418.695996836</v>
      </c>
      <c r="U34" s="2">
        <v>0</v>
      </c>
      <c r="V34" s="2">
        <v>0</v>
      </c>
      <c r="W34" s="2">
        <v>0</v>
      </c>
      <c r="X34" s="37">
        <f t="shared" si="0"/>
        <v>23802699.572390229</v>
      </c>
      <c r="Y34" s="2">
        <f>BS43</f>
        <v>11683950.232106933</v>
      </c>
      <c r="AB34">
        <v>28</v>
      </c>
      <c r="AC34" t="s">
        <v>284</v>
      </c>
      <c r="AD34" s="41">
        <f t="shared" si="1"/>
        <v>6892280.8763933927</v>
      </c>
      <c r="AE34" s="37" t="s">
        <v>278</v>
      </c>
      <c r="AF34" s="53">
        <f t="shared" si="2"/>
        <v>0</v>
      </c>
      <c r="AG34" s="37" t="s">
        <v>277</v>
      </c>
      <c r="AH34" s="115">
        <f t="shared" si="3"/>
        <v>16910418.695996836</v>
      </c>
      <c r="AI34" s="37" t="s">
        <v>279</v>
      </c>
      <c r="AJ34" s="59">
        <f t="shared" si="4"/>
        <v>0</v>
      </c>
      <c r="AK34" s="37" t="s">
        <v>280</v>
      </c>
      <c r="AL34" s="95">
        <v>11683950.232106933</v>
      </c>
      <c r="AM34" t="s">
        <v>281</v>
      </c>
      <c r="AP34" s="37">
        <f t="shared" si="5"/>
        <v>35486649.80449716</v>
      </c>
      <c r="AQ34" s="37">
        <f t="shared" si="6"/>
        <v>23802699.572390229</v>
      </c>
      <c r="AR34" s="37">
        <f t="shared" si="7"/>
        <v>11683950.232106932</v>
      </c>
      <c r="AX34" s="37"/>
      <c r="AY34" s="37"/>
      <c r="AZ34" s="37"/>
      <c r="BA34" s="37"/>
      <c r="BB34" s="37"/>
      <c r="BC34" s="37"/>
      <c r="BD34" s="37"/>
      <c r="BE34" s="37"/>
      <c r="BF34" s="37"/>
      <c r="BI34" s="37"/>
      <c r="BO34" t="s">
        <v>317</v>
      </c>
      <c r="BP34" t="s">
        <v>316</v>
      </c>
      <c r="BQ34" t="s">
        <v>1</v>
      </c>
      <c r="BS34">
        <f>calc_tele__copy!E111</f>
        <v>0</v>
      </c>
    </row>
    <row r="35" spans="1:71" x14ac:dyDescent="0.2">
      <c r="D35" t="s">
        <v>144</v>
      </c>
      <c r="E35" s="42">
        <v>68608221.585215956</v>
      </c>
      <c r="F35" s="10">
        <v>8496896.4194489084</v>
      </c>
      <c r="G35" s="37"/>
      <c r="H35" s="54">
        <v>8212373.3749902472</v>
      </c>
      <c r="I35" s="60">
        <v>294917.60853430047</v>
      </c>
      <c r="K35" s="66">
        <f t="shared" si="8"/>
        <v>85612408.988189429</v>
      </c>
      <c r="O35">
        <v>29</v>
      </c>
      <c r="Q35" t="s">
        <v>198</v>
      </c>
      <c r="R35" t="s">
        <v>6</v>
      </c>
      <c r="S35">
        <v>352808892.02783644</v>
      </c>
      <c r="T35">
        <v>10516467.380774844</v>
      </c>
      <c r="U35">
        <v>0</v>
      </c>
      <c r="V35">
        <v>366721538.81897926</v>
      </c>
      <c r="W35">
        <v>366382535.46080923</v>
      </c>
      <c r="X35" s="37">
        <f t="shared" si="0"/>
        <v>1096429433.6883998</v>
      </c>
      <c r="AB35">
        <v>29</v>
      </c>
      <c r="AC35" t="s">
        <v>284</v>
      </c>
      <c r="AD35" s="41">
        <f t="shared" si="1"/>
        <v>352808892.02783644</v>
      </c>
      <c r="AE35" s="37" t="s">
        <v>278</v>
      </c>
      <c r="AF35" s="53">
        <f t="shared" si="2"/>
        <v>366721538.81897926</v>
      </c>
      <c r="AG35" s="37" t="s">
        <v>277</v>
      </c>
      <c r="AH35" s="115">
        <f t="shared" si="3"/>
        <v>10516467.380774844</v>
      </c>
      <c r="AI35" s="37" t="s">
        <v>279</v>
      </c>
      <c r="AJ35" s="59">
        <f t="shared" si="4"/>
        <v>366382535.46080923</v>
      </c>
      <c r="AK35" s="37" t="s">
        <v>280</v>
      </c>
      <c r="AL35" s="95">
        <v>0</v>
      </c>
      <c r="AM35" t="s">
        <v>281</v>
      </c>
      <c r="AP35" s="37">
        <f t="shared" si="5"/>
        <v>1096429433.6883998</v>
      </c>
      <c r="AQ35" s="37">
        <f t="shared" si="6"/>
        <v>1096429433.6883998</v>
      </c>
      <c r="AR35" s="37">
        <f t="shared" si="7"/>
        <v>0</v>
      </c>
      <c r="AX35" s="37"/>
      <c r="AY35" s="37"/>
      <c r="AZ35" s="37"/>
      <c r="BA35" s="37"/>
      <c r="BB35" s="37"/>
      <c r="BC35" s="37"/>
      <c r="BD35" s="37"/>
      <c r="BE35" s="37"/>
      <c r="BF35" s="37"/>
      <c r="BI35" s="37"/>
      <c r="BO35" t="s">
        <v>317</v>
      </c>
      <c r="BP35" t="s">
        <v>316</v>
      </c>
      <c r="BQ35" t="s">
        <v>2</v>
      </c>
      <c r="BS35">
        <f>calc_tele__copy!E112</f>
        <v>0</v>
      </c>
    </row>
    <row r="36" spans="1:71" x14ac:dyDescent="0.2">
      <c r="D36" t="s">
        <v>130</v>
      </c>
      <c r="E36" s="42">
        <v>51389395.04401315</v>
      </c>
      <c r="F36" s="10">
        <v>2213494.163874154</v>
      </c>
      <c r="G36" s="37"/>
      <c r="H36" s="54">
        <v>3123227.2599696708</v>
      </c>
      <c r="I36" s="60">
        <v>282804.20859137084</v>
      </c>
      <c r="K36" s="66">
        <f t="shared" si="8"/>
        <v>57008920.676448353</v>
      </c>
      <c r="O36">
        <v>30</v>
      </c>
      <c r="Q36" t="s">
        <v>198</v>
      </c>
      <c r="R36" t="s">
        <v>145</v>
      </c>
      <c r="S36">
        <v>126401380.6929134</v>
      </c>
      <c r="T36">
        <v>7892849.7825569557</v>
      </c>
      <c r="U36">
        <v>0</v>
      </c>
      <c r="V36">
        <v>31286771.223309457</v>
      </c>
      <c r="W36">
        <v>19434959.704308219</v>
      </c>
      <c r="X36" s="37">
        <f t="shared" si="0"/>
        <v>185015961.40308803</v>
      </c>
      <c r="AB36">
        <v>30</v>
      </c>
      <c r="AC36" t="s">
        <v>284</v>
      </c>
      <c r="AD36" s="41">
        <f t="shared" si="1"/>
        <v>126401380.6929134</v>
      </c>
      <c r="AE36" s="37" t="s">
        <v>278</v>
      </c>
      <c r="AF36" s="53">
        <f t="shared" si="2"/>
        <v>31286771.223309457</v>
      </c>
      <c r="AG36" s="37" t="s">
        <v>277</v>
      </c>
      <c r="AH36" s="115">
        <f t="shared" si="3"/>
        <v>7892849.7825569557</v>
      </c>
      <c r="AI36" s="37" t="s">
        <v>279</v>
      </c>
      <c r="AJ36" s="59">
        <f t="shared" si="4"/>
        <v>19434959.704308219</v>
      </c>
      <c r="AK36" s="37" t="s">
        <v>280</v>
      </c>
      <c r="AL36" s="95">
        <v>0</v>
      </c>
      <c r="AM36" t="s">
        <v>281</v>
      </c>
      <c r="AP36" s="37">
        <f t="shared" si="5"/>
        <v>185015961.40308803</v>
      </c>
      <c r="AQ36" s="37">
        <f t="shared" si="6"/>
        <v>185015961.40308803</v>
      </c>
      <c r="AR36" s="37">
        <f t="shared" si="7"/>
        <v>0</v>
      </c>
      <c r="AX36" s="37"/>
      <c r="AY36" s="37"/>
      <c r="AZ36" s="37"/>
      <c r="BA36" s="37"/>
      <c r="BB36" s="37"/>
      <c r="BC36" s="37"/>
      <c r="BD36" s="37"/>
      <c r="BE36" s="37"/>
      <c r="BF36" s="37"/>
      <c r="BI36" s="37"/>
      <c r="BO36" t="s">
        <v>317</v>
      </c>
      <c r="BP36" t="s">
        <v>316</v>
      </c>
      <c r="BQ36" t="s">
        <v>315</v>
      </c>
      <c r="BS36">
        <f>calc_tele__copy!E113</f>
        <v>0</v>
      </c>
    </row>
    <row r="37" spans="1:71" x14ac:dyDescent="0.2">
      <c r="B37" t="s">
        <v>146</v>
      </c>
      <c r="D37" t="s">
        <v>4</v>
      </c>
      <c r="E37" s="42">
        <v>201964352.48621926</v>
      </c>
      <c r="F37" s="10">
        <v>44218138.589446634</v>
      </c>
      <c r="G37" s="37"/>
      <c r="H37" s="54">
        <v>5886922.9007782154</v>
      </c>
      <c r="I37" s="60">
        <v>292707.36421851494</v>
      </c>
      <c r="K37" s="66">
        <f t="shared" si="8"/>
        <v>252362121.3406626</v>
      </c>
      <c r="O37">
        <v>31</v>
      </c>
      <c r="Q37" t="s">
        <v>198</v>
      </c>
      <c r="R37" t="s">
        <v>146</v>
      </c>
      <c r="S37">
        <v>147670513.99375638</v>
      </c>
      <c r="T37">
        <v>16358911.315888152</v>
      </c>
      <c r="U37">
        <v>0</v>
      </c>
      <c r="V37">
        <v>25236845.406816985</v>
      </c>
      <c r="W37">
        <v>4501619.4343592944</v>
      </c>
      <c r="X37" s="37">
        <f t="shared" si="0"/>
        <v>193767890.15082079</v>
      </c>
      <c r="AB37">
        <v>31</v>
      </c>
      <c r="AC37" t="s">
        <v>284</v>
      </c>
      <c r="AD37" s="41">
        <f t="shared" si="1"/>
        <v>147670513.99375638</v>
      </c>
      <c r="AE37" s="37" t="s">
        <v>278</v>
      </c>
      <c r="AF37" s="53">
        <f t="shared" si="2"/>
        <v>25236845.406816985</v>
      </c>
      <c r="AG37" s="37" t="s">
        <v>277</v>
      </c>
      <c r="AH37" s="115">
        <f t="shared" si="3"/>
        <v>16358911.315888152</v>
      </c>
      <c r="AI37" s="37" t="s">
        <v>279</v>
      </c>
      <c r="AJ37" s="59">
        <f t="shared" si="4"/>
        <v>4501619.4343592944</v>
      </c>
      <c r="AK37" s="37" t="s">
        <v>280</v>
      </c>
      <c r="AL37" s="95">
        <v>0</v>
      </c>
      <c r="AM37" t="s">
        <v>281</v>
      </c>
      <c r="AP37" s="37">
        <f t="shared" si="5"/>
        <v>193767890.15082082</v>
      </c>
      <c r="AQ37" s="37">
        <f t="shared" si="6"/>
        <v>193767890.15082079</v>
      </c>
      <c r="AR37" s="37">
        <f t="shared" si="7"/>
        <v>0</v>
      </c>
      <c r="AX37" s="37"/>
      <c r="AY37" s="37"/>
      <c r="AZ37" s="37"/>
      <c r="BA37" s="37"/>
      <c r="BB37" s="37"/>
      <c r="BC37" s="37"/>
      <c r="BD37" s="37"/>
      <c r="BE37" s="37"/>
      <c r="BF37" s="37"/>
      <c r="BI37" s="37"/>
      <c r="BO37" t="s">
        <v>317</v>
      </c>
      <c r="BP37" t="s">
        <v>8</v>
      </c>
      <c r="BQ37" t="s">
        <v>314</v>
      </c>
      <c r="BR37" s="116"/>
      <c r="BS37">
        <f>calc_tele__copy!E114</f>
        <v>22513205.567473572</v>
      </c>
    </row>
    <row r="38" spans="1:71" s="126" customFormat="1" x14ac:dyDescent="0.2">
      <c r="D38" s="126" t="s">
        <v>127</v>
      </c>
      <c r="E38" s="127">
        <v>14792306.792019628</v>
      </c>
      <c r="F38" s="126">
        <v>17204635.447309799</v>
      </c>
      <c r="G38" s="127"/>
      <c r="H38" s="127">
        <v>1670717.9570541126</v>
      </c>
      <c r="I38" s="127">
        <v>0</v>
      </c>
      <c r="K38" s="127">
        <f t="shared" si="8"/>
        <v>33667660.196383543</v>
      </c>
      <c r="O38" s="126">
        <v>32</v>
      </c>
      <c r="Q38" s="128" t="s">
        <v>198</v>
      </c>
      <c r="R38" s="128" t="s">
        <v>147</v>
      </c>
      <c r="S38" s="128">
        <v>140848188.65088058</v>
      </c>
      <c r="T38" s="128">
        <v>24191465.293708097</v>
      </c>
      <c r="U38" s="128">
        <v>0</v>
      </c>
      <c r="V38" s="128">
        <v>7248267.0838227738</v>
      </c>
      <c r="W38" s="128">
        <v>0</v>
      </c>
      <c r="X38" s="127">
        <f t="shared" si="0"/>
        <v>172287921.02841145</v>
      </c>
      <c r="Y38" s="128"/>
      <c r="AB38" s="126">
        <v>32</v>
      </c>
      <c r="AC38" s="126" t="s">
        <v>284</v>
      </c>
      <c r="AD38" s="129">
        <f t="shared" si="1"/>
        <v>140848188.65088058</v>
      </c>
      <c r="AE38" s="127" t="s">
        <v>278</v>
      </c>
      <c r="AF38" s="129">
        <f t="shared" si="2"/>
        <v>7248267.0838227738</v>
      </c>
      <c r="AG38" s="127" t="s">
        <v>277</v>
      </c>
      <c r="AH38" s="129">
        <f t="shared" si="3"/>
        <v>24191465.293708097</v>
      </c>
      <c r="AI38" s="127" t="s">
        <v>279</v>
      </c>
      <c r="AJ38" s="129">
        <f t="shared" si="4"/>
        <v>0</v>
      </c>
      <c r="AK38" s="127" t="s">
        <v>280</v>
      </c>
      <c r="AL38" s="130">
        <v>0</v>
      </c>
      <c r="AM38" s="126" t="s">
        <v>281</v>
      </c>
      <c r="AP38" s="127">
        <f t="shared" si="5"/>
        <v>172287921.02841145</v>
      </c>
      <c r="AQ38" s="127">
        <f t="shared" si="6"/>
        <v>172287921.02841145</v>
      </c>
      <c r="AR38" s="127">
        <f t="shared" si="7"/>
        <v>0</v>
      </c>
      <c r="AX38" s="127"/>
      <c r="AY38" s="127"/>
      <c r="AZ38" s="127"/>
      <c r="BA38" s="127"/>
      <c r="BB38" s="127"/>
      <c r="BC38" s="127"/>
      <c r="BD38" s="127"/>
      <c r="BE38" s="127"/>
      <c r="BF38" s="127"/>
      <c r="BI38" s="127"/>
      <c r="BO38" s="126" t="s">
        <v>317</v>
      </c>
      <c r="BP38" s="126" t="s">
        <v>8</v>
      </c>
      <c r="BQ38" s="126" t="s">
        <v>0</v>
      </c>
      <c r="BR38" s="131"/>
      <c r="BS38" s="126">
        <f>calc_tele__copy!E115</f>
        <v>8762962.6740801986</v>
      </c>
    </row>
    <row r="39" spans="1:71" x14ac:dyDescent="0.2">
      <c r="D39" t="s">
        <v>128</v>
      </c>
      <c r="E39" s="42">
        <v>147670513.99375638</v>
      </c>
      <c r="F39" s="10">
        <v>16358911.315888152</v>
      </c>
      <c r="G39" s="37"/>
      <c r="H39" s="54">
        <v>25236845.406816985</v>
      </c>
      <c r="I39" s="60">
        <v>4501619.4343592944</v>
      </c>
      <c r="K39" s="66">
        <f t="shared" si="8"/>
        <v>193767890.15082079</v>
      </c>
      <c r="O39">
        <v>33</v>
      </c>
      <c r="Q39" t="s">
        <v>199</v>
      </c>
      <c r="R39" t="s">
        <v>6</v>
      </c>
      <c r="S39">
        <v>403169489.63768768</v>
      </c>
      <c r="T39">
        <v>11023359.406599861</v>
      </c>
      <c r="U39">
        <v>0</v>
      </c>
      <c r="V39">
        <v>345112148.70103472</v>
      </c>
      <c r="W39">
        <v>199206446.71564555</v>
      </c>
      <c r="X39" s="37">
        <f t="shared" si="0"/>
        <v>958511444.46096778</v>
      </c>
      <c r="AB39">
        <v>33</v>
      </c>
      <c r="AC39" t="s">
        <v>284</v>
      </c>
      <c r="AD39" s="41">
        <f t="shared" si="1"/>
        <v>403169489.63768768</v>
      </c>
      <c r="AE39" s="37" t="s">
        <v>278</v>
      </c>
      <c r="AF39" s="53">
        <f t="shared" si="2"/>
        <v>345112148.70103472</v>
      </c>
      <c r="AG39" s="37" t="s">
        <v>277</v>
      </c>
      <c r="AH39" s="115">
        <f t="shared" si="3"/>
        <v>11023359.406599861</v>
      </c>
      <c r="AI39" s="37" t="s">
        <v>279</v>
      </c>
      <c r="AJ39" s="59">
        <f t="shared" si="4"/>
        <v>199206446.71564555</v>
      </c>
      <c r="AK39" s="37" t="s">
        <v>280</v>
      </c>
      <c r="AL39" s="95">
        <v>0</v>
      </c>
      <c r="AM39" t="s">
        <v>281</v>
      </c>
      <c r="AP39" s="37">
        <f t="shared" si="5"/>
        <v>958511444.4609679</v>
      </c>
      <c r="AQ39" s="37">
        <f t="shared" si="6"/>
        <v>958511444.46096778</v>
      </c>
      <c r="AR39" s="37">
        <f t="shared" si="7"/>
        <v>0</v>
      </c>
      <c r="AX39" s="37"/>
      <c r="AY39" s="37"/>
      <c r="AZ39" s="37"/>
      <c r="BA39" s="37"/>
      <c r="BB39" s="37"/>
      <c r="BC39" s="37"/>
      <c r="BD39" s="37"/>
      <c r="BE39" s="37"/>
      <c r="BF39" s="37"/>
      <c r="BI39" s="37"/>
      <c r="BO39" t="s">
        <v>317</v>
      </c>
      <c r="BP39" t="s">
        <v>8</v>
      </c>
      <c r="BQ39" t="s">
        <v>1</v>
      </c>
      <c r="BS39">
        <f>calc_tele__copy!E116</f>
        <v>0</v>
      </c>
    </row>
    <row r="40" spans="1:71" x14ac:dyDescent="0.2">
      <c r="D40" t="s">
        <v>144</v>
      </c>
      <c r="E40" s="42">
        <v>56455113.785599694</v>
      </c>
      <c r="F40" s="10">
        <v>5229249.1496687951</v>
      </c>
      <c r="G40" s="37"/>
      <c r="H40" s="54">
        <v>1674320.5532049558</v>
      </c>
      <c r="I40" s="60">
        <v>15302.957232930888</v>
      </c>
      <c r="K40" s="66">
        <f t="shared" si="8"/>
        <v>63373986.445706375</v>
      </c>
      <c r="O40">
        <v>34</v>
      </c>
      <c r="Q40" t="s">
        <v>199</v>
      </c>
      <c r="R40" t="s">
        <v>145</v>
      </c>
      <c r="S40">
        <v>68608221.585215956</v>
      </c>
      <c r="T40">
        <v>8496896.4194489084</v>
      </c>
      <c r="U40">
        <v>0</v>
      </c>
      <c r="V40">
        <v>8212373.3749902472</v>
      </c>
      <c r="W40">
        <v>294917.60853430047</v>
      </c>
      <c r="X40" s="37">
        <f t="shared" si="0"/>
        <v>85612408.988189429</v>
      </c>
      <c r="AB40">
        <v>34</v>
      </c>
      <c r="AC40" t="s">
        <v>284</v>
      </c>
      <c r="AD40" s="41">
        <f t="shared" si="1"/>
        <v>68608221.585215956</v>
      </c>
      <c r="AE40" s="37" t="s">
        <v>278</v>
      </c>
      <c r="AF40" s="53">
        <f t="shared" si="2"/>
        <v>8212373.3749902472</v>
      </c>
      <c r="AG40" s="37" t="s">
        <v>277</v>
      </c>
      <c r="AH40" s="115">
        <f t="shared" si="3"/>
        <v>8496896.4194489084</v>
      </c>
      <c r="AI40" s="37" t="s">
        <v>279</v>
      </c>
      <c r="AJ40" s="59">
        <f t="shared" si="4"/>
        <v>294917.60853430047</v>
      </c>
      <c r="AK40" s="37" t="s">
        <v>280</v>
      </c>
      <c r="AL40" s="95">
        <v>0</v>
      </c>
      <c r="AM40" t="s">
        <v>281</v>
      </c>
      <c r="AP40" s="37">
        <f t="shared" si="5"/>
        <v>85612408.988189429</v>
      </c>
      <c r="AQ40" s="37">
        <f t="shared" si="6"/>
        <v>85612408.988189429</v>
      </c>
      <c r="AR40" s="37">
        <f t="shared" si="7"/>
        <v>0</v>
      </c>
      <c r="AX40" s="37"/>
      <c r="AY40" s="37"/>
      <c r="AZ40" s="37"/>
      <c r="BA40" s="37"/>
      <c r="BB40" s="37"/>
      <c r="BC40" s="37"/>
      <c r="BD40" s="37"/>
      <c r="BE40" s="37"/>
      <c r="BF40" s="37"/>
      <c r="BI40" s="37"/>
      <c r="BO40" t="s">
        <v>317</v>
      </c>
      <c r="BP40" t="s">
        <v>8</v>
      </c>
      <c r="BQ40" t="s">
        <v>2</v>
      </c>
      <c r="BS40">
        <f>calc_tele__copy!E117</f>
        <v>0</v>
      </c>
    </row>
    <row r="41" spans="1:71" x14ac:dyDescent="0.2">
      <c r="D41" t="s">
        <v>130</v>
      </c>
      <c r="E41" s="42">
        <v>40011083.202286579</v>
      </c>
      <c r="F41" s="10">
        <v>2341839.7665914553</v>
      </c>
      <c r="G41" s="37"/>
      <c r="H41" s="54">
        <v>503842.79456928757</v>
      </c>
      <c r="I41" s="60">
        <v>0</v>
      </c>
      <c r="K41" s="66">
        <f t="shared" si="8"/>
        <v>42856765.763447322</v>
      </c>
      <c r="O41">
        <v>35</v>
      </c>
      <c r="Q41" t="s">
        <v>199</v>
      </c>
      <c r="R41" t="s">
        <v>146</v>
      </c>
      <c r="S41">
        <v>56455113.785599694</v>
      </c>
      <c r="T41">
        <v>5229249.1496687951</v>
      </c>
      <c r="U41">
        <v>0</v>
      </c>
      <c r="V41">
        <v>1674320.5532049558</v>
      </c>
      <c r="W41">
        <v>15302.957232930888</v>
      </c>
      <c r="X41" s="37">
        <f t="shared" si="0"/>
        <v>63373986.445706375</v>
      </c>
      <c r="AB41">
        <v>35</v>
      </c>
      <c r="AC41" t="s">
        <v>284</v>
      </c>
      <c r="AD41" s="41">
        <f t="shared" si="1"/>
        <v>56455113.785599694</v>
      </c>
      <c r="AE41" s="37" t="s">
        <v>278</v>
      </c>
      <c r="AF41" s="53">
        <f t="shared" si="2"/>
        <v>1674320.5532049558</v>
      </c>
      <c r="AG41" s="37" t="s">
        <v>277</v>
      </c>
      <c r="AH41" s="115">
        <f t="shared" si="3"/>
        <v>5229249.1496687951</v>
      </c>
      <c r="AI41" s="37" t="s">
        <v>279</v>
      </c>
      <c r="AJ41" s="59">
        <f t="shared" si="4"/>
        <v>15302.957232930888</v>
      </c>
      <c r="AK41" s="37" t="s">
        <v>280</v>
      </c>
      <c r="AL41" s="95">
        <v>0</v>
      </c>
      <c r="AM41" t="s">
        <v>281</v>
      </c>
      <c r="AP41" s="37">
        <f t="shared" si="5"/>
        <v>63373986.445706375</v>
      </c>
      <c r="AQ41" s="37">
        <f t="shared" si="6"/>
        <v>63373986.445706375</v>
      </c>
      <c r="AR41" s="37">
        <f t="shared" si="7"/>
        <v>0</v>
      </c>
      <c r="AX41" s="37"/>
      <c r="AY41" s="37"/>
      <c r="AZ41" s="37"/>
      <c r="BA41" s="37"/>
      <c r="BB41" s="37"/>
      <c r="BC41" s="37"/>
      <c r="BD41" s="37"/>
      <c r="BE41" s="37"/>
      <c r="BF41" s="37"/>
      <c r="BI41" s="37"/>
      <c r="BO41" t="s">
        <v>317</v>
      </c>
      <c r="BP41" t="s">
        <v>8</v>
      </c>
      <c r="BQ41" t="s">
        <v>315</v>
      </c>
      <c r="BS41">
        <f>calc_tele__copy!E118</f>
        <v>0</v>
      </c>
    </row>
    <row r="42" spans="1:71" x14ac:dyDescent="0.2">
      <c r="B42" t="s">
        <v>147</v>
      </c>
      <c r="D42" t="s">
        <v>4</v>
      </c>
      <c r="E42" s="42">
        <v>124589843.63906081</v>
      </c>
      <c r="F42" s="10">
        <v>35031116.476991601</v>
      </c>
      <c r="G42" s="37"/>
      <c r="H42" s="54">
        <v>389743.17004601145</v>
      </c>
      <c r="I42" s="60">
        <v>134138.7363931158</v>
      </c>
      <c r="K42" s="66">
        <f t="shared" si="8"/>
        <v>160144842.02249154</v>
      </c>
      <c r="O42">
        <v>36</v>
      </c>
      <c r="Q42" s="2" t="s">
        <v>199</v>
      </c>
      <c r="R42" s="2" t="s">
        <v>147</v>
      </c>
      <c r="S42" s="2">
        <v>22327786.231300637</v>
      </c>
      <c r="T42" s="2">
        <v>5949641.958997665</v>
      </c>
      <c r="U42" s="2">
        <v>0</v>
      </c>
      <c r="V42" s="2">
        <v>0</v>
      </c>
      <c r="W42" s="2">
        <v>0</v>
      </c>
      <c r="X42" s="37">
        <f t="shared" si="0"/>
        <v>28277428.190298304</v>
      </c>
      <c r="Y42" s="2"/>
      <c r="AB42">
        <v>36</v>
      </c>
      <c r="AC42" t="s">
        <v>284</v>
      </c>
      <c r="AD42" s="41">
        <f t="shared" si="1"/>
        <v>22327786.231300637</v>
      </c>
      <c r="AE42" s="37" t="s">
        <v>278</v>
      </c>
      <c r="AF42" s="53">
        <f t="shared" si="2"/>
        <v>0</v>
      </c>
      <c r="AG42" s="37" t="s">
        <v>277</v>
      </c>
      <c r="AH42" s="115">
        <f t="shared" si="3"/>
        <v>5949641.958997665</v>
      </c>
      <c r="AI42" s="37" t="s">
        <v>279</v>
      </c>
      <c r="AJ42" s="59">
        <f t="shared" si="4"/>
        <v>0</v>
      </c>
      <c r="AK42" s="37" t="s">
        <v>280</v>
      </c>
      <c r="AL42" s="95">
        <v>0</v>
      </c>
      <c r="AM42" t="s">
        <v>281</v>
      </c>
      <c r="AP42" s="37">
        <f t="shared" si="5"/>
        <v>28277428.190298304</v>
      </c>
      <c r="AQ42" s="37">
        <f t="shared" si="6"/>
        <v>28277428.190298304</v>
      </c>
      <c r="AR42" s="37">
        <f t="shared" si="7"/>
        <v>0</v>
      </c>
      <c r="AX42" s="37"/>
      <c r="AY42" s="37"/>
      <c r="AZ42" s="37"/>
      <c r="BA42" s="37"/>
      <c r="BB42" s="37"/>
      <c r="BC42" s="37"/>
      <c r="BD42" s="37"/>
      <c r="BE42" s="37"/>
      <c r="BF42" s="37"/>
      <c r="BI42" s="37"/>
      <c r="BO42" t="s">
        <v>317</v>
      </c>
      <c r="BP42" t="s">
        <v>9</v>
      </c>
      <c r="BQ42" t="s">
        <v>314</v>
      </c>
      <c r="BR42" s="116"/>
      <c r="BS42">
        <f>calc_tele__copy!E119</f>
        <v>30017607.423298106</v>
      </c>
    </row>
    <row r="43" spans="1:71" x14ac:dyDescent="0.2">
      <c r="D43" t="s">
        <v>127</v>
      </c>
      <c r="E43" s="42">
        <v>6892280.8763933927</v>
      </c>
      <c r="F43" s="10">
        <v>16910418.695996836</v>
      </c>
      <c r="G43" s="37"/>
      <c r="H43" s="54">
        <v>0</v>
      </c>
      <c r="I43" s="60">
        <v>0</v>
      </c>
      <c r="K43" s="66">
        <f t="shared" si="8"/>
        <v>23802699.572390229</v>
      </c>
      <c r="O43">
        <v>37</v>
      </c>
      <c r="Q43" t="s">
        <v>200</v>
      </c>
      <c r="R43" t="s">
        <v>6</v>
      </c>
      <c r="S43">
        <v>215868462.28286833</v>
      </c>
      <c r="T43">
        <v>2763216.8462180905</v>
      </c>
      <c r="U43">
        <v>0</v>
      </c>
      <c r="V43">
        <v>111470403.30133593</v>
      </c>
      <c r="W43">
        <v>66167916.246994205</v>
      </c>
      <c r="X43" s="37">
        <f t="shared" si="0"/>
        <v>396269998.6774165</v>
      </c>
      <c r="AB43">
        <v>37</v>
      </c>
      <c r="AC43" t="s">
        <v>284</v>
      </c>
      <c r="AD43" s="41">
        <f t="shared" si="1"/>
        <v>215868462.28286833</v>
      </c>
      <c r="AE43" s="37" t="s">
        <v>278</v>
      </c>
      <c r="AF43" s="53">
        <f t="shared" si="2"/>
        <v>111470403.30133593</v>
      </c>
      <c r="AG43" s="37" t="s">
        <v>277</v>
      </c>
      <c r="AH43" s="115">
        <f t="shared" si="3"/>
        <v>2763216.8462180905</v>
      </c>
      <c r="AI43" s="37" t="s">
        <v>279</v>
      </c>
      <c r="AJ43" s="59">
        <f t="shared" si="4"/>
        <v>66167916.246994205</v>
      </c>
      <c r="AK43" s="37" t="s">
        <v>280</v>
      </c>
      <c r="AL43" s="95">
        <v>0</v>
      </c>
      <c r="AM43" t="s">
        <v>281</v>
      </c>
      <c r="AP43" s="37">
        <f t="shared" si="5"/>
        <v>396269998.67741656</v>
      </c>
      <c r="AQ43" s="37">
        <f t="shared" si="6"/>
        <v>396269998.6774165</v>
      </c>
      <c r="AR43" s="37">
        <f t="shared" si="7"/>
        <v>0</v>
      </c>
      <c r="AX43" s="37"/>
      <c r="AY43" s="37"/>
      <c r="AZ43" s="37"/>
      <c r="BA43" s="37"/>
      <c r="BB43" s="37"/>
      <c r="BC43" s="37"/>
      <c r="BD43" s="37"/>
      <c r="BE43" s="37"/>
      <c r="BF43" s="37"/>
      <c r="BI43" s="37"/>
      <c r="BO43" t="s">
        <v>317</v>
      </c>
      <c r="BP43" t="s">
        <v>9</v>
      </c>
      <c r="BQ43" t="s">
        <v>0</v>
      </c>
      <c r="BR43" s="116"/>
      <c r="BS43">
        <f>calc_tele__copy!E120</f>
        <v>11683950.232106933</v>
      </c>
    </row>
    <row r="44" spans="1:71" x14ac:dyDescent="0.2">
      <c r="D44" t="s">
        <v>128</v>
      </c>
      <c r="E44" s="42">
        <v>140848188.65088058</v>
      </c>
      <c r="F44" s="10">
        <v>24191465.293708097</v>
      </c>
      <c r="G44" s="37"/>
      <c r="H44" s="54">
        <v>7248267.0838227738</v>
      </c>
      <c r="I44" s="60">
        <v>0</v>
      </c>
      <c r="K44" s="66">
        <f t="shared" si="8"/>
        <v>172287921.02841145</v>
      </c>
      <c r="O44">
        <v>38</v>
      </c>
      <c r="Q44" t="s">
        <v>200</v>
      </c>
      <c r="R44" t="s">
        <v>145</v>
      </c>
      <c r="S44">
        <v>51389395.04401315</v>
      </c>
      <c r="T44">
        <v>2213494.163874154</v>
      </c>
      <c r="U44">
        <v>0</v>
      </c>
      <c r="V44">
        <v>3123227.2599696708</v>
      </c>
      <c r="W44">
        <v>282804.20859137084</v>
      </c>
      <c r="X44" s="37">
        <f t="shared" si="0"/>
        <v>57008920.676448353</v>
      </c>
      <c r="AB44">
        <v>38</v>
      </c>
      <c r="AC44" t="s">
        <v>284</v>
      </c>
      <c r="AD44" s="41">
        <f t="shared" si="1"/>
        <v>51389395.04401315</v>
      </c>
      <c r="AE44" s="37" t="s">
        <v>278</v>
      </c>
      <c r="AF44" s="53">
        <f t="shared" si="2"/>
        <v>3123227.2599696708</v>
      </c>
      <c r="AG44" s="37" t="s">
        <v>277</v>
      </c>
      <c r="AH44" s="115">
        <f t="shared" si="3"/>
        <v>2213494.163874154</v>
      </c>
      <c r="AI44" s="37" t="s">
        <v>279</v>
      </c>
      <c r="AJ44" s="59">
        <f t="shared" si="4"/>
        <v>282804.20859137084</v>
      </c>
      <c r="AK44" s="37" t="s">
        <v>280</v>
      </c>
      <c r="AL44" s="95">
        <v>0</v>
      </c>
      <c r="AM44" t="s">
        <v>281</v>
      </c>
      <c r="AP44" s="37">
        <f t="shared" si="5"/>
        <v>57008920.676448353</v>
      </c>
      <c r="AQ44" s="37">
        <f t="shared" si="6"/>
        <v>57008920.676448353</v>
      </c>
      <c r="AR44" s="37">
        <f t="shared" si="7"/>
        <v>0</v>
      </c>
      <c r="AX44" s="37"/>
      <c r="AY44" s="37"/>
      <c r="AZ44" s="37"/>
      <c r="BA44" s="37"/>
      <c r="BB44" s="37"/>
      <c r="BC44" s="37"/>
      <c r="BD44" s="37"/>
      <c r="BE44" s="37"/>
      <c r="BF44" s="37"/>
      <c r="BI44" s="37"/>
      <c r="BO44" t="s">
        <v>317</v>
      </c>
      <c r="BP44" t="s">
        <v>9</v>
      </c>
      <c r="BQ44" t="s">
        <v>1</v>
      </c>
      <c r="BS44">
        <f>calc_tele__copy!E121</f>
        <v>0</v>
      </c>
    </row>
    <row r="45" spans="1:71" x14ac:dyDescent="0.2">
      <c r="D45" t="s">
        <v>144</v>
      </c>
      <c r="E45" s="42">
        <v>22327786.231300637</v>
      </c>
      <c r="F45" s="10">
        <v>5949641.958997665</v>
      </c>
      <c r="G45" s="37"/>
      <c r="H45" s="54">
        <v>0</v>
      </c>
      <c r="I45" s="60">
        <v>0</v>
      </c>
      <c r="K45" s="66">
        <f t="shared" si="8"/>
        <v>28277428.190298304</v>
      </c>
      <c r="O45">
        <v>39</v>
      </c>
      <c r="Q45" t="s">
        <v>200</v>
      </c>
      <c r="R45" t="s">
        <v>146</v>
      </c>
      <c r="S45">
        <v>40011083.202286579</v>
      </c>
      <c r="T45">
        <v>2341839.7665914553</v>
      </c>
      <c r="U45">
        <v>0</v>
      </c>
      <c r="V45">
        <v>503842.79456928757</v>
      </c>
      <c r="W45">
        <v>0</v>
      </c>
      <c r="X45" s="37">
        <f t="shared" si="0"/>
        <v>42856765.763447322</v>
      </c>
      <c r="AB45">
        <v>39</v>
      </c>
      <c r="AC45" t="s">
        <v>284</v>
      </c>
      <c r="AD45" s="41">
        <f t="shared" si="1"/>
        <v>40011083.202286579</v>
      </c>
      <c r="AE45" s="37" t="s">
        <v>278</v>
      </c>
      <c r="AF45" s="53">
        <f t="shared" si="2"/>
        <v>503842.79456928757</v>
      </c>
      <c r="AG45" s="37" t="s">
        <v>277</v>
      </c>
      <c r="AH45" s="115">
        <f t="shared" si="3"/>
        <v>2341839.7665914553</v>
      </c>
      <c r="AI45" s="37" t="s">
        <v>279</v>
      </c>
      <c r="AJ45" s="59">
        <f t="shared" si="4"/>
        <v>0</v>
      </c>
      <c r="AK45" s="37" t="s">
        <v>280</v>
      </c>
      <c r="AL45" s="95">
        <v>0</v>
      </c>
      <c r="AM45" t="s">
        <v>281</v>
      </c>
      <c r="AP45" s="37">
        <f t="shared" si="5"/>
        <v>42856765.763447322</v>
      </c>
      <c r="AQ45" s="37">
        <f t="shared" si="6"/>
        <v>42856765.763447322</v>
      </c>
      <c r="AR45" s="37">
        <f t="shared" si="7"/>
        <v>0</v>
      </c>
      <c r="AX45" s="37"/>
      <c r="AY45" s="37"/>
      <c r="AZ45" s="37"/>
      <c r="BA45" s="37"/>
      <c r="BB45" s="37"/>
      <c r="BC45" s="37"/>
      <c r="BD45" s="37"/>
      <c r="BE45" s="37"/>
      <c r="BF45" s="37"/>
      <c r="BI45" s="37"/>
      <c r="BO45" t="s">
        <v>317</v>
      </c>
      <c r="BP45" t="s">
        <v>9</v>
      </c>
      <c r="BQ45" t="s">
        <v>2</v>
      </c>
      <c r="BS45">
        <f>calc_tele__copy!E122</f>
        <v>0</v>
      </c>
    </row>
    <row r="46" spans="1:71" x14ac:dyDescent="0.2">
      <c r="D46" t="s">
        <v>130</v>
      </c>
      <c r="E46" s="42">
        <v>24802793.620145433</v>
      </c>
      <c r="F46" s="10">
        <v>3634612.3570721303</v>
      </c>
      <c r="G46" s="37"/>
      <c r="H46" s="54">
        <v>380514.69230167364</v>
      </c>
      <c r="I46" s="60">
        <v>0</v>
      </c>
      <c r="K46" s="66">
        <f t="shared" si="8"/>
        <v>28817920.669519234</v>
      </c>
      <c r="O46">
        <v>40</v>
      </c>
      <c r="Q46" s="2" t="s">
        <v>200</v>
      </c>
      <c r="R46" s="2" t="s">
        <v>147</v>
      </c>
      <c r="S46" s="2">
        <v>24802793.620145433</v>
      </c>
      <c r="T46" s="2">
        <v>3634612.3570721303</v>
      </c>
      <c r="U46" s="2">
        <v>0</v>
      </c>
      <c r="V46" s="2">
        <v>380514.69230167364</v>
      </c>
      <c r="W46" s="2">
        <v>0</v>
      </c>
      <c r="X46" s="37">
        <f t="shared" si="0"/>
        <v>28817920.669519234</v>
      </c>
      <c r="Y46" s="2"/>
      <c r="AB46" s="2">
        <v>40</v>
      </c>
      <c r="AC46" s="2" t="s">
        <v>284</v>
      </c>
      <c r="AD46" s="122">
        <f t="shared" si="1"/>
        <v>24802793.620145433</v>
      </c>
      <c r="AE46" s="121" t="s">
        <v>278</v>
      </c>
      <c r="AF46" s="123">
        <f t="shared" si="2"/>
        <v>380514.69230167364</v>
      </c>
      <c r="AG46" s="121" t="s">
        <v>277</v>
      </c>
      <c r="AH46" s="124">
        <f t="shared" si="3"/>
        <v>3634612.3570721303</v>
      </c>
      <c r="AI46" s="121" t="s">
        <v>279</v>
      </c>
      <c r="AJ46" s="125">
        <f t="shared" si="4"/>
        <v>0</v>
      </c>
      <c r="AK46" s="121" t="s">
        <v>280</v>
      </c>
      <c r="AL46" s="119">
        <v>0</v>
      </c>
      <c r="AM46" s="2" t="s">
        <v>281</v>
      </c>
      <c r="AP46" s="37">
        <f t="shared" si="5"/>
        <v>28817920.669519234</v>
      </c>
      <c r="AQ46" s="37">
        <f t="shared" si="6"/>
        <v>28817920.669519234</v>
      </c>
      <c r="AR46" s="37">
        <f t="shared" si="7"/>
        <v>0</v>
      </c>
      <c r="AX46" s="37"/>
      <c r="AY46" s="37"/>
      <c r="AZ46" s="37"/>
      <c r="BA46" s="37"/>
      <c r="BB46" s="37"/>
      <c r="BC46" s="37"/>
      <c r="BD46" s="37"/>
      <c r="BE46" s="37"/>
      <c r="BF46" s="37"/>
      <c r="BI46" s="37"/>
      <c r="BO46" t="s">
        <v>317</v>
      </c>
      <c r="BP46" t="s">
        <v>9</v>
      </c>
      <c r="BQ46" t="s">
        <v>315</v>
      </c>
      <c r="BS46">
        <f>calc_tele__copy!E123</f>
        <v>0</v>
      </c>
    </row>
    <row r="47" spans="1:71" x14ac:dyDescent="0.2">
      <c r="A47" s="38" t="s">
        <v>149</v>
      </c>
      <c r="B47" s="38" t="s">
        <v>143</v>
      </c>
      <c r="C47" s="38"/>
      <c r="D47" s="38" t="s">
        <v>4</v>
      </c>
      <c r="E47" s="41">
        <v>81473629.872409165</v>
      </c>
      <c r="F47" s="48">
        <v>1543015.456262093</v>
      </c>
      <c r="G47" s="39"/>
      <c r="H47" s="53">
        <v>109067014.22781603</v>
      </c>
      <c r="I47" s="59">
        <v>17636474.739204232</v>
      </c>
      <c r="J47" s="38"/>
      <c r="K47" s="65">
        <f t="shared" si="8"/>
        <v>209720134.29569152</v>
      </c>
      <c r="O47">
        <v>41</v>
      </c>
      <c r="P47" s="38" t="s">
        <v>149</v>
      </c>
      <c r="Q47" t="s">
        <v>197</v>
      </c>
      <c r="R47" t="s">
        <v>6</v>
      </c>
      <c r="S47">
        <v>81473629.872409165</v>
      </c>
      <c r="T47">
        <v>1543015.456262093</v>
      </c>
      <c r="U47">
        <v>0</v>
      </c>
      <c r="V47">
        <v>109067014.22781603</v>
      </c>
      <c r="W47">
        <v>17636474.739204232</v>
      </c>
      <c r="X47" s="37">
        <f t="shared" si="0"/>
        <v>209720134.29569152</v>
      </c>
      <c r="Y47">
        <f t="shared" ref="Y47" si="13">BS47</f>
        <v>7415328.8367642947</v>
      </c>
      <c r="AB47">
        <v>41</v>
      </c>
      <c r="AC47" t="s">
        <v>284</v>
      </c>
      <c r="AD47" s="42">
        <f t="shared" si="1"/>
        <v>81473629.872409165</v>
      </c>
      <c r="AE47" s="37" t="s">
        <v>278</v>
      </c>
      <c r="AF47" s="54">
        <f t="shared" si="2"/>
        <v>109067014.22781603</v>
      </c>
      <c r="AG47" s="37" t="s">
        <v>277</v>
      </c>
      <c r="AH47" s="74">
        <f t="shared" si="3"/>
        <v>1543015.456262093</v>
      </c>
      <c r="AI47" s="37" t="s">
        <v>279</v>
      </c>
      <c r="AJ47" s="60">
        <f t="shared" si="4"/>
        <v>17636474.739204232</v>
      </c>
      <c r="AK47" s="37" t="s">
        <v>280</v>
      </c>
      <c r="AL47" s="95">
        <v>7415328.836764304</v>
      </c>
      <c r="AM47" t="s">
        <v>281</v>
      </c>
      <c r="AP47" s="37">
        <f t="shared" si="5"/>
        <v>217135463.13245583</v>
      </c>
      <c r="AQ47" s="37">
        <f t="shared" si="6"/>
        <v>209720134.29569152</v>
      </c>
      <c r="AR47" s="37">
        <f t="shared" si="7"/>
        <v>7415328.8367643058</v>
      </c>
      <c r="AX47" s="37"/>
      <c r="AY47" s="37"/>
      <c r="AZ47" s="37"/>
      <c r="BA47" s="37"/>
      <c r="BB47" s="37"/>
      <c r="BC47" s="37"/>
      <c r="BD47" s="37"/>
      <c r="BE47" s="37"/>
      <c r="BF47" s="37"/>
      <c r="BI47" s="37"/>
      <c r="BO47" t="s">
        <v>132</v>
      </c>
      <c r="BP47" t="s">
        <v>6</v>
      </c>
      <c r="BQ47" t="s">
        <v>314</v>
      </c>
      <c r="BR47" s="116"/>
      <c r="BS47">
        <f>calc_tele__copy!E124</f>
        <v>7415328.8367642947</v>
      </c>
    </row>
    <row r="48" spans="1:71" x14ac:dyDescent="0.2">
      <c r="D48" t="s">
        <v>127</v>
      </c>
      <c r="E48" s="42">
        <v>21134043.305389691</v>
      </c>
      <c r="F48" s="10">
        <v>2538744.9738407135</v>
      </c>
      <c r="G48" s="37"/>
      <c r="H48" s="54">
        <v>98706250.711840943</v>
      </c>
      <c r="I48" s="60">
        <v>25707911.329698507</v>
      </c>
      <c r="K48" s="66">
        <f t="shared" si="8"/>
        <v>148086950.32076985</v>
      </c>
      <c r="O48">
        <v>42</v>
      </c>
      <c r="Q48" t="s">
        <v>197</v>
      </c>
      <c r="R48" t="s">
        <v>145</v>
      </c>
      <c r="S48">
        <v>64405375.914436787</v>
      </c>
      <c r="T48">
        <v>5540978.3476145966</v>
      </c>
      <c r="U48">
        <v>0</v>
      </c>
      <c r="V48">
        <v>16504584.464850808</v>
      </c>
      <c r="W48">
        <v>221280.47188515964</v>
      </c>
      <c r="X48" s="37">
        <f t="shared" si="0"/>
        <v>86672219.198787361</v>
      </c>
      <c r="Y48">
        <f t="shared" ref="Y48" si="14">BS52</f>
        <v>14830657.673528589</v>
      </c>
      <c r="AB48">
        <v>42</v>
      </c>
      <c r="AC48" t="s">
        <v>284</v>
      </c>
      <c r="AD48" s="41">
        <f t="shared" si="1"/>
        <v>64405375.914436787</v>
      </c>
      <c r="AE48" s="37" t="s">
        <v>278</v>
      </c>
      <c r="AF48" s="53">
        <f t="shared" si="2"/>
        <v>16504584.464850808</v>
      </c>
      <c r="AG48" s="37" t="s">
        <v>277</v>
      </c>
      <c r="AH48" s="115">
        <f t="shared" si="3"/>
        <v>5540978.3476145966</v>
      </c>
      <c r="AI48" s="37" t="s">
        <v>279</v>
      </c>
      <c r="AJ48" s="59">
        <f t="shared" si="4"/>
        <v>221280.47188515964</v>
      </c>
      <c r="AK48" s="37" t="s">
        <v>280</v>
      </c>
      <c r="AL48" s="95">
        <v>14830657.673528608</v>
      </c>
      <c r="AM48" t="s">
        <v>281</v>
      </c>
      <c r="AP48" s="37">
        <f t="shared" si="5"/>
        <v>101502876.87231597</v>
      </c>
      <c r="AQ48" s="37">
        <f t="shared" si="6"/>
        <v>86672219.198787361</v>
      </c>
      <c r="AR48" s="37">
        <f t="shared" si="7"/>
        <v>14830657.673528612</v>
      </c>
      <c r="AX48" s="37"/>
      <c r="AY48" s="37"/>
      <c r="AZ48" s="37"/>
      <c r="BA48" s="37"/>
      <c r="BB48" s="37"/>
      <c r="BC48" s="37"/>
      <c r="BD48" s="37"/>
      <c r="BE48" s="37"/>
      <c r="BF48" s="37"/>
      <c r="BI48" s="37"/>
      <c r="BO48" t="s">
        <v>132</v>
      </c>
      <c r="BP48" t="s">
        <v>6</v>
      </c>
      <c r="BQ48" t="s">
        <v>0</v>
      </c>
      <c r="BR48" s="116"/>
      <c r="BS48">
        <f>calc_tele__copy!E125</f>
        <v>2886317.0825605406</v>
      </c>
    </row>
    <row r="49" spans="2:71" x14ac:dyDescent="0.2">
      <c r="D49" t="s">
        <v>128</v>
      </c>
      <c r="E49" s="42">
        <v>195754518.9823589</v>
      </c>
      <c r="F49" s="10">
        <v>1737569.1094984952</v>
      </c>
      <c r="G49" s="37"/>
      <c r="H49" s="54">
        <v>197969794.33701986</v>
      </c>
      <c r="I49" s="60">
        <v>205417321.95317626</v>
      </c>
      <c r="K49" s="66">
        <f t="shared" si="8"/>
        <v>600879204.38205349</v>
      </c>
      <c r="O49">
        <v>43</v>
      </c>
      <c r="Q49" t="s">
        <v>197</v>
      </c>
      <c r="R49" t="s">
        <v>146</v>
      </c>
      <c r="S49">
        <v>116710284.60466304</v>
      </c>
      <c r="T49">
        <v>19709525.881380558</v>
      </c>
      <c r="U49">
        <v>0</v>
      </c>
      <c r="V49">
        <v>6962254.0383947622</v>
      </c>
      <c r="W49">
        <v>0</v>
      </c>
      <c r="X49" s="37">
        <f t="shared" si="0"/>
        <v>143382064.52443835</v>
      </c>
      <c r="Y49">
        <f t="shared" ref="Y49" si="15">BS57</f>
        <v>22245986.51029288</v>
      </c>
      <c r="AB49">
        <v>43</v>
      </c>
      <c r="AC49" t="s">
        <v>284</v>
      </c>
      <c r="AD49" s="41">
        <f t="shared" si="1"/>
        <v>116710284.60466304</v>
      </c>
      <c r="AE49" s="37" t="s">
        <v>278</v>
      </c>
      <c r="AF49" s="53">
        <f t="shared" si="2"/>
        <v>6962254.0383947622</v>
      </c>
      <c r="AG49" s="37" t="s">
        <v>277</v>
      </c>
      <c r="AH49" s="115">
        <f t="shared" si="3"/>
        <v>19709525.881380558</v>
      </c>
      <c r="AI49" s="37" t="s">
        <v>279</v>
      </c>
      <c r="AJ49" s="59">
        <f t="shared" si="4"/>
        <v>0</v>
      </c>
      <c r="AK49" s="37" t="s">
        <v>280</v>
      </c>
      <c r="AL49" s="95">
        <v>22245986.51029291</v>
      </c>
      <c r="AM49" t="s">
        <v>281</v>
      </c>
      <c r="AP49" s="37">
        <f t="shared" si="5"/>
        <v>165628051.0347313</v>
      </c>
      <c r="AQ49" s="37">
        <f t="shared" si="6"/>
        <v>143382064.52443835</v>
      </c>
      <c r="AR49" s="37">
        <f t="shared" si="7"/>
        <v>22245986.510292947</v>
      </c>
      <c r="AX49" s="37"/>
      <c r="AY49" s="37"/>
      <c r="AZ49" s="37"/>
      <c r="BA49" s="37"/>
      <c r="BB49" s="37"/>
      <c r="BC49" s="37"/>
      <c r="BD49" s="37"/>
      <c r="BE49" s="37"/>
      <c r="BF49" s="37"/>
      <c r="BI49" s="37"/>
      <c r="BO49" t="s">
        <v>132</v>
      </c>
      <c r="BP49" t="s">
        <v>6</v>
      </c>
      <c r="BQ49" t="s">
        <v>1</v>
      </c>
      <c r="BS49">
        <f>calc_tele__copy!E126</f>
        <v>0</v>
      </c>
    </row>
    <row r="50" spans="2:71" x14ac:dyDescent="0.2">
      <c r="D50" t="s">
        <v>144</v>
      </c>
      <c r="E50" s="42">
        <v>217434915.53243527</v>
      </c>
      <c r="F50" s="10">
        <v>3067690.9732198166</v>
      </c>
      <c r="G50" s="37"/>
      <c r="H50" s="54">
        <v>172698981.50980812</v>
      </c>
      <c r="I50" s="60">
        <v>80816674.473011494</v>
      </c>
      <c r="K50" s="66">
        <f t="shared" si="8"/>
        <v>474018262.48847473</v>
      </c>
      <c r="O50">
        <v>44</v>
      </c>
      <c r="Q50" s="2" t="s">
        <v>197</v>
      </c>
      <c r="R50" s="2" t="s">
        <v>147</v>
      </c>
      <c r="S50" s="2">
        <v>74179042.120196506</v>
      </c>
      <c r="T50" s="2">
        <v>10962559.123539984</v>
      </c>
      <c r="U50" s="2">
        <v>0</v>
      </c>
      <c r="V50" s="2">
        <v>0</v>
      </c>
      <c r="W50" s="2">
        <v>0</v>
      </c>
      <c r="X50" s="37">
        <f t="shared" si="0"/>
        <v>85141601.243736491</v>
      </c>
      <c r="Y50" s="2">
        <f t="shared" ref="Y50" si="16">BS62</f>
        <v>29661315.347057179</v>
      </c>
      <c r="AB50">
        <v>44</v>
      </c>
      <c r="AC50" t="s">
        <v>284</v>
      </c>
      <c r="AD50" s="41">
        <f t="shared" si="1"/>
        <v>74179042.120196506</v>
      </c>
      <c r="AE50" s="37" t="s">
        <v>278</v>
      </c>
      <c r="AF50" s="53">
        <f t="shared" si="2"/>
        <v>0</v>
      </c>
      <c r="AG50" s="37" t="s">
        <v>277</v>
      </c>
      <c r="AH50" s="115">
        <f t="shared" si="3"/>
        <v>10962559.123539984</v>
      </c>
      <c r="AI50" s="37" t="s">
        <v>279</v>
      </c>
      <c r="AJ50" s="59">
        <f t="shared" si="4"/>
        <v>0</v>
      </c>
      <c r="AK50" s="37" t="s">
        <v>280</v>
      </c>
      <c r="AL50" s="95">
        <v>29661315.347057216</v>
      </c>
      <c r="AM50" t="s">
        <v>281</v>
      </c>
      <c r="AP50" s="37">
        <f t="shared" si="5"/>
        <v>114802916.5907937</v>
      </c>
      <c r="AQ50" s="37">
        <f t="shared" si="6"/>
        <v>85141601.243736491</v>
      </c>
      <c r="AR50" s="37">
        <f t="shared" si="7"/>
        <v>29661315.347057208</v>
      </c>
      <c r="AX50" s="37"/>
      <c r="AY50" s="37"/>
      <c r="AZ50" s="37"/>
      <c r="BA50" s="37"/>
      <c r="BB50" s="37"/>
      <c r="BC50" s="37"/>
      <c r="BD50" s="37"/>
      <c r="BE50" s="37"/>
      <c r="BF50" s="37"/>
      <c r="BI50" s="37"/>
      <c r="BO50" t="s">
        <v>132</v>
      </c>
      <c r="BP50" t="s">
        <v>6</v>
      </c>
      <c r="BQ50" t="s">
        <v>2</v>
      </c>
      <c r="BS50">
        <f>calc_tele__copy!E127</f>
        <v>0</v>
      </c>
    </row>
    <row r="51" spans="2:71" x14ac:dyDescent="0.2">
      <c r="D51" t="s">
        <v>130</v>
      </c>
      <c r="E51" s="42">
        <v>112598040.24811779</v>
      </c>
      <c r="F51" s="10">
        <v>80026.379136229662</v>
      </c>
      <c r="G51" s="37"/>
      <c r="H51" s="54">
        <v>59762323.724988244</v>
      </c>
      <c r="I51" s="60">
        <v>30900963.565005478</v>
      </c>
      <c r="K51" s="66">
        <f t="shared" si="8"/>
        <v>203341353.91724774</v>
      </c>
      <c r="O51">
        <v>45</v>
      </c>
      <c r="Q51" t="s">
        <v>0</v>
      </c>
      <c r="R51" t="s">
        <v>6</v>
      </c>
      <c r="S51">
        <v>21134043.305389691</v>
      </c>
      <c r="T51">
        <v>2538744.9738407135</v>
      </c>
      <c r="U51">
        <v>0</v>
      </c>
      <c r="V51">
        <v>98706250.711840943</v>
      </c>
      <c r="W51">
        <v>25707911.329698507</v>
      </c>
      <c r="X51" s="37">
        <f t="shared" si="0"/>
        <v>148086950.32076985</v>
      </c>
      <c r="Y51">
        <f>BS48</f>
        <v>2886317.0825605406</v>
      </c>
      <c r="AB51">
        <v>45</v>
      </c>
      <c r="AC51" t="s">
        <v>284</v>
      </c>
      <c r="AD51" s="41">
        <f t="shared" si="1"/>
        <v>21134043.305389691</v>
      </c>
      <c r="AE51" s="37" t="s">
        <v>278</v>
      </c>
      <c r="AF51" s="53">
        <f t="shared" si="2"/>
        <v>98706250.711840943</v>
      </c>
      <c r="AG51" s="37" t="s">
        <v>277</v>
      </c>
      <c r="AH51" s="115">
        <f t="shared" si="3"/>
        <v>2538744.9738407135</v>
      </c>
      <c r="AI51" s="37" t="s">
        <v>279</v>
      </c>
      <c r="AJ51" s="59">
        <f t="shared" si="4"/>
        <v>25707911.329698507</v>
      </c>
      <c r="AK51" s="37" t="s">
        <v>280</v>
      </c>
      <c r="AL51" s="95">
        <v>2886317.0825605406</v>
      </c>
      <c r="AM51" t="s">
        <v>281</v>
      </c>
      <c r="AP51" s="37">
        <f t="shared" si="5"/>
        <v>150973267.40333039</v>
      </c>
      <c r="AQ51" s="37">
        <f t="shared" si="6"/>
        <v>148086950.32076985</v>
      </c>
      <c r="AR51" s="37">
        <f t="shared" si="7"/>
        <v>2886317.0825605392</v>
      </c>
      <c r="AX51" s="37"/>
      <c r="AY51" s="37"/>
      <c r="AZ51" s="37"/>
      <c r="BA51" s="37"/>
      <c r="BB51" s="37"/>
      <c r="BC51" s="37"/>
      <c r="BD51" s="37"/>
      <c r="BE51" s="37"/>
      <c r="BF51" s="37"/>
      <c r="BI51" s="37"/>
      <c r="BO51" t="s">
        <v>132</v>
      </c>
      <c r="BP51" t="s">
        <v>6</v>
      </c>
      <c r="BQ51" t="s">
        <v>315</v>
      </c>
      <c r="BS51">
        <f>calc_tele__copy!E128</f>
        <v>0</v>
      </c>
    </row>
    <row r="52" spans="2:71" x14ac:dyDescent="0.2">
      <c r="B52" t="s">
        <v>145</v>
      </c>
      <c r="D52" t="s">
        <v>4</v>
      </c>
      <c r="E52" s="42">
        <v>64405375.914436787</v>
      </c>
      <c r="F52" s="10">
        <v>5540978.3476145966</v>
      </c>
      <c r="G52" s="37"/>
      <c r="H52" s="54">
        <v>16504584.464850808</v>
      </c>
      <c r="I52" s="60">
        <v>221280.47188515964</v>
      </c>
      <c r="K52" s="66">
        <f t="shared" si="8"/>
        <v>86672219.198787361</v>
      </c>
      <c r="O52">
        <v>46</v>
      </c>
      <c r="Q52" t="s">
        <v>0</v>
      </c>
      <c r="R52" t="s">
        <v>145</v>
      </c>
      <c r="S52">
        <v>8093006.1001928095</v>
      </c>
      <c r="T52">
        <v>3752009.2852966329</v>
      </c>
      <c r="U52">
        <v>0</v>
      </c>
      <c r="V52">
        <v>11451144.898287579</v>
      </c>
      <c r="W52">
        <v>0</v>
      </c>
      <c r="X52" s="37">
        <f t="shared" si="0"/>
        <v>23296160.283777021</v>
      </c>
      <c r="Y52">
        <f>BS53</f>
        <v>5772634.1651210813</v>
      </c>
      <c r="AB52">
        <v>46</v>
      </c>
      <c r="AC52" t="s">
        <v>284</v>
      </c>
      <c r="AD52" s="41">
        <f t="shared" si="1"/>
        <v>8093006.1001928095</v>
      </c>
      <c r="AE52" s="37" t="s">
        <v>278</v>
      </c>
      <c r="AF52" s="53">
        <f t="shared" si="2"/>
        <v>11451144.898287579</v>
      </c>
      <c r="AG52" s="37" t="s">
        <v>277</v>
      </c>
      <c r="AH52" s="115">
        <f t="shared" si="3"/>
        <v>3752009.2852966329</v>
      </c>
      <c r="AI52" s="37" t="s">
        <v>279</v>
      </c>
      <c r="AJ52" s="59">
        <f t="shared" si="4"/>
        <v>0</v>
      </c>
      <c r="AK52" s="37" t="s">
        <v>280</v>
      </c>
      <c r="AL52" s="95">
        <v>5772634.1651210813</v>
      </c>
      <c r="AM52" t="s">
        <v>281</v>
      </c>
      <c r="AP52" s="37">
        <f t="shared" si="5"/>
        <v>29068794.448898103</v>
      </c>
      <c r="AQ52" s="37">
        <f t="shared" si="6"/>
        <v>23296160.283777021</v>
      </c>
      <c r="AR52" s="37">
        <f t="shared" si="7"/>
        <v>5772634.1651210822</v>
      </c>
      <c r="AX52" s="37"/>
      <c r="AY52" s="37"/>
      <c r="AZ52" s="37"/>
      <c r="BA52" s="37"/>
      <c r="BB52" s="37"/>
      <c r="BC52" s="37"/>
      <c r="BD52" s="37"/>
      <c r="BE52" s="37"/>
      <c r="BF52" s="37"/>
      <c r="BI52" s="37"/>
      <c r="BO52" t="s">
        <v>132</v>
      </c>
      <c r="BP52" t="s">
        <v>316</v>
      </c>
      <c r="BQ52" t="s">
        <v>314</v>
      </c>
      <c r="BR52" s="116"/>
      <c r="BS52">
        <f>calc_tele__copy!E129</f>
        <v>14830657.673528589</v>
      </c>
    </row>
    <row r="53" spans="2:71" x14ac:dyDescent="0.2">
      <c r="D53" t="s">
        <v>127</v>
      </c>
      <c r="E53" s="42">
        <v>8093006.1001928095</v>
      </c>
      <c r="F53" s="10">
        <v>3752009.2852966329</v>
      </c>
      <c r="G53" s="37"/>
      <c r="H53" s="54">
        <v>11451144.898287579</v>
      </c>
      <c r="I53" s="60">
        <v>0</v>
      </c>
      <c r="K53" s="66">
        <f t="shared" si="8"/>
        <v>23296160.283777021</v>
      </c>
      <c r="O53">
        <v>47</v>
      </c>
      <c r="Q53" t="s">
        <v>0</v>
      </c>
      <c r="R53" t="s">
        <v>146</v>
      </c>
      <c r="S53">
        <v>4926758.7732418776</v>
      </c>
      <c r="T53">
        <v>11694862.915211042</v>
      </c>
      <c r="U53">
        <v>0</v>
      </c>
      <c r="V53">
        <v>1836086.7427130355</v>
      </c>
      <c r="W53">
        <v>0</v>
      </c>
      <c r="X53" s="37">
        <f t="shared" si="0"/>
        <v>18457708.431165956</v>
      </c>
      <c r="Y53">
        <f>BS58</f>
        <v>8658951.2476816196</v>
      </c>
      <c r="AB53">
        <v>47</v>
      </c>
      <c r="AC53" t="s">
        <v>284</v>
      </c>
      <c r="AD53" s="41">
        <f t="shared" si="1"/>
        <v>4926758.7732418776</v>
      </c>
      <c r="AE53" s="37" t="s">
        <v>278</v>
      </c>
      <c r="AF53" s="53">
        <f t="shared" si="2"/>
        <v>1836086.7427130355</v>
      </c>
      <c r="AG53" s="37" t="s">
        <v>277</v>
      </c>
      <c r="AH53" s="115">
        <f t="shared" si="3"/>
        <v>11694862.915211042</v>
      </c>
      <c r="AI53" s="37" t="s">
        <v>279</v>
      </c>
      <c r="AJ53" s="59">
        <f t="shared" si="4"/>
        <v>0</v>
      </c>
      <c r="AK53" s="37" t="s">
        <v>280</v>
      </c>
      <c r="AL53" s="95">
        <v>8658951.2476816196</v>
      </c>
      <c r="AM53" t="s">
        <v>281</v>
      </c>
      <c r="AP53" s="37">
        <f t="shared" si="5"/>
        <v>27116659.678847574</v>
      </c>
      <c r="AQ53" s="37">
        <f t="shared" si="6"/>
        <v>18457708.431165956</v>
      </c>
      <c r="AR53" s="37">
        <f t="shared" si="7"/>
        <v>8658951.2476816177</v>
      </c>
      <c r="AX53" s="37"/>
      <c r="AY53" s="37"/>
      <c r="AZ53" s="37"/>
      <c r="BA53" s="37"/>
      <c r="BB53" s="37"/>
      <c r="BC53" s="37"/>
      <c r="BD53" s="37"/>
      <c r="BE53" s="37"/>
      <c r="BF53" s="37"/>
      <c r="BI53" s="37"/>
      <c r="BO53" t="s">
        <v>132</v>
      </c>
      <c r="BP53" t="s">
        <v>316</v>
      </c>
      <c r="BQ53" t="s">
        <v>0</v>
      </c>
      <c r="BR53" s="116"/>
      <c r="BS53">
        <f>calc_tele__copy!E130</f>
        <v>5772634.1651210813</v>
      </c>
    </row>
    <row r="54" spans="2:71" x14ac:dyDescent="0.2">
      <c r="D54" t="s">
        <v>128</v>
      </c>
      <c r="E54" s="42">
        <v>69213913.584064662</v>
      </c>
      <c r="F54" s="10">
        <v>3918628.2191704465</v>
      </c>
      <c r="G54" s="37"/>
      <c r="H54" s="54">
        <v>17567405.999074034</v>
      </c>
      <c r="I54" s="60">
        <v>10021555.797855699</v>
      </c>
      <c r="K54" s="66">
        <f t="shared" si="8"/>
        <v>100721503.60016486</v>
      </c>
      <c r="O54">
        <v>48</v>
      </c>
      <c r="Q54" s="2" t="s">
        <v>0</v>
      </c>
      <c r="R54" s="2" t="s">
        <v>147</v>
      </c>
      <c r="S54" s="2">
        <v>3180471.1033630664</v>
      </c>
      <c r="T54" s="2">
        <v>8235833.2737576906</v>
      </c>
      <c r="U54" s="2">
        <v>0</v>
      </c>
      <c r="V54" s="2">
        <v>0</v>
      </c>
      <c r="W54" s="2">
        <v>0</v>
      </c>
      <c r="X54" s="37">
        <f t="shared" si="0"/>
        <v>11416304.377120757</v>
      </c>
      <c r="Y54" s="2">
        <f>BS63</f>
        <v>11545268.330242163</v>
      </c>
      <c r="AB54">
        <v>48</v>
      </c>
      <c r="AC54" t="s">
        <v>284</v>
      </c>
      <c r="AD54" s="41">
        <f t="shared" si="1"/>
        <v>3180471.1033630664</v>
      </c>
      <c r="AE54" s="37" t="s">
        <v>278</v>
      </c>
      <c r="AF54" s="53">
        <f t="shared" si="2"/>
        <v>0</v>
      </c>
      <c r="AG54" s="37" t="s">
        <v>277</v>
      </c>
      <c r="AH54" s="115">
        <f t="shared" si="3"/>
        <v>8235833.2737576906</v>
      </c>
      <c r="AI54" s="37" t="s">
        <v>279</v>
      </c>
      <c r="AJ54" s="59">
        <f t="shared" si="4"/>
        <v>0</v>
      </c>
      <c r="AK54" s="37" t="s">
        <v>280</v>
      </c>
      <c r="AL54" s="95">
        <v>11545268.330242163</v>
      </c>
      <c r="AM54" t="s">
        <v>281</v>
      </c>
      <c r="AP54" s="37">
        <f t="shared" si="5"/>
        <v>22961572.70736292</v>
      </c>
      <c r="AQ54" s="37">
        <f t="shared" si="6"/>
        <v>11416304.377120757</v>
      </c>
      <c r="AR54" s="37">
        <f t="shared" si="7"/>
        <v>11545268.330242163</v>
      </c>
      <c r="AX54" s="37"/>
      <c r="AY54" s="37"/>
      <c r="AZ54" s="37"/>
      <c r="BA54" s="37"/>
      <c r="BB54" s="37"/>
      <c r="BC54" s="37"/>
      <c r="BD54" s="37"/>
      <c r="BE54" s="37"/>
      <c r="BF54" s="37"/>
      <c r="BI54" s="37"/>
      <c r="BO54" t="s">
        <v>132</v>
      </c>
      <c r="BP54" t="s">
        <v>316</v>
      </c>
      <c r="BQ54" t="s">
        <v>1</v>
      </c>
      <c r="BS54">
        <f>calc_tele__copy!E131</f>
        <v>0</v>
      </c>
    </row>
    <row r="55" spans="2:71" x14ac:dyDescent="0.2">
      <c r="D55" t="s">
        <v>144</v>
      </c>
      <c r="E55" s="42">
        <v>36632396.416932628</v>
      </c>
      <c r="F55" s="10">
        <v>3081118.4261475853</v>
      </c>
      <c r="G55" s="37"/>
      <c r="H55" s="54">
        <v>5556460.4864016781</v>
      </c>
      <c r="I55" s="60">
        <v>165336.48692017715</v>
      </c>
      <c r="K55" s="66">
        <f t="shared" si="8"/>
        <v>45435311.81640207</v>
      </c>
      <c r="O55">
        <v>49</v>
      </c>
      <c r="Q55" t="s">
        <v>198</v>
      </c>
      <c r="R55" t="s">
        <v>6</v>
      </c>
      <c r="S55">
        <v>195754518.9823589</v>
      </c>
      <c r="T55">
        <v>1737569.1094984952</v>
      </c>
      <c r="U55">
        <v>0</v>
      </c>
      <c r="V55">
        <v>197969794.33701986</v>
      </c>
      <c r="W55">
        <v>205417321.95317626</v>
      </c>
      <c r="X55" s="37">
        <f t="shared" si="0"/>
        <v>600879204.38205349</v>
      </c>
      <c r="AB55">
        <v>49</v>
      </c>
      <c r="AC55" t="s">
        <v>284</v>
      </c>
      <c r="AD55" s="41">
        <f t="shared" si="1"/>
        <v>195754518.9823589</v>
      </c>
      <c r="AE55" s="37" t="s">
        <v>278</v>
      </c>
      <c r="AF55" s="53">
        <f t="shared" si="2"/>
        <v>197969794.33701986</v>
      </c>
      <c r="AG55" s="37" t="s">
        <v>277</v>
      </c>
      <c r="AH55" s="115">
        <f t="shared" si="3"/>
        <v>1737569.1094984952</v>
      </c>
      <c r="AI55" s="37" t="s">
        <v>279</v>
      </c>
      <c r="AJ55" s="59">
        <f t="shared" si="4"/>
        <v>205417321.95317626</v>
      </c>
      <c r="AK55" s="37" t="s">
        <v>280</v>
      </c>
      <c r="AL55" s="95">
        <v>0</v>
      </c>
      <c r="AM55" t="s">
        <v>281</v>
      </c>
      <c r="AP55" s="37">
        <f t="shared" si="5"/>
        <v>600879204.38205349</v>
      </c>
      <c r="AQ55" s="37">
        <f t="shared" si="6"/>
        <v>600879204.38205349</v>
      </c>
      <c r="AR55" s="37">
        <f t="shared" si="7"/>
        <v>0</v>
      </c>
      <c r="AX55" s="37"/>
      <c r="AY55" s="37"/>
      <c r="AZ55" s="37"/>
      <c r="BA55" s="37"/>
      <c r="BB55" s="37"/>
      <c r="BC55" s="37"/>
      <c r="BD55" s="37"/>
      <c r="BE55" s="37"/>
      <c r="BF55" s="37"/>
      <c r="BI55" s="37"/>
      <c r="BO55" t="s">
        <v>132</v>
      </c>
      <c r="BP55" t="s">
        <v>316</v>
      </c>
      <c r="BQ55" t="s">
        <v>2</v>
      </c>
      <c r="BS55">
        <f>calc_tele__copy!E132</f>
        <v>0</v>
      </c>
    </row>
    <row r="56" spans="2:71" x14ac:dyDescent="0.2">
      <c r="D56" t="s">
        <v>130</v>
      </c>
      <c r="E56" s="42">
        <v>28568403.087492175</v>
      </c>
      <c r="F56" s="10">
        <v>809976.53482679871</v>
      </c>
      <c r="G56" s="37"/>
      <c r="H56" s="54">
        <v>1220094.077952391</v>
      </c>
      <c r="I56" s="60">
        <v>133093.4990263689</v>
      </c>
      <c r="K56" s="66">
        <f t="shared" si="8"/>
        <v>30731567.199297737</v>
      </c>
      <c r="O56">
        <v>50</v>
      </c>
      <c r="Q56" t="s">
        <v>198</v>
      </c>
      <c r="R56" t="s">
        <v>145</v>
      </c>
      <c r="S56">
        <v>69213913.584064662</v>
      </c>
      <c r="T56">
        <v>3918628.2191704465</v>
      </c>
      <c r="U56">
        <v>0</v>
      </c>
      <c r="V56">
        <v>17567405.999074034</v>
      </c>
      <c r="W56">
        <v>10021555.797855699</v>
      </c>
      <c r="X56" s="37">
        <f t="shared" si="0"/>
        <v>100721503.60016486</v>
      </c>
      <c r="AB56">
        <v>50</v>
      </c>
      <c r="AC56" t="s">
        <v>284</v>
      </c>
      <c r="AD56" s="41">
        <f t="shared" si="1"/>
        <v>69213913.584064662</v>
      </c>
      <c r="AE56" s="37" t="s">
        <v>278</v>
      </c>
      <c r="AF56" s="53">
        <f t="shared" si="2"/>
        <v>17567405.999074034</v>
      </c>
      <c r="AG56" s="37" t="s">
        <v>277</v>
      </c>
      <c r="AH56" s="115">
        <f t="shared" si="3"/>
        <v>3918628.2191704465</v>
      </c>
      <c r="AI56" s="37" t="s">
        <v>279</v>
      </c>
      <c r="AJ56" s="59">
        <f t="shared" si="4"/>
        <v>10021555.797855699</v>
      </c>
      <c r="AK56" s="37" t="s">
        <v>280</v>
      </c>
      <c r="AL56" s="95">
        <v>0</v>
      </c>
      <c r="AM56" t="s">
        <v>281</v>
      </c>
      <c r="AP56" s="37">
        <f t="shared" si="5"/>
        <v>100721503.60016486</v>
      </c>
      <c r="AQ56" s="37">
        <f t="shared" si="6"/>
        <v>100721503.60016486</v>
      </c>
      <c r="AR56" s="37">
        <f t="shared" si="7"/>
        <v>0</v>
      </c>
      <c r="AX56" s="37"/>
      <c r="AY56" s="37"/>
      <c r="AZ56" s="37"/>
      <c r="BA56" s="37"/>
      <c r="BB56" s="37"/>
      <c r="BC56" s="37"/>
      <c r="BD56" s="37"/>
      <c r="BE56" s="37"/>
      <c r="BF56" s="37"/>
      <c r="BI56" s="37"/>
      <c r="BO56" t="s">
        <v>132</v>
      </c>
      <c r="BP56" t="s">
        <v>316</v>
      </c>
      <c r="BQ56" t="s">
        <v>315</v>
      </c>
      <c r="BS56">
        <f>calc_tele__copy!E133</f>
        <v>0</v>
      </c>
    </row>
    <row r="57" spans="2:71" x14ac:dyDescent="0.2">
      <c r="B57" t="s">
        <v>146</v>
      </c>
      <c r="D57" t="s">
        <v>4</v>
      </c>
      <c r="E57" s="42">
        <v>116710284.60466304</v>
      </c>
      <c r="F57" s="10">
        <v>19709525.881380558</v>
      </c>
      <c r="G57" s="37"/>
      <c r="H57" s="54">
        <v>6962254.0383947622</v>
      </c>
      <c r="I57" s="60">
        <v>0</v>
      </c>
      <c r="K57" s="66">
        <f t="shared" si="8"/>
        <v>143382064.52443835</v>
      </c>
      <c r="O57">
        <v>51</v>
      </c>
      <c r="Q57" t="s">
        <v>198</v>
      </c>
      <c r="R57" t="s">
        <v>146</v>
      </c>
      <c r="S57">
        <v>74784688.967899621</v>
      </c>
      <c r="T57">
        <v>7120313.9405709673</v>
      </c>
      <c r="U57">
        <v>0</v>
      </c>
      <c r="V57">
        <v>17601384.490011223</v>
      </c>
      <c r="W57">
        <v>2254690.4956976352</v>
      </c>
      <c r="X57" s="37">
        <f t="shared" si="0"/>
        <v>101761077.89417945</v>
      </c>
      <c r="AB57">
        <v>51</v>
      </c>
      <c r="AC57" t="s">
        <v>284</v>
      </c>
      <c r="AD57" s="41">
        <f t="shared" si="1"/>
        <v>74784688.967899621</v>
      </c>
      <c r="AE57" s="37" t="s">
        <v>278</v>
      </c>
      <c r="AF57" s="53">
        <f t="shared" si="2"/>
        <v>17601384.490011223</v>
      </c>
      <c r="AG57" s="37" t="s">
        <v>277</v>
      </c>
      <c r="AH57" s="115">
        <f t="shared" si="3"/>
        <v>7120313.9405709673</v>
      </c>
      <c r="AI57" s="37" t="s">
        <v>279</v>
      </c>
      <c r="AJ57" s="59">
        <f t="shared" si="4"/>
        <v>2254690.4956976352</v>
      </c>
      <c r="AK57" s="37" t="s">
        <v>280</v>
      </c>
      <c r="AL57" s="95">
        <v>0</v>
      </c>
      <c r="AM57" t="s">
        <v>281</v>
      </c>
      <c r="AP57" s="37">
        <f t="shared" si="5"/>
        <v>101761077.89417943</v>
      </c>
      <c r="AQ57" s="37">
        <f t="shared" si="6"/>
        <v>101761077.89417945</v>
      </c>
      <c r="AR57" s="37">
        <f t="shared" si="7"/>
        <v>0</v>
      </c>
      <c r="AX57" s="37"/>
      <c r="AY57" s="37"/>
      <c r="AZ57" s="37"/>
      <c r="BA57" s="37"/>
      <c r="BB57" s="37"/>
      <c r="BC57" s="37"/>
      <c r="BD57" s="37"/>
      <c r="BE57" s="37"/>
      <c r="BF57" s="37"/>
      <c r="BI57" s="37"/>
      <c r="BO57" t="s">
        <v>132</v>
      </c>
      <c r="BP57" t="s">
        <v>8</v>
      </c>
      <c r="BQ57" t="s">
        <v>314</v>
      </c>
      <c r="BR57" s="116"/>
      <c r="BS57">
        <f>calc_tele__copy!E134</f>
        <v>22245986.51029288</v>
      </c>
    </row>
    <row r="58" spans="2:71" s="126" customFormat="1" x14ac:dyDescent="0.2">
      <c r="D58" s="126" t="s">
        <v>127</v>
      </c>
      <c r="E58" s="127">
        <v>4926758.7732418776</v>
      </c>
      <c r="F58" s="126">
        <v>11694862.915211042</v>
      </c>
      <c r="G58" s="127"/>
      <c r="H58" s="127">
        <v>1836086.7427130355</v>
      </c>
      <c r="I58" s="127">
        <v>0</v>
      </c>
      <c r="K58" s="127">
        <f t="shared" si="8"/>
        <v>18457708.431165956</v>
      </c>
      <c r="O58" s="126">
        <v>52</v>
      </c>
      <c r="Q58" s="128" t="s">
        <v>198</v>
      </c>
      <c r="R58" s="128" t="s">
        <v>147</v>
      </c>
      <c r="S58" s="128">
        <v>72303599.46418713</v>
      </c>
      <c r="T58" s="128">
        <v>8755663.0302759856</v>
      </c>
      <c r="U58" s="128">
        <v>0</v>
      </c>
      <c r="V58" s="128">
        <v>4823912.474553341</v>
      </c>
      <c r="W58" s="128">
        <v>0</v>
      </c>
      <c r="X58" s="127">
        <f t="shared" si="0"/>
        <v>85883174.969016463</v>
      </c>
      <c r="Y58" s="128"/>
      <c r="AB58" s="126">
        <v>52</v>
      </c>
      <c r="AC58" s="126" t="s">
        <v>284</v>
      </c>
      <c r="AD58" s="129">
        <f t="shared" si="1"/>
        <v>72303599.46418713</v>
      </c>
      <c r="AE58" s="127" t="s">
        <v>278</v>
      </c>
      <c r="AF58" s="129">
        <f t="shared" si="2"/>
        <v>4823912.474553341</v>
      </c>
      <c r="AG58" s="127" t="s">
        <v>277</v>
      </c>
      <c r="AH58" s="129">
        <f t="shared" si="3"/>
        <v>8755663.0302759856</v>
      </c>
      <c r="AI58" s="127" t="s">
        <v>279</v>
      </c>
      <c r="AJ58" s="129">
        <f t="shared" si="4"/>
        <v>0</v>
      </c>
      <c r="AK58" s="127" t="s">
        <v>280</v>
      </c>
      <c r="AL58" s="130">
        <v>0</v>
      </c>
      <c r="AM58" s="126" t="s">
        <v>281</v>
      </c>
      <c r="AP58" s="127">
        <f t="shared" si="5"/>
        <v>85883174.969016463</v>
      </c>
      <c r="AQ58" s="127">
        <f t="shared" si="6"/>
        <v>85883174.969016463</v>
      </c>
      <c r="AR58" s="127">
        <f t="shared" si="7"/>
        <v>0</v>
      </c>
      <c r="AX58" s="127"/>
      <c r="AY58" s="127"/>
      <c r="AZ58" s="127"/>
      <c r="BA58" s="127"/>
      <c r="BB58" s="127"/>
      <c r="BC58" s="127"/>
      <c r="BD58" s="127"/>
      <c r="BE58" s="127"/>
      <c r="BF58" s="127"/>
      <c r="BI58" s="127"/>
      <c r="BO58" s="126" t="s">
        <v>132</v>
      </c>
      <c r="BP58" s="126" t="s">
        <v>8</v>
      </c>
      <c r="BQ58" s="126" t="s">
        <v>0</v>
      </c>
      <c r="BR58" s="131"/>
      <c r="BS58" s="126">
        <f>calc_tele__copy!E135</f>
        <v>8658951.2476816196</v>
      </c>
    </row>
    <row r="59" spans="2:71" x14ac:dyDescent="0.2">
      <c r="D59" t="s">
        <v>128</v>
      </c>
      <c r="E59" s="42">
        <v>74784688.967899621</v>
      </c>
      <c r="F59" s="10">
        <v>7120313.9405709673</v>
      </c>
      <c r="G59" s="37"/>
      <c r="H59" s="54">
        <v>17601384.490011223</v>
      </c>
      <c r="I59" s="60">
        <v>2254690.4956976352</v>
      </c>
      <c r="K59" s="66">
        <f t="shared" si="8"/>
        <v>101761077.89417945</v>
      </c>
      <c r="O59">
        <v>53</v>
      </c>
      <c r="Q59" t="s">
        <v>199</v>
      </c>
      <c r="R59" t="s">
        <v>6</v>
      </c>
      <c r="S59">
        <v>217434915.53243527</v>
      </c>
      <c r="T59">
        <v>3067690.9732198166</v>
      </c>
      <c r="U59">
        <v>0</v>
      </c>
      <c r="V59">
        <v>172698981.50980812</v>
      </c>
      <c r="W59">
        <v>80816674.473011494</v>
      </c>
      <c r="X59" s="37">
        <f t="shared" si="0"/>
        <v>474018262.48847473</v>
      </c>
      <c r="AB59">
        <v>53</v>
      </c>
      <c r="AC59" t="s">
        <v>284</v>
      </c>
      <c r="AD59" s="41">
        <f t="shared" si="1"/>
        <v>217434915.53243527</v>
      </c>
      <c r="AE59" s="37" t="s">
        <v>278</v>
      </c>
      <c r="AF59" s="53">
        <f t="shared" si="2"/>
        <v>172698981.50980812</v>
      </c>
      <c r="AG59" s="37" t="s">
        <v>277</v>
      </c>
      <c r="AH59" s="115">
        <f t="shared" si="3"/>
        <v>3067690.9732198166</v>
      </c>
      <c r="AI59" s="37" t="s">
        <v>279</v>
      </c>
      <c r="AJ59" s="59">
        <f t="shared" si="4"/>
        <v>80816674.473011494</v>
      </c>
      <c r="AK59" s="37" t="s">
        <v>280</v>
      </c>
      <c r="AL59" s="95">
        <v>0</v>
      </c>
      <c r="AM59" t="s">
        <v>281</v>
      </c>
      <c r="AP59" s="37">
        <f t="shared" si="5"/>
        <v>474018262.48847467</v>
      </c>
      <c r="AQ59" s="37">
        <f t="shared" si="6"/>
        <v>474018262.48847473</v>
      </c>
      <c r="AR59" s="37">
        <f t="shared" si="7"/>
        <v>0</v>
      </c>
      <c r="AX59" s="37"/>
      <c r="AY59" s="37"/>
      <c r="AZ59" s="37"/>
      <c r="BA59" s="37"/>
      <c r="BB59" s="37"/>
      <c r="BC59" s="37"/>
      <c r="BD59" s="37"/>
      <c r="BE59" s="37"/>
      <c r="BF59" s="37"/>
      <c r="BI59" s="37"/>
      <c r="BO59" t="s">
        <v>132</v>
      </c>
      <c r="BP59" t="s">
        <v>8</v>
      </c>
      <c r="BQ59" t="s">
        <v>1</v>
      </c>
      <c r="BS59">
        <f>calc_tele__copy!E136</f>
        <v>0</v>
      </c>
    </row>
    <row r="60" spans="2:71" x14ac:dyDescent="0.2">
      <c r="D60" t="s">
        <v>144</v>
      </c>
      <c r="E60" s="42">
        <v>43523482.301416323</v>
      </c>
      <c r="F60" s="10">
        <v>4408651.1881563412</v>
      </c>
      <c r="G60" s="37"/>
      <c r="H60" s="54">
        <v>41328.95264157089</v>
      </c>
      <c r="I60" s="60">
        <v>0</v>
      </c>
      <c r="K60" s="66">
        <f t="shared" si="8"/>
        <v>47973462.442214236</v>
      </c>
      <c r="O60">
        <v>54</v>
      </c>
      <c r="Q60" t="s">
        <v>199</v>
      </c>
      <c r="R60" t="s">
        <v>145</v>
      </c>
      <c r="S60">
        <v>36632396.416932628</v>
      </c>
      <c r="T60">
        <v>3081118.4261475853</v>
      </c>
      <c r="U60">
        <v>0</v>
      </c>
      <c r="V60">
        <v>5556460.4864016781</v>
      </c>
      <c r="W60">
        <v>165336.48692017715</v>
      </c>
      <c r="X60" s="37">
        <f t="shared" si="0"/>
        <v>45435311.81640207</v>
      </c>
      <c r="AB60">
        <v>54</v>
      </c>
      <c r="AC60" t="s">
        <v>284</v>
      </c>
      <c r="AD60" s="41">
        <f t="shared" si="1"/>
        <v>36632396.416932628</v>
      </c>
      <c r="AE60" s="37" t="s">
        <v>278</v>
      </c>
      <c r="AF60" s="53">
        <f t="shared" si="2"/>
        <v>5556460.4864016781</v>
      </c>
      <c r="AG60" s="37" t="s">
        <v>277</v>
      </c>
      <c r="AH60" s="115">
        <f t="shared" si="3"/>
        <v>3081118.4261475853</v>
      </c>
      <c r="AI60" s="37" t="s">
        <v>279</v>
      </c>
      <c r="AJ60" s="59">
        <f t="shared" si="4"/>
        <v>165336.48692017715</v>
      </c>
      <c r="AK60" s="37" t="s">
        <v>280</v>
      </c>
      <c r="AL60" s="95">
        <v>0</v>
      </c>
      <c r="AM60" t="s">
        <v>281</v>
      </c>
      <c r="AP60" s="37">
        <f t="shared" si="5"/>
        <v>45435311.81640207</v>
      </c>
      <c r="AQ60" s="37">
        <f t="shared" si="6"/>
        <v>45435311.81640207</v>
      </c>
      <c r="AR60" s="37">
        <f t="shared" si="7"/>
        <v>0</v>
      </c>
      <c r="AX60" s="37"/>
      <c r="AY60" s="37"/>
      <c r="AZ60" s="37"/>
      <c r="BA60" s="37"/>
      <c r="BB60" s="37"/>
      <c r="BC60" s="37"/>
      <c r="BD60" s="37"/>
      <c r="BE60" s="37"/>
      <c r="BF60" s="37"/>
      <c r="BI60" s="37"/>
      <c r="BO60" t="s">
        <v>132</v>
      </c>
      <c r="BP60" t="s">
        <v>8</v>
      </c>
      <c r="BQ60" t="s">
        <v>2</v>
      </c>
      <c r="BS60">
        <f>calc_tele__copy!E137</f>
        <v>0</v>
      </c>
    </row>
    <row r="61" spans="2:71" x14ac:dyDescent="0.2">
      <c r="D61" t="s">
        <v>130</v>
      </c>
      <c r="E61" s="42">
        <v>26039668.029730137</v>
      </c>
      <c r="F61" s="10">
        <v>1231607.4421421743</v>
      </c>
      <c r="G61" s="37"/>
      <c r="H61" s="54">
        <v>613595.84762901766</v>
      </c>
      <c r="I61" s="60">
        <v>0</v>
      </c>
      <c r="K61" s="66">
        <f t="shared" si="8"/>
        <v>27884871.319501329</v>
      </c>
      <c r="O61">
        <v>55</v>
      </c>
      <c r="Q61" t="s">
        <v>199</v>
      </c>
      <c r="R61" t="s">
        <v>146</v>
      </c>
      <c r="S61">
        <v>43523482.301416323</v>
      </c>
      <c r="T61">
        <v>4408651.1881563412</v>
      </c>
      <c r="U61">
        <v>0</v>
      </c>
      <c r="V61">
        <v>41328.95264157089</v>
      </c>
      <c r="W61">
        <v>0</v>
      </c>
      <c r="X61" s="37">
        <f t="shared" si="0"/>
        <v>47973462.442214236</v>
      </c>
      <c r="AB61">
        <v>55</v>
      </c>
      <c r="AC61" t="s">
        <v>284</v>
      </c>
      <c r="AD61" s="41">
        <f t="shared" si="1"/>
        <v>43523482.301416323</v>
      </c>
      <c r="AE61" s="37" t="s">
        <v>278</v>
      </c>
      <c r="AF61" s="53">
        <f t="shared" si="2"/>
        <v>41328.95264157089</v>
      </c>
      <c r="AG61" s="37" t="s">
        <v>277</v>
      </c>
      <c r="AH61" s="115">
        <f t="shared" si="3"/>
        <v>4408651.1881563412</v>
      </c>
      <c r="AI61" s="37" t="s">
        <v>279</v>
      </c>
      <c r="AJ61" s="59">
        <f t="shared" si="4"/>
        <v>0</v>
      </c>
      <c r="AK61" s="37" t="s">
        <v>280</v>
      </c>
      <c r="AL61" s="95">
        <v>0</v>
      </c>
      <c r="AM61" t="s">
        <v>281</v>
      </c>
      <c r="AP61" s="37">
        <f t="shared" si="5"/>
        <v>47973462.442214236</v>
      </c>
      <c r="AQ61" s="37">
        <f t="shared" si="6"/>
        <v>47973462.442214236</v>
      </c>
      <c r="AR61" s="37">
        <f t="shared" si="7"/>
        <v>0</v>
      </c>
      <c r="AX61" s="37"/>
      <c r="AY61" s="37"/>
      <c r="AZ61" s="37"/>
      <c r="BA61" s="37"/>
      <c r="BB61" s="37"/>
      <c r="BC61" s="37"/>
      <c r="BD61" s="37"/>
      <c r="BE61" s="37"/>
      <c r="BF61" s="37"/>
      <c r="BI61" s="37"/>
      <c r="BO61" t="s">
        <v>132</v>
      </c>
      <c r="BP61" t="s">
        <v>8</v>
      </c>
      <c r="BQ61" t="s">
        <v>315</v>
      </c>
      <c r="BS61">
        <f>calc_tele__copy!E138</f>
        <v>0</v>
      </c>
    </row>
    <row r="62" spans="2:71" x14ac:dyDescent="0.2">
      <c r="B62" t="s">
        <v>147</v>
      </c>
      <c r="D62" t="s">
        <v>4</v>
      </c>
      <c r="E62" s="42">
        <v>74179042.120196506</v>
      </c>
      <c r="F62" s="10">
        <v>10962559.123539984</v>
      </c>
      <c r="G62" s="37"/>
      <c r="H62" s="54">
        <v>0</v>
      </c>
      <c r="I62" s="60">
        <v>0</v>
      </c>
      <c r="K62" s="66">
        <f t="shared" si="8"/>
        <v>85141601.243736491</v>
      </c>
      <c r="O62">
        <v>56</v>
      </c>
      <c r="Q62" s="2" t="s">
        <v>199</v>
      </c>
      <c r="R62" s="2" t="s">
        <v>147</v>
      </c>
      <c r="S62" s="2">
        <v>14711256.997950513</v>
      </c>
      <c r="T62" s="2">
        <v>1446749.8408242953</v>
      </c>
      <c r="U62" s="2">
        <v>0</v>
      </c>
      <c r="V62" s="2">
        <v>0</v>
      </c>
      <c r="W62" s="2">
        <v>0</v>
      </c>
      <c r="X62" s="37">
        <f t="shared" si="0"/>
        <v>16158006.838774808</v>
      </c>
      <c r="Y62" s="2"/>
      <c r="AB62">
        <v>56</v>
      </c>
      <c r="AC62" t="s">
        <v>284</v>
      </c>
      <c r="AD62" s="41">
        <f t="shared" si="1"/>
        <v>14711256.997950513</v>
      </c>
      <c r="AE62" s="37" t="s">
        <v>278</v>
      </c>
      <c r="AF62" s="53">
        <f t="shared" si="2"/>
        <v>0</v>
      </c>
      <c r="AG62" s="37" t="s">
        <v>277</v>
      </c>
      <c r="AH62" s="115">
        <f t="shared" si="3"/>
        <v>1446749.8408242953</v>
      </c>
      <c r="AI62" s="37" t="s">
        <v>279</v>
      </c>
      <c r="AJ62" s="59">
        <f t="shared" si="4"/>
        <v>0</v>
      </c>
      <c r="AK62" s="37" t="s">
        <v>280</v>
      </c>
      <c r="AL62" s="95">
        <v>0</v>
      </c>
      <c r="AM62" t="s">
        <v>281</v>
      </c>
      <c r="AP62" s="37">
        <f t="shared" si="5"/>
        <v>16158006.838774808</v>
      </c>
      <c r="AQ62" s="37">
        <f t="shared" si="6"/>
        <v>16158006.838774808</v>
      </c>
      <c r="AR62" s="37">
        <f t="shared" si="7"/>
        <v>0</v>
      </c>
      <c r="AX62" s="37"/>
      <c r="AY62" s="37"/>
      <c r="AZ62" s="37"/>
      <c r="BA62" s="37"/>
      <c r="BB62" s="37"/>
      <c r="BC62" s="37"/>
      <c r="BD62" s="37"/>
      <c r="BE62" s="37"/>
      <c r="BF62" s="37"/>
      <c r="BI62" s="37"/>
      <c r="BO62" t="s">
        <v>132</v>
      </c>
      <c r="BP62" t="s">
        <v>9</v>
      </c>
      <c r="BQ62" t="s">
        <v>314</v>
      </c>
      <c r="BR62" s="116"/>
      <c r="BS62">
        <f>calc_tele__copy!E139</f>
        <v>29661315.347057179</v>
      </c>
    </row>
    <row r="63" spans="2:71" x14ac:dyDescent="0.2">
      <c r="D63" t="s">
        <v>127</v>
      </c>
      <c r="E63" s="42">
        <v>3180471.1033630664</v>
      </c>
      <c r="F63" s="10">
        <v>8235833.2737576906</v>
      </c>
      <c r="G63" s="37"/>
      <c r="H63" s="54">
        <v>0</v>
      </c>
      <c r="I63" s="60">
        <v>0</v>
      </c>
      <c r="K63" s="66">
        <f t="shared" si="8"/>
        <v>11416304.377120757</v>
      </c>
      <c r="O63">
        <v>57</v>
      </c>
      <c r="Q63" t="s">
        <v>200</v>
      </c>
      <c r="R63" t="s">
        <v>6</v>
      </c>
      <c r="S63">
        <v>112598040.24811779</v>
      </c>
      <c r="T63">
        <v>80026.379136229662</v>
      </c>
      <c r="U63">
        <v>0</v>
      </c>
      <c r="V63">
        <v>59762323.724988244</v>
      </c>
      <c r="W63">
        <v>30900963.565005478</v>
      </c>
      <c r="X63" s="37">
        <f t="shared" si="0"/>
        <v>203341353.91724774</v>
      </c>
      <c r="AB63">
        <v>57</v>
      </c>
      <c r="AC63" t="s">
        <v>284</v>
      </c>
      <c r="AD63" s="41">
        <f t="shared" si="1"/>
        <v>112598040.24811779</v>
      </c>
      <c r="AE63" s="37" t="s">
        <v>278</v>
      </c>
      <c r="AF63" s="53">
        <f t="shared" si="2"/>
        <v>59762323.724988244</v>
      </c>
      <c r="AG63" s="37" t="s">
        <v>277</v>
      </c>
      <c r="AH63" s="115">
        <f t="shared" si="3"/>
        <v>80026.379136229662</v>
      </c>
      <c r="AI63" s="37" t="s">
        <v>279</v>
      </c>
      <c r="AJ63" s="59">
        <f t="shared" si="4"/>
        <v>30900963.565005478</v>
      </c>
      <c r="AK63" s="37" t="s">
        <v>280</v>
      </c>
      <c r="AL63" s="95">
        <v>0</v>
      </c>
      <c r="AM63" t="s">
        <v>281</v>
      </c>
      <c r="AP63" s="37">
        <f t="shared" si="5"/>
        <v>203341353.91724774</v>
      </c>
      <c r="AQ63" s="37">
        <f t="shared" si="6"/>
        <v>203341353.91724774</v>
      </c>
      <c r="AR63" s="37">
        <f t="shared" si="7"/>
        <v>0</v>
      </c>
      <c r="AX63" s="37"/>
      <c r="AY63" s="37"/>
      <c r="AZ63" s="37"/>
      <c r="BA63" s="37"/>
      <c r="BB63" s="37"/>
      <c r="BC63" s="37"/>
      <c r="BD63" s="37"/>
      <c r="BE63" s="37"/>
      <c r="BF63" s="37"/>
      <c r="BI63" s="37"/>
      <c r="BO63" t="s">
        <v>132</v>
      </c>
      <c r="BP63" t="s">
        <v>9</v>
      </c>
      <c r="BQ63" t="s">
        <v>0</v>
      </c>
      <c r="BR63" s="116"/>
      <c r="BS63">
        <f>calc_tele__copy!E140</f>
        <v>11545268.330242163</v>
      </c>
    </row>
    <row r="64" spans="2:71" x14ac:dyDescent="0.2">
      <c r="D64" t="s">
        <v>128</v>
      </c>
      <c r="E64" s="42">
        <v>72303599.46418713</v>
      </c>
      <c r="F64" s="10">
        <v>8755663.0302759856</v>
      </c>
      <c r="G64" s="37"/>
      <c r="H64" s="54">
        <v>4823912.474553341</v>
      </c>
      <c r="I64" s="60">
        <v>0</v>
      </c>
      <c r="K64" s="66">
        <f t="shared" si="8"/>
        <v>85883174.969016463</v>
      </c>
      <c r="O64">
        <v>58</v>
      </c>
      <c r="Q64" t="s">
        <v>200</v>
      </c>
      <c r="R64" t="s">
        <v>145</v>
      </c>
      <c r="S64">
        <v>28568403.087492175</v>
      </c>
      <c r="T64">
        <v>809976.53482679871</v>
      </c>
      <c r="U64">
        <v>0</v>
      </c>
      <c r="V64">
        <v>1220094.077952391</v>
      </c>
      <c r="W64">
        <v>133093.4990263689</v>
      </c>
      <c r="X64" s="37">
        <f t="shared" si="0"/>
        <v>30731567.199297737</v>
      </c>
      <c r="AB64">
        <v>58</v>
      </c>
      <c r="AC64" t="s">
        <v>284</v>
      </c>
      <c r="AD64" s="41">
        <f t="shared" si="1"/>
        <v>28568403.087492175</v>
      </c>
      <c r="AE64" s="37" t="s">
        <v>278</v>
      </c>
      <c r="AF64" s="53">
        <f t="shared" si="2"/>
        <v>1220094.077952391</v>
      </c>
      <c r="AG64" s="37" t="s">
        <v>277</v>
      </c>
      <c r="AH64" s="115">
        <f t="shared" si="3"/>
        <v>809976.53482679871</v>
      </c>
      <c r="AI64" s="37" t="s">
        <v>279</v>
      </c>
      <c r="AJ64" s="59">
        <f t="shared" si="4"/>
        <v>133093.4990263689</v>
      </c>
      <c r="AK64" s="37" t="s">
        <v>280</v>
      </c>
      <c r="AL64" s="95">
        <v>0</v>
      </c>
      <c r="AM64" t="s">
        <v>281</v>
      </c>
      <c r="AP64" s="37">
        <f t="shared" si="5"/>
        <v>30731567.199297737</v>
      </c>
      <c r="AQ64" s="37">
        <f t="shared" si="6"/>
        <v>30731567.199297737</v>
      </c>
      <c r="AR64" s="37">
        <f t="shared" si="7"/>
        <v>0</v>
      </c>
      <c r="AX64" s="37"/>
      <c r="AY64" s="37"/>
      <c r="AZ64" s="37"/>
      <c r="BA64" s="37"/>
      <c r="BB64" s="37"/>
      <c r="BC64" s="37"/>
      <c r="BD64" s="37"/>
      <c r="BE64" s="37"/>
      <c r="BF64" s="37"/>
      <c r="BI64" s="37"/>
      <c r="BO64" t="s">
        <v>132</v>
      </c>
      <c r="BP64" t="s">
        <v>9</v>
      </c>
      <c r="BQ64" t="s">
        <v>1</v>
      </c>
      <c r="BS64">
        <f>calc_tele__copy!E141</f>
        <v>0</v>
      </c>
    </row>
    <row r="65" spans="1:71" x14ac:dyDescent="0.2">
      <c r="D65" t="s">
        <v>144</v>
      </c>
      <c r="E65" s="42">
        <v>14711256.997950513</v>
      </c>
      <c r="F65" s="10">
        <v>1446749.8408242953</v>
      </c>
      <c r="G65" s="37"/>
      <c r="H65" s="54">
        <v>0</v>
      </c>
      <c r="I65" s="60">
        <v>0</v>
      </c>
      <c r="K65" s="66">
        <f t="shared" si="8"/>
        <v>16158006.838774808</v>
      </c>
      <c r="O65">
        <v>59</v>
      </c>
      <c r="Q65" t="s">
        <v>200</v>
      </c>
      <c r="R65" t="s">
        <v>146</v>
      </c>
      <c r="S65">
        <v>26039668.029730137</v>
      </c>
      <c r="T65">
        <v>1231607.4421421743</v>
      </c>
      <c r="U65">
        <v>0</v>
      </c>
      <c r="V65">
        <v>613595.84762901766</v>
      </c>
      <c r="W65">
        <v>0</v>
      </c>
      <c r="X65" s="37">
        <f t="shared" si="0"/>
        <v>27884871.319501329</v>
      </c>
      <c r="AB65">
        <v>59</v>
      </c>
      <c r="AC65" t="s">
        <v>284</v>
      </c>
      <c r="AD65" s="41">
        <f t="shared" si="1"/>
        <v>26039668.029730137</v>
      </c>
      <c r="AE65" s="37" t="s">
        <v>278</v>
      </c>
      <c r="AF65" s="53">
        <f t="shared" si="2"/>
        <v>613595.84762901766</v>
      </c>
      <c r="AG65" s="37" t="s">
        <v>277</v>
      </c>
      <c r="AH65" s="115">
        <f t="shared" si="3"/>
        <v>1231607.4421421743</v>
      </c>
      <c r="AI65" s="37" t="s">
        <v>279</v>
      </c>
      <c r="AJ65" s="59">
        <f t="shared" si="4"/>
        <v>0</v>
      </c>
      <c r="AK65" s="37" t="s">
        <v>280</v>
      </c>
      <c r="AL65" s="95">
        <v>0</v>
      </c>
      <c r="AM65" t="s">
        <v>281</v>
      </c>
      <c r="AP65" s="37">
        <f t="shared" si="5"/>
        <v>27884871.319501329</v>
      </c>
      <c r="AQ65" s="37">
        <f t="shared" si="6"/>
        <v>27884871.319501329</v>
      </c>
      <c r="AR65" s="37">
        <f t="shared" si="7"/>
        <v>0</v>
      </c>
      <c r="AX65" s="37"/>
      <c r="AY65" s="37"/>
      <c r="AZ65" s="37"/>
      <c r="BA65" s="37"/>
      <c r="BB65" s="37"/>
      <c r="BC65" s="37"/>
      <c r="BD65" s="37"/>
      <c r="BE65" s="37"/>
      <c r="BF65" s="37"/>
      <c r="BI65" s="37"/>
      <c r="BO65" t="s">
        <v>132</v>
      </c>
      <c r="BP65" t="s">
        <v>9</v>
      </c>
      <c r="BQ65" t="s">
        <v>2</v>
      </c>
      <c r="BS65">
        <f>calc_tele__copy!E142</f>
        <v>0</v>
      </c>
    </row>
    <row r="66" spans="1:71" x14ac:dyDescent="0.2">
      <c r="D66" t="s">
        <v>130</v>
      </c>
      <c r="E66" s="42">
        <v>10773028.7020682</v>
      </c>
      <c r="F66" s="10">
        <v>977422.8205747027</v>
      </c>
      <c r="G66" s="37"/>
      <c r="H66" s="54">
        <v>243962.05920439356</v>
      </c>
      <c r="I66" s="60">
        <v>0</v>
      </c>
      <c r="K66" s="66">
        <f t="shared" si="8"/>
        <v>11994413.581847297</v>
      </c>
      <c r="O66">
        <v>60</v>
      </c>
      <c r="Q66" s="2" t="s">
        <v>200</v>
      </c>
      <c r="R66" s="2" t="s">
        <v>147</v>
      </c>
      <c r="S66" s="2">
        <v>10773028.7020682</v>
      </c>
      <c r="T66" s="2">
        <v>977422.8205747027</v>
      </c>
      <c r="U66" s="2">
        <v>0</v>
      </c>
      <c r="V66" s="2">
        <v>243962.05920439356</v>
      </c>
      <c r="W66" s="2">
        <v>0</v>
      </c>
      <c r="X66" s="37">
        <f t="shared" si="0"/>
        <v>11994413.581847297</v>
      </c>
      <c r="Y66" s="2"/>
      <c r="AB66" s="2">
        <v>60</v>
      </c>
      <c r="AC66" s="2" t="s">
        <v>284</v>
      </c>
      <c r="AD66" s="122">
        <f t="shared" si="1"/>
        <v>10773028.7020682</v>
      </c>
      <c r="AE66" s="121" t="s">
        <v>278</v>
      </c>
      <c r="AF66" s="123">
        <f t="shared" si="2"/>
        <v>243962.05920439356</v>
      </c>
      <c r="AG66" s="121" t="s">
        <v>277</v>
      </c>
      <c r="AH66" s="124">
        <f t="shared" si="3"/>
        <v>977422.8205747027</v>
      </c>
      <c r="AI66" s="121" t="s">
        <v>279</v>
      </c>
      <c r="AJ66" s="125">
        <f t="shared" si="4"/>
        <v>0</v>
      </c>
      <c r="AK66" s="121" t="s">
        <v>280</v>
      </c>
      <c r="AL66" s="119">
        <v>0</v>
      </c>
      <c r="AM66" s="2" t="s">
        <v>281</v>
      </c>
      <c r="AP66" s="37">
        <f t="shared" si="5"/>
        <v>11994413.581847297</v>
      </c>
      <c r="AQ66" s="37">
        <f t="shared" si="6"/>
        <v>11994413.581847297</v>
      </c>
      <c r="AR66" s="37">
        <f t="shared" si="7"/>
        <v>0</v>
      </c>
      <c r="AX66" s="37"/>
      <c r="AY66" s="37"/>
      <c r="AZ66" s="37"/>
      <c r="BA66" s="37"/>
      <c r="BB66" s="37"/>
      <c r="BC66" s="37"/>
      <c r="BD66" s="37"/>
      <c r="BE66" s="37"/>
      <c r="BF66" s="37"/>
      <c r="BI66" s="37"/>
      <c r="BO66" t="s">
        <v>132</v>
      </c>
      <c r="BP66" t="s">
        <v>9</v>
      </c>
      <c r="BQ66" t="s">
        <v>315</v>
      </c>
      <c r="BS66">
        <f>calc_tele__copy!E143</f>
        <v>0</v>
      </c>
    </row>
    <row r="67" spans="1:71" x14ac:dyDescent="0.2">
      <c r="A67" s="38" t="s">
        <v>150</v>
      </c>
      <c r="B67" s="38" t="s">
        <v>143</v>
      </c>
      <c r="C67" s="38"/>
      <c r="D67" s="38" t="s">
        <v>4</v>
      </c>
      <c r="E67" s="41">
        <v>109809470.61965407</v>
      </c>
      <c r="F67" s="48">
        <v>2268944.9717436638</v>
      </c>
      <c r="G67" s="39"/>
      <c r="H67" s="53">
        <v>133142681.52964103</v>
      </c>
      <c r="I67" s="59">
        <v>24619544.634478606</v>
      </c>
      <c r="J67" s="38"/>
      <c r="K67" s="65">
        <f t="shared" si="8"/>
        <v>269840641.75551736</v>
      </c>
      <c r="O67">
        <v>61</v>
      </c>
      <c r="P67" s="38" t="s">
        <v>150</v>
      </c>
      <c r="Q67" t="s">
        <v>197</v>
      </c>
      <c r="R67" t="s">
        <v>6</v>
      </c>
      <c r="S67" s="37">
        <v>109809470.61965407</v>
      </c>
      <c r="T67" s="37">
        <v>2268944.9717436638</v>
      </c>
      <c r="U67" s="37">
        <v>0</v>
      </c>
      <c r="V67" s="37">
        <v>133142681.52964103</v>
      </c>
      <c r="W67" s="37">
        <v>24619544.634478606</v>
      </c>
      <c r="X67" s="37">
        <f t="shared" si="0"/>
        <v>269840641.75551736</v>
      </c>
      <c r="Y67">
        <f t="shared" ref="Y67" si="17">BS67</f>
        <v>6457793.8818668025</v>
      </c>
      <c r="AB67">
        <v>61</v>
      </c>
      <c r="AC67" t="s">
        <v>284</v>
      </c>
      <c r="AD67" s="42">
        <f t="shared" si="1"/>
        <v>109809470.61965407</v>
      </c>
      <c r="AE67" s="37" t="s">
        <v>278</v>
      </c>
      <c r="AF67" s="54">
        <f t="shared" si="2"/>
        <v>133142681.52964103</v>
      </c>
      <c r="AG67" s="37" t="s">
        <v>277</v>
      </c>
      <c r="AH67" s="74">
        <f t="shared" si="3"/>
        <v>2268944.9717436638</v>
      </c>
      <c r="AI67" s="37" t="s">
        <v>279</v>
      </c>
      <c r="AJ67" s="60">
        <f t="shared" si="4"/>
        <v>24619544.634478606</v>
      </c>
      <c r="AK67" s="37" t="s">
        <v>280</v>
      </c>
      <c r="AL67" s="95">
        <v>6457793.8818668108</v>
      </c>
      <c r="AM67" t="s">
        <v>281</v>
      </c>
      <c r="AP67" s="37">
        <f t="shared" si="5"/>
        <v>276298435.63738418</v>
      </c>
      <c r="AQ67" s="37">
        <f t="shared" si="6"/>
        <v>269840641.75551736</v>
      </c>
      <c r="AR67" s="37">
        <f t="shared" si="7"/>
        <v>6457793.8818668127</v>
      </c>
      <c r="AX67" s="37"/>
      <c r="AY67" s="37"/>
      <c r="AZ67" s="37"/>
      <c r="BA67" s="37"/>
      <c r="BB67" s="37"/>
      <c r="BC67" s="37"/>
      <c r="BD67" s="37"/>
      <c r="BE67" s="37"/>
      <c r="BF67" s="37"/>
      <c r="BI67" s="37"/>
      <c r="BO67" t="s">
        <v>133</v>
      </c>
      <c r="BP67" t="s">
        <v>6</v>
      </c>
      <c r="BQ67" t="s">
        <v>314</v>
      </c>
      <c r="BR67" s="116"/>
      <c r="BS67">
        <f>calc_tele__copy!E144</f>
        <v>6457793.8818668025</v>
      </c>
    </row>
    <row r="68" spans="1:71" x14ac:dyDescent="0.2">
      <c r="D68" t="s">
        <v>127</v>
      </c>
      <c r="E68" s="42">
        <v>24196359.454060119</v>
      </c>
      <c r="F68" s="10">
        <v>1756777.1252692384</v>
      </c>
      <c r="G68" s="37"/>
      <c r="H68" s="54">
        <v>115972170.05676851</v>
      </c>
      <c r="I68" s="60">
        <v>32411975.369637113</v>
      </c>
      <c r="K68" s="66">
        <f t="shared" si="8"/>
        <v>174337282.00573495</v>
      </c>
      <c r="O68">
        <v>62</v>
      </c>
      <c r="Q68" t="s">
        <v>197</v>
      </c>
      <c r="R68" t="s">
        <v>145</v>
      </c>
      <c r="S68" s="37">
        <v>95375208.634947851</v>
      </c>
      <c r="T68" s="37">
        <v>3800471.387201597</v>
      </c>
      <c r="U68" s="37">
        <v>0</v>
      </c>
      <c r="V68" s="37">
        <v>23768185.959528323</v>
      </c>
      <c r="W68" s="37">
        <v>22882.658988377636</v>
      </c>
      <c r="X68" s="37">
        <f t="shared" si="0"/>
        <v>122966748.64066614</v>
      </c>
      <c r="Y68">
        <f t="shared" ref="Y68" si="18">BS72</f>
        <v>12915587.763733605</v>
      </c>
      <c r="AB68">
        <v>62</v>
      </c>
      <c r="AC68" t="s">
        <v>284</v>
      </c>
      <c r="AD68" s="41">
        <f t="shared" si="1"/>
        <v>95375208.634947851</v>
      </c>
      <c r="AE68" s="37" t="s">
        <v>278</v>
      </c>
      <c r="AF68" s="53">
        <f t="shared" si="2"/>
        <v>23768185.959528323</v>
      </c>
      <c r="AG68" s="37" t="s">
        <v>277</v>
      </c>
      <c r="AH68" s="115">
        <f t="shared" si="3"/>
        <v>3800471.387201597</v>
      </c>
      <c r="AI68" s="37" t="s">
        <v>279</v>
      </c>
      <c r="AJ68" s="59">
        <f t="shared" si="4"/>
        <v>22882.658988377636</v>
      </c>
      <c r="AK68" s="37" t="s">
        <v>280</v>
      </c>
      <c r="AL68" s="95">
        <v>12915587.763733622</v>
      </c>
      <c r="AM68" t="s">
        <v>281</v>
      </c>
      <c r="AP68" s="37">
        <f t="shared" si="5"/>
        <v>135882336.40439975</v>
      </c>
      <c r="AQ68" s="37">
        <f t="shared" si="6"/>
        <v>122966748.64066614</v>
      </c>
      <c r="AR68" s="37">
        <f t="shared" si="7"/>
        <v>12915587.763733611</v>
      </c>
      <c r="AX68" s="37"/>
      <c r="AY68" s="37"/>
      <c r="AZ68" s="37"/>
      <c r="BA68" s="37"/>
      <c r="BB68" s="37"/>
      <c r="BC68" s="37"/>
      <c r="BD68" s="37"/>
      <c r="BE68" s="37"/>
      <c r="BF68" s="37"/>
      <c r="BI68" s="37"/>
      <c r="BO68" t="s">
        <v>133</v>
      </c>
      <c r="BP68" t="s">
        <v>6</v>
      </c>
      <c r="BQ68" t="s">
        <v>0</v>
      </c>
      <c r="BR68" s="116"/>
      <c r="BS68">
        <f>calc_tele__copy!E145</f>
        <v>2513609.4712989689</v>
      </c>
    </row>
    <row r="69" spans="1:71" x14ac:dyDescent="0.2">
      <c r="D69" t="s">
        <v>128</v>
      </c>
      <c r="E69" s="42">
        <v>264166897.78800607</v>
      </c>
      <c r="F69" s="10">
        <v>1314576.4653585679</v>
      </c>
      <c r="G69" s="37"/>
      <c r="H69" s="54">
        <v>261491640.52209783</v>
      </c>
      <c r="I69" s="60">
        <v>277874633.76352525</v>
      </c>
      <c r="K69" s="66">
        <f t="shared" si="8"/>
        <v>804847748.53898764</v>
      </c>
      <c r="O69">
        <v>63</v>
      </c>
      <c r="Q69" t="s">
        <v>197</v>
      </c>
      <c r="R69" t="s">
        <v>146</v>
      </c>
      <c r="S69" s="37">
        <v>180380947.89781395</v>
      </c>
      <c r="T69">
        <v>11117507.730525956</v>
      </c>
      <c r="U69">
        <v>0</v>
      </c>
      <c r="V69">
        <v>6898581.4994064039</v>
      </c>
      <c r="W69">
        <v>0</v>
      </c>
      <c r="X69" s="37">
        <f t="shared" si="0"/>
        <v>198397037.12774628</v>
      </c>
      <c r="Y69">
        <f t="shared" ref="Y69" si="19">BS77</f>
        <v>19373381.645600405</v>
      </c>
      <c r="AB69">
        <v>63</v>
      </c>
      <c r="AC69" t="s">
        <v>284</v>
      </c>
      <c r="AD69" s="41">
        <f t="shared" si="1"/>
        <v>180380947.89781395</v>
      </c>
      <c r="AE69" s="37" t="s">
        <v>278</v>
      </c>
      <c r="AF69" s="53">
        <f t="shared" si="2"/>
        <v>6898581.4994064039</v>
      </c>
      <c r="AG69" s="37" t="s">
        <v>277</v>
      </c>
      <c r="AH69" s="115">
        <f t="shared" si="3"/>
        <v>11117507.730525956</v>
      </c>
      <c r="AI69" s="37" t="s">
        <v>279</v>
      </c>
      <c r="AJ69" s="59">
        <f t="shared" si="4"/>
        <v>0</v>
      </c>
      <c r="AK69" s="37" t="s">
        <v>280</v>
      </c>
      <c r="AL69" s="95">
        <v>19373381.645600431</v>
      </c>
      <c r="AM69" t="s">
        <v>281</v>
      </c>
      <c r="AP69" s="37">
        <f t="shared" si="5"/>
        <v>217770418.77334672</v>
      </c>
      <c r="AQ69" s="37">
        <f t="shared" si="6"/>
        <v>198397037.12774628</v>
      </c>
      <c r="AR69" s="37">
        <f t="shared" si="7"/>
        <v>19373381.645600438</v>
      </c>
      <c r="AX69" s="37"/>
      <c r="AY69" s="37"/>
      <c r="AZ69" s="37"/>
      <c r="BA69" s="37"/>
      <c r="BB69" s="37"/>
      <c r="BC69" s="37"/>
      <c r="BD69" s="37"/>
      <c r="BE69" s="37"/>
      <c r="BF69" s="37"/>
      <c r="BI69" s="37"/>
      <c r="BO69" t="s">
        <v>133</v>
      </c>
      <c r="BP69" t="s">
        <v>6</v>
      </c>
      <c r="BQ69" t="s">
        <v>1</v>
      </c>
      <c r="BS69">
        <f>calc_tele__copy!E146</f>
        <v>0</v>
      </c>
    </row>
    <row r="70" spans="1:71" x14ac:dyDescent="0.2">
      <c r="D70" t="s">
        <v>144</v>
      </c>
      <c r="E70" s="42">
        <v>302194124.25985998</v>
      </c>
      <c r="F70" s="10">
        <v>867053.73766555334</v>
      </c>
      <c r="G70" s="37"/>
      <c r="H70" s="54">
        <v>172630796.99890769</v>
      </c>
      <c r="I70" s="60">
        <v>78745716.064768776</v>
      </c>
      <c r="K70" s="66">
        <f t="shared" si="8"/>
        <v>554437691.06120193</v>
      </c>
      <c r="O70">
        <v>64</v>
      </c>
      <c r="Q70" s="2" t="s">
        <v>197</v>
      </c>
      <c r="R70" s="2" t="s">
        <v>147</v>
      </c>
      <c r="S70" s="121">
        <v>99582786.928606823</v>
      </c>
      <c r="T70" s="2">
        <v>10568039.423560828</v>
      </c>
      <c r="U70" s="2">
        <v>0</v>
      </c>
      <c r="V70" s="2">
        <v>20445.753419624838</v>
      </c>
      <c r="W70" s="2">
        <v>0</v>
      </c>
      <c r="X70" s="37">
        <f t="shared" si="0"/>
        <v>110171272.10558727</v>
      </c>
      <c r="Y70" s="2">
        <f t="shared" ref="Y70" si="20">BS82</f>
        <v>25831175.52746721</v>
      </c>
      <c r="AB70">
        <v>64</v>
      </c>
      <c r="AC70" t="s">
        <v>284</v>
      </c>
      <c r="AD70" s="41">
        <f t="shared" si="1"/>
        <v>99582786.928606823</v>
      </c>
      <c r="AE70" s="37" t="s">
        <v>278</v>
      </c>
      <c r="AF70" s="53">
        <f t="shared" si="2"/>
        <v>20445.753419624838</v>
      </c>
      <c r="AG70" s="37" t="s">
        <v>277</v>
      </c>
      <c r="AH70" s="115">
        <f t="shared" si="3"/>
        <v>10568039.423560828</v>
      </c>
      <c r="AI70" s="37" t="s">
        <v>279</v>
      </c>
      <c r="AJ70" s="59">
        <f t="shared" si="4"/>
        <v>0</v>
      </c>
      <c r="AK70" s="37" t="s">
        <v>280</v>
      </c>
      <c r="AL70" s="95">
        <v>25831175.527467243</v>
      </c>
      <c r="AM70" t="s">
        <v>281</v>
      </c>
      <c r="AP70" s="37">
        <f t="shared" si="5"/>
        <v>136002447.63305452</v>
      </c>
      <c r="AQ70" s="37">
        <f t="shared" si="6"/>
        <v>110171272.10558727</v>
      </c>
      <c r="AR70" s="37">
        <f t="shared" si="7"/>
        <v>25831175.527467251</v>
      </c>
      <c r="AX70" s="37"/>
      <c r="AY70" s="37"/>
      <c r="AZ70" s="37"/>
      <c r="BA70" s="37"/>
      <c r="BB70" s="37"/>
      <c r="BC70" s="37"/>
      <c r="BD70" s="37"/>
      <c r="BE70" s="37"/>
      <c r="BF70" s="37"/>
      <c r="BI70" s="37"/>
      <c r="BO70" t="s">
        <v>133</v>
      </c>
      <c r="BP70" t="s">
        <v>6</v>
      </c>
      <c r="BQ70" t="s">
        <v>2</v>
      </c>
      <c r="BS70">
        <f>calc_tele__copy!E147</f>
        <v>0</v>
      </c>
    </row>
    <row r="71" spans="1:71" x14ac:dyDescent="0.2">
      <c r="D71" t="s">
        <v>130</v>
      </c>
      <c r="E71" s="42">
        <v>140251988.42215899</v>
      </c>
      <c r="F71" s="10">
        <v>407991.76505520887</v>
      </c>
      <c r="G71" s="37"/>
      <c r="H71" s="54">
        <v>81731166.787001297</v>
      </c>
      <c r="I71" s="60">
        <v>30901756.775913198</v>
      </c>
      <c r="K71" s="66">
        <f t="shared" si="8"/>
        <v>253292903.75012872</v>
      </c>
      <c r="O71">
        <v>65</v>
      </c>
      <c r="Q71" t="s">
        <v>0</v>
      </c>
      <c r="R71" t="s">
        <v>6</v>
      </c>
      <c r="S71" s="37">
        <v>24196359.454060119</v>
      </c>
      <c r="T71">
        <v>1756777.1252692384</v>
      </c>
      <c r="U71">
        <v>0</v>
      </c>
      <c r="V71">
        <v>115972170.05676851</v>
      </c>
      <c r="W71">
        <v>32411975.369637113</v>
      </c>
      <c r="X71" s="37">
        <f t="shared" si="0"/>
        <v>174337282.00573495</v>
      </c>
      <c r="Y71">
        <f>BS68</f>
        <v>2513609.4712989689</v>
      </c>
      <c r="AB71">
        <v>65</v>
      </c>
      <c r="AC71" t="s">
        <v>284</v>
      </c>
      <c r="AD71" s="41">
        <f t="shared" si="1"/>
        <v>24196359.454060119</v>
      </c>
      <c r="AE71" s="37" t="s">
        <v>278</v>
      </c>
      <c r="AF71" s="53">
        <f t="shared" si="2"/>
        <v>115972170.05676851</v>
      </c>
      <c r="AG71" s="37" t="s">
        <v>277</v>
      </c>
      <c r="AH71" s="115">
        <f t="shared" si="3"/>
        <v>1756777.1252692384</v>
      </c>
      <c r="AI71" s="37" t="s">
        <v>279</v>
      </c>
      <c r="AJ71" s="59">
        <f t="shared" si="4"/>
        <v>32411975.369637113</v>
      </c>
      <c r="AK71" s="37" t="s">
        <v>280</v>
      </c>
      <c r="AL71" s="95">
        <v>2513609.4712989689</v>
      </c>
      <c r="AM71" t="s">
        <v>281</v>
      </c>
      <c r="AP71" s="37">
        <f t="shared" si="5"/>
        <v>176850891.47703391</v>
      </c>
      <c r="AQ71" s="37">
        <f t="shared" si="6"/>
        <v>174337282.00573495</v>
      </c>
      <c r="AR71" s="37">
        <f t="shared" si="7"/>
        <v>2513609.4712989628</v>
      </c>
      <c r="AX71" s="37"/>
      <c r="AY71" s="37"/>
      <c r="AZ71" s="37"/>
      <c r="BA71" s="37"/>
      <c r="BB71" s="37"/>
      <c r="BC71" s="37"/>
      <c r="BD71" s="37"/>
      <c r="BE71" s="37"/>
      <c r="BF71" s="37"/>
      <c r="BI71" s="37"/>
      <c r="BO71" t="s">
        <v>133</v>
      </c>
      <c r="BP71" t="s">
        <v>6</v>
      </c>
      <c r="BQ71" t="s">
        <v>315</v>
      </c>
      <c r="BS71">
        <f>calc_tele__copy!E148</f>
        <v>0</v>
      </c>
    </row>
    <row r="72" spans="1:71" x14ac:dyDescent="0.2">
      <c r="B72" t="s">
        <v>145</v>
      </c>
      <c r="D72" t="s">
        <v>4</v>
      </c>
      <c r="E72" s="42">
        <v>95375208.634947851</v>
      </c>
      <c r="F72" s="10">
        <v>3800471.387201597</v>
      </c>
      <c r="G72" s="37"/>
      <c r="H72" s="54">
        <v>23768185.959528323</v>
      </c>
      <c r="I72" s="60">
        <v>22882.658988377636</v>
      </c>
      <c r="K72" s="66">
        <f t="shared" si="8"/>
        <v>122966748.64066614</v>
      </c>
      <c r="O72">
        <v>66</v>
      </c>
      <c r="Q72" t="s">
        <v>0</v>
      </c>
      <c r="R72" t="s">
        <v>145</v>
      </c>
      <c r="S72" s="37">
        <v>8056053.4635376539</v>
      </c>
      <c r="T72">
        <v>7442249.210914636</v>
      </c>
      <c r="U72">
        <v>0</v>
      </c>
      <c r="V72">
        <v>26366499.526491448</v>
      </c>
      <c r="W72">
        <v>0</v>
      </c>
      <c r="X72" s="37">
        <f t="shared" ref="X72:X106" si="21">SUM(S72:W72)</f>
        <v>41864802.200943738</v>
      </c>
      <c r="Y72">
        <f>BS73</f>
        <v>5027218.9425979378</v>
      </c>
      <c r="AB72">
        <v>66</v>
      </c>
      <c r="AC72" t="s">
        <v>284</v>
      </c>
      <c r="AD72" s="41">
        <f t="shared" ref="AD72:AD106" si="22">S72</f>
        <v>8056053.4635376539</v>
      </c>
      <c r="AE72" s="37" t="s">
        <v>278</v>
      </c>
      <c r="AF72" s="53">
        <f t="shared" ref="AF72:AF106" si="23">V72</f>
        <v>26366499.526491448</v>
      </c>
      <c r="AG72" s="37" t="s">
        <v>277</v>
      </c>
      <c r="AH72" s="115">
        <f t="shared" ref="AH72:AH106" si="24">T72</f>
        <v>7442249.210914636</v>
      </c>
      <c r="AI72" s="37" t="s">
        <v>279</v>
      </c>
      <c r="AJ72" s="59">
        <f t="shared" ref="AJ72:AJ106" si="25">W72</f>
        <v>0</v>
      </c>
      <c r="AK72" s="37" t="s">
        <v>280</v>
      </c>
      <c r="AL72" s="95">
        <v>5027218.9425979378</v>
      </c>
      <c r="AM72" t="s">
        <v>281</v>
      </c>
      <c r="AP72" s="37">
        <f t="shared" ref="AP72:AP106" si="26">SUM(AD72,AF72,AH72,AJ72,AL72)</f>
        <v>46892021.143541679</v>
      </c>
      <c r="AQ72" s="37">
        <f t="shared" ref="AQ72:AQ106" si="27">X72</f>
        <v>41864802.200943738</v>
      </c>
      <c r="AR72" s="37">
        <f t="shared" ref="AR72:AR106" si="28">AP72-AQ72</f>
        <v>5027218.9425979406</v>
      </c>
      <c r="AX72" s="37"/>
      <c r="AY72" s="37"/>
      <c r="AZ72" s="37"/>
      <c r="BA72" s="37"/>
      <c r="BB72" s="37"/>
      <c r="BC72" s="37"/>
      <c r="BD72" s="37"/>
      <c r="BE72" s="37"/>
      <c r="BF72" s="37"/>
      <c r="BI72" s="37"/>
      <c r="BO72" t="s">
        <v>133</v>
      </c>
      <c r="BP72" t="s">
        <v>316</v>
      </c>
      <c r="BQ72" t="s">
        <v>314</v>
      </c>
      <c r="BR72" s="116"/>
      <c r="BS72">
        <f>calc_tele__copy!E149</f>
        <v>12915587.763733605</v>
      </c>
    </row>
    <row r="73" spans="1:71" x14ac:dyDescent="0.2">
      <c r="D73" t="s">
        <v>127</v>
      </c>
      <c r="E73" s="42">
        <v>8056053.4635376539</v>
      </c>
      <c r="F73" s="10">
        <v>7442249.210914636</v>
      </c>
      <c r="G73" s="37"/>
      <c r="H73" s="54">
        <v>26366499.526491448</v>
      </c>
      <c r="I73" s="60">
        <v>0</v>
      </c>
      <c r="K73" s="66">
        <f t="shared" ref="K73:K92" si="29">SUM(E73:I73)</f>
        <v>41864802.200943738</v>
      </c>
      <c r="O73">
        <v>67</v>
      </c>
      <c r="Q73" t="s">
        <v>0</v>
      </c>
      <c r="R73" t="s">
        <v>146</v>
      </c>
      <c r="S73" s="37">
        <v>12290028.499898987</v>
      </c>
      <c r="T73">
        <v>15884339.133210432</v>
      </c>
      <c r="U73">
        <v>0</v>
      </c>
      <c r="V73">
        <v>7094621.2722758446</v>
      </c>
      <c r="W73">
        <v>0</v>
      </c>
      <c r="X73" s="37">
        <f t="shared" si="21"/>
        <v>35268988.905385263</v>
      </c>
      <c r="Y73">
        <f>BS78</f>
        <v>7540828.4138969062</v>
      </c>
      <c r="AB73">
        <v>67</v>
      </c>
      <c r="AC73" t="s">
        <v>284</v>
      </c>
      <c r="AD73" s="41">
        <f t="shared" si="22"/>
        <v>12290028.499898987</v>
      </c>
      <c r="AE73" s="37" t="s">
        <v>278</v>
      </c>
      <c r="AF73" s="53">
        <f t="shared" si="23"/>
        <v>7094621.2722758446</v>
      </c>
      <c r="AG73" s="37" t="s">
        <v>277</v>
      </c>
      <c r="AH73" s="115">
        <f t="shared" si="24"/>
        <v>15884339.133210432</v>
      </c>
      <c r="AI73" s="37" t="s">
        <v>279</v>
      </c>
      <c r="AJ73" s="59">
        <f t="shared" si="25"/>
        <v>0</v>
      </c>
      <c r="AK73" s="37" t="s">
        <v>280</v>
      </c>
      <c r="AL73" s="95">
        <v>7540828.4138969062</v>
      </c>
      <c r="AM73" t="s">
        <v>281</v>
      </c>
      <c r="AP73" s="37">
        <f t="shared" si="26"/>
        <v>42809817.319282167</v>
      </c>
      <c r="AQ73" s="37">
        <f t="shared" si="27"/>
        <v>35268988.905385263</v>
      </c>
      <c r="AR73" s="37">
        <f t="shared" si="28"/>
        <v>7540828.4138969034</v>
      </c>
      <c r="AX73" s="37"/>
      <c r="AY73" s="37"/>
      <c r="AZ73" s="37"/>
      <c r="BA73" s="37"/>
      <c r="BB73" s="37"/>
      <c r="BC73" s="37"/>
      <c r="BD73" s="37"/>
      <c r="BE73" s="37"/>
      <c r="BF73" s="37"/>
      <c r="BI73" s="37"/>
      <c r="BO73" t="s">
        <v>133</v>
      </c>
      <c r="BP73" t="s">
        <v>316</v>
      </c>
      <c r="BQ73" t="s">
        <v>0</v>
      </c>
      <c r="BR73" s="116"/>
      <c r="BS73">
        <f>calc_tele__copy!E150</f>
        <v>5027218.9425979378</v>
      </c>
    </row>
    <row r="74" spans="1:71" x14ac:dyDescent="0.2">
      <c r="D74" t="s">
        <v>128</v>
      </c>
      <c r="E74" s="42">
        <v>122643160.35038956</v>
      </c>
      <c r="F74" s="10">
        <v>2569306.4516314096</v>
      </c>
      <c r="G74" s="37"/>
      <c r="H74" s="54">
        <v>22422363.364764575</v>
      </c>
      <c r="I74" s="60">
        <v>13886492.190606434</v>
      </c>
      <c r="K74" s="66">
        <f t="shared" si="29"/>
        <v>161521322.35739198</v>
      </c>
      <c r="O74">
        <v>68</v>
      </c>
      <c r="Q74" s="2" t="s">
        <v>0</v>
      </c>
      <c r="R74" s="2" t="s">
        <v>147</v>
      </c>
      <c r="S74" s="121">
        <v>5996627.6000400884</v>
      </c>
      <c r="T74" s="2">
        <v>11010801.135608342</v>
      </c>
      <c r="U74" s="2">
        <v>0</v>
      </c>
      <c r="V74" s="2">
        <v>0</v>
      </c>
      <c r="W74" s="2">
        <v>0</v>
      </c>
      <c r="X74" s="37">
        <f t="shared" si="21"/>
        <v>17007428.735648431</v>
      </c>
      <c r="Y74" s="2">
        <f>BS83</f>
        <v>10054437.885195876</v>
      </c>
      <c r="AB74">
        <v>68</v>
      </c>
      <c r="AC74" t="s">
        <v>284</v>
      </c>
      <c r="AD74" s="41">
        <f t="shared" si="22"/>
        <v>5996627.6000400884</v>
      </c>
      <c r="AE74" s="37" t="s">
        <v>278</v>
      </c>
      <c r="AF74" s="53">
        <f t="shared" si="23"/>
        <v>0</v>
      </c>
      <c r="AG74" s="37" t="s">
        <v>277</v>
      </c>
      <c r="AH74" s="115">
        <f t="shared" si="24"/>
        <v>11010801.135608342</v>
      </c>
      <c r="AI74" s="37" t="s">
        <v>279</v>
      </c>
      <c r="AJ74" s="59">
        <f t="shared" si="25"/>
        <v>0</v>
      </c>
      <c r="AK74" s="37" t="s">
        <v>280</v>
      </c>
      <c r="AL74" s="95">
        <v>10054437.885195876</v>
      </c>
      <c r="AM74" t="s">
        <v>281</v>
      </c>
      <c r="AP74" s="37">
        <f t="shared" si="26"/>
        <v>27061866.620844305</v>
      </c>
      <c r="AQ74" s="37">
        <f t="shared" si="27"/>
        <v>17007428.735648431</v>
      </c>
      <c r="AR74" s="37">
        <f t="shared" si="28"/>
        <v>10054437.885195874</v>
      </c>
      <c r="AX74" s="37"/>
      <c r="AY74" s="37"/>
      <c r="AZ74" s="37"/>
      <c r="BA74" s="37"/>
      <c r="BB74" s="37"/>
      <c r="BC74" s="37"/>
      <c r="BD74" s="37"/>
      <c r="BE74" s="37"/>
      <c r="BF74" s="37"/>
      <c r="BI74" s="37"/>
      <c r="BO74" t="s">
        <v>133</v>
      </c>
      <c r="BP74" t="s">
        <v>316</v>
      </c>
      <c r="BQ74" t="s">
        <v>1</v>
      </c>
      <c r="BS74">
        <f>calc_tele__copy!E151</f>
        <v>0</v>
      </c>
    </row>
    <row r="75" spans="1:71" x14ac:dyDescent="0.2">
      <c r="D75" t="s">
        <v>144</v>
      </c>
      <c r="E75" s="42">
        <v>79673474.264633432</v>
      </c>
      <c r="F75" s="10">
        <v>2096047.5329105698</v>
      </c>
      <c r="G75" s="37"/>
      <c r="H75" s="54">
        <v>7308692.2742020935</v>
      </c>
      <c r="I75" s="60">
        <v>299188.65876709437</v>
      </c>
      <c r="K75" s="66">
        <f t="shared" si="29"/>
        <v>89377402.730513185</v>
      </c>
      <c r="O75">
        <v>69</v>
      </c>
      <c r="Q75" t="s">
        <v>198</v>
      </c>
      <c r="R75" t="s">
        <v>6</v>
      </c>
      <c r="S75" s="37">
        <v>264166897.78800607</v>
      </c>
      <c r="T75">
        <v>1314576.4653585679</v>
      </c>
      <c r="U75">
        <v>0</v>
      </c>
      <c r="V75">
        <v>261491640.52209783</v>
      </c>
      <c r="W75">
        <v>277874633.76352525</v>
      </c>
      <c r="X75" s="37">
        <f t="shared" si="21"/>
        <v>804847748.53898764</v>
      </c>
      <c r="AB75">
        <v>69</v>
      </c>
      <c r="AC75" t="s">
        <v>284</v>
      </c>
      <c r="AD75" s="41">
        <f t="shared" si="22"/>
        <v>264166897.78800607</v>
      </c>
      <c r="AE75" s="37" t="s">
        <v>278</v>
      </c>
      <c r="AF75" s="53">
        <f t="shared" si="23"/>
        <v>261491640.52209783</v>
      </c>
      <c r="AG75" s="37" t="s">
        <v>277</v>
      </c>
      <c r="AH75" s="115">
        <f t="shared" si="24"/>
        <v>1314576.4653585679</v>
      </c>
      <c r="AI75" s="37" t="s">
        <v>279</v>
      </c>
      <c r="AJ75" s="59">
        <f t="shared" si="25"/>
        <v>277874633.76352525</v>
      </c>
      <c r="AK75" s="37" t="s">
        <v>280</v>
      </c>
      <c r="AL75" s="95">
        <v>0</v>
      </c>
      <c r="AM75" t="s">
        <v>281</v>
      </c>
      <c r="AP75" s="37">
        <f t="shared" si="26"/>
        <v>804847748.53898764</v>
      </c>
      <c r="AQ75" s="37">
        <f t="shared" si="27"/>
        <v>804847748.53898764</v>
      </c>
      <c r="AR75" s="37">
        <f t="shared" si="28"/>
        <v>0</v>
      </c>
      <c r="AX75" s="37"/>
      <c r="AY75" s="37"/>
      <c r="AZ75" s="37"/>
      <c r="BA75" s="37"/>
      <c r="BB75" s="37"/>
      <c r="BC75" s="37"/>
      <c r="BD75" s="37"/>
      <c r="BE75" s="37"/>
      <c r="BF75" s="37"/>
      <c r="BI75" s="37"/>
      <c r="BO75" t="s">
        <v>133</v>
      </c>
      <c r="BP75" t="s">
        <v>316</v>
      </c>
      <c r="BQ75" t="s">
        <v>2</v>
      </c>
      <c r="BS75">
        <f>calc_tele__copy!E152</f>
        <v>0</v>
      </c>
    </row>
    <row r="76" spans="1:71" x14ac:dyDescent="0.2">
      <c r="D76" t="s">
        <v>130</v>
      </c>
      <c r="E76" s="42">
        <v>42616276.827970386</v>
      </c>
      <c r="F76" s="10">
        <v>312641.87869786692</v>
      </c>
      <c r="G76" s="37"/>
      <c r="H76" s="54">
        <v>2096443.7567810721</v>
      </c>
      <c r="I76" s="60">
        <v>402368.2396835594</v>
      </c>
      <c r="K76" s="66">
        <f t="shared" si="29"/>
        <v>45427730.703132883</v>
      </c>
      <c r="O76">
        <v>70</v>
      </c>
      <c r="Q76" t="s">
        <v>198</v>
      </c>
      <c r="R76" t="s">
        <v>145</v>
      </c>
      <c r="S76" s="37">
        <v>122643160.35038956</v>
      </c>
      <c r="T76">
        <v>2569306.4516314096</v>
      </c>
      <c r="U76">
        <v>0</v>
      </c>
      <c r="V76">
        <v>22422363.364764575</v>
      </c>
      <c r="W76">
        <v>13886492.190606434</v>
      </c>
      <c r="X76" s="37">
        <f t="shared" si="21"/>
        <v>161521322.35739198</v>
      </c>
      <c r="AB76">
        <v>70</v>
      </c>
      <c r="AC76" t="s">
        <v>284</v>
      </c>
      <c r="AD76" s="41">
        <f t="shared" si="22"/>
        <v>122643160.35038956</v>
      </c>
      <c r="AE76" s="37" t="s">
        <v>278</v>
      </c>
      <c r="AF76" s="53">
        <f t="shared" si="23"/>
        <v>22422363.364764575</v>
      </c>
      <c r="AG76" s="37" t="s">
        <v>277</v>
      </c>
      <c r="AH76" s="115">
        <f t="shared" si="24"/>
        <v>2569306.4516314096</v>
      </c>
      <c r="AI76" s="37" t="s">
        <v>279</v>
      </c>
      <c r="AJ76" s="59">
        <f t="shared" si="25"/>
        <v>13886492.190606434</v>
      </c>
      <c r="AK76" s="37" t="s">
        <v>280</v>
      </c>
      <c r="AL76" s="95">
        <v>0</v>
      </c>
      <c r="AM76" t="s">
        <v>281</v>
      </c>
      <c r="AP76" s="37">
        <f t="shared" si="26"/>
        <v>161521322.35739198</v>
      </c>
      <c r="AQ76" s="37">
        <f t="shared" si="27"/>
        <v>161521322.35739198</v>
      </c>
      <c r="AR76" s="37">
        <f t="shared" si="28"/>
        <v>0</v>
      </c>
      <c r="AX76" s="37"/>
      <c r="AY76" s="37"/>
      <c r="AZ76" s="37"/>
      <c r="BA76" s="37"/>
      <c r="BB76" s="37"/>
      <c r="BC76" s="37"/>
      <c r="BD76" s="37"/>
      <c r="BE76" s="37"/>
      <c r="BF76" s="37"/>
      <c r="BI76" s="37"/>
      <c r="BO76" t="s">
        <v>133</v>
      </c>
      <c r="BP76" t="s">
        <v>316</v>
      </c>
      <c r="BQ76" t="s">
        <v>315</v>
      </c>
      <c r="BS76">
        <f>calc_tele__copy!E153</f>
        <v>0</v>
      </c>
    </row>
    <row r="77" spans="1:71" x14ac:dyDescent="0.2">
      <c r="B77" t="s">
        <v>146</v>
      </c>
      <c r="D77" t="s">
        <v>4</v>
      </c>
      <c r="E77" s="42">
        <v>180380947.89781395</v>
      </c>
      <c r="F77" s="10">
        <v>11117507.730525956</v>
      </c>
      <c r="G77" s="37"/>
      <c r="H77" s="54">
        <v>6898581.4994064039</v>
      </c>
      <c r="I77" s="60">
        <v>0</v>
      </c>
      <c r="K77" s="66">
        <f t="shared" si="29"/>
        <v>198397037.12774628</v>
      </c>
      <c r="O77">
        <v>71</v>
      </c>
      <c r="Q77" t="s">
        <v>198</v>
      </c>
      <c r="R77" t="s">
        <v>146</v>
      </c>
      <c r="S77" s="37">
        <v>145421690.45731524</v>
      </c>
      <c r="T77">
        <v>5596857.9930803962</v>
      </c>
      <c r="U77">
        <v>0</v>
      </c>
      <c r="V77">
        <v>24401595.67394229</v>
      </c>
      <c r="W77">
        <v>2361156.6053321869</v>
      </c>
      <c r="X77" s="37">
        <f t="shared" si="21"/>
        <v>177781300.72967014</v>
      </c>
      <c r="AB77">
        <v>71</v>
      </c>
      <c r="AC77" t="s">
        <v>284</v>
      </c>
      <c r="AD77" s="41">
        <f t="shared" si="22"/>
        <v>145421690.45731524</v>
      </c>
      <c r="AE77" s="37" t="s">
        <v>278</v>
      </c>
      <c r="AF77" s="53">
        <f t="shared" si="23"/>
        <v>24401595.67394229</v>
      </c>
      <c r="AG77" s="37" t="s">
        <v>277</v>
      </c>
      <c r="AH77" s="115">
        <f t="shared" si="24"/>
        <v>5596857.9930803962</v>
      </c>
      <c r="AI77" s="37" t="s">
        <v>279</v>
      </c>
      <c r="AJ77" s="59">
        <f t="shared" si="25"/>
        <v>2361156.6053321869</v>
      </c>
      <c r="AK77" s="37" t="s">
        <v>280</v>
      </c>
      <c r="AL77" s="95">
        <v>0</v>
      </c>
      <c r="AM77" t="s">
        <v>281</v>
      </c>
      <c r="AP77" s="37">
        <f t="shared" si="26"/>
        <v>177781300.72967014</v>
      </c>
      <c r="AQ77" s="37">
        <f t="shared" si="27"/>
        <v>177781300.72967014</v>
      </c>
      <c r="AR77" s="37">
        <f t="shared" si="28"/>
        <v>0</v>
      </c>
      <c r="AX77" s="37"/>
      <c r="AY77" s="37"/>
      <c r="AZ77" s="37"/>
      <c r="BA77" s="37"/>
      <c r="BB77" s="37"/>
      <c r="BC77" s="37"/>
      <c r="BD77" s="37"/>
      <c r="BE77" s="37"/>
      <c r="BF77" s="37"/>
      <c r="BI77" s="37"/>
      <c r="BO77" t="s">
        <v>133</v>
      </c>
      <c r="BP77" t="s">
        <v>8</v>
      </c>
      <c r="BQ77" t="s">
        <v>314</v>
      </c>
      <c r="BR77" s="116"/>
      <c r="BS77">
        <f>calc_tele__copy!E154</f>
        <v>19373381.645600405</v>
      </c>
    </row>
    <row r="78" spans="1:71" s="126" customFormat="1" x14ac:dyDescent="0.2">
      <c r="D78" s="126" t="s">
        <v>127</v>
      </c>
      <c r="E78" s="127">
        <v>12290028.499898987</v>
      </c>
      <c r="F78" s="126">
        <v>15884339.133210432</v>
      </c>
      <c r="G78" s="127"/>
      <c r="H78" s="127">
        <v>7094621.2722758446</v>
      </c>
      <c r="I78" s="127">
        <v>0</v>
      </c>
      <c r="K78" s="127">
        <f t="shared" si="29"/>
        <v>35268988.905385263</v>
      </c>
      <c r="O78" s="126">
        <v>72</v>
      </c>
      <c r="Q78" s="128" t="s">
        <v>198</v>
      </c>
      <c r="R78" s="128" t="s">
        <v>147</v>
      </c>
      <c r="S78" s="132">
        <v>96176968.210999444</v>
      </c>
      <c r="T78" s="128">
        <v>10360165.278929532</v>
      </c>
      <c r="U78" s="128">
        <v>0</v>
      </c>
      <c r="V78" s="128">
        <v>6965417.1228074329</v>
      </c>
      <c r="W78" s="128">
        <v>0</v>
      </c>
      <c r="X78" s="127">
        <f t="shared" si="21"/>
        <v>113502550.6127364</v>
      </c>
      <c r="Y78" s="128"/>
      <c r="AB78" s="126">
        <v>72</v>
      </c>
      <c r="AC78" s="126" t="s">
        <v>284</v>
      </c>
      <c r="AD78" s="129">
        <f t="shared" si="22"/>
        <v>96176968.210999444</v>
      </c>
      <c r="AE78" s="127" t="s">
        <v>278</v>
      </c>
      <c r="AF78" s="129">
        <f t="shared" si="23"/>
        <v>6965417.1228074329</v>
      </c>
      <c r="AG78" s="127" t="s">
        <v>277</v>
      </c>
      <c r="AH78" s="129">
        <f t="shared" si="24"/>
        <v>10360165.278929532</v>
      </c>
      <c r="AI78" s="127" t="s">
        <v>279</v>
      </c>
      <c r="AJ78" s="129">
        <f t="shared" si="25"/>
        <v>0</v>
      </c>
      <c r="AK78" s="127" t="s">
        <v>280</v>
      </c>
      <c r="AL78" s="130">
        <v>0</v>
      </c>
      <c r="AM78" s="126" t="s">
        <v>281</v>
      </c>
      <c r="AP78" s="127">
        <f t="shared" si="26"/>
        <v>113502550.6127364</v>
      </c>
      <c r="AQ78" s="127">
        <f t="shared" si="27"/>
        <v>113502550.6127364</v>
      </c>
      <c r="AR78" s="127">
        <f t="shared" si="28"/>
        <v>0</v>
      </c>
      <c r="AX78" s="127"/>
      <c r="AY78" s="127"/>
      <c r="AZ78" s="127"/>
      <c r="BA78" s="127"/>
      <c r="BB78" s="127"/>
      <c r="BC78" s="127"/>
      <c r="BD78" s="127"/>
      <c r="BE78" s="127"/>
      <c r="BF78" s="127"/>
      <c r="BI78" s="127"/>
      <c r="BO78" s="126" t="s">
        <v>133</v>
      </c>
      <c r="BP78" s="126" t="s">
        <v>8</v>
      </c>
      <c r="BQ78" s="126" t="s">
        <v>0</v>
      </c>
      <c r="BR78" s="131"/>
      <c r="BS78" s="126">
        <f>calc_tele__copy!E155</f>
        <v>7540828.4138969062</v>
      </c>
    </row>
    <row r="79" spans="1:71" x14ac:dyDescent="0.2">
      <c r="D79" t="s">
        <v>128</v>
      </c>
      <c r="E79" s="42">
        <v>145421690.45731524</v>
      </c>
      <c r="F79" s="10">
        <v>5596857.9930803962</v>
      </c>
      <c r="G79" s="37"/>
      <c r="H79" s="54">
        <v>24401595.67394229</v>
      </c>
      <c r="I79" s="60">
        <v>2361156.6053321869</v>
      </c>
      <c r="K79" s="66">
        <f t="shared" si="29"/>
        <v>177781300.72967014</v>
      </c>
      <c r="O79">
        <v>73</v>
      </c>
      <c r="Q79" t="s">
        <v>199</v>
      </c>
      <c r="R79" t="s">
        <v>6</v>
      </c>
      <c r="S79" s="37">
        <v>302194124.25985998</v>
      </c>
      <c r="T79">
        <v>867053.73766555334</v>
      </c>
      <c r="U79">
        <v>0</v>
      </c>
      <c r="V79">
        <v>172630796.99890769</v>
      </c>
      <c r="W79">
        <v>78745716.064768776</v>
      </c>
      <c r="X79" s="37">
        <f t="shared" si="21"/>
        <v>554437691.06120193</v>
      </c>
      <c r="AB79">
        <v>73</v>
      </c>
      <c r="AC79" t="s">
        <v>284</v>
      </c>
      <c r="AD79" s="41">
        <f t="shared" si="22"/>
        <v>302194124.25985998</v>
      </c>
      <c r="AE79" s="37" t="s">
        <v>278</v>
      </c>
      <c r="AF79" s="53">
        <f t="shared" si="23"/>
        <v>172630796.99890769</v>
      </c>
      <c r="AG79" s="37" t="s">
        <v>277</v>
      </c>
      <c r="AH79" s="115">
        <f t="shared" si="24"/>
        <v>867053.73766555334</v>
      </c>
      <c r="AI79" s="37" t="s">
        <v>279</v>
      </c>
      <c r="AJ79" s="59">
        <f t="shared" si="25"/>
        <v>78745716.064768776</v>
      </c>
      <c r="AK79" s="37" t="s">
        <v>280</v>
      </c>
      <c r="AL79" s="95">
        <v>0</v>
      </c>
      <c r="AM79" t="s">
        <v>281</v>
      </c>
      <c r="AP79" s="37">
        <f t="shared" si="26"/>
        <v>554437691.06120193</v>
      </c>
      <c r="AQ79" s="37">
        <f t="shared" si="27"/>
        <v>554437691.06120193</v>
      </c>
      <c r="AR79" s="37">
        <f t="shared" si="28"/>
        <v>0</v>
      </c>
      <c r="AX79" s="37"/>
      <c r="AY79" s="37"/>
      <c r="AZ79" s="37"/>
      <c r="BA79" s="37"/>
      <c r="BB79" s="37"/>
      <c r="BC79" s="37"/>
      <c r="BD79" s="37"/>
      <c r="BE79" s="37"/>
      <c r="BF79" s="37"/>
      <c r="BI79" s="37"/>
      <c r="BO79" t="s">
        <v>133</v>
      </c>
      <c r="BP79" t="s">
        <v>8</v>
      </c>
      <c r="BQ79" t="s">
        <v>1</v>
      </c>
      <c r="BS79">
        <f>calc_tele__copy!E156</f>
        <v>0</v>
      </c>
    </row>
    <row r="80" spans="1:71" x14ac:dyDescent="0.2">
      <c r="D80" t="s">
        <v>144</v>
      </c>
      <c r="E80" s="42">
        <v>71141958.588236004</v>
      </c>
      <c r="F80" s="10">
        <v>2773314.0491944989</v>
      </c>
      <c r="G80" s="37"/>
      <c r="H80" s="54">
        <v>1327145.8148519602</v>
      </c>
      <c r="I80" s="60">
        <v>0</v>
      </c>
      <c r="K80" s="66">
        <f t="shared" si="29"/>
        <v>75242418.452282459</v>
      </c>
      <c r="O80">
        <v>74</v>
      </c>
      <c r="Q80" t="s">
        <v>199</v>
      </c>
      <c r="R80" t="s">
        <v>145</v>
      </c>
      <c r="S80" s="37">
        <v>79673474.264633432</v>
      </c>
      <c r="T80">
        <v>2096047.5329105698</v>
      </c>
      <c r="U80">
        <v>0</v>
      </c>
      <c r="V80">
        <v>7308692.2742020935</v>
      </c>
      <c r="W80">
        <v>299188.65876709437</v>
      </c>
      <c r="X80" s="37">
        <f t="shared" si="21"/>
        <v>89377402.730513185</v>
      </c>
      <c r="AB80">
        <v>74</v>
      </c>
      <c r="AC80" t="s">
        <v>284</v>
      </c>
      <c r="AD80" s="41">
        <f t="shared" si="22"/>
        <v>79673474.264633432</v>
      </c>
      <c r="AE80" s="37" t="s">
        <v>278</v>
      </c>
      <c r="AF80" s="53">
        <f t="shared" si="23"/>
        <v>7308692.2742020935</v>
      </c>
      <c r="AG80" s="37" t="s">
        <v>277</v>
      </c>
      <c r="AH80" s="115">
        <f t="shared" si="24"/>
        <v>2096047.5329105698</v>
      </c>
      <c r="AI80" s="37" t="s">
        <v>279</v>
      </c>
      <c r="AJ80" s="59">
        <f t="shared" si="25"/>
        <v>299188.65876709437</v>
      </c>
      <c r="AK80" s="37" t="s">
        <v>280</v>
      </c>
      <c r="AL80" s="95">
        <v>0</v>
      </c>
      <c r="AM80" t="s">
        <v>281</v>
      </c>
      <c r="AP80" s="37">
        <f t="shared" si="26"/>
        <v>89377402.730513185</v>
      </c>
      <c r="AQ80" s="37">
        <f t="shared" si="27"/>
        <v>89377402.730513185</v>
      </c>
      <c r="AR80" s="37">
        <f t="shared" si="28"/>
        <v>0</v>
      </c>
      <c r="AX80" s="37"/>
      <c r="AY80" s="37"/>
      <c r="AZ80" s="37"/>
      <c r="BA80" s="37"/>
      <c r="BB80" s="37"/>
      <c r="BC80" s="37"/>
      <c r="BD80" s="37"/>
      <c r="BE80" s="37"/>
      <c r="BF80" s="37"/>
      <c r="BI80" s="37"/>
      <c r="BO80" t="s">
        <v>133</v>
      </c>
      <c r="BP80" t="s">
        <v>8</v>
      </c>
      <c r="BQ80" t="s">
        <v>2</v>
      </c>
      <c r="BS80">
        <f>calc_tele__copy!E157</f>
        <v>0</v>
      </c>
    </row>
    <row r="81" spans="1:71" x14ac:dyDescent="0.2">
      <c r="D81" t="s">
        <v>130</v>
      </c>
      <c r="E81" s="42">
        <v>43558911.213314831</v>
      </c>
      <c r="F81" s="10">
        <v>558733.45786525751</v>
      </c>
      <c r="G81" s="37"/>
      <c r="H81" s="54">
        <v>293612.66706404689</v>
      </c>
      <c r="I81" s="60">
        <v>0</v>
      </c>
      <c r="K81" s="66">
        <f t="shared" si="29"/>
        <v>44411257.33824414</v>
      </c>
      <c r="O81">
        <v>75</v>
      </c>
      <c r="Q81" t="s">
        <v>199</v>
      </c>
      <c r="R81" t="s">
        <v>146</v>
      </c>
      <c r="S81" s="37">
        <v>71141958.588236004</v>
      </c>
      <c r="T81">
        <v>2773314.0491944989</v>
      </c>
      <c r="U81">
        <v>0</v>
      </c>
      <c r="V81">
        <v>1327145.8148519602</v>
      </c>
      <c r="W81">
        <v>0</v>
      </c>
      <c r="X81" s="37">
        <f t="shared" si="21"/>
        <v>75242418.452282459</v>
      </c>
      <c r="AB81">
        <v>75</v>
      </c>
      <c r="AC81" t="s">
        <v>284</v>
      </c>
      <c r="AD81" s="41">
        <f t="shared" si="22"/>
        <v>71141958.588236004</v>
      </c>
      <c r="AE81" s="37" t="s">
        <v>278</v>
      </c>
      <c r="AF81" s="53">
        <f t="shared" si="23"/>
        <v>1327145.8148519602</v>
      </c>
      <c r="AG81" s="37" t="s">
        <v>277</v>
      </c>
      <c r="AH81" s="115">
        <f t="shared" si="24"/>
        <v>2773314.0491944989</v>
      </c>
      <c r="AI81" s="37" t="s">
        <v>279</v>
      </c>
      <c r="AJ81" s="59">
        <f t="shared" si="25"/>
        <v>0</v>
      </c>
      <c r="AK81" s="37" t="s">
        <v>280</v>
      </c>
      <c r="AL81" s="95">
        <v>0</v>
      </c>
      <c r="AM81" t="s">
        <v>281</v>
      </c>
      <c r="AP81" s="37">
        <f t="shared" si="26"/>
        <v>75242418.452282459</v>
      </c>
      <c r="AQ81" s="37">
        <f t="shared" si="27"/>
        <v>75242418.452282459</v>
      </c>
      <c r="AR81" s="37">
        <f t="shared" si="28"/>
        <v>0</v>
      </c>
      <c r="AX81" s="37"/>
      <c r="AY81" s="37"/>
      <c r="AZ81" s="37"/>
      <c r="BA81" s="37"/>
      <c r="BB81" s="37"/>
      <c r="BC81" s="37"/>
      <c r="BD81" s="37"/>
      <c r="BE81" s="37"/>
      <c r="BF81" s="37"/>
      <c r="BI81" s="37"/>
      <c r="BO81" t="s">
        <v>133</v>
      </c>
      <c r="BP81" t="s">
        <v>8</v>
      </c>
      <c r="BQ81" t="s">
        <v>315</v>
      </c>
      <c r="BS81">
        <f>calc_tele__copy!E158</f>
        <v>0</v>
      </c>
    </row>
    <row r="82" spans="1:71" x14ac:dyDescent="0.2">
      <c r="B82" t="s">
        <v>147</v>
      </c>
      <c r="D82" t="s">
        <v>4</v>
      </c>
      <c r="E82" s="42">
        <v>99582786.928606823</v>
      </c>
      <c r="F82" s="10">
        <v>10568039.423560828</v>
      </c>
      <c r="G82" s="37"/>
      <c r="H82" s="54">
        <v>20445.753419624838</v>
      </c>
      <c r="I82" s="60">
        <v>0</v>
      </c>
      <c r="K82" s="66">
        <f t="shared" si="29"/>
        <v>110171272.10558727</v>
      </c>
      <c r="O82">
        <v>76</v>
      </c>
      <c r="Q82" s="2" t="s">
        <v>199</v>
      </c>
      <c r="R82" s="2" t="s">
        <v>147</v>
      </c>
      <c r="S82" s="121">
        <v>18942239.743577782</v>
      </c>
      <c r="T82" s="2">
        <v>2852425.4967944832</v>
      </c>
      <c r="U82" s="2">
        <v>0</v>
      </c>
      <c r="V82" s="2">
        <v>0</v>
      </c>
      <c r="W82" s="2">
        <v>0</v>
      </c>
      <c r="X82" s="37">
        <f t="shared" si="21"/>
        <v>21794665.240372267</v>
      </c>
      <c r="Y82" s="2"/>
      <c r="AB82">
        <v>76</v>
      </c>
      <c r="AC82" t="s">
        <v>284</v>
      </c>
      <c r="AD82" s="41">
        <f t="shared" si="22"/>
        <v>18942239.743577782</v>
      </c>
      <c r="AE82" s="37" t="s">
        <v>278</v>
      </c>
      <c r="AF82" s="53">
        <f t="shared" si="23"/>
        <v>0</v>
      </c>
      <c r="AG82" s="37" t="s">
        <v>277</v>
      </c>
      <c r="AH82" s="115">
        <f t="shared" si="24"/>
        <v>2852425.4967944832</v>
      </c>
      <c r="AI82" s="37" t="s">
        <v>279</v>
      </c>
      <c r="AJ82" s="59">
        <f t="shared" si="25"/>
        <v>0</v>
      </c>
      <c r="AK82" s="37" t="s">
        <v>280</v>
      </c>
      <c r="AL82" s="95">
        <v>0</v>
      </c>
      <c r="AM82" t="s">
        <v>281</v>
      </c>
      <c r="AP82" s="37">
        <f t="shared" si="26"/>
        <v>21794665.240372267</v>
      </c>
      <c r="AQ82" s="37">
        <f t="shared" si="27"/>
        <v>21794665.240372267</v>
      </c>
      <c r="AR82" s="37">
        <f t="shared" si="28"/>
        <v>0</v>
      </c>
      <c r="AX82" s="37"/>
      <c r="AY82" s="37"/>
      <c r="AZ82" s="37"/>
      <c r="BA82" s="37"/>
      <c r="BB82" s="37"/>
      <c r="BC82" s="37"/>
      <c r="BD82" s="37"/>
      <c r="BE82" s="37"/>
      <c r="BF82" s="37"/>
      <c r="BI82" s="37"/>
      <c r="BO82" t="s">
        <v>133</v>
      </c>
      <c r="BP82" t="s">
        <v>9</v>
      </c>
      <c r="BQ82" t="s">
        <v>314</v>
      </c>
      <c r="BR82" s="116"/>
      <c r="BS82">
        <f>calc_tele__copy!E159</f>
        <v>25831175.52746721</v>
      </c>
    </row>
    <row r="83" spans="1:71" x14ac:dyDescent="0.2">
      <c r="D83" t="s">
        <v>127</v>
      </c>
      <c r="E83" s="42">
        <v>5996627.6000400884</v>
      </c>
      <c r="F83" s="10">
        <v>11010801.135608342</v>
      </c>
      <c r="G83" s="37"/>
      <c r="H83" s="54">
        <v>0</v>
      </c>
      <c r="I83" s="60">
        <v>0</v>
      </c>
      <c r="K83" s="66">
        <f t="shared" si="29"/>
        <v>17007428.735648431</v>
      </c>
      <c r="O83">
        <v>77</v>
      </c>
      <c r="Q83" t="s">
        <v>200</v>
      </c>
      <c r="R83" t="s">
        <v>6</v>
      </c>
      <c r="S83" s="37">
        <v>140251988.42215899</v>
      </c>
      <c r="T83">
        <v>407991.76505520887</v>
      </c>
      <c r="U83">
        <v>0</v>
      </c>
      <c r="V83">
        <v>81731166.787001297</v>
      </c>
      <c r="W83">
        <v>30901756.775913198</v>
      </c>
      <c r="X83" s="37">
        <f t="shared" si="21"/>
        <v>253292903.75012872</v>
      </c>
      <c r="AB83">
        <v>77</v>
      </c>
      <c r="AC83" t="s">
        <v>284</v>
      </c>
      <c r="AD83" s="41">
        <f t="shared" si="22"/>
        <v>140251988.42215899</v>
      </c>
      <c r="AE83" s="37" t="s">
        <v>278</v>
      </c>
      <c r="AF83" s="53">
        <f t="shared" si="23"/>
        <v>81731166.787001297</v>
      </c>
      <c r="AG83" s="37" t="s">
        <v>277</v>
      </c>
      <c r="AH83" s="115">
        <f t="shared" si="24"/>
        <v>407991.76505520887</v>
      </c>
      <c r="AI83" s="37" t="s">
        <v>279</v>
      </c>
      <c r="AJ83" s="59">
        <f t="shared" si="25"/>
        <v>30901756.775913198</v>
      </c>
      <c r="AK83" s="37" t="s">
        <v>280</v>
      </c>
      <c r="AL83" s="95">
        <v>0</v>
      </c>
      <c r="AM83" t="s">
        <v>281</v>
      </c>
      <c r="AP83" s="37">
        <f t="shared" si="26"/>
        <v>253292903.75012869</v>
      </c>
      <c r="AQ83" s="37">
        <f t="shared" si="27"/>
        <v>253292903.75012872</v>
      </c>
      <c r="AR83" s="37">
        <f t="shared" si="28"/>
        <v>0</v>
      </c>
      <c r="AX83" s="37"/>
      <c r="AY83" s="37"/>
      <c r="AZ83" s="37"/>
      <c r="BA83" s="37"/>
      <c r="BB83" s="37"/>
      <c r="BC83" s="37"/>
      <c r="BD83" s="37"/>
      <c r="BE83" s="37"/>
      <c r="BF83" s="37"/>
      <c r="BI83" s="37"/>
      <c r="BO83" t="s">
        <v>133</v>
      </c>
      <c r="BP83" t="s">
        <v>9</v>
      </c>
      <c r="BQ83" t="s">
        <v>0</v>
      </c>
      <c r="BR83" s="116"/>
      <c r="BS83">
        <f>calc_tele__copy!E160</f>
        <v>10054437.885195876</v>
      </c>
    </row>
    <row r="84" spans="1:71" x14ac:dyDescent="0.2">
      <c r="D84" t="s">
        <v>128</v>
      </c>
      <c r="E84" s="42">
        <v>96176968.210999444</v>
      </c>
      <c r="F84" s="10">
        <v>10360165.278929532</v>
      </c>
      <c r="G84" s="37"/>
      <c r="H84" s="54">
        <v>6965417.1228074329</v>
      </c>
      <c r="I84" s="60">
        <v>0</v>
      </c>
      <c r="K84" s="66">
        <f t="shared" si="29"/>
        <v>113502550.6127364</v>
      </c>
      <c r="O84">
        <v>78</v>
      </c>
      <c r="Q84" t="s">
        <v>200</v>
      </c>
      <c r="R84" t="s">
        <v>145</v>
      </c>
      <c r="S84" s="37">
        <v>42616276.827970386</v>
      </c>
      <c r="T84">
        <v>312641.87869786692</v>
      </c>
      <c r="U84">
        <v>0</v>
      </c>
      <c r="V84">
        <v>2096443.7567810721</v>
      </c>
      <c r="W84">
        <v>402368.2396835594</v>
      </c>
      <c r="X84" s="37">
        <f t="shared" si="21"/>
        <v>45427730.703132883</v>
      </c>
      <c r="AB84">
        <v>78</v>
      </c>
      <c r="AC84" t="s">
        <v>284</v>
      </c>
      <c r="AD84" s="41">
        <f t="shared" si="22"/>
        <v>42616276.827970386</v>
      </c>
      <c r="AE84" s="37" t="s">
        <v>278</v>
      </c>
      <c r="AF84" s="53">
        <f t="shared" si="23"/>
        <v>2096443.7567810721</v>
      </c>
      <c r="AG84" s="37" t="s">
        <v>277</v>
      </c>
      <c r="AH84" s="115">
        <f t="shared" si="24"/>
        <v>312641.87869786692</v>
      </c>
      <c r="AI84" s="37" t="s">
        <v>279</v>
      </c>
      <c r="AJ84" s="59">
        <f t="shared" si="25"/>
        <v>402368.2396835594</v>
      </c>
      <c r="AK84" s="37" t="s">
        <v>280</v>
      </c>
      <c r="AL84" s="95">
        <v>0</v>
      </c>
      <c r="AM84" t="s">
        <v>281</v>
      </c>
      <c r="AP84" s="37">
        <f t="shared" si="26"/>
        <v>45427730.703132883</v>
      </c>
      <c r="AQ84" s="37">
        <f t="shared" si="27"/>
        <v>45427730.703132883</v>
      </c>
      <c r="AR84" s="37">
        <f t="shared" si="28"/>
        <v>0</v>
      </c>
      <c r="AX84" s="37"/>
      <c r="AY84" s="37"/>
      <c r="AZ84" s="37"/>
      <c r="BA84" s="37"/>
      <c r="BB84" s="37"/>
      <c r="BC84" s="37"/>
      <c r="BD84" s="37"/>
      <c r="BE84" s="37"/>
      <c r="BF84" s="37"/>
      <c r="BI84" s="37"/>
      <c r="BO84" t="s">
        <v>133</v>
      </c>
      <c r="BP84" t="s">
        <v>9</v>
      </c>
      <c r="BQ84" t="s">
        <v>1</v>
      </c>
      <c r="BS84">
        <f>calc_tele__copy!E161</f>
        <v>0</v>
      </c>
    </row>
    <row r="85" spans="1:71" x14ac:dyDescent="0.2">
      <c r="D85" t="s">
        <v>144</v>
      </c>
      <c r="E85" s="42">
        <v>18942239.743577782</v>
      </c>
      <c r="F85" s="10">
        <v>2852425.4967944832</v>
      </c>
      <c r="G85" s="37"/>
      <c r="H85" s="54">
        <v>0</v>
      </c>
      <c r="I85" s="60">
        <v>0</v>
      </c>
      <c r="K85" s="66">
        <f t="shared" si="29"/>
        <v>21794665.240372267</v>
      </c>
      <c r="O85">
        <v>79</v>
      </c>
      <c r="Q85" t="s">
        <v>200</v>
      </c>
      <c r="R85" t="s">
        <v>146</v>
      </c>
      <c r="S85" s="37">
        <v>43558911.213314831</v>
      </c>
      <c r="T85">
        <v>558733.45786525751</v>
      </c>
      <c r="U85">
        <v>0</v>
      </c>
      <c r="V85">
        <v>293612.66706404689</v>
      </c>
      <c r="W85">
        <v>0</v>
      </c>
      <c r="X85" s="37">
        <f t="shared" si="21"/>
        <v>44411257.33824414</v>
      </c>
      <c r="AB85">
        <v>79</v>
      </c>
      <c r="AC85" t="s">
        <v>284</v>
      </c>
      <c r="AD85" s="41">
        <f t="shared" si="22"/>
        <v>43558911.213314831</v>
      </c>
      <c r="AE85" s="37" t="s">
        <v>278</v>
      </c>
      <c r="AF85" s="53">
        <f t="shared" si="23"/>
        <v>293612.66706404689</v>
      </c>
      <c r="AG85" s="37" t="s">
        <v>277</v>
      </c>
      <c r="AH85" s="115">
        <f t="shared" si="24"/>
        <v>558733.45786525751</v>
      </c>
      <c r="AI85" s="37" t="s">
        <v>279</v>
      </c>
      <c r="AJ85" s="59">
        <f t="shared" si="25"/>
        <v>0</v>
      </c>
      <c r="AK85" s="37" t="s">
        <v>280</v>
      </c>
      <c r="AL85" s="95">
        <v>0</v>
      </c>
      <c r="AM85" t="s">
        <v>281</v>
      </c>
      <c r="AP85" s="37">
        <f t="shared" si="26"/>
        <v>44411257.33824414</v>
      </c>
      <c r="AQ85" s="37">
        <f t="shared" si="27"/>
        <v>44411257.33824414</v>
      </c>
      <c r="AR85" s="37">
        <f t="shared" si="28"/>
        <v>0</v>
      </c>
      <c r="AX85" s="37"/>
      <c r="AY85" s="37"/>
      <c r="AZ85" s="37"/>
      <c r="BA85" s="37"/>
      <c r="BB85" s="37"/>
      <c r="BC85" s="37"/>
      <c r="BD85" s="37"/>
      <c r="BE85" s="37"/>
      <c r="BF85" s="37"/>
      <c r="BI85" s="37"/>
      <c r="BO85" t="s">
        <v>133</v>
      </c>
      <c r="BP85" t="s">
        <v>9</v>
      </c>
      <c r="BQ85" t="s">
        <v>2</v>
      </c>
      <c r="BS85">
        <f>calc_tele__copy!E162</f>
        <v>0</v>
      </c>
    </row>
    <row r="86" spans="1:71" x14ac:dyDescent="0.2">
      <c r="D86" t="s">
        <v>130</v>
      </c>
      <c r="E86" s="42">
        <v>18144306.737690024</v>
      </c>
      <c r="F86" s="10">
        <v>990540.70132595894</v>
      </c>
      <c r="G86" s="37"/>
      <c r="H86" s="54">
        <v>0</v>
      </c>
      <c r="I86" s="60">
        <v>0</v>
      </c>
      <c r="K86" s="66">
        <f t="shared" si="29"/>
        <v>19134847.439015985</v>
      </c>
      <c r="O86">
        <v>80</v>
      </c>
      <c r="Q86" s="2" t="s">
        <v>200</v>
      </c>
      <c r="R86" s="2" t="s">
        <v>147</v>
      </c>
      <c r="S86" s="121">
        <v>18144306.737690024</v>
      </c>
      <c r="T86" s="2">
        <v>990540.70132595894</v>
      </c>
      <c r="U86" s="2">
        <v>0</v>
      </c>
      <c r="V86" s="2">
        <v>0</v>
      </c>
      <c r="W86" s="2">
        <v>0</v>
      </c>
      <c r="X86" s="37">
        <f t="shared" si="21"/>
        <v>19134847.439015985</v>
      </c>
      <c r="Y86" s="2"/>
      <c r="AB86" s="2">
        <v>80</v>
      </c>
      <c r="AC86" s="2" t="s">
        <v>284</v>
      </c>
      <c r="AD86" s="122">
        <f t="shared" si="22"/>
        <v>18144306.737690024</v>
      </c>
      <c r="AE86" s="121" t="s">
        <v>278</v>
      </c>
      <c r="AF86" s="123">
        <f t="shared" si="23"/>
        <v>0</v>
      </c>
      <c r="AG86" s="121" t="s">
        <v>277</v>
      </c>
      <c r="AH86" s="124">
        <f t="shared" si="24"/>
        <v>990540.70132595894</v>
      </c>
      <c r="AI86" s="121" t="s">
        <v>279</v>
      </c>
      <c r="AJ86" s="125">
        <f t="shared" si="25"/>
        <v>0</v>
      </c>
      <c r="AK86" s="121" t="s">
        <v>280</v>
      </c>
      <c r="AL86" s="119">
        <v>0</v>
      </c>
      <c r="AM86" s="2" t="s">
        <v>281</v>
      </c>
      <c r="AP86" s="37">
        <f t="shared" si="26"/>
        <v>19134847.439015985</v>
      </c>
      <c r="AQ86" s="37">
        <f t="shared" si="27"/>
        <v>19134847.439015985</v>
      </c>
      <c r="AR86" s="37">
        <f t="shared" si="28"/>
        <v>0</v>
      </c>
      <c r="AX86" s="37"/>
      <c r="AY86" s="37"/>
      <c r="AZ86" s="37"/>
      <c r="BA86" s="37"/>
      <c r="BB86" s="37"/>
      <c r="BC86" s="37"/>
      <c r="BD86" s="37"/>
      <c r="BE86" s="37"/>
      <c r="BF86" s="37"/>
      <c r="BI86" s="37"/>
      <c r="BO86" t="s">
        <v>133</v>
      </c>
      <c r="BP86" t="s">
        <v>9</v>
      </c>
      <c r="BQ86" t="s">
        <v>315</v>
      </c>
      <c r="BS86">
        <f>calc_tele__copy!E163</f>
        <v>0</v>
      </c>
    </row>
    <row r="87" spans="1:71" x14ac:dyDescent="0.2">
      <c r="A87" s="38" t="s">
        <v>151</v>
      </c>
      <c r="B87" s="38" t="s">
        <v>143</v>
      </c>
      <c r="C87" s="38"/>
      <c r="D87" s="38" t="s">
        <v>4</v>
      </c>
      <c r="E87" s="41">
        <v>73567095.729271814</v>
      </c>
      <c r="F87" s="48">
        <v>35435505.359549142</v>
      </c>
      <c r="G87" s="39"/>
      <c r="H87" s="53">
        <v>213582323.03326428</v>
      </c>
      <c r="I87" s="59">
        <v>46049775.817981116</v>
      </c>
      <c r="J87" s="38"/>
      <c r="K87" s="65">
        <f t="shared" si="29"/>
        <v>368634699.94006634</v>
      </c>
      <c r="O87">
        <v>81</v>
      </c>
      <c r="P87" s="38" t="s">
        <v>151</v>
      </c>
      <c r="Q87" t="s">
        <v>197</v>
      </c>
      <c r="R87" t="s">
        <v>6</v>
      </c>
      <c r="S87">
        <v>41841993.322186127</v>
      </c>
      <c r="T87">
        <v>464116.92209743377</v>
      </c>
      <c r="U87">
        <v>0</v>
      </c>
      <c r="V87">
        <v>44374701.379025973</v>
      </c>
      <c r="W87">
        <v>9670606.0080373473</v>
      </c>
      <c r="X87" s="37">
        <f t="shared" si="21"/>
        <v>96351417.631346881</v>
      </c>
      <c r="Y87">
        <f t="shared" ref="Y87" si="30">BS87</f>
        <v>5812014.4936801223</v>
      </c>
      <c r="AB87">
        <v>81</v>
      </c>
      <c r="AC87" t="s">
        <v>284</v>
      </c>
      <c r="AD87" s="42">
        <f t="shared" si="22"/>
        <v>41841993.322186127</v>
      </c>
      <c r="AE87" s="37" t="s">
        <v>278</v>
      </c>
      <c r="AF87" s="54">
        <f t="shared" si="23"/>
        <v>44374701.379025973</v>
      </c>
      <c r="AG87" s="37" t="s">
        <v>277</v>
      </c>
      <c r="AH87" s="74">
        <f t="shared" si="24"/>
        <v>464116.92209743377</v>
      </c>
      <c r="AI87" s="37" t="s">
        <v>279</v>
      </c>
      <c r="AJ87" s="60">
        <f t="shared" si="25"/>
        <v>9670606.0080373473</v>
      </c>
      <c r="AK87" s="37" t="s">
        <v>280</v>
      </c>
      <c r="AL87" s="95">
        <v>5812014.4936801298</v>
      </c>
      <c r="AM87" t="s">
        <v>281</v>
      </c>
      <c r="AP87" s="37">
        <f t="shared" si="26"/>
        <v>102163432.12502702</v>
      </c>
      <c r="AQ87" s="37">
        <f t="shared" si="27"/>
        <v>96351417.631346881</v>
      </c>
      <c r="AR87" s="37">
        <f t="shared" si="28"/>
        <v>5812014.4936801344</v>
      </c>
      <c r="AX87" s="37"/>
      <c r="AY87" s="37"/>
      <c r="AZ87" s="37"/>
      <c r="BA87" s="37"/>
      <c r="BB87" s="37"/>
      <c r="BC87" s="37"/>
      <c r="BD87" s="37"/>
      <c r="BE87" s="37"/>
      <c r="BF87" s="37"/>
      <c r="BI87" s="37"/>
      <c r="BO87" t="s">
        <v>134</v>
      </c>
      <c r="BP87" t="s">
        <v>6</v>
      </c>
      <c r="BQ87" t="s">
        <v>314</v>
      </c>
      <c r="BR87" s="116"/>
      <c r="BS87">
        <f>calc_tele__copy!E164</f>
        <v>5812014.4936801223</v>
      </c>
    </row>
    <row r="88" spans="1:71" x14ac:dyDescent="0.2">
      <c r="D88" t="s">
        <v>127</v>
      </c>
      <c r="E88" s="42">
        <v>25989630.524386797</v>
      </c>
      <c r="F88" s="10">
        <v>18844771.917778999</v>
      </c>
      <c r="G88" s="37"/>
      <c r="H88" s="54">
        <v>157257939.75334853</v>
      </c>
      <c r="I88" s="60">
        <v>53607002.322335161</v>
      </c>
      <c r="K88" s="66">
        <f t="shared" si="29"/>
        <v>255699344.51784948</v>
      </c>
      <c r="O88">
        <v>82</v>
      </c>
      <c r="Q88" t="s">
        <v>197</v>
      </c>
      <c r="R88" t="s">
        <v>145</v>
      </c>
      <c r="S88">
        <v>43160978.495918579</v>
      </c>
      <c r="T88">
        <v>728589.61226481735</v>
      </c>
      <c r="U88">
        <v>0</v>
      </c>
      <c r="V88">
        <v>7242228.2746083299</v>
      </c>
      <c r="W88">
        <v>175114.71446235653</v>
      </c>
      <c r="X88" s="37">
        <f t="shared" si="21"/>
        <v>51306911.097254083</v>
      </c>
      <c r="Y88">
        <f t="shared" ref="Y88" si="31">BS92</f>
        <v>11624028.987360245</v>
      </c>
      <c r="AB88">
        <v>82</v>
      </c>
      <c r="AC88" t="s">
        <v>284</v>
      </c>
      <c r="AD88" s="41">
        <f t="shared" si="22"/>
        <v>43160978.495918579</v>
      </c>
      <c r="AE88" s="37" t="s">
        <v>278</v>
      </c>
      <c r="AF88" s="53">
        <f t="shared" si="23"/>
        <v>7242228.2746083299</v>
      </c>
      <c r="AG88" s="37" t="s">
        <v>277</v>
      </c>
      <c r="AH88" s="115">
        <f t="shared" si="24"/>
        <v>728589.61226481735</v>
      </c>
      <c r="AI88" s="37" t="s">
        <v>279</v>
      </c>
      <c r="AJ88" s="59">
        <f t="shared" si="25"/>
        <v>175114.71446235653</v>
      </c>
      <c r="AK88" s="37" t="s">
        <v>280</v>
      </c>
      <c r="AL88" s="95">
        <v>11624028.98736026</v>
      </c>
      <c r="AM88" t="s">
        <v>281</v>
      </c>
      <c r="AP88" s="37">
        <f t="shared" si="26"/>
        <v>62930940.084614344</v>
      </c>
      <c r="AQ88" s="37">
        <f t="shared" si="27"/>
        <v>51306911.097254083</v>
      </c>
      <c r="AR88" s="37">
        <f t="shared" si="28"/>
        <v>11624028.987360261</v>
      </c>
      <c r="AX88" s="37"/>
      <c r="AY88" s="37"/>
      <c r="AZ88" s="37"/>
      <c r="BA88" s="37"/>
      <c r="BB88" s="37"/>
      <c r="BC88" s="37"/>
      <c r="BD88" s="37"/>
      <c r="BE88" s="37"/>
      <c r="BF88" s="37"/>
      <c r="BI88" s="37"/>
      <c r="BO88" t="s">
        <v>134</v>
      </c>
      <c r="BP88" t="s">
        <v>6</v>
      </c>
      <c r="BQ88" t="s">
        <v>0</v>
      </c>
      <c r="BR88" s="116"/>
      <c r="BS88">
        <f>calc_tele__copy!E165</f>
        <v>2262248.5241690725</v>
      </c>
    </row>
    <row r="89" spans="1:71" x14ac:dyDescent="0.2">
      <c r="D89" t="s">
        <v>128</v>
      </c>
      <c r="E89" s="42">
        <v>170514425.61360657</v>
      </c>
      <c r="F89" s="10">
        <v>32948876.988484442</v>
      </c>
      <c r="G89" s="37"/>
      <c r="H89" s="54">
        <v>327280812.36392599</v>
      </c>
      <c r="I89" s="60">
        <v>308787687.52345288</v>
      </c>
      <c r="K89" s="66">
        <f t="shared" si="29"/>
        <v>839531802.48946989</v>
      </c>
      <c r="O89">
        <v>83</v>
      </c>
      <c r="Q89" t="s">
        <v>197</v>
      </c>
      <c r="R89" t="s">
        <v>146</v>
      </c>
      <c r="S89">
        <v>67077041.264513999</v>
      </c>
      <c r="T89">
        <v>2793900.6834822004</v>
      </c>
      <c r="U89">
        <v>0</v>
      </c>
      <c r="V89">
        <v>980640.79466150387</v>
      </c>
      <c r="W89">
        <v>0</v>
      </c>
      <c r="X89" s="37">
        <f t="shared" si="21"/>
        <v>70851582.742657706</v>
      </c>
      <c r="Y89">
        <f>BS97</f>
        <v>17436043.481040366</v>
      </c>
      <c r="AB89">
        <v>83</v>
      </c>
      <c r="AC89" t="s">
        <v>284</v>
      </c>
      <c r="AD89" s="41">
        <f t="shared" si="22"/>
        <v>67077041.264513999</v>
      </c>
      <c r="AE89" s="37" t="s">
        <v>278</v>
      </c>
      <c r="AF89" s="53">
        <f t="shared" si="23"/>
        <v>980640.79466150387</v>
      </c>
      <c r="AG89" s="37" t="s">
        <v>277</v>
      </c>
      <c r="AH89" s="115">
        <f t="shared" si="24"/>
        <v>2793900.6834822004</v>
      </c>
      <c r="AI89" s="37" t="s">
        <v>279</v>
      </c>
      <c r="AJ89" s="59">
        <f t="shared" si="25"/>
        <v>0</v>
      </c>
      <c r="AK89" s="37" t="s">
        <v>280</v>
      </c>
      <c r="AL89" s="95">
        <v>17436043.481040388</v>
      </c>
      <c r="AM89" t="s">
        <v>281</v>
      </c>
      <c r="AP89" s="37">
        <f t="shared" si="26"/>
        <v>88287626.223698094</v>
      </c>
      <c r="AQ89" s="37">
        <f t="shared" si="27"/>
        <v>70851582.742657706</v>
      </c>
      <c r="AR89" s="37">
        <f t="shared" si="28"/>
        <v>17436043.481040388</v>
      </c>
      <c r="AX89" s="37"/>
      <c r="AY89" s="37"/>
      <c r="AZ89" s="37"/>
      <c r="BA89" s="37"/>
      <c r="BB89" s="37"/>
      <c r="BC89" s="37"/>
      <c r="BD89" s="37"/>
      <c r="BE89" s="37"/>
      <c r="BF89" s="37"/>
      <c r="BI89" s="37"/>
      <c r="BO89" t="s">
        <v>134</v>
      </c>
      <c r="BP89" t="s">
        <v>6</v>
      </c>
      <c r="BQ89" t="s">
        <v>1</v>
      </c>
      <c r="BS89">
        <f>calc_tele__copy!E166</f>
        <v>0</v>
      </c>
    </row>
    <row r="90" spans="1:71" x14ac:dyDescent="0.2">
      <c r="D90" t="s">
        <v>144</v>
      </c>
      <c r="E90" s="42">
        <v>210877162.29446441</v>
      </c>
      <c r="F90" s="10">
        <v>34202856.034986816</v>
      </c>
      <c r="G90" s="37"/>
      <c r="H90" s="54">
        <v>276488324.03376031</v>
      </c>
      <c r="I90" s="60">
        <v>255814495.17264292</v>
      </c>
      <c r="K90" s="66">
        <f t="shared" si="29"/>
        <v>777382837.53585446</v>
      </c>
      <c r="O90">
        <v>84</v>
      </c>
      <c r="Q90" s="2" t="s">
        <v>197</v>
      </c>
      <c r="R90" s="2" t="s">
        <v>147</v>
      </c>
      <c r="S90" s="2">
        <v>42761770.969149798</v>
      </c>
      <c r="T90" s="2">
        <v>3909366.3755016732</v>
      </c>
      <c r="U90" s="2">
        <v>0</v>
      </c>
      <c r="V90" s="2">
        <v>0</v>
      </c>
      <c r="W90" s="2">
        <v>0</v>
      </c>
      <c r="X90" s="37">
        <f t="shared" si="21"/>
        <v>46671137.344651468</v>
      </c>
      <c r="Y90" s="2">
        <f t="shared" ref="Y90" si="32">BS102</f>
        <v>23248057.974720489</v>
      </c>
      <c r="AB90">
        <v>84</v>
      </c>
      <c r="AC90" t="s">
        <v>284</v>
      </c>
      <c r="AD90" s="41">
        <f t="shared" si="22"/>
        <v>42761770.969149798</v>
      </c>
      <c r="AE90" s="37" t="s">
        <v>278</v>
      </c>
      <c r="AF90" s="53">
        <f t="shared" si="23"/>
        <v>0</v>
      </c>
      <c r="AG90" s="37" t="s">
        <v>277</v>
      </c>
      <c r="AH90" s="115">
        <f t="shared" si="24"/>
        <v>3909366.3755016732</v>
      </c>
      <c r="AI90" s="37" t="s">
        <v>279</v>
      </c>
      <c r="AJ90" s="59">
        <f t="shared" si="25"/>
        <v>0</v>
      </c>
      <c r="AK90" s="37" t="s">
        <v>280</v>
      </c>
      <c r="AL90" s="95">
        <v>23248057.974720519</v>
      </c>
      <c r="AM90" t="s">
        <v>281</v>
      </c>
      <c r="AP90" s="37">
        <f t="shared" si="26"/>
        <v>69919195.319371983</v>
      </c>
      <c r="AQ90" s="37">
        <f t="shared" si="27"/>
        <v>46671137.344651468</v>
      </c>
      <c r="AR90" s="37">
        <f t="shared" si="28"/>
        <v>23248057.974720515</v>
      </c>
      <c r="AX90" s="37"/>
      <c r="AY90" s="37"/>
      <c r="AZ90" s="37"/>
      <c r="BA90" s="37"/>
      <c r="BB90" s="37"/>
      <c r="BC90" s="37"/>
      <c r="BD90" s="37"/>
      <c r="BE90" s="37"/>
      <c r="BF90" s="37"/>
      <c r="BI90" s="37"/>
      <c r="BO90" t="s">
        <v>134</v>
      </c>
      <c r="BP90" t="s">
        <v>6</v>
      </c>
      <c r="BQ90" t="s">
        <v>2</v>
      </c>
      <c r="BS90">
        <f>calc_tele__copy!E167</f>
        <v>0</v>
      </c>
    </row>
    <row r="91" spans="1:71" x14ac:dyDescent="0.2">
      <c r="D91" t="s">
        <v>130</v>
      </c>
      <c r="E91" s="42">
        <v>101063340.49659064</v>
      </c>
      <c r="F91" s="10">
        <v>7415676.3781351801</v>
      </c>
      <c r="G91" s="37"/>
      <c r="H91" s="54">
        <v>94932479.120899439</v>
      </c>
      <c r="I91" s="60">
        <v>66719644.10033413</v>
      </c>
      <c r="K91" s="66">
        <f t="shared" si="29"/>
        <v>270131140.09595937</v>
      </c>
      <c r="O91">
        <v>85</v>
      </c>
      <c r="Q91" t="s">
        <v>0</v>
      </c>
      <c r="R91" t="s">
        <v>6</v>
      </c>
      <c r="S91">
        <v>10086030.814738773</v>
      </c>
      <c r="T91">
        <v>550442.46162908128</v>
      </c>
      <c r="U91">
        <v>0</v>
      </c>
      <c r="V91">
        <v>28364921.475044381</v>
      </c>
      <c r="W91">
        <v>8870249.720217403</v>
      </c>
      <c r="X91" s="37">
        <f t="shared" si="21"/>
        <v>47871644.471629634</v>
      </c>
      <c r="Y91">
        <f>BS88</f>
        <v>2262248.5241690725</v>
      </c>
      <c r="AB91">
        <v>85</v>
      </c>
      <c r="AC91" t="s">
        <v>284</v>
      </c>
      <c r="AD91" s="41">
        <f t="shared" si="22"/>
        <v>10086030.814738773</v>
      </c>
      <c r="AE91" s="37" t="s">
        <v>278</v>
      </c>
      <c r="AF91" s="53">
        <f t="shared" si="23"/>
        <v>28364921.475044381</v>
      </c>
      <c r="AG91" s="37" t="s">
        <v>277</v>
      </c>
      <c r="AH91" s="115">
        <f t="shared" si="24"/>
        <v>550442.46162908128</v>
      </c>
      <c r="AI91" s="37" t="s">
        <v>279</v>
      </c>
      <c r="AJ91" s="59">
        <f t="shared" si="25"/>
        <v>8870249.720217403</v>
      </c>
      <c r="AK91" s="37" t="s">
        <v>280</v>
      </c>
      <c r="AL91" s="95">
        <v>2262248.5241690725</v>
      </c>
      <c r="AM91" t="s">
        <v>281</v>
      </c>
      <c r="AP91" s="37">
        <f t="shared" si="26"/>
        <v>50133892.995798707</v>
      </c>
      <c r="AQ91" s="37">
        <f t="shared" si="27"/>
        <v>47871644.471629634</v>
      </c>
      <c r="AR91" s="37">
        <f t="shared" si="28"/>
        <v>2262248.5241690725</v>
      </c>
      <c r="AX91" s="37"/>
      <c r="AY91" s="37"/>
      <c r="AZ91" s="37"/>
      <c r="BA91" s="37"/>
      <c r="BB91" s="37"/>
      <c r="BC91" s="37"/>
      <c r="BD91" s="37"/>
      <c r="BE91" s="37"/>
      <c r="BF91" s="37"/>
      <c r="BI91" s="37"/>
      <c r="BO91" t="s">
        <v>134</v>
      </c>
      <c r="BP91" t="s">
        <v>6</v>
      </c>
      <c r="BQ91" t="s">
        <v>315</v>
      </c>
      <c r="BS91">
        <f>calc_tele__copy!E168</f>
        <v>0</v>
      </c>
    </row>
    <row r="92" spans="1:71" x14ac:dyDescent="0.2">
      <c r="B92" t="s">
        <v>145</v>
      </c>
      <c r="D92" t="s">
        <v>4</v>
      </c>
      <c r="E92" s="42">
        <v>62103711.097454183</v>
      </c>
      <c r="F92" s="10">
        <v>30726979.807901975</v>
      </c>
      <c r="G92" s="37"/>
      <c r="H92" s="54">
        <v>30435318.392497189</v>
      </c>
      <c r="I92" s="60">
        <v>497944.3083565681</v>
      </c>
      <c r="K92" s="66">
        <f t="shared" si="29"/>
        <v>123763953.60620992</v>
      </c>
      <c r="O92">
        <v>86</v>
      </c>
      <c r="Q92" t="s">
        <v>0</v>
      </c>
      <c r="R92" t="s">
        <v>145</v>
      </c>
      <c r="S92">
        <v>2773088.7795714382</v>
      </c>
      <c r="T92">
        <v>854612.52359812497</v>
      </c>
      <c r="U92">
        <v>0</v>
      </c>
      <c r="V92">
        <v>11498882.491184903</v>
      </c>
      <c r="W92">
        <v>0</v>
      </c>
      <c r="X92" s="37">
        <f t="shared" si="21"/>
        <v>15126583.794354467</v>
      </c>
      <c r="Y92">
        <f>BS93</f>
        <v>4524497.048338145</v>
      </c>
      <c r="AB92">
        <v>86</v>
      </c>
      <c r="AC92" t="s">
        <v>284</v>
      </c>
      <c r="AD92" s="41">
        <f t="shared" si="22"/>
        <v>2773088.7795714382</v>
      </c>
      <c r="AE92" s="37" t="s">
        <v>278</v>
      </c>
      <c r="AF92" s="53">
        <f t="shared" si="23"/>
        <v>11498882.491184903</v>
      </c>
      <c r="AG92" s="37" t="s">
        <v>277</v>
      </c>
      <c r="AH92" s="115">
        <f t="shared" si="24"/>
        <v>854612.52359812497</v>
      </c>
      <c r="AI92" s="37" t="s">
        <v>279</v>
      </c>
      <c r="AJ92" s="59">
        <f t="shared" si="25"/>
        <v>0</v>
      </c>
      <c r="AK92" s="37" t="s">
        <v>280</v>
      </c>
      <c r="AL92" s="95">
        <v>4524497.048338145</v>
      </c>
      <c r="AM92" t="s">
        <v>281</v>
      </c>
      <c r="AP92" s="37">
        <f t="shared" si="26"/>
        <v>19651080.842692614</v>
      </c>
      <c r="AQ92" s="37">
        <f t="shared" si="27"/>
        <v>15126583.794354467</v>
      </c>
      <c r="AR92" s="37">
        <f t="shared" si="28"/>
        <v>4524497.0483381469</v>
      </c>
      <c r="AX92" s="37"/>
      <c r="AY92" s="37"/>
      <c r="AZ92" s="37"/>
      <c r="BA92" s="37"/>
      <c r="BB92" s="37"/>
      <c r="BC92" s="37"/>
      <c r="BD92" s="37"/>
      <c r="BE92" s="37"/>
      <c r="BF92" s="37"/>
      <c r="BI92" s="37"/>
      <c r="BO92" t="s">
        <v>134</v>
      </c>
      <c r="BP92" t="s">
        <v>316</v>
      </c>
      <c r="BQ92" t="s">
        <v>314</v>
      </c>
      <c r="BR92" s="116"/>
      <c r="BS92">
        <f>calc_tele__copy!E169</f>
        <v>11624028.987360245</v>
      </c>
    </row>
    <row r="93" spans="1:71" x14ac:dyDescent="0.2">
      <c r="D93" t="s">
        <v>127</v>
      </c>
      <c r="E93" s="42">
        <v>6819512.380345067</v>
      </c>
      <c r="F93" s="10">
        <v>9149414.4536255822</v>
      </c>
      <c r="G93" s="37"/>
      <c r="H93" s="54">
        <v>7469916.7193171866</v>
      </c>
      <c r="I93" s="60">
        <v>120592.72401192375</v>
      </c>
      <c r="K93" s="66">
        <f t="shared" ref="K93:K106" si="33">SUM(E93:I93)</f>
        <v>23559436.277299758</v>
      </c>
      <c r="O93">
        <v>87</v>
      </c>
      <c r="Q93" t="s">
        <v>0</v>
      </c>
      <c r="R93" t="s">
        <v>146</v>
      </c>
      <c r="S93">
        <v>3158672.79577879</v>
      </c>
      <c r="T93">
        <v>10037175.277831461</v>
      </c>
      <c r="U93">
        <v>0</v>
      </c>
      <c r="V93">
        <v>2827021.4966047443</v>
      </c>
      <c r="W93">
        <v>0</v>
      </c>
      <c r="X93" s="37">
        <f t="shared" si="21"/>
        <v>16022869.570214996</v>
      </c>
      <c r="Y93">
        <f>BS98</f>
        <v>6786745.5725072157</v>
      </c>
      <c r="AB93">
        <v>87</v>
      </c>
      <c r="AC93" t="s">
        <v>284</v>
      </c>
      <c r="AD93" s="41">
        <f t="shared" si="22"/>
        <v>3158672.79577879</v>
      </c>
      <c r="AE93" s="37" t="s">
        <v>278</v>
      </c>
      <c r="AF93" s="53">
        <f t="shared" si="23"/>
        <v>2827021.4966047443</v>
      </c>
      <c r="AG93" s="37" t="s">
        <v>277</v>
      </c>
      <c r="AH93" s="115">
        <f t="shared" si="24"/>
        <v>10037175.277831461</v>
      </c>
      <c r="AI93" s="37" t="s">
        <v>279</v>
      </c>
      <c r="AJ93" s="59">
        <f t="shared" si="25"/>
        <v>0</v>
      </c>
      <c r="AK93" s="37" t="s">
        <v>280</v>
      </c>
      <c r="AL93" s="95">
        <v>6786745.5725072157</v>
      </c>
      <c r="AM93" t="s">
        <v>281</v>
      </c>
      <c r="AP93" s="37">
        <f t="shared" si="26"/>
        <v>22809615.142722212</v>
      </c>
      <c r="AQ93" s="37">
        <f t="shared" si="27"/>
        <v>16022869.570214996</v>
      </c>
      <c r="AR93" s="37">
        <f t="shared" si="28"/>
        <v>6786745.5725072157</v>
      </c>
      <c r="AX93" s="37"/>
      <c r="AY93" s="37"/>
      <c r="AZ93" s="37"/>
      <c r="BA93" s="37"/>
      <c r="BB93" s="37"/>
      <c r="BC93" s="37"/>
      <c r="BD93" s="37"/>
      <c r="BE93" s="37"/>
      <c r="BF93" s="37"/>
      <c r="BI93" s="37"/>
      <c r="BO93" t="s">
        <v>134</v>
      </c>
      <c r="BP93" t="s">
        <v>316</v>
      </c>
      <c r="BQ93" t="s">
        <v>0</v>
      </c>
      <c r="BR93" s="116"/>
      <c r="BS93">
        <f>calc_tele__copy!E170</f>
        <v>4524497.048338145</v>
      </c>
    </row>
    <row r="94" spans="1:71" x14ac:dyDescent="0.2">
      <c r="D94" t="s">
        <v>128</v>
      </c>
      <c r="E94" s="42">
        <v>68308805.781324551</v>
      </c>
      <c r="F94" s="10">
        <v>15676999.826750832</v>
      </c>
      <c r="G94" s="37"/>
      <c r="H94" s="54">
        <v>29230838.197081987</v>
      </c>
      <c r="I94" s="60">
        <v>17602611.740222216</v>
      </c>
      <c r="K94" s="66">
        <f t="shared" si="33"/>
        <v>130819255.54537958</v>
      </c>
      <c r="O94">
        <v>88</v>
      </c>
      <c r="Q94" s="2" t="s">
        <v>0</v>
      </c>
      <c r="R94" s="2" t="s">
        <v>147</v>
      </c>
      <c r="S94" s="2">
        <v>2715772.252605733</v>
      </c>
      <c r="T94" s="2">
        <v>3425934.3080999204</v>
      </c>
      <c r="U94" s="2">
        <v>0</v>
      </c>
      <c r="V94" s="2">
        <v>0</v>
      </c>
      <c r="W94" s="2">
        <v>0</v>
      </c>
      <c r="X94" s="37">
        <f t="shared" si="21"/>
        <v>6141706.5607056534</v>
      </c>
      <c r="Y94" s="2">
        <f>BS103</f>
        <v>9048994.09667629</v>
      </c>
      <c r="AB94">
        <v>88</v>
      </c>
      <c r="AC94" t="s">
        <v>284</v>
      </c>
      <c r="AD94" s="41">
        <f t="shared" si="22"/>
        <v>2715772.252605733</v>
      </c>
      <c r="AE94" s="37" t="s">
        <v>278</v>
      </c>
      <c r="AF94" s="53">
        <f t="shared" si="23"/>
        <v>0</v>
      </c>
      <c r="AG94" s="37" t="s">
        <v>277</v>
      </c>
      <c r="AH94" s="115">
        <f t="shared" si="24"/>
        <v>3425934.3080999204</v>
      </c>
      <c r="AI94" s="37" t="s">
        <v>279</v>
      </c>
      <c r="AJ94" s="59">
        <f t="shared" si="25"/>
        <v>0</v>
      </c>
      <c r="AK94" s="37" t="s">
        <v>280</v>
      </c>
      <c r="AL94" s="95">
        <v>9048994.09667629</v>
      </c>
      <c r="AM94" t="s">
        <v>281</v>
      </c>
      <c r="AP94" s="37">
        <f t="shared" si="26"/>
        <v>15190700.657381944</v>
      </c>
      <c r="AQ94" s="37">
        <f t="shared" si="27"/>
        <v>6141706.5607056534</v>
      </c>
      <c r="AR94" s="37">
        <f t="shared" si="28"/>
        <v>9048994.09667629</v>
      </c>
      <c r="AX94" s="37"/>
      <c r="AY94" s="37"/>
      <c r="AZ94" s="37"/>
      <c r="BA94" s="37"/>
      <c r="BB94" s="37"/>
      <c r="BC94" s="37"/>
      <c r="BD94" s="37"/>
      <c r="BE94" s="37"/>
      <c r="BF94" s="37"/>
      <c r="BI94" s="37"/>
      <c r="BO94" t="s">
        <v>134</v>
      </c>
      <c r="BP94" t="s">
        <v>316</v>
      </c>
      <c r="BQ94" t="s">
        <v>1</v>
      </c>
      <c r="BS94">
        <f>calc_tele__copy!E171</f>
        <v>0</v>
      </c>
    </row>
    <row r="95" spans="1:71" x14ac:dyDescent="0.2">
      <c r="D95" t="s">
        <v>144</v>
      </c>
      <c r="E95" s="42">
        <v>36714795.921058685</v>
      </c>
      <c r="F95" s="10">
        <v>13615681.054002317</v>
      </c>
      <c r="G95" s="37"/>
      <c r="H95" s="54">
        <v>5816267.5259198975</v>
      </c>
      <c r="I95" s="60">
        <v>914399.51785471581</v>
      </c>
      <c r="K95" s="66">
        <f t="shared" si="33"/>
        <v>57061144.018835612</v>
      </c>
      <c r="O95">
        <v>89</v>
      </c>
      <c r="Q95" t="s">
        <v>198</v>
      </c>
      <c r="R95" t="s">
        <v>6</v>
      </c>
      <c r="S95">
        <v>86014938.944490701</v>
      </c>
      <c r="T95">
        <v>637752.36890094203</v>
      </c>
      <c r="U95">
        <v>0</v>
      </c>
      <c r="V95">
        <v>73840186.721945822</v>
      </c>
      <c r="W95">
        <v>93888613.520988911</v>
      </c>
      <c r="X95" s="37">
        <f t="shared" si="21"/>
        <v>254381491.55632636</v>
      </c>
      <c r="AB95">
        <v>89</v>
      </c>
      <c r="AC95" t="s">
        <v>284</v>
      </c>
      <c r="AD95" s="41">
        <f t="shared" si="22"/>
        <v>86014938.944490701</v>
      </c>
      <c r="AE95" s="37" t="s">
        <v>278</v>
      </c>
      <c r="AF95" s="53">
        <f t="shared" si="23"/>
        <v>73840186.721945822</v>
      </c>
      <c r="AG95" s="37" t="s">
        <v>277</v>
      </c>
      <c r="AH95" s="115">
        <f t="shared" si="24"/>
        <v>637752.36890094203</v>
      </c>
      <c r="AI95" s="37" t="s">
        <v>279</v>
      </c>
      <c r="AJ95" s="59">
        <f t="shared" si="25"/>
        <v>93888613.520988911</v>
      </c>
      <c r="AK95" s="37" t="s">
        <v>280</v>
      </c>
      <c r="AL95" s="95">
        <v>0</v>
      </c>
      <c r="AM95" t="s">
        <v>281</v>
      </c>
      <c r="AP95" s="37">
        <f t="shared" si="26"/>
        <v>254381491.55632639</v>
      </c>
      <c r="AQ95" s="37">
        <f t="shared" si="27"/>
        <v>254381491.55632636</v>
      </c>
      <c r="AR95" s="37">
        <f t="shared" si="28"/>
        <v>0</v>
      </c>
      <c r="AX95" s="37"/>
      <c r="AY95" s="37"/>
      <c r="AZ95" s="37"/>
      <c r="BA95" s="37"/>
      <c r="BB95" s="37"/>
      <c r="BC95" s="37"/>
      <c r="BD95" s="37"/>
      <c r="BE95" s="37"/>
      <c r="BF95" s="37"/>
      <c r="BI95" s="37"/>
      <c r="BO95" t="s">
        <v>134</v>
      </c>
      <c r="BP95" t="s">
        <v>316</v>
      </c>
      <c r="BQ95" t="s">
        <v>2</v>
      </c>
      <c r="BS95">
        <f>calc_tele__copy!E172</f>
        <v>0</v>
      </c>
    </row>
    <row r="96" spans="1:71" x14ac:dyDescent="0.2">
      <c r="D96" t="s">
        <v>130</v>
      </c>
      <c r="E96" s="42">
        <v>24155087.217673175</v>
      </c>
      <c r="F96" s="10">
        <v>3793835.3715218082</v>
      </c>
      <c r="G96" s="37"/>
      <c r="H96" s="54">
        <v>4832439.0411567343</v>
      </c>
      <c r="I96" s="60">
        <v>95549.783063861294</v>
      </c>
      <c r="K96" s="66">
        <f t="shared" si="33"/>
        <v>32876911.413415581</v>
      </c>
      <c r="O96">
        <v>90</v>
      </c>
      <c r="Q96" t="s">
        <v>198</v>
      </c>
      <c r="R96" t="s">
        <v>145</v>
      </c>
      <c r="S96">
        <v>43524123.652681127</v>
      </c>
      <c r="T96">
        <v>1808464.6510004064</v>
      </c>
      <c r="U96">
        <v>0</v>
      </c>
      <c r="V96">
        <v>6681931.5896345088</v>
      </c>
      <c r="W96">
        <v>4922388.6500171181</v>
      </c>
      <c r="X96" s="37">
        <f t="shared" si="21"/>
        <v>56936908.543333158</v>
      </c>
      <c r="AB96">
        <v>90</v>
      </c>
      <c r="AC96" t="s">
        <v>284</v>
      </c>
      <c r="AD96" s="41">
        <f t="shared" si="22"/>
        <v>43524123.652681127</v>
      </c>
      <c r="AE96" s="37" t="s">
        <v>278</v>
      </c>
      <c r="AF96" s="53">
        <f t="shared" si="23"/>
        <v>6681931.5896345088</v>
      </c>
      <c r="AG96" s="37" t="s">
        <v>277</v>
      </c>
      <c r="AH96" s="115">
        <f t="shared" si="24"/>
        <v>1808464.6510004064</v>
      </c>
      <c r="AI96" s="37" t="s">
        <v>279</v>
      </c>
      <c r="AJ96" s="59">
        <f t="shared" si="25"/>
        <v>4922388.6500171181</v>
      </c>
      <c r="AK96" s="37" t="s">
        <v>280</v>
      </c>
      <c r="AL96" s="95">
        <v>0</v>
      </c>
      <c r="AM96" t="s">
        <v>281</v>
      </c>
      <c r="AP96" s="37">
        <f t="shared" si="26"/>
        <v>56936908.543333158</v>
      </c>
      <c r="AQ96" s="37">
        <f t="shared" si="27"/>
        <v>56936908.543333158</v>
      </c>
      <c r="AR96" s="37">
        <f t="shared" si="28"/>
        <v>0</v>
      </c>
      <c r="AX96" s="37"/>
      <c r="AY96" s="37"/>
      <c r="AZ96" s="37"/>
      <c r="BA96" s="37"/>
      <c r="BB96" s="37"/>
      <c r="BC96" s="37"/>
      <c r="BD96" s="37"/>
      <c r="BE96" s="37"/>
      <c r="BF96" s="37"/>
      <c r="BI96" s="37"/>
      <c r="BO96" t="s">
        <v>134</v>
      </c>
      <c r="BP96" t="s">
        <v>316</v>
      </c>
      <c r="BQ96" t="s">
        <v>315</v>
      </c>
      <c r="BS96">
        <f>calc_tele__copy!E173</f>
        <v>0</v>
      </c>
    </row>
    <row r="97" spans="1:71" x14ac:dyDescent="0.2">
      <c r="B97" t="s">
        <v>146</v>
      </c>
      <c r="D97" t="s">
        <v>4</v>
      </c>
      <c r="E97" s="42">
        <v>108315905.32616259</v>
      </c>
      <c r="F97" s="10">
        <v>58054384.827431135</v>
      </c>
      <c r="G97" s="37"/>
      <c r="H97" s="54">
        <v>3628104.7063428373</v>
      </c>
      <c r="I97" s="60">
        <v>148629.8204247432</v>
      </c>
      <c r="K97" s="66">
        <f t="shared" si="33"/>
        <v>170147024.6803613</v>
      </c>
      <c r="O97">
        <v>91</v>
      </c>
      <c r="Q97" t="s">
        <v>198</v>
      </c>
      <c r="R97" t="s">
        <v>146</v>
      </c>
      <c r="S97">
        <v>63304710.862892315</v>
      </c>
      <c r="T97">
        <v>3078693.905312594</v>
      </c>
      <c r="U97">
        <v>0</v>
      </c>
      <c r="V97">
        <v>8653037.3502779119</v>
      </c>
      <c r="W97">
        <v>1064103.2041525252</v>
      </c>
      <c r="X97" s="37">
        <f t="shared" si="21"/>
        <v>76100545.322635353</v>
      </c>
      <c r="AB97">
        <v>91</v>
      </c>
      <c r="AC97" t="s">
        <v>284</v>
      </c>
      <c r="AD97" s="41">
        <f t="shared" si="22"/>
        <v>63304710.862892315</v>
      </c>
      <c r="AE97" s="37" t="s">
        <v>278</v>
      </c>
      <c r="AF97" s="53">
        <f t="shared" si="23"/>
        <v>8653037.3502779119</v>
      </c>
      <c r="AG97" s="37" t="s">
        <v>277</v>
      </c>
      <c r="AH97" s="115">
        <f t="shared" si="24"/>
        <v>3078693.905312594</v>
      </c>
      <c r="AI97" s="37" t="s">
        <v>279</v>
      </c>
      <c r="AJ97" s="59">
        <f t="shared" si="25"/>
        <v>1064103.2041525252</v>
      </c>
      <c r="AK97" s="37" t="s">
        <v>280</v>
      </c>
      <c r="AL97" s="95">
        <v>0</v>
      </c>
      <c r="AM97" t="s">
        <v>281</v>
      </c>
      <c r="AP97" s="37">
        <f t="shared" si="26"/>
        <v>76100545.322635353</v>
      </c>
      <c r="AQ97" s="37">
        <f t="shared" si="27"/>
        <v>76100545.322635353</v>
      </c>
      <c r="AR97" s="37">
        <f t="shared" si="28"/>
        <v>0</v>
      </c>
      <c r="AX97" s="37"/>
      <c r="AY97" s="37"/>
      <c r="AZ97" s="37"/>
      <c r="BA97" s="37"/>
      <c r="BB97" s="37"/>
      <c r="BC97" s="37"/>
      <c r="BD97" s="37"/>
      <c r="BE97" s="37"/>
      <c r="BF97" s="37"/>
      <c r="BI97" s="37"/>
      <c r="BO97" t="s">
        <v>134</v>
      </c>
      <c r="BP97" t="s">
        <v>8</v>
      </c>
      <c r="BQ97" t="s">
        <v>314</v>
      </c>
      <c r="BR97" s="116"/>
      <c r="BS97">
        <f>calc_tele__copy!E174</f>
        <v>17436043.481040366</v>
      </c>
    </row>
    <row r="98" spans="1:71" s="126" customFormat="1" x14ac:dyDescent="0.2">
      <c r="D98" s="126" t="s">
        <v>127</v>
      </c>
      <c r="E98" s="127">
        <v>3421998.9043716257</v>
      </c>
      <c r="F98" s="126">
        <v>18881071.612601202</v>
      </c>
      <c r="G98" s="127"/>
      <c r="H98" s="127">
        <v>269745.05823390884</v>
      </c>
      <c r="I98" s="127">
        <v>0</v>
      </c>
      <c r="K98" s="127">
        <f t="shared" si="33"/>
        <v>22572815.575206738</v>
      </c>
      <c r="O98" s="126">
        <v>92</v>
      </c>
      <c r="Q98" s="128" t="s">
        <v>198</v>
      </c>
      <c r="R98" s="128" t="s">
        <v>147</v>
      </c>
      <c r="S98" s="128">
        <v>33409154.68278835</v>
      </c>
      <c r="T98" s="128">
        <v>2931945.3092747489</v>
      </c>
      <c r="U98" s="128">
        <v>0</v>
      </c>
      <c r="V98" s="128">
        <v>3550645.2252348419</v>
      </c>
      <c r="W98" s="128">
        <v>27426.117681115138</v>
      </c>
      <c r="X98" s="127">
        <f t="shared" si="21"/>
        <v>39919171.334979057</v>
      </c>
      <c r="Y98" s="128"/>
      <c r="AB98" s="126">
        <v>92</v>
      </c>
      <c r="AC98" s="126" t="s">
        <v>284</v>
      </c>
      <c r="AD98" s="129">
        <f t="shared" si="22"/>
        <v>33409154.68278835</v>
      </c>
      <c r="AE98" s="127" t="s">
        <v>278</v>
      </c>
      <c r="AF98" s="129">
        <f t="shared" si="23"/>
        <v>3550645.2252348419</v>
      </c>
      <c r="AG98" s="127" t="s">
        <v>277</v>
      </c>
      <c r="AH98" s="129">
        <f t="shared" si="24"/>
        <v>2931945.3092747489</v>
      </c>
      <c r="AI98" s="127" t="s">
        <v>279</v>
      </c>
      <c r="AJ98" s="129">
        <f t="shared" si="25"/>
        <v>27426.117681115138</v>
      </c>
      <c r="AK98" s="127" t="s">
        <v>280</v>
      </c>
      <c r="AL98" s="130">
        <v>0</v>
      </c>
      <c r="AM98" s="126" t="s">
        <v>281</v>
      </c>
      <c r="AP98" s="127">
        <f t="shared" si="26"/>
        <v>39919171.334979057</v>
      </c>
      <c r="AQ98" s="127">
        <f t="shared" si="27"/>
        <v>39919171.334979057</v>
      </c>
      <c r="AR98" s="127">
        <f t="shared" si="28"/>
        <v>0</v>
      </c>
      <c r="AX98" s="127"/>
      <c r="AY98" s="127"/>
      <c r="AZ98" s="127"/>
      <c r="BA98" s="127"/>
      <c r="BB98" s="127"/>
      <c r="BC98" s="127"/>
      <c r="BD98" s="127"/>
      <c r="BE98" s="127"/>
      <c r="BF98" s="127"/>
      <c r="BI98" s="127"/>
      <c r="BO98" s="126" t="s">
        <v>134</v>
      </c>
      <c r="BP98" s="126" t="s">
        <v>8</v>
      </c>
      <c r="BQ98" s="126" t="s">
        <v>0</v>
      </c>
      <c r="BR98" s="131"/>
      <c r="BS98" s="126">
        <f>calc_tele__copy!E175</f>
        <v>6786745.5725072157</v>
      </c>
    </row>
    <row r="99" spans="1:71" x14ac:dyDescent="0.2">
      <c r="D99" t="s">
        <v>128</v>
      </c>
      <c r="E99" s="42">
        <v>92657193.078676522</v>
      </c>
      <c r="F99" s="10">
        <v>23210206.549527071</v>
      </c>
      <c r="G99" s="37"/>
      <c r="H99" s="54">
        <v>17722085.159343217</v>
      </c>
      <c r="I99" s="60">
        <v>4315738.4502219697</v>
      </c>
      <c r="K99" s="66">
        <f t="shared" si="33"/>
        <v>137905223.23776877</v>
      </c>
      <c r="O99">
        <v>93</v>
      </c>
      <c r="Q99" t="s">
        <v>199</v>
      </c>
      <c r="R99" t="s">
        <v>6</v>
      </c>
      <c r="S99">
        <v>95375910.34819001</v>
      </c>
      <c r="T99">
        <v>175139.61960877563</v>
      </c>
      <c r="U99">
        <v>0</v>
      </c>
      <c r="V99">
        <v>52647661.564957805</v>
      </c>
      <c r="W99">
        <v>22355466.051969893</v>
      </c>
      <c r="X99" s="37">
        <f t="shared" si="21"/>
        <v>170554177.58472648</v>
      </c>
      <c r="AB99">
        <v>93</v>
      </c>
      <c r="AC99" t="s">
        <v>284</v>
      </c>
      <c r="AD99" s="41">
        <f t="shared" si="22"/>
        <v>95375910.34819001</v>
      </c>
      <c r="AE99" s="37" t="s">
        <v>278</v>
      </c>
      <c r="AF99" s="53">
        <f t="shared" si="23"/>
        <v>52647661.564957805</v>
      </c>
      <c r="AG99" s="37" t="s">
        <v>277</v>
      </c>
      <c r="AH99" s="115">
        <f t="shared" si="24"/>
        <v>175139.61960877563</v>
      </c>
      <c r="AI99" s="37" t="s">
        <v>279</v>
      </c>
      <c r="AJ99" s="59">
        <f t="shared" si="25"/>
        <v>22355466.051969893</v>
      </c>
      <c r="AK99" s="37" t="s">
        <v>280</v>
      </c>
      <c r="AL99" s="95">
        <v>0</v>
      </c>
      <c r="AM99" t="s">
        <v>281</v>
      </c>
      <c r="AP99" s="37">
        <f t="shared" si="26"/>
        <v>170554177.58472648</v>
      </c>
      <c r="AQ99" s="37">
        <f t="shared" si="27"/>
        <v>170554177.58472648</v>
      </c>
      <c r="AR99" s="37">
        <f t="shared" si="28"/>
        <v>0</v>
      </c>
      <c r="AX99" s="37"/>
      <c r="AY99" s="37"/>
      <c r="AZ99" s="37"/>
      <c r="BA99" s="37"/>
      <c r="BB99" s="37"/>
      <c r="BC99" s="37"/>
      <c r="BD99" s="37"/>
      <c r="BE99" s="37"/>
      <c r="BF99" s="37"/>
      <c r="BI99" s="37"/>
      <c r="BO99" t="s">
        <v>134</v>
      </c>
      <c r="BP99" t="s">
        <v>8</v>
      </c>
      <c r="BQ99" t="s">
        <v>1</v>
      </c>
      <c r="BS99">
        <f>calc_tele__copy!E176</f>
        <v>0</v>
      </c>
    </row>
    <row r="100" spans="1:71" x14ac:dyDescent="0.2">
      <c r="D100" t="s">
        <v>144</v>
      </c>
      <c r="E100" s="42">
        <v>33266448.009455897</v>
      </c>
      <c r="F100" s="10">
        <v>9647478.683310926</v>
      </c>
      <c r="G100" s="37"/>
      <c r="H100" s="54">
        <v>331494.9799234012</v>
      </c>
      <c r="I100" s="60">
        <v>76987.847019988389</v>
      </c>
      <c r="K100" s="66">
        <f t="shared" si="33"/>
        <v>43322409.519710213</v>
      </c>
      <c r="O100">
        <v>94</v>
      </c>
      <c r="Q100" t="s">
        <v>199</v>
      </c>
      <c r="R100" t="s">
        <v>145</v>
      </c>
      <c r="S100">
        <v>32982883.508335575</v>
      </c>
      <c r="T100">
        <v>927251.61245517025</v>
      </c>
      <c r="U100">
        <v>0</v>
      </c>
      <c r="V100">
        <v>2319093.7122336784</v>
      </c>
      <c r="W100">
        <v>0</v>
      </c>
      <c r="X100" s="37">
        <f t="shared" si="21"/>
        <v>36229228.83302442</v>
      </c>
      <c r="AB100">
        <v>94</v>
      </c>
      <c r="AC100" t="s">
        <v>284</v>
      </c>
      <c r="AD100" s="41">
        <f t="shared" si="22"/>
        <v>32982883.508335575</v>
      </c>
      <c r="AE100" s="37" t="s">
        <v>278</v>
      </c>
      <c r="AF100" s="53">
        <f t="shared" si="23"/>
        <v>2319093.7122336784</v>
      </c>
      <c r="AG100" s="37" t="s">
        <v>277</v>
      </c>
      <c r="AH100" s="115">
        <f t="shared" si="24"/>
        <v>927251.61245517025</v>
      </c>
      <c r="AI100" s="37" t="s">
        <v>279</v>
      </c>
      <c r="AJ100" s="59">
        <f t="shared" si="25"/>
        <v>0</v>
      </c>
      <c r="AK100" s="37" t="s">
        <v>280</v>
      </c>
      <c r="AL100" s="95">
        <v>0</v>
      </c>
      <c r="AM100" t="s">
        <v>281</v>
      </c>
      <c r="AP100" s="37">
        <f t="shared" si="26"/>
        <v>36229228.83302442</v>
      </c>
      <c r="AQ100" s="37">
        <f t="shared" si="27"/>
        <v>36229228.83302442</v>
      </c>
      <c r="AR100" s="37">
        <f t="shared" si="28"/>
        <v>0</v>
      </c>
      <c r="AX100" s="37"/>
      <c r="AY100" s="37"/>
      <c r="AZ100" s="37"/>
      <c r="BA100" s="37"/>
      <c r="BB100" s="37"/>
      <c r="BC100" s="37"/>
      <c r="BD100" s="37"/>
      <c r="BE100" s="37"/>
      <c r="BF100" s="37"/>
      <c r="BI100" s="37"/>
      <c r="BO100" t="s">
        <v>134</v>
      </c>
      <c r="BP100" t="s">
        <v>8</v>
      </c>
      <c r="BQ100" t="s">
        <v>2</v>
      </c>
      <c r="BS100">
        <f>calc_tele__copy!E177</f>
        <v>0</v>
      </c>
    </row>
    <row r="101" spans="1:71" x14ac:dyDescent="0.2">
      <c r="D101" t="s">
        <v>130</v>
      </c>
      <c r="E101" s="42">
        <v>30176887.226454414</v>
      </c>
      <c r="F101" s="10">
        <v>2752702.3217593916</v>
      </c>
      <c r="G101" s="37"/>
      <c r="H101" s="54">
        <v>806922.11720188276</v>
      </c>
      <c r="I101" s="60">
        <v>0</v>
      </c>
      <c r="K101" s="66">
        <f t="shared" si="33"/>
        <v>33736511.665415689</v>
      </c>
      <c r="O101">
        <v>95</v>
      </c>
      <c r="Q101" t="s">
        <v>199</v>
      </c>
      <c r="R101" t="s">
        <v>146</v>
      </c>
      <c r="S101">
        <v>32394218.386111185</v>
      </c>
      <c r="T101">
        <v>819236.2026014626</v>
      </c>
      <c r="U101">
        <v>0</v>
      </c>
      <c r="V101">
        <v>520590.94214247842</v>
      </c>
      <c r="W101">
        <v>0</v>
      </c>
      <c r="X101" s="37">
        <f t="shared" si="21"/>
        <v>33734045.530855127</v>
      </c>
      <c r="AB101">
        <v>95</v>
      </c>
      <c r="AC101" t="s">
        <v>284</v>
      </c>
      <c r="AD101" s="41">
        <f t="shared" si="22"/>
        <v>32394218.386111185</v>
      </c>
      <c r="AE101" s="37" t="s">
        <v>278</v>
      </c>
      <c r="AF101" s="53">
        <f t="shared" si="23"/>
        <v>520590.94214247842</v>
      </c>
      <c r="AG101" s="37" t="s">
        <v>277</v>
      </c>
      <c r="AH101" s="115">
        <f t="shared" si="24"/>
        <v>819236.2026014626</v>
      </c>
      <c r="AI101" s="37" t="s">
        <v>279</v>
      </c>
      <c r="AJ101" s="59">
        <f t="shared" si="25"/>
        <v>0</v>
      </c>
      <c r="AK101" s="37" t="s">
        <v>280</v>
      </c>
      <c r="AL101" s="95">
        <v>0</v>
      </c>
      <c r="AM101" t="s">
        <v>281</v>
      </c>
      <c r="AP101" s="37">
        <f t="shared" si="26"/>
        <v>33734045.530855127</v>
      </c>
      <c r="AQ101" s="37">
        <f t="shared" si="27"/>
        <v>33734045.530855127</v>
      </c>
      <c r="AR101" s="37">
        <f t="shared" si="28"/>
        <v>0</v>
      </c>
      <c r="AX101" s="37"/>
      <c r="AY101" s="37"/>
      <c r="AZ101" s="37"/>
      <c r="BA101" s="37"/>
      <c r="BB101" s="37"/>
      <c r="BC101" s="37"/>
      <c r="BD101" s="37"/>
      <c r="BE101" s="37"/>
      <c r="BF101" s="37"/>
      <c r="BI101" s="37"/>
      <c r="BO101" t="s">
        <v>134</v>
      </c>
      <c r="BP101" t="s">
        <v>8</v>
      </c>
      <c r="BQ101" t="s">
        <v>315</v>
      </c>
      <c r="BS101">
        <f>calc_tele__copy!E178</f>
        <v>0</v>
      </c>
    </row>
    <row r="102" spans="1:71" x14ac:dyDescent="0.2">
      <c r="B102" t="s">
        <v>147</v>
      </c>
      <c r="D102" t="s">
        <v>4</v>
      </c>
      <c r="E102" s="42">
        <v>69996608.582936689</v>
      </c>
      <c r="F102" s="10">
        <v>43073057.542174369</v>
      </c>
      <c r="G102" s="37"/>
      <c r="H102" s="54">
        <v>0</v>
      </c>
      <c r="I102" s="60">
        <v>0</v>
      </c>
      <c r="K102" s="66">
        <f t="shared" si="33"/>
        <v>113069666.12511106</v>
      </c>
      <c r="O102">
        <v>96</v>
      </c>
      <c r="Q102" s="2" t="s">
        <v>199</v>
      </c>
      <c r="R102" s="2" t="s">
        <v>147</v>
      </c>
      <c r="S102" s="2">
        <v>8357891.2455757316</v>
      </c>
      <c r="T102" s="2">
        <v>690705.36446659977</v>
      </c>
      <c r="U102" s="2">
        <v>0</v>
      </c>
      <c r="V102" s="2">
        <v>0</v>
      </c>
      <c r="W102" s="2">
        <v>0</v>
      </c>
      <c r="X102" s="37">
        <f t="shared" si="21"/>
        <v>9048596.6100423317</v>
      </c>
      <c r="Y102" s="2"/>
      <c r="AB102">
        <v>96</v>
      </c>
      <c r="AC102" t="s">
        <v>284</v>
      </c>
      <c r="AD102" s="41">
        <f t="shared" si="22"/>
        <v>8357891.2455757316</v>
      </c>
      <c r="AE102" s="37" t="s">
        <v>278</v>
      </c>
      <c r="AF102" s="53">
        <f t="shared" si="23"/>
        <v>0</v>
      </c>
      <c r="AG102" s="37" t="s">
        <v>277</v>
      </c>
      <c r="AH102" s="115">
        <f t="shared" si="24"/>
        <v>690705.36446659977</v>
      </c>
      <c r="AI102" s="37" t="s">
        <v>279</v>
      </c>
      <c r="AJ102" s="59">
        <f t="shared" si="25"/>
        <v>0</v>
      </c>
      <c r="AK102" s="37" t="s">
        <v>280</v>
      </c>
      <c r="AL102" s="95">
        <v>0</v>
      </c>
      <c r="AM102" t="s">
        <v>281</v>
      </c>
      <c r="AP102" s="37">
        <f t="shared" si="26"/>
        <v>9048596.6100423317</v>
      </c>
      <c r="AQ102" s="37">
        <f t="shared" si="27"/>
        <v>9048596.6100423317</v>
      </c>
      <c r="AR102" s="37">
        <f t="shared" si="28"/>
        <v>0</v>
      </c>
      <c r="AX102" s="37"/>
      <c r="AY102" s="37"/>
      <c r="AZ102" s="37"/>
      <c r="BA102" s="37"/>
      <c r="BB102" s="37"/>
      <c r="BC102" s="37"/>
      <c r="BD102" s="37"/>
      <c r="BE102" s="37"/>
      <c r="BF102" s="37"/>
      <c r="BI102" s="37"/>
      <c r="BO102" t="s">
        <v>134</v>
      </c>
      <c r="BP102" t="s">
        <v>9</v>
      </c>
      <c r="BQ102" t="s">
        <v>314</v>
      </c>
      <c r="BR102" s="116"/>
      <c r="BS102">
        <f>calc_tele__copy!E179</f>
        <v>23248057.974720489</v>
      </c>
    </row>
    <row r="103" spans="1:71" x14ac:dyDescent="0.2">
      <c r="D103" t="s">
        <v>127</v>
      </c>
      <c r="E103" s="42">
        <v>3677658.8981213383</v>
      </c>
      <c r="F103" s="10">
        <v>11088700.487714434</v>
      </c>
      <c r="G103" s="37"/>
      <c r="H103" s="54">
        <v>0</v>
      </c>
      <c r="I103" s="60">
        <v>190107.37757854562</v>
      </c>
      <c r="K103" s="66">
        <f t="shared" si="33"/>
        <v>14956466.763414318</v>
      </c>
      <c r="O103">
        <v>97</v>
      </c>
      <c r="Q103" t="s">
        <v>200</v>
      </c>
      <c r="R103" t="s">
        <v>6</v>
      </c>
      <c r="S103">
        <v>56510089.008680701</v>
      </c>
      <c r="T103">
        <v>344680.38448164787</v>
      </c>
      <c r="U103">
        <v>0</v>
      </c>
      <c r="V103">
        <v>24781582.624975648</v>
      </c>
      <c r="W103">
        <v>10019880.735252574</v>
      </c>
      <c r="X103" s="37">
        <f t="shared" si="21"/>
        <v>91656232.753390566</v>
      </c>
      <c r="AB103">
        <v>97</v>
      </c>
      <c r="AC103" t="s">
        <v>284</v>
      </c>
      <c r="AD103" s="41">
        <f t="shared" si="22"/>
        <v>56510089.008680701</v>
      </c>
      <c r="AE103" s="37" t="s">
        <v>278</v>
      </c>
      <c r="AF103" s="53">
        <f t="shared" si="23"/>
        <v>24781582.624975648</v>
      </c>
      <c r="AG103" s="37" t="s">
        <v>277</v>
      </c>
      <c r="AH103" s="115">
        <f t="shared" si="24"/>
        <v>344680.38448164787</v>
      </c>
      <c r="AI103" s="37" t="s">
        <v>279</v>
      </c>
      <c r="AJ103" s="59">
        <f t="shared" si="25"/>
        <v>10019880.735252574</v>
      </c>
      <c r="AK103" s="37" t="s">
        <v>280</v>
      </c>
      <c r="AL103" s="95">
        <v>0</v>
      </c>
      <c r="AM103" t="s">
        <v>281</v>
      </c>
      <c r="AP103" s="37">
        <f t="shared" si="26"/>
        <v>91656232.75339058</v>
      </c>
      <c r="AQ103" s="37">
        <f t="shared" si="27"/>
        <v>91656232.753390566</v>
      </c>
      <c r="AR103" s="37">
        <f t="shared" si="28"/>
        <v>0</v>
      </c>
      <c r="AX103" s="37"/>
      <c r="AY103" s="37"/>
      <c r="AZ103" s="37"/>
      <c r="BA103" s="37"/>
      <c r="BB103" s="37"/>
      <c r="BC103" s="37"/>
      <c r="BD103" s="37"/>
      <c r="BE103" s="37"/>
      <c r="BF103" s="37"/>
      <c r="BI103" s="37"/>
      <c r="BO103" t="s">
        <v>134</v>
      </c>
      <c r="BP103" t="s">
        <v>9</v>
      </c>
      <c r="BQ103" t="s">
        <v>0</v>
      </c>
      <c r="BR103" s="116"/>
      <c r="BS103">
        <f>calc_tele__copy!E180</f>
        <v>9048994.09667629</v>
      </c>
    </row>
    <row r="104" spans="1:71" x14ac:dyDescent="0.2">
      <c r="D104" t="s">
        <v>128</v>
      </c>
      <c r="E104" s="42">
        <v>81509249.776201814</v>
      </c>
      <c r="F104" s="10">
        <v>38971380.932125866</v>
      </c>
      <c r="G104" s="37"/>
      <c r="H104" s="54">
        <v>3335385.8426924986</v>
      </c>
      <c r="I104" s="60">
        <v>18704.57693289352</v>
      </c>
      <c r="K104" s="66">
        <f t="shared" si="33"/>
        <v>123834721.12795307</v>
      </c>
      <c r="O104">
        <v>98</v>
      </c>
      <c r="Q104" t="s">
        <v>200</v>
      </c>
      <c r="R104" t="s">
        <v>145</v>
      </c>
      <c r="S104">
        <v>20774185.34651088</v>
      </c>
      <c r="T104">
        <v>0</v>
      </c>
      <c r="U104">
        <v>0</v>
      </c>
      <c r="V104">
        <v>697901.32561006758</v>
      </c>
      <c r="W104">
        <v>0</v>
      </c>
      <c r="X104" s="37">
        <f t="shared" si="21"/>
        <v>21472086.672120947</v>
      </c>
      <c r="AB104">
        <v>98</v>
      </c>
      <c r="AC104" t="s">
        <v>284</v>
      </c>
      <c r="AD104" s="41">
        <f t="shared" si="22"/>
        <v>20774185.34651088</v>
      </c>
      <c r="AE104" s="37" t="s">
        <v>278</v>
      </c>
      <c r="AF104" s="53">
        <f t="shared" si="23"/>
        <v>697901.32561006758</v>
      </c>
      <c r="AG104" s="37" t="s">
        <v>277</v>
      </c>
      <c r="AH104" s="115">
        <f t="shared" si="24"/>
        <v>0</v>
      </c>
      <c r="AI104" s="37" t="s">
        <v>279</v>
      </c>
      <c r="AJ104" s="59">
        <f t="shared" si="25"/>
        <v>0</v>
      </c>
      <c r="AK104" s="37" t="s">
        <v>280</v>
      </c>
      <c r="AL104" s="95">
        <v>0</v>
      </c>
      <c r="AM104" t="s">
        <v>281</v>
      </c>
      <c r="AP104" s="37">
        <f t="shared" si="26"/>
        <v>21472086.672120947</v>
      </c>
      <c r="AQ104" s="37">
        <f t="shared" si="27"/>
        <v>21472086.672120947</v>
      </c>
      <c r="AR104" s="37">
        <f t="shared" si="28"/>
        <v>0</v>
      </c>
      <c r="AX104" s="37"/>
      <c r="AY104" s="37"/>
      <c r="AZ104" s="37"/>
      <c r="BA104" s="37"/>
      <c r="BB104" s="37"/>
      <c r="BC104" s="37"/>
      <c r="BD104" s="37"/>
      <c r="BE104" s="37"/>
      <c r="BF104" s="37"/>
      <c r="BI104" s="37"/>
      <c r="BO104" t="s">
        <v>134</v>
      </c>
      <c r="BP104" t="s">
        <v>9</v>
      </c>
      <c r="BQ104" t="s">
        <v>1</v>
      </c>
      <c r="BS104">
        <f>calc_tele__copy!E181</f>
        <v>0</v>
      </c>
    </row>
    <row r="105" spans="1:71" x14ac:dyDescent="0.2">
      <c r="D105" t="s">
        <v>144</v>
      </c>
      <c r="E105" s="42">
        <v>11409446.706559137</v>
      </c>
      <c r="F105" s="10">
        <v>3632091.4705579854</v>
      </c>
      <c r="G105" s="37"/>
      <c r="H105" s="54">
        <v>0</v>
      </c>
      <c r="I105" s="60">
        <v>0</v>
      </c>
      <c r="K105" s="66">
        <f t="shared" si="33"/>
        <v>15041538.177117122</v>
      </c>
      <c r="O105">
        <v>99</v>
      </c>
      <c r="Q105" t="s">
        <v>200</v>
      </c>
      <c r="R105" t="s">
        <v>146</v>
      </c>
      <c r="S105">
        <v>14791130.317316487</v>
      </c>
      <c r="T105">
        <v>464864.98696863686</v>
      </c>
      <c r="U105">
        <v>0</v>
      </c>
      <c r="V105">
        <v>485759.3367561741</v>
      </c>
      <c r="W105">
        <v>0</v>
      </c>
      <c r="X105" s="37">
        <f t="shared" si="21"/>
        <v>15741754.641041297</v>
      </c>
      <c r="AB105">
        <v>99</v>
      </c>
      <c r="AC105" t="s">
        <v>284</v>
      </c>
      <c r="AD105" s="41">
        <f t="shared" si="22"/>
        <v>14791130.317316487</v>
      </c>
      <c r="AE105" s="37" t="s">
        <v>278</v>
      </c>
      <c r="AF105" s="53">
        <f t="shared" si="23"/>
        <v>485759.3367561741</v>
      </c>
      <c r="AG105" s="37" t="s">
        <v>277</v>
      </c>
      <c r="AH105" s="115">
        <f t="shared" si="24"/>
        <v>464864.98696863686</v>
      </c>
      <c r="AI105" s="37" t="s">
        <v>279</v>
      </c>
      <c r="AJ105" s="59">
        <f t="shared" si="25"/>
        <v>0</v>
      </c>
      <c r="AK105" s="37" t="s">
        <v>280</v>
      </c>
      <c r="AL105" s="95">
        <v>0</v>
      </c>
      <c r="AM105" t="s">
        <v>281</v>
      </c>
      <c r="AP105" s="37">
        <f t="shared" si="26"/>
        <v>15741754.641041297</v>
      </c>
      <c r="AQ105" s="37">
        <f t="shared" si="27"/>
        <v>15741754.641041297</v>
      </c>
      <c r="AR105" s="37">
        <f t="shared" si="28"/>
        <v>0</v>
      </c>
      <c r="AX105" s="37"/>
      <c r="AY105" s="37"/>
      <c r="AZ105" s="37"/>
      <c r="BA105" s="37"/>
      <c r="BB105" s="37"/>
      <c r="BC105" s="37"/>
      <c r="BD105" s="37"/>
      <c r="BE105" s="37"/>
      <c r="BF105" s="37"/>
      <c r="BI105" s="37"/>
      <c r="BO105" t="s">
        <v>134</v>
      </c>
      <c r="BP105" t="s">
        <v>9</v>
      </c>
      <c r="BQ105" t="s">
        <v>2</v>
      </c>
      <c r="BS105">
        <f>calc_tele__copy!E182</f>
        <v>0</v>
      </c>
    </row>
    <row r="106" spans="1:71" x14ac:dyDescent="0.2">
      <c r="D106" t="s">
        <v>130</v>
      </c>
      <c r="E106" s="42">
        <v>16449740.029686393</v>
      </c>
      <c r="F106" s="10">
        <v>7964326.0556970015</v>
      </c>
      <c r="G106" s="37"/>
      <c r="H106" s="54">
        <v>0</v>
      </c>
      <c r="I106" s="60">
        <v>0</v>
      </c>
      <c r="K106" s="66">
        <f t="shared" si="33"/>
        <v>24414066.085383393</v>
      </c>
      <c r="O106">
        <v>100</v>
      </c>
      <c r="Q106" s="2" t="s">
        <v>200</v>
      </c>
      <c r="R106" s="2" t="s">
        <v>147</v>
      </c>
      <c r="S106" s="2">
        <v>7943969.9828334376</v>
      </c>
      <c r="T106" s="2">
        <v>55814.483067576468</v>
      </c>
      <c r="U106" s="2">
        <v>0</v>
      </c>
      <c r="V106" s="2">
        <v>0</v>
      </c>
      <c r="W106" s="2">
        <v>0</v>
      </c>
      <c r="X106" s="37">
        <f t="shared" si="21"/>
        <v>7999784.4659010144</v>
      </c>
      <c r="Y106" s="2"/>
      <c r="AB106">
        <v>100</v>
      </c>
      <c r="AC106" t="s">
        <v>284</v>
      </c>
      <c r="AD106" s="41">
        <f t="shared" si="22"/>
        <v>7943969.9828334376</v>
      </c>
      <c r="AE106" s="37" t="s">
        <v>278</v>
      </c>
      <c r="AF106" s="53">
        <f t="shared" si="23"/>
        <v>0</v>
      </c>
      <c r="AG106" s="37" t="s">
        <v>277</v>
      </c>
      <c r="AH106" s="115">
        <f t="shared" si="24"/>
        <v>55814.483067576468</v>
      </c>
      <c r="AI106" s="37" t="s">
        <v>279</v>
      </c>
      <c r="AJ106" s="59">
        <f t="shared" si="25"/>
        <v>0</v>
      </c>
      <c r="AK106" s="37" t="s">
        <v>280</v>
      </c>
      <c r="AL106" s="95">
        <v>0</v>
      </c>
      <c r="AM106" t="s">
        <v>330</v>
      </c>
      <c r="AP106" s="37">
        <f t="shared" si="26"/>
        <v>7999784.4659010144</v>
      </c>
      <c r="AQ106" s="37">
        <f t="shared" si="27"/>
        <v>7999784.4659010144</v>
      </c>
      <c r="AR106" s="37">
        <f t="shared" si="28"/>
        <v>0</v>
      </c>
      <c r="AX106" s="37"/>
      <c r="AY106" s="37"/>
      <c r="AZ106" s="37"/>
      <c r="BA106" s="37"/>
      <c r="BB106" s="37"/>
      <c r="BC106" s="37"/>
      <c r="BD106" s="37"/>
      <c r="BE106" s="37"/>
      <c r="BF106" s="37"/>
      <c r="BI106" s="37"/>
      <c r="BO106" t="s">
        <v>134</v>
      </c>
      <c r="BP106" t="s">
        <v>9</v>
      </c>
      <c r="BQ106" t="s">
        <v>315</v>
      </c>
      <c r="BS106">
        <f>calc_tele__copy!E183</f>
        <v>0</v>
      </c>
    </row>
    <row r="110" spans="1:71" x14ac:dyDescent="0.2">
      <c r="A110" s="1" t="s">
        <v>205</v>
      </c>
      <c r="D110" t="s">
        <v>209</v>
      </c>
      <c r="E110" s="42"/>
      <c r="F110" s="74"/>
      <c r="G110" s="37"/>
      <c r="H110" s="54"/>
      <c r="I110" s="60"/>
      <c r="J110" s="37"/>
      <c r="K110" s="66"/>
    </row>
    <row r="111" spans="1:71" x14ac:dyDescent="0.2">
      <c r="C111" s="2" t="s">
        <v>39</v>
      </c>
      <c r="D111" s="2" t="s">
        <v>40</v>
      </c>
      <c r="E111" s="42"/>
      <c r="F111" s="74"/>
      <c r="G111" s="37"/>
      <c r="H111" s="54"/>
      <c r="I111" s="60"/>
      <c r="J111" s="37" t="s">
        <v>206</v>
      </c>
      <c r="K111" s="66" t="s">
        <v>207</v>
      </c>
    </row>
    <row r="112" spans="1:71" x14ac:dyDescent="0.2">
      <c r="B112">
        <v>1</v>
      </c>
      <c r="C112" t="s">
        <v>197</v>
      </c>
      <c r="D112" t="s">
        <v>45</v>
      </c>
      <c r="E112" s="42" cm="1">
        <f t="array" ref="E112:K112">E87:K87</f>
        <v>73567095.729271814</v>
      </c>
      <c r="F112" s="74">
        <v>35435505.359549142</v>
      </c>
      <c r="G112" s="37">
        <v>0</v>
      </c>
      <c r="H112" s="54">
        <v>213582323.03326428</v>
      </c>
      <c r="I112" s="60">
        <v>46049775.817981116</v>
      </c>
      <c r="J112" s="37">
        <v>0</v>
      </c>
      <c r="K112" s="66">
        <v>368634699.94006634</v>
      </c>
    </row>
    <row r="113" spans="2:11" x14ac:dyDescent="0.2">
      <c r="B113">
        <v>2</v>
      </c>
      <c r="C113" t="s">
        <v>197</v>
      </c>
      <c r="D113" t="s">
        <v>46</v>
      </c>
      <c r="E113" s="42" cm="1">
        <f t="array" ref="E113:K113">E92:K92</f>
        <v>62103711.097454183</v>
      </c>
      <c r="F113" s="74">
        <v>30726979.807901975</v>
      </c>
      <c r="G113" s="37">
        <v>0</v>
      </c>
      <c r="H113" s="54">
        <v>30435318.392497189</v>
      </c>
      <c r="I113" s="60">
        <v>497944.3083565681</v>
      </c>
      <c r="J113" s="37">
        <v>0</v>
      </c>
      <c r="K113" s="66">
        <v>123763953.60620992</v>
      </c>
    </row>
    <row r="114" spans="2:11" x14ac:dyDescent="0.2">
      <c r="B114">
        <v>3</v>
      </c>
      <c r="C114" t="s">
        <v>197</v>
      </c>
      <c r="D114" t="s">
        <v>47</v>
      </c>
      <c r="E114" s="42" cm="1">
        <f t="array" ref="E114:K114">E97:K97</f>
        <v>108315905.32616259</v>
      </c>
      <c r="F114" s="10">
        <v>58054384.827431135</v>
      </c>
      <c r="G114">
        <v>0</v>
      </c>
      <c r="H114" s="52">
        <v>3628104.7063428373</v>
      </c>
      <c r="I114" s="58">
        <v>148629.8204247432</v>
      </c>
      <c r="J114">
        <v>0</v>
      </c>
      <c r="K114" s="64">
        <v>170147024.6803613</v>
      </c>
    </row>
    <row r="115" spans="2:11" x14ac:dyDescent="0.2">
      <c r="B115">
        <v>4</v>
      </c>
      <c r="C115" t="s">
        <v>197</v>
      </c>
      <c r="D115" s="2" t="s">
        <v>48</v>
      </c>
      <c r="E115" s="42" cm="1">
        <f t="array" ref="E115:K115">E102:K102</f>
        <v>69996608.582936689</v>
      </c>
      <c r="F115" s="10">
        <v>43073057.542174369</v>
      </c>
      <c r="G115">
        <v>0</v>
      </c>
      <c r="H115" s="52">
        <v>0</v>
      </c>
      <c r="I115" s="58">
        <v>0</v>
      </c>
      <c r="J115">
        <v>0</v>
      </c>
      <c r="K115" s="64">
        <v>113069666.12511106</v>
      </c>
    </row>
    <row r="116" spans="2:11" x14ac:dyDescent="0.2">
      <c r="B116">
        <v>5</v>
      </c>
      <c r="C116" t="s">
        <v>0</v>
      </c>
      <c r="D116" t="s">
        <v>45</v>
      </c>
      <c r="E116" s="42" cm="1">
        <f t="array" ref="E116:K116">E88:K88</f>
        <v>25989630.524386797</v>
      </c>
      <c r="F116" s="10">
        <v>18844771.917778999</v>
      </c>
      <c r="G116">
        <v>0</v>
      </c>
      <c r="H116" s="52">
        <v>157257939.75334853</v>
      </c>
      <c r="I116" s="58">
        <v>53607002.322335161</v>
      </c>
      <c r="J116">
        <v>0</v>
      </c>
      <c r="K116" s="64">
        <v>255699344.51784948</v>
      </c>
    </row>
    <row r="117" spans="2:11" x14ac:dyDescent="0.2">
      <c r="B117">
        <v>6</v>
      </c>
      <c r="C117" t="s">
        <v>0</v>
      </c>
      <c r="D117" t="s">
        <v>46</v>
      </c>
      <c r="E117" s="42" cm="1">
        <f t="array" ref="E117:K117">E93:K93</f>
        <v>6819512.380345067</v>
      </c>
      <c r="F117" s="10">
        <v>9149414.4536255822</v>
      </c>
      <c r="G117">
        <v>0</v>
      </c>
      <c r="H117" s="52">
        <v>7469916.7193171866</v>
      </c>
      <c r="I117" s="58">
        <v>120592.72401192375</v>
      </c>
      <c r="J117">
        <v>0</v>
      </c>
      <c r="K117" s="64">
        <v>23559436.277299758</v>
      </c>
    </row>
    <row r="118" spans="2:11" x14ac:dyDescent="0.2">
      <c r="B118">
        <v>7</v>
      </c>
      <c r="C118" t="s">
        <v>0</v>
      </c>
      <c r="D118" t="s">
        <v>47</v>
      </c>
      <c r="E118" s="42" cm="1">
        <f t="array" ref="E118:K118">E98:K98</f>
        <v>3421998.9043716257</v>
      </c>
      <c r="F118" s="10">
        <v>18881071.612601202</v>
      </c>
      <c r="G118">
        <v>0</v>
      </c>
      <c r="H118" s="52">
        <v>269745.05823390884</v>
      </c>
      <c r="I118" s="58">
        <v>0</v>
      </c>
      <c r="J118">
        <v>0</v>
      </c>
      <c r="K118" s="64">
        <v>22572815.575206738</v>
      </c>
    </row>
    <row r="119" spans="2:11" x14ac:dyDescent="0.2">
      <c r="B119">
        <v>8</v>
      </c>
      <c r="C119" t="s">
        <v>0</v>
      </c>
      <c r="D119" s="2" t="s">
        <v>48</v>
      </c>
      <c r="E119" s="42" cm="1">
        <f t="array" ref="E119:K119">E103:K103</f>
        <v>3677658.8981213383</v>
      </c>
      <c r="F119" s="10">
        <v>11088700.487714434</v>
      </c>
      <c r="G119">
        <v>0</v>
      </c>
      <c r="H119" s="52">
        <v>0</v>
      </c>
      <c r="I119" s="58">
        <v>190107.37757854562</v>
      </c>
      <c r="J119">
        <v>0</v>
      </c>
      <c r="K119" s="64">
        <v>14956466.763414318</v>
      </c>
    </row>
    <row r="120" spans="2:11" x14ac:dyDescent="0.2">
      <c r="B120">
        <v>9</v>
      </c>
      <c r="C120" t="s">
        <v>198</v>
      </c>
      <c r="D120" t="s">
        <v>45</v>
      </c>
      <c r="E120" s="42" cm="1">
        <f t="array" ref="E120:K120">E89:K89</f>
        <v>170514425.61360657</v>
      </c>
      <c r="F120" s="10">
        <v>32948876.988484442</v>
      </c>
      <c r="G120">
        <v>0</v>
      </c>
      <c r="H120" s="52">
        <v>327280812.36392599</v>
      </c>
      <c r="I120" s="58">
        <v>308787687.52345288</v>
      </c>
      <c r="J120">
        <v>0</v>
      </c>
      <c r="K120" s="64">
        <v>839531802.48946989</v>
      </c>
    </row>
    <row r="121" spans="2:11" x14ac:dyDescent="0.2">
      <c r="B121">
        <v>10</v>
      </c>
      <c r="C121" t="s">
        <v>198</v>
      </c>
      <c r="D121" t="s">
        <v>46</v>
      </c>
      <c r="E121" s="42" cm="1">
        <f t="array" ref="E121:K121">E94:K94</f>
        <v>68308805.781324551</v>
      </c>
      <c r="F121" s="10">
        <v>15676999.826750832</v>
      </c>
      <c r="G121">
        <v>0</v>
      </c>
      <c r="H121" s="52">
        <v>29230838.197081987</v>
      </c>
      <c r="I121" s="58">
        <v>17602611.740222216</v>
      </c>
      <c r="J121">
        <v>0</v>
      </c>
      <c r="K121" s="64">
        <v>130819255.54537958</v>
      </c>
    </row>
    <row r="122" spans="2:11" x14ac:dyDescent="0.2">
      <c r="B122">
        <v>11</v>
      </c>
      <c r="C122" t="s">
        <v>198</v>
      </c>
      <c r="D122" t="s">
        <v>47</v>
      </c>
      <c r="E122" s="42" cm="1">
        <f t="array" ref="E122:K122">E99:K99</f>
        <v>92657193.078676522</v>
      </c>
      <c r="F122" s="10">
        <v>23210206.549527071</v>
      </c>
      <c r="G122">
        <v>0</v>
      </c>
      <c r="H122" s="52">
        <v>17722085.159343217</v>
      </c>
      <c r="I122" s="58">
        <v>4315738.4502219697</v>
      </c>
      <c r="J122">
        <v>0</v>
      </c>
      <c r="K122" s="64">
        <v>137905223.23776877</v>
      </c>
    </row>
    <row r="123" spans="2:11" x14ac:dyDescent="0.2">
      <c r="B123">
        <v>12</v>
      </c>
      <c r="C123" t="s">
        <v>198</v>
      </c>
      <c r="D123" s="2" t="s">
        <v>48</v>
      </c>
      <c r="E123" s="42" cm="1">
        <f t="array" ref="E123:K123">E104:K104</f>
        <v>81509249.776201814</v>
      </c>
      <c r="F123" s="10">
        <v>38971380.932125866</v>
      </c>
      <c r="G123">
        <v>0</v>
      </c>
      <c r="H123" s="52">
        <v>3335385.8426924986</v>
      </c>
      <c r="I123" s="58">
        <v>18704.57693289352</v>
      </c>
      <c r="J123">
        <v>0</v>
      </c>
      <c r="K123" s="64">
        <v>123834721.12795307</v>
      </c>
    </row>
    <row r="124" spans="2:11" x14ac:dyDescent="0.2">
      <c r="B124">
        <v>13</v>
      </c>
      <c r="C124" t="s">
        <v>199</v>
      </c>
      <c r="D124" t="s">
        <v>45</v>
      </c>
      <c r="E124" s="42" cm="1">
        <f t="array" ref="E124:K124">E90:K90</f>
        <v>210877162.29446441</v>
      </c>
      <c r="F124" s="10">
        <v>34202856.034986816</v>
      </c>
      <c r="G124">
        <v>0</v>
      </c>
      <c r="H124" s="52">
        <v>276488324.03376031</v>
      </c>
      <c r="I124" s="58">
        <v>255814495.17264292</v>
      </c>
      <c r="J124">
        <v>0</v>
      </c>
      <c r="K124" s="64">
        <v>777382837.53585446</v>
      </c>
    </row>
    <row r="125" spans="2:11" x14ac:dyDescent="0.2">
      <c r="B125">
        <v>14</v>
      </c>
      <c r="C125" t="s">
        <v>199</v>
      </c>
      <c r="D125" t="s">
        <v>46</v>
      </c>
      <c r="E125" s="42" cm="1">
        <f t="array" ref="E125:K125">E95:K95</f>
        <v>36714795.921058685</v>
      </c>
      <c r="F125" s="10">
        <v>13615681.054002317</v>
      </c>
      <c r="G125">
        <v>0</v>
      </c>
      <c r="H125" s="52">
        <v>5816267.5259198975</v>
      </c>
      <c r="I125" s="58">
        <v>914399.51785471581</v>
      </c>
      <c r="J125">
        <v>0</v>
      </c>
      <c r="K125" s="64">
        <v>57061144.018835612</v>
      </c>
    </row>
    <row r="126" spans="2:11" x14ac:dyDescent="0.2">
      <c r="B126">
        <v>15</v>
      </c>
      <c r="C126" t="s">
        <v>199</v>
      </c>
      <c r="D126" t="s">
        <v>47</v>
      </c>
      <c r="E126" s="42" cm="1">
        <f t="array" ref="E126:K126">E100:K100</f>
        <v>33266448.009455897</v>
      </c>
      <c r="F126" s="10">
        <v>9647478.683310926</v>
      </c>
      <c r="G126">
        <v>0</v>
      </c>
      <c r="H126" s="52">
        <v>331494.9799234012</v>
      </c>
      <c r="I126" s="58">
        <v>76987.847019988389</v>
      </c>
      <c r="J126">
        <v>0</v>
      </c>
      <c r="K126" s="64">
        <v>43322409.519710213</v>
      </c>
    </row>
    <row r="127" spans="2:11" x14ac:dyDescent="0.2">
      <c r="B127">
        <v>16</v>
      </c>
      <c r="C127" t="s">
        <v>199</v>
      </c>
      <c r="D127" s="2" t="s">
        <v>48</v>
      </c>
      <c r="E127" s="42" cm="1">
        <f t="array" ref="E127:K127">E105:K105</f>
        <v>11409446.706559137</v>
      </c>
      <c r="F127" s="10">
        <v>3632091.4705579854</v>
      </c>
      <c r="G127">
        <v>0</v>
      </c>
      <c r="H127" s="52">
        <v>0</v>
      </c>
      <c r="I127" s="58">
        <v>0</v>
      </c>
      <c r="J127">
        <v>0</v>
      </c>
      <c r="K127" s="64">
        <v>15041538.177117122</v>
      </c>
    </row>
    <row r="128" spans="2:11" x14ac:dyDescent="0.2">
      <c r="B128">
        <v>17</v>
      </c>
      <c r="C128" t="s">
        <v>200</v>
      </c>
      <c r="D128" t="s">
        <v>45</v>
      </c>
      <c r="E128" s="42" cm="1">
        <f t="array" ref="E128:K128">E91:K91</f>
        <v>101063340.49659064</v>
      </c>
      <c r="F128" s="10">
        <v>7415676.3781351801</v>
      </c>
      <c r="G128">
        <v>0</v>
      </c>
      <c r="H128" s="52">
        <v>94932479.120899439</v>
      </c>
      <c r="I128" s="58">
        <v>66719644.10033413</v>
      </c>
      <c r="J128">
        <v>0</v>
      </c>
      <c r="K128" s="64">
        <v>270131140.09595937</v>
      </c>
    </row>
    <row r="129" spans="2:11" x14ac:dyDescent="0.2">
      <c r="B129">
        <v>18</v>
      </c>
      <c r="C129" t="s">
        <v>200</v>
      </c>
      <c r="D129" t="s">
        <v>46</v>
      </c>
      <c r="E129" s="42" cm="1">
        <f t="array" ref="E129:K129">E96:K96</f>
        <v>24155087.217673175</v>
      </c>
      <c r="F129" s="10">
        <v>3793835.3715218082</v>
      </c>
      <c r="G129">
        <v>0</v>
      </c>
      <c r="H129" s="52">
        <v>4832439.0411567343</v>
      </c>
      <c r="I129" s="58">
        <v>95549.783063861294</v>
      </c>
      <c r="J129">
        <v>0</v>
      </c>
      <c r="K129" s="64">
        <v>32876911.413415581</v>
      </c>
    </row>
    <row r="130" spans="2:11" x14ac:dyDescent="0.2">
      <c r="B130">
        <v>19</v>
      </c>
      <c r="C130" t="s">
        <v>200</v>
      </c>
      <c r="D130" t="s">
        <v>47</v>
      </c>
      <c r="E130" s="42" cm="1">
        <f t="array" ref="E130:K130">E101:K101</f>
        <v>30176887.226454414</v>
      </c>
      <c r="F130" s="10">
        <v>2752702.3217593916</v>
      </c>
      <c r="G130">
        <v>0</v>
      </c>
      <c r="H130" s="52">
        <v>806922.11720188276</v>
      </c>
      <c r="I130" s="58">
        <v>0</v>
      </c>
      <c r="J130">
        <v>0</v>
      </c>
      <c r="K130" s="64">
        <v>33736511.665415689</v>
      </c>
    </row>
    <row r="131" spans="2:11" x14ac:dyDescent="0.2">
      <c r="B131">
        <v>20</v>
      </c>
      <c r="C131" t="s">
        <v>200</v>
      </c>
      <c r="D131" t="s">
        <v>48</v>
      </c>
      <c r="E131" s="42" cm="1">
        <f t="array" ref="E131:K131">E106:K106</f>
        <v>16449740.029686393</v>
      </c>
      <c r="F131" s="10">
        <v>7964326.0556970015</v>
      </c>
      <c r="G131">
        <v>0</v>
      </c>
      <c r="H131" s="52">
        <v>0</v>
      </c>
      <c r="I131" s="58">
        <v>0</v>
      </c>
      <c r="J131">
        <v>0</v>
      </c>
      <c r="K131" s="64">
        <v>24414066.085383393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90C2-FA54-814B-B68D-FC4CB047FE3C}">
  <dimension ref="C2:AF23"/>
  <sheetViews>
    <sheetView workbookViewId="0">
      <selection activeCell="T11" sqref="T11"/>
    </sheetView>
  </sheetViews>
  <sheetFormatPr baseColWidth="10" defaultRowHeight="15" x14ac:dyDescent="0.2"/>
  <sheetData>
    <row r="2" spans="3:32" x14ac:dyDescent="0.2">
      <c r="AD2" t="s">
        <v>340</v>
      </c>
    </row>
    <row r="4" spans="3:32" x14ac:dyDescent="0.2">
      <c r="C4">
        <v>9</v>
      </c>
      <c r="E4" t="s">
        <v>198</v>
      </c>
      <c r="F4" t="s">
        <v>6</v>
      </c>
      <c r="G4">
        <v>170514425.61360657</v>
      </c>
      <c r="H4">
        <v>32948876.988484442</v>
      </c>
      <c r="I4">
        <v>0</v>
      </c>
      <c r="J4">
        <v>327280812.36392599</v>
      </c>
      <c r="K4">
        <v>308787687.52345288</v>
      </c>
      <c r="L4" s="37">
        <v>839531802.48946989</v>
      </c>
      <c r="P4">
        <v>9</v>
      </c>
      <c r="Q4" t="s">
        <v>284</v>
      </c>
      <c r="R4" s="41">
        <v>170514425.61360657</v>
      </c>
      <c r="S4" s="37" t="s">
        <v>278</v>
      </c>
      <c r="T4" s="53">
        <v>327280812.36392599</v>
      </c>
      <c r="U4" s="37" t="s">
        <v>277</v>
      </c>
      <c r="V4" s="115">
        <v>32948876.988484442</v>
      </c>
      <c r="W4" s="37" t="s">
        <v>279</v>
      </c>
      <c r="X4" s="59">
        <v>308787687.52345288</v>
      </c>
      <c r="Y4" s="37" t="s">
        <v>280</v>
      </c>
      <c r="Z4" s="95">
        <v>0</v>
      </c>
      <c r="AA4" t="s">
        <v>281</v>
      </c>
      <c r="AD4" s="37">
        <v>839531802.48946989</v>
      </c>
      <c r="AE4" s="37">
        <v>839531802.48946989</v>
      </c>
      <c r="AF4" s="37">
        <v>0</v>
      </c>
    </row>
    <row r="5" spans="3:32" x14ac:dyDescent="0.2">
      <c r="C5">
        <v>10</v>
      </c>
      <c r="E5" t="s">
        <v>198</v>
      </c>
      <c r="F5" t="s">
        <v>145</v>
      </c>
      <c r="G5">
        <v>68308805.781324551</v>
      </c>
      <c r="H5">
        <v>15676999.826750832</v>
      </c>
      <c r="I5">
        <v>0</v>
      </c>
      <c r="J5">
        <v>29230838.197081987</v>
      </c>
      <c r="K5">
        <v>17602611.740222216</v>
      </c>
      <c r="L5" s="37">
        <v>130819255.54537958</v>
      </c>
      <c r="P5">
        <v>10</v>
      </c>
      <c r="Q5" t="s">
        <v>284</v>
      </c>
      <c r="R5" s="41">
        <v>68308805.781324551</v>
      </c>
      <c r="S5" s="37" t="s">
        <v>278</v>
      </c>
      <c r="T5" s="53">
        <v>29230838.197081987</v>
      </c>
      <c r="U5" s="37" t="s">
        <v>277</v>
      </c>
      <c r="V5" s="115">
        <v>15676999.826750832</v>
      </c>
      <c r="W5" s="37" t="s">
        <v>279</v>
      </c>
      <c r="X5" s="59">
        <v>17602611.740222216</v>
      </c>
      <c r="Y5" s="37" t="s">
        <v>280</v>
      </c>
      <c r="Z5" s="95">
        <v>0</v>
      </c>
      <c r="AA5" t="s">
        <v>281</v>
      </c>
      <c r="AD5" s="37">
        <v>130819255.54537958</v>
      </c>
      <c r="AE5" s="37">
        <v>130819255.54537958</v>
      </c>
      <c r="AF5" s="37">
        <v>0</v>
      </c>
    </row>
    <row r="6" spans="3:32" x14ac:dyDescent="0.2">
      <c r="C6">
        <v>11</v>
      </c>
      <c r="E6" t="s">
        <v>198</v>
      </c>
      <c r="F6" t="s">
        <v>146</v>
      </c>
      <c r="G6">
        <v>92657193.078676522</v>
      </c>
      <c r="H6">
        <v>23210206.549527071</v>
      </c>
      <c r="I6">
        <v>0</v>
      </c>
      <c r="J6">
        <v>17722085.159343217</v>
      </c>
      <c r="K6">
        <v>4315738.4502219697</v>
      </c>
      <c r="L6" s="37">
        <v>137905223.23776877</v>
      </c>
      <c r="P6">
        <v>11</v>
      </c>
      <c r="Q6" t="s">
        <v>284</v>
      </c>
      <c r="R6" s="41">
        <v>92657193.078676522</v>
      </c>
      <c r="S6" s="37" t="s">
        <v>278</v>
      </c>
      <c r="T6" s="53">
        <v>17722085.159343217</v>
      </c>
      <c r="U6" s="37" t="s">
        <v>277</v>
      </c>
      <c r="V6" s="115">
        <v>23210206.549527071</v>
      </c>
      <c r="W6" s="37" t="s">
        <v>279</v>
      </c>
      <c r="X6" s="59">
        <v>4315738.4502219697</v>
      </c>
      <c r="Y6" s="37" t="s">
        <v>280</v>
      </c>
      <c r="Z6" s="95">
        <v>0</v>
      </c>
      <c r="AA6" t="s">
        <v>281</v>
      </c>
      <c r="AD6" s="37">
        <v>137905223.23776877</v>
      </c>
      <c r="AE6" s="37">
        <v>137905223.23776877</v>
      </c>
      <c r="AF6" s="37">
        <v>0</v>
      </c>
    </row>
    <row r="7" spans="3:32" x14ac:dyDescent="0.2">
      <c r="C7" s="126">
        <v>12</v>
      </c>
      <c r="D7" s="126"/>
      <c r="E7" s="128" t="s">
        <v>198</v>
      </c>
      <c r="F7" s="128" t="s">
        <v>147</v>
      </c>
      <c r="G7" s="128">
        <v>81509249.776201814</v>
      </c>
      <c r="H7" s="128">
        <v>38971380.932125866</v>
      </c>
      <c r="I7" s="128">
        <v>0</v>
      </c>
      <c r="J7" s="128">
        <v>3335385.8426924986</v>
      </c>
      <c r="K7" s="128">
        <v>18704.57693289352</v>
      </c>
      <c r="L7" s="127">
        <v>123834721.12795307</v>
      </c>
      <c r="M7" s="128"/>
      <c r="N7" s="126"/>
      <c r="O7" s="126"/>
      <c r="P7" s="126">
        <v>12</v>
      </c>
      <c r="Q7" s="126" t="s">
        <v>284</v>
      </c>
      <c r="R7" s="129">
        <v>81509249.776201814</v>
      </c>
      <c r="S7" s="127" t="s">
        <v>278</v>
      </c>
      <c r="T7" s="129">
        <v>3335385.8426924986</v>
      </c>
      <c r="U7" s="127" t="s">
        <v>277</v>
      </c>
      <c r="V7" s="129">
        <v>38971380.932125866</v>
      </c>
      <c r="W7" s="127" t="s">
        <v>279</v>
      </c>
      <c r="X7" s="129">
        <v>18704.57693289352</v>
      </c>
      <c r="Y7" s="127" t="s">
        <v>280</v>
      </c>
      <c r="Z7" s="130">
        <v>0</v>
      </c>
      <c r="AA7" s="126" t="s">
        <v>281</v>
      </c>
      <c r="AB7" s="126"/>
      <c r="AC7" s="126"/>
      <c r="AD7" s="127">
        <v>123834721.12795307</v>
      </c>
      <c r="AE7" s="127">
        <v>123834721.12795307</v>
      </c>
      <c r="AF7" s="127">
        <v>0</v>
      </c>
    </row>
    <row r="8" spans="3:32" x14ac:dyDescent="0.2">
      <c r="C8">
        <v>29</v>
      </c>
      <c r="E8" t="s">
        <v>198</v>
      </c>
      <c r="F8" t="s">
        <v>6</v>
      </c>
      <c r="G8">
        <v>352808892.02783644</v>
      </c>
      <c r="H8">
        <v>10516467.380774844</v>
      </c>
      <c r="I8">
        <v>0</v>
      </c>
      <c r="J8">
        <v>366721538.81897926</v>
      </c>
      <c r="K8">
        <v>366382535.46080923</v>
      </c>
      <c r="L8" s="37">
        <v>1096429433.6883998</v>
      </c>
      <c r="P8">
        <v>29</v>
      </c>
      <c r="Q8" t="s">
        <v>284</v>
      </c>
      <c r="R8" s="41">
        <v>352808892.02783644</v>
      </c>
      <c r="S8" s="37" t="s">
        <v>278</v>
      </c>
      <c r="T8" s="53">
        <v>366721538.81897926</v>
      </c>
      <c r="U8" s="37" t="s">
        <v>277</v>
      </c>
      <c r="V8" s="115">
        <v>10516467.380774844</v>
      </c>
      <c r="W8" s="37" t="s">
        <v>279</v>
      </c>
      <c r="X8" s="59">
        <v>366382535.46080923</v>
      </c>
      <c r="Y8" s="37" t="s">
        <v>280</v>
      </c>
      <c r="Z8" s="95">
        <v>0</v>
      </c>
      <c r="AA8" t="s">
        <v>281</v>
      </c>
      <c r="AD8" s="37">
        <v>1096429433.6883998</v>
      </c>
      <c r="AE8" s="37">
        <v>1096429433.6883998</v>
      </c>
      <c r="AF8" s="37">
        <v>0</v>
      </c>
    </row>
    <row r="9" spans="3:32" x14ac:dyDescent="0.2">
      <c r="C9">
        <v>30</v>
      </c>
      <c r="E9" t="s">
        <v>198</v>
      </c>
      <c r="F9" t="s">
        <v>145</v>
      </c>
      <c r="G9">
        <v>126401380.6929134</v>
      </c>
      <c r="H9">
        <v>7892849.7825569557</v>
      </c>
      <c r="I9">
        <v>0</v>
      </c>
      <c r="J9">
        <v>31286771.223309457</v>
      </c>
      <c r="K9">
        <v>19434959.704308219</v>
      </c>
      <c r="L9" s="37">
        <v>185015961.40308803</v>
      </c>
      <c r="P9">
        <v>30</v>
      </c>
      <c r="Q9" t="s">
        <v>284</v>
      </c>
      <c r="R9" s="41">
        <v>126401380.6929134</v>
      </c>
      <c r="S9" s="37" t="s">
        <v>278</v>
      </c>
      <c r="T9" s="53">
        <v>31286771.223309457</v>
      </c>
      <c r="U9" s="37" t="s">
        <v>277</v>
      </c>
      <c r="V9" s="115">
        <v>7892849.7825569557</v>
      </c>
      <c r="W9" s="37" t="s">
        <v>279</v>
      </c>
      <c r="X9" s="59">
        <v>19434959.704308219</v>
      </c>
      <c r="Y9" s="37" t="s">
        <v>280</v>
      </c>
      <c r="Z9" s="95">
        <v>0</v>
      </c>
      <c r="AA9" t="s">
        <v>281</v>
      </c>
      <c r="AD9" s="37">
        <v>185015961.40308803</v>
      </c>
      <c r="AE9" s="37">
        <v>185015961.40308803</v>
      </c>
      <c r="AF9" s="37">
        <v>0</v>
      </c>
    </row>
    <row r="10" spans="3:32" x14ac:dyDescent="0.2">
      <c r="C10">
        <v>31</v>
      </c>
      <c r="E10" t="s">
        <v>198</v>
      </c>
      <c r="F10" t="s">
        <v>146</v>
      </c>
      <c r="G10">
        <v>147670513.99375638</v>
      </c>
      <c r="H10">
        <v>16358911.315888152</v>
      </c>
      <c r="I10">
        <v>0</v>
      </c>
      <c r="J10">
        <v>25236845.406816985</v>
      </c>
      <c r="K10">
        <v>4501619.4343592944</v>
      </c>
      <c r="L10" s="37">
        <v>193767890.15082079</v>
      </c>
      <c r="P10">
        <v>31</v>
      </c>
      <c r="Q10" t="s">
        <v>284</v>
      </c>
      <c r="R10" s="41">
        <v>147670513.99375638</v>
      </c>
      <c r="S10" s="37" t="s">
        <v>278</v>
      </c>
      <c r="T10" s="53">
        <v>25236845.406816985</v>
      </c>
      <c r="U10" s="37" t="s">
        <v>277</v>
      </c>
      <c r="V10" s="115">
        <v>16358911.315888152</v>
      </c>
      <c r="W10" s="37" t="s">
        <v>279</v>
      </c>
      <c r="X10" s="59">
        <v>4501619.4343592944</v>
      </c>
      <c r="Y10" s="37" t="s">
        <v>280</v>
      </c>
      <c r="Z10" s="95">
        <v>0</v>
      </c>
      <c r="AA10" t="s">
        <v>281</v>
      </c>
      <c r="AD10" s="37">
        <v>193767890.15082082</v>
      </c>
      <c r="AE10" s="37">
        <v>193767890.15082079</v>
      </c>
      <c r="AF10" s="37">
        <v>0</v>
      </c>
    </row>
    <row r="11" spans="3:32" x14ac:dyDescent="0.2">
      <c r="C11" s="126">
        <v>32</v>
      </c>
      <c r="D11" s="126"/>
      <c r="E11" s="128" t="s">
        <v>198</v>
      </c>
      <c r="F11" s="128" t="s">
        <v>147</v>
      </c>
      <c r="G11" s="128">
        <v>140848188.65088058</v>
      </c>
      <c r="H11" s="128">
        <v>24191465.293708097</v>
      </c>
      <c r="I11" s="128">
        <v>0</v>
      </c>
      <c r="J11" s="128">
        <v>7248267.0838227738</v>
      </c>
      <c r="K11" s="128">
        <v>0</v>
      </c>
      <c r="L11" s="127">
        <v>172287921.02841145</v>
      </c>
      <c r="M11" s="128"/>
      <c r="N11" s="126"/>
      <c r="O11" s="126"/>
      <c r="P11" s="126">
        <v>32</v>
      </c>
      <c r="Q11" s="126" t="s">
        <v>284</v>
      </c>
      <c r="R11" s="129">
        <v>140848188.65088058</v>
      </c>
      <c r="S11" s="127" t="s">
        <v>278</v>
      </c>
      <c r="T11" s="129">
        <v>7248267.0838227738</v>
      </c>
      <c r="U11" s="127" t="s">
        <v>277</v>
      </c>
      <c r="V11" s="129">
        <v>24191465.293708097</v>
      </c>
      <c r="W11" s="127" t="s">
        <v>279</v>
      </c>
      <c r="X11" s="129">
        <v>0</v>
      </c>
      <c r="Y11" s="127" t="s">
        <v>280</v>
      </c>
      <c r="Z11" s="130">
        <v>0</v>
      </c>
      <c r="AA11" s="126" t="s">
        <v>281</v>
      </c>
      <c r="AB11" s="126"/>
      <c r="AC11" s="126"/>
      <c r="AD11" s="127">
        <v>172287921.02841145</v>
      </c>
      <c r="AE11" s="127">
        <v>172287921.02841145</v>
      </c>
      <c r="AF11" s="127">
        <v>0</v>
      </c>
    </row>
    <row r="12" spans="3:32" x14ac:dyDescent="0.2">
      <c r="C12">
        <v>49</v>
      </c>
      <c r="E12" t="s">
        <v>198</v>
      </c>
      <c r="F12" t="s">
        <v>6</v>
      </c>
      <c r="G12">
        <v>195754518.9823589</v>
      </c>
      <c r="H12">
        <v>1737569.1094984952</v>
      </c>
      <c r="I12">
        <v>0</v>
      </c>
      <c r="J12">
        <v>197969794.33701986</v>
      </c>
      <c r="K12">
        <v>205417321.95317626</v>
      </c>
      <c r="L12" s="37">
        <v>600879204.38205349</v>
      </c>
      <c r="P12">
        <v>49</v>
      </c>
      <c r="Q12" t="s">
        <v>284</v>
      </c>
      <c r="R12" s="41">
        <v>195754518.9823589</v>
      </c>
      <c r="S12" s="37" t="s">
        <v>278</v>
      </c>
      <c r="T12" s="53">
        <v>197969794.33701986</v>
      </c>
      <c r="U12" s="37" t="s">
        <v>277</v>
      </c>
      <c r="V12" s="115">
        <v>1737569.1094984952</v>
      </c>
      <c r="W12" s="37" t="s">
        <v>279</v>
      </c>
      <c r="X12" s="59">
        <v>205417321.95317626</v>
      </c>
      <c r="Y12" s="37" t="s">
        <v>280</v>
      </c>
      <c r="Z12" s="95">
        <v>0</v>
      </c>
      <c r="AA12" t="s">
        <v>281</v>
      </c>
      <c r="AD12" s="37">
        <v>600879204.38205349</v>
      </c>
      <c r="AE12" s="37">
        <v>600879204.38205349</v>
      </c>
    </row>
    <row r="13" spans="3:32" x14ac:dyDescent="0.2">
      <c r="C13">
        <v>50</v>
      </c>
      <c r="E13" t="s">
        <v>198</v>
      </c>
      <c r="F13" t="s">
        <v>145</v>
      </c>
      <c r="G13">
        <v>69213913.584064662</v>
      </c>
      <c r="H13">
        <v>3918628.2191704465</v>
      </c>
      <c r="I13">
        <v>0</v>
      </c>
      <c r="J13">
        <v>17567405.999074034</v>
      </c>
      <c r="K13">
        <v>10021555.797855699</v>
      </c>
      <c r="L13" s="37">
        <v>100721503.60016486</v>
      </c>
      <c r="P13">
        <v>50</v>
      </c>
      <c r="Q13" t="s">
        <v>284</v>
      </c>
      <c r="R13" s="41">
        <v>69213913.584064662</v>
      </c>
      <c r="S13" s="37" t="s">
        <v>278</v>
      </c>
      <c r="T13" s="53">
        <v>17567405.999074034</v>
      </c>
      <c r="U13" s="37" t="s">
        <v>277</v>
      </c>
      <c r="V13" s="115">
        <v>3918628.2191704465</v>
      </c>
      <c r="W13" s="37" t="s">
        <v>279</v>
      </c>
      <c r="X13" s="59">
        <v>10021555.797855699</v>
      </c>
      <c r="Y13" s="37" t="s">
        <v>280</v>
      </c>
      <c r="Z13" s="95">
        <v>0</v>
      </c>
      <c r="AA13" t="s">
        <v>281</v>
      </c>
      <c r="AD13" s="37">
        <v>100721503.60016486</v>
      </c>
      <c r="AE13" s="37">
        <v>100721503.60016486</v>
      </c>
    </row>
    <row r="14" spans="3:32" x14ac:dyDescent="0.2">
      <c r="C14">
        <v>51</v>
      </c>
      <c r="E14" t="s">
        <v>198</v>
      </c>
      <c r="F14" t="s">
        <v>146</v>
      </c>
      <c r="G14">
        <v>74784688.967899621</v>
      </c>
      <c r="H14">
        <v>7120313.9405709673</v>
      </c>
      <c r="I14">
        <v>0</v>
      </c>
      <c r="J14">
        <v>17601384.490011223</v>
      </c>
      <c r="K14">
        <v>2254690.4956976352</v>
      </c>
      <c r="L14" s="37">
        <v>101761077.89417945</v>
      </c>
      <c r="P14">
        <v>51</v>
      </c>
      <c r="Q14" t="s">
        <v>284</v>
      </c>
      <c r="R14" s="41">
        <v>74784688.967899621</v>
      </c>
      <c r="S14" s="37" t="s">
        <v>278</v>
      </c>
      <c r="T14" s="53">
        <v>17601384.490011223</v>
      </c>
      <c r="U14" s="37" t="s">
        <v>277</v>
      </c>
      <c r="V14" s="115">
        <v>7120313.9405709673</v>
      </c>
      <c r="W14" s="37" t="s">
        <v>279</v>
      </c>
      <c r="X14" s="59">
        <v>2254690.4956976352</v>
      </c>
      <c r="Y14" s="37" t="s">
        <v>280</v>
      </c>
      <c r="Z14" s="95">
        <v>0</v>
      </c>
      <c r="AA14" t="s">
        <v>281</v>
      </c>
      <c r="AD14" s="37">
        <v>101761077.89417943</v>
      </c>
      <c r="AE14" s="37">
        <v>101761077.89417945</v>
      </c>
    </row>
    <row r="15" spans="3:32" x14ac:dyDescent="0.2">
      <c r="C15" s="126">
        <v>52</v>
      </c>
      <c r="D15" s="126"/>
      <c r="E15" s="128" t="s">
        <v>198</v>
      </c>
      <c r="F15" s="128" t="s">
        <v>147</v>
      </c>
      <c r="G15" s="128">
        <v>72303599.46418713</v>
      </c>
      <c r="H15" s="128">
        <v>8755663.0302759856</v>
      </c>
      <c r="I15" s="128">
        <v>0</v>
      </c>
      <c r="J15" s="128">
        <v>4823912.474553341</v>
      </c>
      <c r="K15" s="128">
        <v>0</v>
      </c>
      <c r="L15" s="127">
        <v>85883174.969016463</v>
      </c>
      <c r="M15" s="128"/>
      <c r="N15" s="126"/>
      <c r="O15" s="126"/>
      <c r="P15" s="126">
        <v>52</v>
      </c>
      <c r="Q15" s="126" t="s">
        <v>284</v>
      </c>
      <c r="R15" s="129">
        <v>72303599.46418713</v>
      </c>
      <c r="S15" s="127" t="s">
        <v>278</v>
      </c>
      <c r="T15" s="129">
        <v>4823912.474553341</v>
      </c>
      <c r="U15" s="127" t="s">
        <v>277</v>
      </c>
      <c r="V15" s="129">
        <v>8755663.0302759856</v>
      </c>
      <c r="W15" s="127" t="s">
        <v>279</v>
      </c>
      <c r="X15" s="129">
        <v>0</v>
      </c>
      <c r="Y15" s="127" t="s">
        <v>280</v>
      </c>
      <c r="Z15" s="130">
        <v>0</v>
      </c>
      <c r="AA15" s="126" t="s">
        <v>281</v>
      </c>
      <c r="AB15" s="126"/>
      <c r="AC15" s="126"/>
      <c r="AD15" s="127">
        <v>85883174.969016463</v>
      </c>
      <c r="AE15" s="127">
        <v>85883174.969016463</v>
      </c>
    </row>
    <row r="16" spans="3:32" x14ac:dyDescent="0.2">
      <c r="C16">
        <v>69</v>
      </c>
      <c r="E16" t="s">
        <v>198</v>
      </c>
      <c r="F16" t="s">
        <v>6</v>
      </c>
      <c r="G16" s="37">
        <v>264166897.78800607</v>
      </c>
      <c r="H16">
        <v>1314576.4653585679</v>
      </c>
      <c r="I16">
        <v>0</v>
      </c>
      <c r="J16">
        <v>261491640.52209783</v>
      </c>
      <c r="K16">
        <v>277874633.76352525</v>
      </c>
      <c r="L16" s="37">
        <v>804847748.53898764</v>
      </c>
      <c r="P16">
        <v>69</v>
      </c>
      <c r="Q16" t="s">
        <v>284</v>
      </c>
      <c r="R16" s="41">
        <v>264166897.78800607</v>
      </c>
      <c r="S16" s="37" t="s">
        <v>278</v>
      </c>
      <c r="T16" s="53">
        <v>261491640.52209783</v>
      </c>
      <c r="U16" s="37" t="s">
        <v>277</v>
      </c>
      <c r="V16" s="115">
        <v>1314576.4653585679</v>
      </c>
      <c r="W16" s="37" t="s">
        <v>279</v>
      </c>
      <c r="X16" s="59">
        <v>277874633.76352525</v>
      </c>
      <c r="Y16" s="37" t="s">
        <v>280</v>
      </c>
      <c r="Z16" s="95">
        <v>0</v>
      </c>
      <c r="AA16" t="s">
        <v>281</v>
      </c>
      <c r="AD16" s="37">
        <v>804847748.53898764</v>
      </c>
      <c r="AE16" s="37">
        <v>804847748.53898764</v>
      </c>
      <c r="AF16" s="37">
        <v>0</v>
      </c>
    </row>
    <row r="17" spans="3:32" x14ac:dyDescent="0.2">
      <c r="C17">
        <v>70</v>
      </c>
      <c r="E17" t="s">
        <v>198</v>
      </c>
      <c r="F17" t="s">
        <v>145</v>
      </c>
      <c r="G17" s="37">
        <v>122643160.35038956</v>
      </c>
      <c r="H17">
        <v>2569306.4516314096</v>
      </c>
      <c r="I17">
        <v>0</v>
      </c>
      <c r="J17">
        <v>22422363.364764575</v>
      </c>
      <c r="K17">
        <v>13886492.190606434</v>
      </c>
      <c r="L17" s="37">
        <v>161521322.35739198</v>
      </c>
      <c r="P17">
        <v>70</v>
      </c>
      <c r="Q17" t="s">
        <v>284</v>
      </c>
      <c r="R17" s="41">
        <v>122643160.35038956</v>
      </c>
      <c r="S17" s="37" t="s">
        <v>278</v>
      </c>
      <c r="T17" s="53">
        <v>22422363.364764575</v>
      </c>
      <c r="U17" s="37" t="s">
        <v>277</v>
      </c>
      <c r="V17" s="115">
        <v>2569306.4516314096</v>
      </c>
      <c r="W17" s="37" t="s">
        <v>279</v>
      </c>
      <c r="X17" s="59">
        <v>13886492.190606434</v>
      </c>
      <c r="Y17" s="37" t="s">
        <v>280</v>
      </c>
      <c r="Z17" s="95">
        <v>0</v>
      </c>
      <c r="AA17" t="s">
        <v>281</v>
      </c>
      <c r="AD17" s="37">
        <v>161521322.35739198</v>
      </c>
      <c r="AE17" s="37">
        <v>161521322.35739198</v>
      </c>
      <c r="AF17" s="37">
        <v>0</v>
      </c>
    </row>
    <row r="18" spans="3:32" x14ac:dyDescent="0.2">
      <c r="C18">
        <v>71</v>
      </c>
      <c r="E18" t="s">
        <v>198</v>
      </c>
      <c r="F18" t="s">
        <v>146</v>
      </c>
      <c r="G18" s="37">
        <v>145421690.45731524</v>
      </c>
      <c r="H18">
        <v>5596857.9930803962</v>
      </c>
      <c r="I18">
        <v>0</v>
      </c>
      <c r="J18">
        <v>24401595.67394229</v>
      </c>
      <c r="K18">
        <v>2361156.6053321869</v>
      </c>
      <c r="L18" s="37">
        <v>177781300.72967014</v>
      </c>
      <c r="P18">
        <v>71</v>
      </c>
      <c r="Q18" t="s">
        <v>284</v>
      </c>
      <c r="R18" s="41">
        <v>145421690.45731524</v>
      </c>
      <c r="S18" s="37" t="s">
        <v>278</v>
      </c>
      <c r="T18" s="53">
        <v>24401595.67394229</v>
      </c>
      <c r="U18" s="37" t="s">
        <v>277</v>
      </c>
      <c r="V18" s="115">
        <v>5596857.9930803962</v>
      </c>
      <c r="W18" s="37" t="s">
        <v>279</v>
      </c>
      <c r="X18" s="59">
        <v>2361156.6053321869</v>
      </c>
      <c r="Y18" s="37" t="s">
        <v>280</v>
      </c>
      <c r="Z18" s="95">
        <v>0</v>
      </c>
      <c r="AA18" t="s">
        <v>281</v>
      </c>
      <c r="AD18" s="37">
        <v>177781300.72967014</v>
      </c>
      <c r="AE18" s="37">
        <v>177781300.72967014</v>
      </c>
      <c r="AF18" s="37">
        <v>0</v>
      </c>
    </row>
    <row r="19" spans="3:32" x14ac:dyDescent="0.2">
      <c r="C19" s="126">
        <v>72</v>
      </c>
      <c r="D19" s="126"/>
      <c r="E19" s="128" t="s">
        <v>198</v>
      </c>
      <c r="F19" s="128" t="s">
        <v>147</v>
      </c>
      <c r="G19" s="132">
        <v>96176968.210999444</v>
      </c>
      <c r="H19" s="128">
        <v>10360165.278929532</v>
      </c>
      <c r="I19" s="128">
        <v>0</v>
      </c>
      <c r="J19" s="128">
        <v>6965417.1228074329</v>
      </c>
      <c r="K19" s="128">
        <v>0</v>
      </c>
      <c r="L19" s="127">
        <v>113502550.6127364</v>
      </c>
      <c r="M19" s="128"/>
      <c r="N19" s="126"/>
      <c r="O19" s="126"/>
      <c r="P19" s="126">
        <v>72</v>
      </c>
      <c r="Q19" s="126" t="s">
        <v>284</v>
      </c>
      <c r="R19" s="129">
        <v>96176968.210999444</v>
      </c>
      <c r="S19" s="127" t="s">
        <v>278</v>
      </c>
      <c r="T19" s="129">
        <v>6965417.1228074329</v>
      </c>
      <c r="U19" s="127" t="s">
        <v>277</v>
      </c>
      <c r="V19" s="129">
        <v>10360165.278929532</v>
      </c>
      <c r="W19" s="127" t="s">
        <v>279</v>
      </c>
      <c r="X19" s="129">
        <v>0</v>
      </c>
      <c r="Y19" s="127" t="s">
        <v>280</v>
      </c>
      <c r="Z19" s="130">
        <v>0</v>
      </c>
      <c r="AA19" s="126" t="s">
        <v>281</v>
      </c>
      <c r="AB19" s="126"/>
      <c r="AC19" s="126"/>
      <c r="AD19" s="127">
        <v>113502550.6127364</v>
      </c>
      <c r="AE19" s="127">
        <v>113502550.6127364</v>
      </c>
      <c r="AF19" s="127">
        <v>0</v>
      </c>
    </row>
    <row r="20" spans="3:32" x14ac:dyDescent="0.2">
      <c r="C20">
        <v>89</v>
      </c>
      <c r="E20" t="s">
        <v>198</v>
      </c>
      <c r="F20" t="s">
        <v>6</v>
      </c>
      <c r="G20">
        <v>86014938.944490701</v>
      </c>
      <c r="H20">
        <v>637752.36890094203</v>
      </c>
      <c r="I20">
        <v>0</v>
      </c>
      <c r="J20">
        <v>73840186.721945822</v>
      </c>
      <c r="K20">
        <v>93888613.520988911</v>
      </c>
      <c r="L20" s="37">
        <v>254381491.55632636</v>
      </c>
      <c r="P20">
        <v>89</v>
      </c>
      <c r="Q20" t="s">
        <v>284</v>
      </c>
      <c r="R20" s="41">
        <v>86014938.944490701</v>
      </c>
      <c r="S20" s="37" t="s">
        <v>278</v>
      </c>
      <c r="T20" s="53">
        <v>73840186.721945822</v>
      </c>
      <c r="U20" s="37" t="s">
        <v>277</v>
      </c>
      <c r="V20" s="115">
        <v>637752.36890094203</v>
      </c>
      <c r="W20" s="37" t="s">
        <v>279</v>
      </c>
      <c r="X20" s="59">
        <v>93888613.520988911</v>
      </c>
      <c r="Y20" s="37" t="s">
        <v>280</v>
      </c>
      <c r="Z20" s="95">
        <v>0</v>
      </c>
      <c r="AA20" t="s">
        <v>281</v>
      </c>
      <c r="AD20" s="37">
        <v>254381491.55632639</v>
      </c>
      <c r="AE20" s="37">
        <v>254381491.55632636</v>
      </c>
      <c r="AF20" s="37">
        <v>0</v>
      </c>
    </row>
    <row r="21" spans="3:32" x14ac:dyDescent="0.2">
      <c r="C21">
        <v>90</v>
      </c>
      <c r="E21" t="s">
        <v>198</v>
      </c>
      <c r="F21" t="s">
        <v>145</v>
      </c>
      <c r="G21">
        <v>43524123.652681127</v>
      </c>
      <c r="H21">
        <v>1808464.6510004064</v>
      </c>
      <c r="I21">
        <v>0</v>
      </c>
      <c r="J21">
        <v>6681931.5896345088</v>
      </c>
      <c r="K21">
        <v>4922388.6500171181</v>
      </c>
      <c r="L21" s="37">
        <v>56936908.543333158</v>
      </c>
      <c r="P21">
        <v>90</v>
      </c>
      <c r="Q21" t="s">
        <v>284</v>
      </c>
      <c r="R21" s="41">
        <v>43524123.652681127</v>
      </c>
      <c r="S21" s="37" t="s">
        <v>278</v>
      </c>
      <c r="T21" s="53">
        <v>6681931.5896345088</v>
      </c>
      <c r="U21" s="37" t="s">
        <v>277</v>
      </c>
      <c r="V21" s="115">
        <v>1808464.6510004064</v>
      </c>
      <c r="W21" s="37" t="s">
        <v>279</v>
      </c>
      <c r="X21" s="59">
        <v>4922388.6500171181</v>
      </c>
      <c r="Y21" s="37" t="s">
        <v>280</v>
      </c>
      <c r="Z21" s="95">
        <v>0</v>
      </c>
      <c r="AA21" t="s">
        <v>281</v>
      </c>
      <c r="AD21" s="37">
        <v>56936908.543333158</v>
      </c>
      <c r="AE21" s="37">
        <v>56936908.543333158</v>
      </c>
      <c r="AF21" s="37">
        <v>0</v>
      </c>
    </row>
    <row r="22" spans="3:32" x14ac:dyDescent="0.2">
      <c r="C22">
        <v>91</v>
      </c>
      <c r="E22" t="s">
        <v>198</v>
      </c>
      <c r="F22" t="s">
        <v>146</v>
      </c>
      <c r="G22">
        <v>63304710.862892315</v>
      </c>
      <c r="H22">
        <v>3078693.905312594</v>
      </c>
      <c r="I22">
        <v>0</v>
      </c>
      <c r="J22">
        <v>8653037.3502779119</v>
      </c>
      <c r="K22">
        <v>1064103.2041525252</v>
      </c>
      <c r="L22" s="37">
        <v>76100545.322635353</v>
      </c>
      <c r="P22">
        <v>91</v>
      </c>
      <c r="Q22" t="s">
        <v>284</v>
      </c>
      <c r="R22" s="41">
        <v>63304710.862892315</v>
      </c>
      <c r="S22" s="37" t="s">
        <v>278</v>
      </c>
      <c r="T22" s="53">
        <v>8653037.3502779119</v>
      </c>
      <c r="U22" s="37" t="s">
        <v>277</v>
      </c>
      <c r="V22" s="115">
        <v>3078693.905312594</v>
      </c>
      <c r="W22" s="37" t="s">
        <v>279</v>
      </c>
      <c r="X22" s="59">
        <v>1064103.2041525252</v>
      </c>
      <c r="Y22" s="37" t="s">
        <v>280</v>
      </c>
      <c r="Z22" s="95">
        <v>0</v>
      </c>
      <c r="AA22" t="s">
        <v>281</v>
      </c>
      <c r="AD22" s="37">
        <v>76100545.322635353</v>
      </c>
      <c r="AE22" s="37">
        <v>76100545.322635353</v>
      </c>
      <c r="AF22" s="37">
        <v>0</v>
      </c>
    </row>
    <row r="23" spans="3:32" x14ac:dyDescent="0.2">
      <c r="C23" s="126">
        <v>92</v>
      </c>
      <c r="D23" s="126"/>
      <c r="E23" s="128" t="s">
        <v>198</v>
      </c>
      <c r="F23" s="128" t="s">
        <v>147</v>
      </c>
      <c r="G23" s="128">
        <v>33409154.68278835</v>
      </c>
      <c r="H23" s="128">
        <v>2931945.3092747489</v>
      </c>
      <c r="I23" s="128">
        <v>0</v>
      </c>
      <c r="J23" s="128">
        <v>3550645.2252348419</v>
      </c>
      <c r="K23" s="128">
        <v>27426.117681115138</v>
      </c>
      <c r="L23" s="127">
        <v>39919171.334979057</v>
      </c>
      <c r="M23" s="128"/>
      <c r="N23" s="126"/>
      <c r="O23" s="126"/>
      <c r="P23" s="126">
        <v>92</v>
      </c>
      <c r="Q23" s="126" t="s">
        <v>284</v>
      </c>
      <c r="R23" s="129">
        <v>33409154.68278835</v>
      </c>
      <c r="S23" s="127" t="s">
        <v>278</v>
      </c>
      <c r="T23" s="129">
        <v>3550645.2252348419</v>
      </c>
      <c r="U23" s="127" t="s">
        <v>277</v>
      </c>
      <c r="V23" s="129">
        <v>2931945.3092747489</v>
      </c>
      <c r="W23" s="127" t="s">
        <v>279</v>
      </c>
      <c r="X23" s="129">
        <v>27426.117681115138</v>
      </c>
      <c r="Y23" s="127" t="s">
        <v>280</v>
      </c>
      <c r="Z23" s="130">
        <v>0</v>
      </c>
      <c r="AA23" s="126" t="s">
        <v>281</v>
      </c>
      <c r="AB23" s="126"/>
      <c r="AC23" s="126"/>
      <c r="AD23" s="127">
        <v>39919171.334979057</v>
      </c>
      <c r="AE23" s="127">
        <v>39919171.334979057</v>
      </c>
      <c r="AF23" s="127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7A2A-85B5-44C3-96FA-ADCEE9CF6661}">
  <dimension ref="A1:BA1026"/>
  <sheetViews>
    <sheetView topLeftCell="U1" zoomScale="80" zoomScaleNormal="80" workbookViewId="0">
      <selection activeCell="AT1" sqref="AT1:BA1048576"/>
    </sheetView>
  </sheetViews>
  <sheetFormatPr baseColWidth="10" defaultColWidth="8.83203125" defaultRowHeight="15" x14ac:dyDescent="0.2"/>
  <cols>
    <col min="3" max="3" width="14.83203125" bestFit="1" customWidth="1"/>
    <col min="4" max="4" width="10.5" bestFit="1" customWidth="1"/>
    <col min="12" max="12" width="12.1640625" bestFit="1" customWidth="1"/>
    <col min="14" max="14" width="12.1640625" bestFit="1" customWidth="1"/>
    <col min="45" max="45" width="9.33203125" style="35"/>
  </cols>
  <sheetData>
    <row r="1" spans="1:53" x14ac:dyDescent="0.2">
      <c r="A1" t="s">
        <v>293</v>
      </c>
      <c r="U1" s="109" t="s">
        <v>306</v>
      </c>
      <c r="AM1" s="109" t="s">
        <v>306</v>
      </c>
      <c r="AT1" t="s">
        <v>341</v>
      </c>
    </row>
    <row r="2" spans="1:53" x14ac:dyDescent="0.2">
      <c r="B2" t="s">
        <v>296</v>
      </c>
      <c r="L2" t="s">
        <v>297</v>
      </c>
      <c r="T2" s="104"/>
      <c r="U2" s="104" t="s">
        <v>296</v>
      </c>
      <c r="V2" s="104"/>
      <c r="W2" s="104"/>
      <c r="X2" s="104"/>
      <c r="Y2" s="104"/>
      <c r="Z2" s="104"/>
      <c r="AA2" s="104"/>
      <c r="AF2" t="s">
        <v>297</v>
      </c>
      <c r="AL2" s="104"/>
      <c r="AM2" s="104" t="s">
        <v>297</v>
      </c>
      <c r="AN2" s="104"/>
      <c r="AO2" s="104"/>
      <c r="AP2" s="104"/>
      <c r="AQ2" s="104"/>
      <c r="AT2" s="104"/>
      <c r="AU2" s="104" t="s">
        <v>297</v>
      </c>
      <c r="AV2" s="104"/>
      <c r="AW2" s="104"/>
      <c r="AX2" s="104"/>
      <c r="AY2" s="104"/>
    </row>
    <row r="3" spans="1:53" x14ac:dyDescent="0.2">
      <c r="B3" s="2" t="s">
        <v>39</v>
      </c>
      <c r="C3" s="2" t="s">
        <v>40</v>
      </c>
      <c r="D3" t="s">
        <v>13</v>
      </c>
      <c r="E3" t="s">
        <v>115</v>
      </c>
      <c r="F3" t="s">
        <v>291</v>
      </c>
      <c r="G3" t="s">
        <v>292</v>
      </c>
      <c r="H3" t="s">
        <v>254</v>
      </c>
      <c r="L3" s="2" t="s">
        <v>39</v>
      </c>
      <c r="M3" s="2" t="s">
        <v>40</v>
      </c>
      <c r="N3" t="s">
        <v>13</v>
      </c>
      <c r="O3" t="s">
        <v>115</v>
      </c>
      <c r="P3" t="s">
        <v>291</v>
      </c>
      <c r="T3" s="104"/>
      <c r="U3" s="105" t="s">
        <v>39</v>
      </c>
      <c r="V3" s="105" t="s">
        <v>40</v>
      </c>
      <c r="W3" s="104" t="s">
        <v>13</v>
      </c>
      <c r="X3" s="104" t="s">
        <v>115</v>
      </c>
      <c r="Y3" s="104" t="s">
        <v>291</v>
      </c>
      <c r="Z3" s="104" t="s">
        <v>292</v>
      </c>
      <c r="AA3" s="104" t="s">
        <v>254</v>
      </c>
      <c r="AF3" s="2" t="s">
        <v>39</v>
      </c>
      <c r="AG3" s="2" t="s">
        <v>40</v>
      </c>
      <c r="AH3" t="s">
        <v>13</v>
      </c>
      <c r="AI3" t="s">
        <v>115</v>
      </c>
      <c r="AJ3" t="s">
        <v>291</v>
      </c>
      <c r="AL3" s="104"/>
      <c r="AM3" s="105" t="s">
        <v>39</v>
      </c>
      <c r="AN3" s="105" t="s">
        <v>40</v>
      </c>
      <c r="AO3" s="104" t="s">
        <v>13</v>
      </c>
      <c r="AP3" s="104" t="s">
        <v>115</v>
      </c>
      <c r="AQ3" s="104" t="s">
        <v>291</v>
      </c>
      <c r="AT3" s="104"/>
      <c r="AU3" s="105" t="s">
        <v>39</v>
      </c>
      <c r="AV3" s="105" t="s">
        <v>40</v>
      </c>
      <c r="AW3" s="104" t="s">
        <v>13</v>
      </c>
      <c r="AX3" s="104" t="s">
        <v>115</v>
      </c>
      <c r="AY3" s="104" t="s">
        <v>291</v>
      </c>
      <c r="AZ3" s="104" t="s">
        <v>342</v>
      </c>
      <c r="BA3" s="104" t="s">
        <v>254</v>
      </c>
    </row>
    <row r="4" spans="1:53" x14ac:dyDescent="0.2">
      <c r="A4">
        <v>1</v>
      </c>
      <c r="B4" t="s">
        <v>197</v>
      </c>
      <c r="C4" t="s">
        <v>45</v>
      </c>
      <c r="D4" s="108">
        <v>-0.68223870610000004</v>
      </c>
      <c r="E4" s="108">
        <v>0</v>
      </c>
      <c r="F4" s="108">
        <v>-0.72836108219999995</v>
      </c>
      <c r="G4" s="108">
        <v>-0.54613933299999995</v>
      </c>
      <c r="H4" s="108">
        <v>5.5835091050000001E-2</v>
      </c>
      <c r="K4">
        <v>1</v>
      </c>
      <c r="L4" t="s">
        <v>197</v>
      </c>
      <c r="M4" t="s">
        <v>45</v>
      </c>
      <c r="N4">
        <v>-0.68223870610000004</v>
      </c>
      <c r="O4">
        <v>0</v>
      </c>
      <c r="P4">
        <v>-0.7283610827</v>
      </c>
      <c r="Q4" s="100"/>
      <c r="R4" s="100"/>
      <c r="T4" s="104">
        <v>1</v>
      </c>
      <c r="U4" s="104" t="s">
        <v>197</v>
      </c>
      <c r="V4" s="104" t="s">
        <v>45</v>
      </c>
      <c r="W4" s="104">
        <v>-2.361827694</v>
      </c>
      <c r="X4" s="104">
        <v>0</v>
      </c>
      <c r="Y4" s="104">
        <v>1.0250919169999999</v>
      </c>
      <c r="Z4" s="104">
        <v>-3.126144305</v>
      </c>
      <c r="AA4" s="104">
        <v>-1.624820511</v>
      </c>
      <c r="AE4">
        <v>1</v>
      </c>
      <c r="AF4" t="s">
        <v>197</v>
      </c>
      <c r="AG4" t="s">
        <v>45</v>
      </c>
      <c r="AH4">
        <v>-0.485618718</v>
      </c>
      <c r="AI4">
        <v>0</v>
      </c>
      <c r="AJ4">
        <v>-0.44209108209999998</v>
      </c>
      <c r="AL4" s="104">
        <v>1</v>
      </c>
      <c r="AM4" s="104" t="s">
        <v>197</v>
      </c>
      <c r="AN4" s="104" t="s">
        <v>45</v>
      </c>
      <c r="AO4" s="104">
        <v>-2.3618277079999999</v>
      </c>
      <c r="AP4" s="104">
        <v>0</v>
      </c>
      <c r="AQ4" s="104">
        <v>1.0250919169999999</v>
      </c>
      <c r="AT4" s="104">
        <v>1</v>
      </c>
      <c r="AU4" t="s">
        <v>198</v>
      </c>
      <c r="AV4" t="s">
        <v>6</v>
      </c>
      <c r="AW4" s="134">
        <v>-2.3576317250000001</v>
      </c>
      <c r="AX4" s="134">
        <v>0</v>
      </c>
      <c r="AY4" s="134">
        <v>0.84571865160000004</v>
      </c>
      <c r="AZ4" s="134">
        <v>-30.183921349999999</v>
      </c>
      <c r="BA4" s="134">
        <v>-0.96645635600000002</v>
      </c>
    </row>
    <row r="5" spans="1:53" x14ac:dyDescent="0.2">
      <c r="A5">
        <v>2</v>
      </c>
      <c r="B5" t="s">
        <v>197</v>
      </c>
      <c r="C5" t="s">
        <v>46</v>
      </c>
      <c r="D5" s="108">
        <v>-0.31646029520000002</v>
      </c>
      <c r="E5" s="108">
        <v>0</v>
      </c>
      <c r="F5" s="108">
        <v>-0.68086033170000004</v>
      </c>
      <c r="G5" s="108">
        <v>-0.66875314720000001</v>
      </c>
      <c r="H5" s="108">
        <v>-5.2135730919999999</v>
      </c>
      <c r="K5">
        <v>2</v>
      </c>
      <c r="L5" t="s">
        <v>197</v>
      </c>
      <c r="M5" t="s">
        <v>46</v>
      </c>
      <c r="N5">
        <v>-0.31646029079999999</v>
      </c>
      <c r="O5">
        <v>0</v>
      </c>
      <c r="P5">
        <v>-0.68086032699999999</v>
      </c>
      <c r="Q5" s="100"/>
      <c r="R5" s="100"/>
      <c r="T5" s="104">
        <v>2</v>
      </c>
      <c r="U5" s="104" t="s">
        <v>197</v>
      </c>
      <c r="V5" s="104" t="s">
        <v>46</v>
      </c>
      <c r="W5" s="104">
        <v>-2.2665362949999999</v>
      </c>
      <c r="X5" s="104">
        <v>0</v>
      </c>
      <c r="Y5" s="104">
        <v>1.838719668</v>
      </c>
      <c r="Z5" s="104">
        <v>-2.8687581469999999</v>
      </c>
      <c r="AA5" s="104">
        <v>-6.7123456020000001</v>
      </c>
      <c r="AE5">
        <v>2</v>
      </c>
      <c r="AF5" t="s">
        <v>197</v>
      </c>
      <c r="AG5" t="s">
        <v>46</v>
      </c>
      <c r="AH5">
        <v>-7.8570295400000004E-2</v>
      </c>
      <c r="AI5">
        <v>0</v>
      </c>
      <c r="AJ5">
        <v>0.55340968739999996</v>
      </c>
      <c r="AL5" s="104">
        <v>2</v>
      </c>
      <c r="AM5" s="104" t="s">
        <v>197</v>
      </c>
      <c r="AN5" s="104" t="s">
        <v>46</v>
      </c>
      <c r="AO5" s="104">
        <v>-2.266536307</v>
      </c>
      <c r="AP5" s="104">
        <v>0</v>
      </c>
      <c r="AQ5" s="104">
        <v>1.8387196770000001</v>
      </c>
      <c r="AT5" s="104">
        <v>2</v>
      </c>
      <c r="AU5" t="s">
        <v>198</v>
      </c>
      <c r="AV5" t="s">
        <v>145</v>
      </c>
      <c r="AW5" s="104"/>
      <c r="AX5" s="104"/>
      <c r="AY5" s="104"/>
    </row>
    <row r="6" spans="1:53" x14ac:dyDescent="0.2">
      <c r="A6">
        <v>3</v>
      </c>
      <c r="B6" t="s">
        <v>197</v>
      </c>
      <c r="C6" t="s">
        <v>47</v>
      </c>
      <c r="D6" s="108">
        <v>-0.51136418569999997</v>
      </c>
      <c r="E6" s="108">
        <v>0</v>
      </c>
      <c r="F6" s="108">
        <v>-0.25136644870000002</v>
      </c>
      <c r="G6" s="108">
        <v>-0.39703834319999998</v>
      </c>
      <c r="H6" s="108">
        <v>-5.7042218919999996</v>
      </c>
      <c r="K6">
        <v>3</v>
      </c>
      <c r="L6" t="s">
        <v>197</v>
      </c>
      <c r="M6" t="s">
        <v>47</v>
      </c>
      <c r="N6">
        <v>-0.51136418610000001</v>
      </c>
      <c r="O6">
        <v>0</v>
      </c>
      <c r="P6">
        <v>-0.25136644520000001</v>
      </c>
      <c r="Q6" s="100"/>
      <c r="R6" s="100"/>
      <c r="T6" s="104">
        <v>3</v>
      </c>
      <c r="U6" s="104" t="s">
        <v>197</v>
      </c>
      <c r="V6" s="104" t="s">
        <v>47</v>
      </c>
      <c r="W6" s="104">
        <v>-2.014384186</v>
      </c>
      <c r="X6" s="104">
        <v>0</v>
      </c>
      <c r="Y6" s="104">
        <v>3.8555335510000002</v>
      </c>
      <c r="Z6" s="104">
        <v>-3.5970433430000002</v>
      </c>
      <c r="AA6" s="104">
        <v>-8.8328838709999999</v>
      </c>
      <c r="AE6">
        <v>3</v>
      </c>
      <c r="AF6" t="s">
        <v>197</v>
      </c>
      <c r="AG6" t="s">
        <v>47</v>
      </c>
      <c r="AH6">
        <v>-0.29553418529999997</v>
      </c>
      <c r="AI6">
        <v>0</v>
      </c>
      <c r="AJ6">
        <v>0.94034355130000002</v>
      </c>
      <c r="AL6" s="104">
        <v>3</v>
      </c>
      <c r="AM6" s="104" t="s">
        <v>197</v>
      </c>
      <c r="AN6" s="104" t="s">
        <v>47</v>
      </c>
      <c r="AO6" s="104">
        <v>-2.014384186</v>
      </c>
      <c r="AP6" s="104">
        <v>0</v>
      </c>
      <c r="AQ6" s="104">
        <v>3.8555335460000002</v>
      </c>
      <c r="AT6" s="104">
        <v>3</v>
      </c>
      <c r="AU6" t="s">
        <v>198</v>
      </c>
      <c r="AV6" t="s">
        <v>146</v>
      </c>
      <c r="AW6" s="104"/>
      <c r="AX6" s="104"/>
      <c r="AY6" s="104"/>
    </row>
    <row r="7" spans="1:53" x14ac:dyDescent="0.2">
      <c r="A7">
        <v>4</v>
      </c>
      <c r="B7" t="s">
        <v>197</v>
      </c>
      <c r="C7" s="2" t="s">
        <v>48</v>
      </c>
      <c r="D7" s="108">
        <v>-0.42139248610000002</v>
      </c>
      <c r="E7" s="108">
        <v>0</v>
      </c>
      <c r="F7" s="108">
        <v>-9.7683241869999993</v>
      </c>
      <c r="G7" s="108">
        <v>-0.4381882218</v>
      </c>
      <c r="H7" s="108">
        <v>3.6246798660000001</v>
      </c>
      <c r="K7">
        <v>4</v>
      </c>
      <c r="L7" t="s">
        <v>197</v>
      </c>
      <c r="M7" s="2" t="s">
        <v>48</v>
      </c>
      <c r="N7">
        <v>-0.42065292910000002</v>
      </c>
      <c r="O7">
        <v>0</v>
      </c>
      <c r="P7">
        <v>-7.6064670870000004</v>
      </c>
      <c r="Q7" s="100"/>
      <c r="R7" s="100"/>
      <c r="T7" s="104">
        <v>4</v>
      </c>
      <c r="U7" s="104" t="s">
        <v>197</v>
      </c>
      <c r="V7" s="105" t="s">
        <v>48</v>
      </c>
      <c r="W7" s="104">
        <v>-2.52599296</v>
      </c>
      <c r="X7" s="104">
        <v>0</v>
      </c>
      <c r="Y7" s="104">
        <v>19.331211809999999</v>
      </c>
      <c r="Z7" s="104">
        <v>-4.8386668479999999</v>
      </c>
      <c r="AA7" s="104">
        <v>-11.10178765</v>
      </c>
      <c r="AE7">
        <v>4</v>
      </c>
      <c r="AF7" t="s">
        <v>197</v>
      </c>
      <c r="AG7" s="2" t="s">
        <v>48</v>
      </c>
      <c r="AH7">
        <v>-0.18848295949999999</v>
      </c>
      <c r="AI7">
        <v>0</v>
      </c>
      <c r="AJ7">
        <v>5.3858118230000001</v>
      </c>
      <c r="AL7" s="104">
        <v>4</v>
      </c>
      <c r="AM7" s="104" t="s">
        <v>197</v>
      </c>
      <c r="AN7" s="105" t="s">
        <v>48</v>
      </c>
      <c r="AO7" s="104">
        <v>-2.52599296</v>
      </c>
      <c r="AP7" s="104">
        <v>0</v>
      </c>
      <c r="AQ7" s="104">
        <v>19.331211799999998</v>
      </c>
      <c r="AT7" s="104">
        <v>4</v>
      </c>
      <c r="AU7" s="128" t="s">
        <v>198</v>
      </c>
      <c r="AV7" s="128" t="s">
        <v>147</v>
      </c>
      <c r="AW7" s="104"/>
      <c r="AX7" s="104"/>
      <c r="AY7" s="104"/>
    </row>
    <row r="8" spans="1:53" x14ac:dyDescent="0.2">
      <c r="A8">
        <v>5</v>
      </c>
      <c r="B8" t="s">
        <v>0</v>
      </c>
      <c r="C8" t="s">
        <v>45</v>
      </c>
      <c r="D8" s="108">
        <v>-1.884078914</v>
      </c>
      <c r="E8" s="108">
        <v>0</v>
      </c>
      <c r="F8" s="108">
        <v>-1.9101389280000001</v>
      </c>
      <c r="G8" s="108">
        <v>-1.5968687660000001</v>
      </c>
      <c r="H8" s="108">
        <v>2.6816548409999998</v>
      </c>
      <c r="K8">
        <v>5</v>
      </c>
      <c r="L8" t="s">
        <v>0</v>
      </c>
      <c r="M8" t="s">
        <v>45</v>
      </c>
      <c r="N8">
        <v>-1.884078887</v>
      </c>
      <c r="O8">
        <v>0</v>
      </c>
      <c r="P8">
        <v>-1.910138922</v>
      </c>
      <c r="Q8" s="100"/>
      <c r="R8" s="100"/>
      <c r="T8" s="104">
        <v>5</v>
      </c>
      <c r="U8" s="104" t="s">
        <v>0</v>
      </c>
      <c r="V8" s="104" t="s">
        <v>45</v>
      </c>
      <c r="W8" s="104">
        <v>-1.8869129360000001</v>
      </c>
      <c r="X8" s="104">
        <v>0</v>
      </c>
      <c r="Y8" s="104">
        <v>1.7032570730000001</v>
      </c>
      <c r="Z8" s="104">
        <v>-3.0968636369999998</v>
      </c>
      <c r="AA8" s="104">
        <v>-0.55720115910000001</v>
      </c>
      <c r="AE8">
        <v>5</v>
      </c>
      <c r="AF8" t="s">
        <v>0</v>
      </c>
      <c r="AG8" t="s">
        <v>45</v>
      </c>
      <c r="AH8">
        <v>-1.377231933</v>
      </c>
      <c r="AI8">
        <v>0</v>
      </c>
      <c r="AJ8">
        <v>-1.3221289300000001</v>
      </c>
      <c r="AL8" s="104">
        <v>5</v>
      </c>
      <c r="AM8" s="104" t="s">
        <v>0</v>
      </c>
      <c r="AN8" s="104" t="s">
        <v>45</v>
      </c>
      <c r="AO8" s="104">
        <v>-1.8869129410000001</v>
      </c>
      <c r="AP8" s="104">
        <v>0</v>
      </c>
      <c r="AQ8" s="104">
        <v>1.703257069</v>
      </c>
      <c r="AT8" s="104">
        <v>5</v>
      </c>
      <c r="AU8" t="s">
        <v>198</v>
      </c>
      <c r="AV8" t="s">
        <v>6</v>
      </c>
      <c r="AW8" s="104"/>
      <c r="AX8" s="104"/>
      <c r="AY8" s="104"/>
    </row>
    <row r="9" spans="1:53" x14ac:dyDescent="0.2">
      <c r="A9">
        <v>6</v>
      </c>
      <c r="B9" t="s">
        <v>0</v>
      </c>
      <c r="C9" t="s">
        <v>46</v>
      </c>
      <c r="D9" s="108">
        <v>-1.265421981</v>
      </c>
      <c r="E9" s="108">
        <v>0</v>
      </c>
      <c r="F9" s="108">
        <v>-1.5236474529999999</v>
      </c>
      <c r="G9" s="108">
        <v>-1.543470852</v>
      </c>
      <c r="H9" s="108">
        <v>-4.4095230709999997</v>
      </c>
      <c r="K9">
        <v>6</v>
      </c>
      <c r="L9" t="s">
        <v>0</v>
      </c>
      <c r="M9" t="s">
        <v>46</v>
      </c>
      <c r="N9">
        <v>-1.2654219790000001</v>
      </c>
      <c r="O9">
        <v>0</v>
      </c>
      <c r="P9">
        <v>-1.5236474550000001</v>
      </c>
      <c r="Q9" s="100"/>
      <c r="R9" s="100"/>
      <c r="T9" s="104">
        <v>6</v>
      </c>
      <c r="U9" s="104" t="s">
        <v>0</v>
      </c>
      <c r="V9" s="104" t="s">
        <v>46</v>
      </c>
      <c r="W9" s="104">
        <v>-1.354945981</v>
      </c>
      <c r="X9" s="104">
        <v>0</v>
      </c>
      <c r="Y9" s="104">
        <v>2.6645355469999998</v>
      </c>
      <c r="Z9" s="104">
        <v>-2.043470852</v>
      </c>
      <c r="AA9" s="104">
        <v>-7.3889910700000003</v>
      </c>
      <c r="AE9">
        <v>6</v>
      </c>
      <c r="AF9" t="s">
        <v>0</v>
      </c>
      <c r="AG9" t="s">
        <v>46</v>
      </c>
      <c r="AH9">
        <v>-0.71758398050000005</v>
      </c>
      <c r="AI9">
        <v>0</v>
      </c>
      <c r="AJ9">
        <v>-0.101463453</v>
      </c>
      <c r="AL9" s="104">
        <v>6</v>
      </c>
      <c r="AM9" s="104" t="s">
        <v>0</v>
      </c>
      <c r="AN9" s="104" t="s">
        <v>46</v>
      </c>
      <c r="AO9" s="104">
        <v>-1.354945982</v>
      </c>
      <c r="AP9" s="104">
        <v>0</v>
      </c>
      <c r="AQ9" s="104">
        <v>2.6645355460000002</v>
      </c>
      <c r="AT9" s="104">
        <v>6</v>
      </c>
      <c r="AU9" t="s">
        <v>198</v>
      </c>
      <c r="AV9" t="s">
        <v>145</v>
      </c>
      <c r="AW9" s="104"/>
      <c r="AX9" s="104"/>
      <c r="AY9" s="104"/>
    </row>
    <row r="10" spans="1:53" x14ac:dyDescent="0.2">
      <c r="A10">
        <v>7</v>
      </c>
      <c r="B10" t="s">
        <v>0</v>
      </c>
      <c r="C10" t="s">
        <v>47</v>
      </c>
      <c r="D10" s="108">
        <v>-1.456422036</v>
      </c>
      <c r="E10" s="108">
        <v>0</v>
      </c>
      <c r="F10" s="108">
        <v>-0.92397318569999998</v>
      </c>
      <c r="G10" s="108">
        <v>-1.6276130799999999</v>
      </c>
      <c r="H10" s="108">
        <v>-22.532665359999999</v>
      </c>
      <c r="K10">
        <v>7</v>
      </c>
      <c r="L10" t="s">
        <v>0</v>
      </c>
      <c r="M10" t="s">
        <v>47</v>
      </c>
      <c r="N10">
        <v>-1.456422012</v>
      </c>
      <c r="O10">
        <v>0</v>
      </c>
      <c r="P10">
        <v>-0.92397292080000004</v>
      </c>
      <c r="Q10" s="100"/>
      <c r="R10" s="100"/>
      <c r="T10" s="104">
        <v>7</v>
      </c>
      <c r="U10" s="104" t="s">
        <v>0</v>
      </c>
      <c r="V10" s="104" t="s">
        <v>47</v>
      </c>
      <c r="W10" s="104">
        <v>-1.059378036</v>
      </c>
      <c r="X10" s="104">
        <v>0</v>
      </c>
      <c r="Y10" s="104">
        <v>4.2933068150000002</v>
      </c>
      <c r="Z10" s="104">
        <v>-2.6276130790000001</v>
      </c>
      <c r="AA10" s="104">
        <v>-28.413743790000002</v>
      </c>
      <c r="AE10">
        <v>7</v>
      </c>
      <c r="AF10" t="s">
        <v>0</v>
      </c>
      <c r="AG10" t="s">
        <v>47</v>
      </c>
      <c r="AH10">
        <v>-0.92477602449999996</v>
      </c>
      <c r="AI10">
        <v>0</v>
      </c>
      <c r="AJ10">
        <v>0.44460685189999999</v>
      </c>
      <c r="AL10" s="104">
        <v>7</v>
      </c>
      <c r="AM10" s="104" t="s">
        <v>0</v>
      </c>
      <c r="AN10" s="104" t="s">
        <v>47</v>
      </c>
      <c r="AO10" s="104">
        <v>-1.0593780939999999</v>
      </c>
      <c r="AP10" s="104">
        <v>0</v>
      </c>
      <c r="AQ10" s="104">
        <v>4.2933068829999996</v>
      </c>
      <c r="AT10" s="104">
        <v>7</v>
      </c>
      <c r="AU10" t="s">
        <v>198</v>
      </c>
      <c r="AV10" t="s">
        <v>146</v>
      </c>
      <c r="AW10" s="104"/>
      <c r="AX10" s="104"/>
      <c r="AY10" s="104"/>
    </row>
    <row r="11" spans="1:53" x14ac:dyDescent="0.2">
      <c r="A11">
        <v>8</v>
      </c>
      <c r="B11" t="s">
        <v>0</v>
      </c>
      <c r="C11" s="2" t="s">
        <v>48</v>
      </c>
      <c r="D11" s="108">
        <v>-1.2981537649999999</v>
      </c>
      <c r="E11" s="108">
        <v>0</v>
      </c>
      <c r="F11" s="108">
        <v>-9.9490028230000007</v>
      </c>
      <c r="G11" s="108">
        <v>-2.4559799930000001</v>
      </c>
      <c r="H11" s="108">
        <v>-2.3955193119999998</v>
      </c>
      <c r="K11">
        <v>8</v>
      </c>
      <c r="L11" t="s">
        <v>0</v>
      </c>
      <c r="M11" s="2" t="s">
        <v>48</v>
      </c>
      <c r="N11">
        <v>-1.2981537649999999</v>
      </c>
      <c r="O11">
        <v>0</v>
      </c>
      <c r="P11">
        <v>-21.19360665</v>
      </c>
      <c r="Q11" s="100"/>
      <c r="R11" s="100"/>
      <c r="T11" s="104">
        <v>8</v>
      </c>
      <c r="U11" s="104" t="s">
        <v>0</v>
      </c>
      <c r="V11" s="105" t="s">
        <v>48</v>
      </c>
      <c r="W11" s="104">
        <v>-2.0876537650000002</v>
      </c>
      <c r="X11" s="104">
        <v>0</v>
      </c>
      <c r="Y11" s="104">
        <v>-10.65932606</v>
      </c>
      <c r="Z11" s="104">
        <v>-3.9559749929999999</v>
      </c>
      <c r="AA11" s="104">
        <v>-14.821179300000001</v>
      </c>
      <c r="AE11">
        <v>8</v>
      </c>
      <c r="AF11" t="s">
        <v>0</v>
      </c>
      <c r="AG11" s="2" t="s">
        <v>48</v>
      </c>
      <c r="AH11">
        <v>-0.76747376479999996</v>
      </c>
      <c r="AI11">
        <v>0</v>
      </c>
      <c r="AJ11">
        <v>-23.696649090000001</v>
      </c>
      <c r="AL11" s="104">
        <v>8</v>
      </c>
      <c r="AM11" s="104" t="s">
        <v>0</v>
      </c>
      <c r="AN11" s="105" t="s">
        <v>48</v>
      </c>
      <c r="AO11" s="104">
        <v>-2.0876537650000002</v>
      </c>
      <c r="AP11" s="104">
        <v>0</v>
      </c>
      <c r="AQ11" s="104">
        <v>-9.5192005670000004</v>
      </c>
      <c r="AT11" s="104">
        <v>8</v>
      </c>
      <c r="AU11" s="128" t="s">
        <v>198</v>
      </c>
      <c r="AV11" s="128" t="s">
        <v>147</v>
      </c>
      <c r="AW11" s="104"/>
      <c r="AX11" s="104"/>
      <c r="AY11" s="104"/>
    </row>
    <row r="12" spans="1:53" x14ac:dyDescent="0.2">
      <c r="A12">
        <v>9</v>
      </c>
      <c r="B12" t="s">
        <v>198</v>
      </c>
      <c r="C12" t="s">
        <v>45</v>
      </c>
      <c r="D12" s="108">
        <v>-1.641666614</v>
      </c>
      <c r="E12" s="108">
        <v>0</v>
      </c>
      <c r="F12" s="108">
        <v>-0.68492864279999999</v>
      </c>
      <c r="G12" s="108">
        <v>-31.637678659999999</v>
      </c>
      <c r="H12" s="108">
        <v>0.44622590410000001</v>
      </c>
      <c r="K12">
        <v>9</v>
      </c>
      <c r="L12" t="s">
        <v>198</v>
      </c>
      <c r="M12" t="s">
        <v>45</v>
      </c>
      <c r="N12">
        <v>-1.6416665939999999</v>
      </c>
      <c r="O12">
        <v>0</v>
      </c>
      <c r="P12">
        <v>-0.68492864269999998</v>
      </c>
      <c r="Q12" s="100"/>
      <c r="R12" s="100"/>
      <c r="T12" s="104">
        <v>9</v>
      </c>
      <c r="U12" s="104" t="s">
        <v>198</v>
      </c>
      <c r="V12" s="104" t="s">
        <v>45</v>
      </c>
      <c r="W12" s="104">
        <v>-3.4049456139999998</v>
      </c>
      <c r="X12" s="104">
        <v>0</v>
      </c>
      <c r="Y12" s="104">
        <v>0.76192335720000004</v>
      </c>
      <c r="Z12" s="104">
        <v>-29.291137840000001</v>
      </c>
      <c r="AA12" s="104">
        <v>-0.89048409589999999</v>
      </c>
      <c r="AE12">
        <v>9</v>
      </c>
      <c r="AF12" t="s">
        <v>198</v>
      </c>
      <c r="AG12" t="s">
        <v>45</v>
      </c>
      <c r="AH12">
        <v>0.96341338620000005</v>
      </c>
      <c r="AI12">
        <v>0</v>
      </c>
      <c r="AJ12">
        <v>-0.36131664279999998</v>
      </c>
      <c r="AL12" s="104">
        <v>9</v>
      </c>
      <c r="AM12" s="104" t="s">
        <v>198</v>
      </c>
      <c r="AN12" s="104" t="s">
        <v>45</v>
      </c>
      <c r="AO12" s="104">
        <v>-3.4049456089999999</v>
      </c>
      <c r="AP12" s="104">
        <v>0</v>
      </c>
      <c r="AQ12" s="104">
        <v>0.76192335720000004</v>
      </c>
      <c r="AT12" s="104">
        <v>9</v>
      </c>
      <c r="AU12" t="s">
        <v>198</v>
      </c>
      <c r="AV12" t="s">
        <v>6</v>
      </c>
      <c r="AW12" s="104"/>
      <c r="AX12" s="104"/>
      <c r="AY12" s="104"/>
    </row>
    <row r="13" spans="1:53" x14ac:dyDescent="0.2">
      <c r="A13">
        <v>10</v>
      </c>
      <c r="B13" t="s">
        <v>198</v>
      </c>
      <c r="C13" t="s">
        <v>46</v>
      </c>
      <c r="D13" s="108">
        <v>-3.263450282</v>
      </c>
      <c r="E13" s="108">
        <v>0</v>
      </c>
      <c r="F13" s="108">
        <v>-0.89452118349999998</v>
      </c>
      <c r="G13" s="108">
        <v>-35.837450060000002</v>
      </c>
      <c r="H13" s="108">
        <v>-2.3709948459999999</v>
      </c>
      <c r="K13">
        <v>10</v>
      </c>
      <c r="L13" t="s">
        <v>198</v>
      </c>
      <c r="M13" t="s">
        <v>46</v>
      </c>
      <c r="N13">
        <v>-3.263450282</v>
      </c>
      <c r="O13">
        <v>0</v>
      </c>
      <c r="P13">
        <v>-0.8945211837</v>
      </c>
      <c r="Q13" s="100"/>
      <c r="R13" s="100"/>
      <c r="T13" s="104">
        <v>10</v>
      </c>
      <c r="U13" s="104" t="s">
        <v>198</v>
      </c>
      <c r="V13" s="104" t="s">
        <v>46</v>
      </c>
      <c r="W13" s="104">
        <v>-2.8719002819999999</v>
      </c>
      <c r="X13" s="104">
        <v>0</v>
      </c>
      <c r="Y13" s="104">
        <v>2.8470788159999998</v>
      </c>
      <c r="Z13" s="104">
        <v>-27.210704920000001</v>
      </c>
      <c r="AA13" s="104">
        <v>-4.4067648459999997</v>
      </c>
      <c r="AE13">
        <v>10</v>
      </c>
      <c r="AF13" t="s">
        <v>198</v>
      </c>
      <c r="AG13" t="s">
        <v>46</v>
      </c>
      <c r="AH13">
        <v>-0.55931024770000004</v>
      </c>
      <c r="AI13">
        <v>0</v>
      </c>
      <c r="AJ13">
        <v>1.0247688210000001</v>
      </c>
      <c r="AL13" s="104">
        <v>10</v>
      </c>
      <c r="AM13" s="104" t="s">
        <v>198</v>
      </c>
      <c r="AN13" s="104" t="s">
        <v>46</v>
      </c>
      <c r="AO13" s="104">
        <v>-2.8719002570000001</v>
      </c>
      <c r="AP13" s="104">
        <v>0</v>
      </c>
      <c r="AQ13" s="104">
        <v>2.8470788250000001</v>
      </c>
      <c r="AT13" s="104">
        <v>10</v>
      </c>
      <c r="AU13" t="s">
        <v>198</v>
      </c>
      <c r="AV13" t="s">
        <v>145</v>
      </c>
      <c r="AW13" s="104"/>
      <c r="AX13" s="104"/>
      <c r="AY13" s="104"/>
    </row>
    <row r="14" spans="1:53" x14ac:dyDescent="0.2">
      <c r="A14">
        <v>11</v>
      </c>
      <c r="B14" t="s">
        <v>198</v>
      </c>
      <c r="C14" t="s">
        <v>47</v>
      </c>
      <c r="D14" s="108">
        <v>-2.483516662</v>
      </c>
      <c r="E14" s="108">
        <v>0</v>
      </c>
      <c r="F14" s="108">
        <v>-5.5783926089999998E-2</v>
      </c>
      <c r="G14" s="108">
        <v>-36.073969650000002</v>
      </c>
      <c r="H14" s="108">
        <v>0.15855897930000001</v>
      </c>
      <c r="K14">
        <v>11</v>
      </c>
      <c r="L14" t="s">
        <v>198</v>
      </c>
      <c r="M14" t="s">
        <v>47</v>
      </c>
      <c r="N14">
        <v>-2.483516668</v>
      </c>
      <c r="O14">
        <v>0</v>
      </c>
      <c r="P14">
        <v>-5.5783925310000003E-2</v>
      </c>
      <c r="Q14" s="100"/>
      <c r="R14" s="100"/>
      <c r="T14" s="104">
        <v>11</v>
      </c>
      <c r="U14" s="104" t="s">
        <v>198</v>
      </c>
      <c r="V14" s="104" t="s">
        <v>47</v>
      </c>
      <c r="W14" s="104">
        <v>-1.632746662</v>
      </c>
      <c r="X14" s="104">
        <v>0</v>
      </c>
      <c r="Y14" s="104">
        <v>9.0292460739999996</v>
      </c>
      <c r="Z14" s="104">
        <v>-31.747817059999999</v>
      </c>
      <c r="AA14" s="104">
        <v>-7.2310810209999996</v>
      </c>
      <c r="AE14">
        <v>11</v>
      </c>
      <c r="AF14" t="s">
        <v>198</v>
      </c>
      <c r="AG14" t="s">
        <v>47</v>
      </c>
      <c r="AH14">
        <v>-0.64915666139999995</v>
      </c>
      <c r="AI14">
        <v>0</v>
      </c>
      <c r="AJ14">
        <v>1.85304607</v>
      </c>
      <c r="AL14" s="104">
        <v>11</v>
      </c>
      <c r="AM14" s="104" t="s">
        <v>198</v>
      </c>
      <c r="AN14" s="104" t="s">
        <v>47</v>
      </c>
      <c r="AO14" s="104">
        <v>-1.632746681</v>
      </c>
      <c r="AP14" s="104">
        <v>0</v>
      </c>
      <c r="AQ14" s="104">
        <v>9.0292460729999995</v>
      </c>
      <c r="AT14" s="104">
        <v>11</v>
      </c>
      <c r="AU14" t="s">
        <v>198</v>
      </c>
      <c r="AV14" t="s">
        <v>146</v>
      </c>
      <c r="AW14" s="104"/>
      <c r="AX14" s="104"/>
      <c r="AY14" s="104"/>
    </row>
    <row r="15" spans="1:53" x14ac:dyDescent="0.2">
      <c r="A15">
        <v>12</v>
      </c>
      <c r="B15" t="s">
        <v>198</v>
      </c>
      <c r="C15" s="2" t="s">
        <v>48</v>
      </c>
      <c r="D15" s="108">
        <v>-3.8700269820000002</v>
      </c>
      <c r="E15" s="108">
        <v>0</v>
      </c>
      <c r="F15" s="108">
        <v>-1.382016084</v>
      </c>
      <c r="G15" s="108">
        <v>-13.737796469999999</v>
      </c>
      <c r="H15" s="108">
        <v>14.60979624</v>
      </c>
      <c r="K15">
        <v>12</v>
      </c>
      <c r="L15" t="s">
        <v>198</v>
      </c>
      <c r="M15" s="2" t="s">
        <v>48</v>
      </c>
      <c r="N15">
        <v>-3.816665821</v>
      </c>
      <c r="O15">
        <v>0</v>
      </c>
      <c r="P15">
        <v>-0.74021136470000004</v>
      </c>
      <c r="Q15" s="100"/>
      <c r="R15" s="100"/>
      <c r="T15" s="104">
        <v>12</v>
      </c>
      <c r="U15" s="104" t="s">
        <v>198</v>
      </c>
      <c r="V15" s="105" t="s">
        <v>48</v>
      </c>
      <c r="W15" s="104">
        <v>-4.0413601379999999</v>
      </c>
      <c r="X15" s="104">
        <v>0</v>
      </c>
      <c r="Y15" s="104">
        <v>36.48965862</v>
      </c>
      <c r="Z15" s="104">
        <v>-41.303780570000001</v>
      </c>
      <c r="AA15" s="104">
        <v>-18.667766319999998</v>
      </c>
      <c r="AE15">
        <v>12</v>
      </c>
      <c r="AF15" t="s">
        <v>198</v>
      </c>
      <c r="AG15" s="2" t="s">
        <v>48</v>
      </c>
      <c r="AH15">
        <v>-1.8427901390000001</v>
      </c>
      <c r="AI15">
        <v>0</v>
      </c>
      <c r="AJ15">
        <v>8.3625586219999999</v>
      </c>
      <c r="AL15" s="104">
        <v>12</v>
      </c>
      <c r="AM15" s="104" t="s">
        <v>198</v>
      </c>
      <c r="AN15" s="105" t="s">
        <v>48</v>
      </c>
      <c r="AO15" s="104">
        <v>-4.041360139</v>
      </c>
      <c r="AP15" s="104">
        <v>0</v>
      </c>
      <c r="AQ15" s="104">
        <v>36.48965862</v>
      </c>
      <c r="AT15" s="104">
        <v>12</v>
      </c>
      <c r="AU15" s="128" t="s">
        <v>198</v>
      </c>
      <c r="AV15" s="128" t="s">
        <v>147</v>
      </c>
      <c r="AW15" s="104"/>
      <c r="AX15" s="104"/>
      <c r="AY15" s="104"/>
    </row>
    <row r="16" spans="1:53" x14ac:dyDescent="0.2">
      <c r="A16">
        <v>13</v>
      </c>
      <c r="B16" t="s">
        <v>199</v>
      </c>
      <c r="C16" t="s">
        <v>45</v>
      </c>
      <c r="D16" s="108">
        <v>-2.287055031</v>
      </c>
      <c r="E16" s="108">
        <v>0</v>
      </c>
      <c r="F16" s="108">
        <v>-1.854625086</v>
      </c>
      <c r="G16" s="108">
        <v>-25.73312812</v>
      </c>
      <c r="H16" s="108">
        <v>0.63319247680000001</v>
      </c>
      <c r="K16">
        <v>13</v>
      </c>
      <c r="L16" t="s">
        <v>199</v>
      </c>
      <c r="M16" t="s">
        <v>45</v>
      </c>
      <c r="N16">
        <v>-2.287055032</v>
      </c>
      <c r="O16">
        <v>0</v>
      </c>
      <c r="P16">
        <v>-1.854625086</v>
      </c>
      <c r="Q16" s="100"/>
      <c r="R16" s="100"/>
      <c r="T16" s="104">
        <v>13</v>
      </c>
      <c r="U16" s="104" t="s">
        <v>199</v>
      </c>
      <c r="V16" s="104" t="s">
        <v>45</v>
      </c>
      <c r="W16" s="104">
        <v>-3.4683930310000002</v>
      </c>
      <c r="X16" s="104">
        <v>0</v>
      </c>
      <c r="Y16" s="104">
        <v>0.55683291420000003</v>
      </c>
      <c r="Z16" s="104">
        <v>-29.179545990000001</v>
      </c>
      <c r="AA16" s="104">
        <v>-1.260642523</v>
      </c>
      <c r="AE16">
        <v>13</v>
      </c>
      <c r="AF16" t="s">
        <v>199</v>
      </c>
      <c r="AG16" t="s">
        <v>45</v>
      </c>
      <c r="AH16">
        <v>-0.54662503110000005</v>
      </c>
      <c r="AI16">
        <v>0</v>
      </c>
      <c r="AJ16">
        <v>-1.1235360860000001</v>
      </c>
      <c r="AL16" s="104">
        <v>13</v>
      </c>
      <c r="AM16" s="104" t="s">
        <v>199</v>
      </c>
      <c r="AN16" s="104" t="s">
        <v>45</v>
      </c>
      <c r="AO16" s="104">
        <v>-3.4683930310000002</v>
      </c>
      <c r="AP16" s="104">
        <v>0</v>
      </c>
      <c r="AQ16" s="104">
        <v>0.55683291420000003</v>
      </c>
      <c r="AT16" s="104">
        <v>13</v>
      </c>
      <c r="AU16" t="s">
        <v>198</v>
      </c>
      <c r="AV16" t="s">
        <v>6</v>
      </c>
      <c r="AW16" s="104"/>
      <c r="AX16" s="104"/>
      <c r="AY16" s="104"/>
    </row>
    <row r="17" spans="1:51" x14ac:dyDescent="0.2">
      <c r="A17">
        <v>14</v>
      </c>
      <c r="B17" t="s">
        <v>199</v>
      </c>
      <c r="C17" t="s">
        <v>46</v>
      </c>
      <c r="D17" s="108">
        <v>-2.4917554659999999</v>
      </c>
      <c r="E17" s="108">
        <v>0</v>
      </c>
      <c r="F17" s="108">
        <v>-1.397319975</v>
      </c>
      <c r="G17" s="108">
        <v>-34.137112379999998</v>
      </c>
      <c r="H17" s="108">
        <v>-4.4980783390000001</v>
      </c>
      <c r="K17">
        <v>14</v>
      </c>
      <c r="L17" t="s">
        <v>199</v>
      </c>
      <c r="M17" t="s">
        <v>46</v>
      </c>
      <c r="N17">
        <v>-2.4917554659999999</v>
      </c>
      <c r="O17">
        <v>0</v>
      </c>
      <c r="P17">
        <v>-1.397319975</v>
      </c>
      <c r="Q17" s="100"/>
      <c r="R17" s="100"/>
      <c r="T17" s="104">
        <v>14</v>
      </c>
      <c r="U17" s="104" t="s">
        <v>199</v>
      </c>
      <c r="V17" s="104" t="s">
        <v>46</v>
      </c>
      <c r="W17" s="104">
        <v>-2.584565467</v>
      </c>
      <c r="X17" s="104">
        <v>0</v>
      </c>
      <c r="Y17" s="104">
        <v>2.031550024</v>
      </c>
      <c r="Z17" s="104">
        <v>-23.195030450000001</v>
      </c>
      <c r="AA17" s="104">
        <v>-6.2775303569999998</v>
      </c>
      <c r="AE17">
        <v>14</v>
      </c>
      <c r="AF17" t="s">
        <v>199</v>
      </c>
      <c r="AG17" t="s">
        <v>46</v>
      </c>
      <c r="AH17">
        <v>-0.74737546690000001</v>
      </c>
      <c r="AI17">
        <v>0</v>
      </c>
      <c r="AJ17">
        <v>0.46556002689999998</v>
      </c>
      <c r="AL17" s="104">
        <v>14</v>
      </c>
      <c r="AM17" s="104" t="s">
        <v>199</v>
      </c>
      <c r="AN17" s="104" t="s">
        <v>46</v>
      </c>
      <c r="AO17" s="104">
        <v>-2.5845654840000001</v>
      </c>
      <c r="AP17" s="104">
        <v>0</v>
      </c>
      <c r="AQ17" s="104">
        <v>2.0315500329999998</v>
      </c>
      <c r="AT17" s="104">
        <v>14</v>
      </c>
      <c r="AU17" t="s">
        <v>198</v>
      </c>
      <c r="AV17" t="s">
        <v>145</v>
      </c>
      <c r="AW17" s="104"/>
      <c r="AX17" s="104"/>
      <c r="AY17" s="104"/>
    </row>
    <row r="18" spans="1:51" x14ac:dyDescent="0.2">
      <c r="A18">
        <v>15</v>
      </c>
      <c r="B18" t="s">
        <v>199</v>
      </c>
      <c r="C18" t="s">
        <v>47</v>
      </c>
      <c r="D18" s="108">
        <v>-2.3181839499999999</v>
      </c>
      <c r="E18" s="108">
        <v>0</v>
      </c>
      <c r="F18" s="108">
        <v>-0.48161347059999998</v>
      </c>
      <c r="G18" s="108">
        <v>-26.025576900000001</v>
      </c>
      <c r="H18" s="108">
        <v>-4.2416752830000002</v>
      </c>
      <c r="K18">
        <v>15</v>
      </c>
      <c r="L18" t="s">
        <v>199</v>
      </c>
      <c r="M18" t="s">
        <v>47</v>
      </c>
      <c r="N18">
        <v>-2.318183951</v>
      </c>
      <c r="O18">
        <v>0</v>
      </c>
      <c r="P18">
        <v>-0.48161345960000002</v>
      </c>
      <c r="Q18" s="100"/>
      <c r="R18" s="100"/>
      <c r="T18" s="104">
        <v>15</v>
      </c>
      <c r="U18" s="104" t="s">
        <v>199</v>
      </c>
      <c r="V18" s="104" t="s">
        <v>47</v>
      </c>
      <c r="W18" s="104">
        <v>-2.3341439500000001</v>
      </c>
      <c r="X18" s="104">
        <v>0</v>
      </c>
      <c r="Y18" s="104">
        <v>5.9698865300000001</v>
      </c>
      <c r="Z18" s="104">
        <v>-35.939370719999999</v>
      </c>
      <c r="AA18" s="104">
        <v>-9.0927452469999999</v>
      </c>
      <c r="AE18">
        <v>15</v>
      </c>
      <c r="AF18" t="s">
        <v>199</v>
      </c>
      <c r="AG18" t="s">
        <v>47</v>
      </c>
      <c r="AH18">
        <v>-1.0566539500000001</v>
      </c>
      <c r="AI18">
        <v>0</v>
      </c>
      <c r="AJ18">
        <v>1.3323065300000001</v>
      </c>
      <c r="AL18" s="104">
        <v>15</v>
      </c>
      <c r="AM18" s="104" t="s">
        <v>199</v>
      </c>
      <c r="AN18" s="104" t="s">
        <v>47</v>
      </c>
      <c r="AO18" s="104">
        <v>-2.3341439500000001</v>
      </c>
      <c r="AP18" s="104">
        <v>0</v>
      </c>
      <c r="AQ18" s="104">
        <v>5.9698865300000001</v>
      </c>
      <c r="AT18" s="104">
        <v>15</v>
      </c>
      <c r="AU18" t="s">
        <v>198</v>
      </c>
      <c r="AV18" t="s">
        <v>146</v>
      </c>
      <c r="AW18" s="104"/>
      <c r="AX18" s="104"/>
      <c r="AY18" s="104"/>
    </row>
    <row r="19" spans="1:51" x14ac:dyDescent="0.2">
      <c r="A19">
        <v>16</v>
      </c>
      <c r="B19" t="s">
        <v>199</v>
      </c>
      <c r="C19" s="2" t="s">
        <v>48</v>
      </c>
      <c r="D19" s="108">
        <v>-2.4415448500000001</v>
      </c>
      <c r="E19" s="108">
        <v>0</v>
      </c>
      <c r="F19" s="108">
        <v>-14.549174020000001</v>
      </c>
      <c r="G19" s="108">
        <v>-35.268667139999998</v>
      </c>
      <c r="H19" s="108">
        <v>-43.318065769999997</v>
      </c>
      <c r="K19">
        <v>16</v>
      </c>
      <c r="L19" t="s">
        <v>199</v>
      </c>
      <c r="M19" s="2" t="s">
        <v>48</v>
      </c>
      <c r="N19">
        <v>-2.4415448500000001</v>
      </c>
      <c r="O19">
        <v>0</v>
      </c>
      <c r="P19">
        <v>-1.6593348670000001</v>
      </c>
      <c r="Q19" s="100"/>
      <c r="R19" s="100"/>
      <c r="T19" s="104">
        <v>16</v>
      </c>
      <c r="U19" s="104" t="s">
        <v>199</v>
      </c>
      <c r="V19" s="105" t="s">
        <v>48</v>
      </c>
      <c r="W19" s="104">
        <v>-2.1228948499999998</v>
      </c>
      <c r="X19" s="104">
        <v>0</v>
      </c>
      <c r="Y19" s="104">
        <v>6.82055392</v>
      </c>
      <c r="Z19" s="104">
        <v>-37.847618709999999</v>
      </c>
      <c r="AA19" s="104">
        <v>-31.086533979999999</v>
      </c>
      <c r="AE19">
        <v>16</v>
      </c>
      <c r="AF19" t="s">
        <v>199</v>
      </c>
      <c r="AG19" s="2" t="s">
        <v>48</v>
      </c>
      <c r="AH19">
        <v>-1.14268485</v>
      </c>
      <c r="AI19">
        <v>0</v>
      </c>
      <c r="AJ19">
        <v>-18.402691749999999</v>
      </c>
      <c r="AL19" s="104">
        <v>16</v>
      </c>
      <c r="AM19" s="104" t="s">
        <v>199</v>
      </c>
      <c r="AN19" s="105" t="s">
        <v>48</v>
      </c>
      <c r="AO19" s="104">
        <v>-2.1228948499999998</v>
      </c>
      <c r="AP19" s="104">
        <v>0</v>
      </c>
      <c r="AQ19" s="104">
        <v>5.7564267899999999</v>
      </c>
      <c r="AT19" s="104">
        <v>16</v>
      </c>
      <c r="AU19" s="128" t="s">
        <v>198</v>
      </c>
      <c r="AV19" s="128" t="s">
        <v>147</v>
      </c>
      <c r="AW19" s="104"/>
      <c r="AX19" s="104"/>
      <c r="AY19" s="104"/>
    </row>
    <row r="20" spans="1:51" x14ac:dyDescent="0.2">
      <c r="A20">
        <v>17</v>
      </c>
      <c r="B20" t="s">
        <v>200</v>
      </c>
      <c r="C20" t="s">
        <v>45</v>
      </c>
      <c r="D20" s="108">
        <v>-1.912912052</v>
      </c>
      <c r="E20" s="108">
        <v>0</v>
      </c>
      <c r="F20" s="108">
        <v>-1.13321943</v>
      </c>
      <c r="G20" s="108">
        <v>-28.897640119999998</v>
      </c>
      <c r="H20" s="108">
        <v>-0.66595545840000003</v>
      </c>
      <c r="K20">
        <v>17</v>
      </c>
      <c r="L20" t="s">
        <v>200</v>
      </c>
      <c r="M20" t="s">
        <v>45</v>
      </c>
      <c r="N20">
        <v>-1.9129120369999999</v>
      </c>
      <c r="O20">
        <v>0</v>
      </c>
      <c r="P20">
        <v>-1.13321943</v>
      </c>
      <c r="Q20" s="100"/>
      <c r="R20" s="100"/>
      <c r="T20" s="104">
        <v>17</v>
      </c>
      <c r="U20" s="104" t="s">
        <v>200</v>
      </c>
      <c r="V20" s="104" t="s">
        <v>45</v>
      </c>
      <c r="W20" s="104">
        <v>-3.9047840520000001</v>
      </c>
      <c r="X20" s="104">
        <v>0</v>
      </c>
      <c r="Y20" s="104">
        <v>0.1816740697</v>
      </c>
      <c r="Z20" s="104">
        <v>-30.36113585</v>
      </c>
      <c r="AA20" s="104">
        <v>-1.7973454579999999</v>
      </c>
      <c r="AE20">
        <v>17</v>
      </c>
      <c r="AF20" t="s">
        <v>200</v>
      </c>
      <c r="AG20" t="s">
        <v>45</v>
      </c>
      <c r="AH20">
        <v>6.5679475730000001E-3</v>
      </c>
      <c r="AI20">
        <v>0</v>
      </c>
      <c r="AJ20">
        <v>-0.73624793030000002</v>
      </c>
      <c r="AL20" s="104">
        <v>17</v>
      </c>
      <c r="AM20" s="104" t="s">
        <v>200</v>
      </c>
      <c r="AN20" s="104" t="s">
        <v>45</v>
      </c>
      <c r="AO20" s="104">
        <v>-3.9047840520000001</v>
      </c>
      <c r="AP20" s="104">
        <v>0</v>
      </c>
      <c r="AQ20" s="104">
        <v>0.1816740697</v>
      </c>
      <c r="AT20" s="104">
        <v>17</v>
      </c>
      <c r="AU20" t="s">
        <v>198</v>
      </c>
      <c r="AV20" t="s">
        <v>6</v>
      </c>
      <c r="AW20" s="104"/>
      <c r="AX20" s="104"/>
      <c r="AY20" s="104"/>
    </row>
    <row r="21" spans="1:51" x14ac:dyDescent="0.2">
      <c r="A21">
        <v>18</v>
      </c>
      <c r="B21" t="s">
        <v>200</v>
      </c>
      <c r="C21" t="s">
        <v>46</v>
      </c>
      <c r="D21" s="108">
        <v>-3.025229398</v>
      </c>
      <c r="E21" s="108">
        <v>0</v>
      </c>
      <c r="F21" s="108">
        <v>-0.94455104769999998</v>
      </c>
      <c r="G21" s="108">
        <v>-34.358444679999998</v>
      </c>
      <c r="H21" s="108">
        <v>-6.0456573799999997</v>
      </c>
      <c r="K21">
        <v>18</v>
      </c>
      <c r="L21" t="s">
        <v>200</v>
      </c>
      <c r="M21" t="s">
        <v>46</v>
      </c>
      <c r="N21">
        <v>-3.025229387</v>
      </c>
      <c r="O21">
        <v>0</v>
      </c>
      <c r="P21">
        <v>-0.94455105610000001</v>
      </c>
      <c r="Q21" s="100"/>
      <c r="R21" s="100"/>
      <c r="T21" s="104">
        <v>18</v>
      </c>
      <c r="U21" s="104" t="s">
        <v>200</v>
      </c>
      <c r="V21" s="104" t="s">
        <v>46</v>
      </c>
      <c r="W21" s="104">
        <v>-2.5859293980000002</v>
      </c>
      <c r="X21" s="104">
        <v>0</v>
      </c>
      <c r="Y21" s="104">
        <v>1.3218589519999999</v>
      </c>
      <c r="Z21" s="104">
        <v>-35.576964490000002</v>
      </c>
      <c r="AA21" s="104">
        <v>-6.8333693799999997</v>
      </c>
      <c r="AE21">
        <v>18</v>
      </c>
      <c r="AF21" t="s">
        <v>200</v>
      </c>
      <c r="AG21" t="s">
        <v>46</v>
      </c>
      <c r="AH21">
        <v>-1.06386939</v>
      </c>
      <c r="AI21">
        <v>0</v>
      </c>
      <c r="AJ21">
        <v>0.74760899780000001</v>
      </c>
      <c r="AL21" s="104">
        <v>18</v>
      </c>
      <c r="AM21" s="104" t="s">
        <v>200</v>
      </c>
      <c r="AN21" s="104" t="s">
        <v>46</v>
      </c>
      <c r="AO21" s="104">
        <v>-2.5859294020000001</v>
      </c>
      <c r="AP21" s="104">
        <v>0</v>
      </c>
      <c r="AQ21" s="104">
        <v>1.3218589540000001</v>
      </c>
      <c r="AT21" s="104">
        <v>18</v>
      </c>
      <c r="AU21" t="s">
        <v>198</v>
      </c>
      <c r="AV21" t="s">
        <v>145</v>
      </c>
      <c r="AW21" s="104"/>
      <c r="AX21" s="104"/>
      <c r="AY21" s="104"/>
    </row>
    <row r="22" spans="1:51" x14ac:dyDescent="0.2">
      <c r="A22">
        <v>19</v>
      </c>
      <c r="B22" t="s">
        <v>200</v>
      </c>
      <c r="C22" t="s">
        <v>47</v>
      </c>
      <c r="D22" s="108">
        <v>-2.498280726</v>
      </c>
      <c r="E22" s="108">
        <v>0</v>
      </c>
      <c r="F22" s="108">
        <v>0.34845665749999999</v>
      </c>
      <c r="G22" s="108">
        <v>-34.301926080000001</v>
      </c>
      <c r="H22" s="108">
        <v>-30.074909259999998</v>
      </c>
      <c r="K22">
        <v>19</v>
      </c>
      <c r="L22" t="s">
        <v>200</v>
      </c>
      <c r="M22" t="s">
        <v>47</v>
      </c>
      <c r="N22">
        <v>-2.498280726</v>
      </c>
      <c r="O22">
        <v>0</v>
      </c>
      <c r="P22">
        <v>0.34845665799999997</v>
      </c>
      <c r="Q22" s="100"/>
      <c r="R22" s="100"/>
      <c r="T22" s="104">
        <v>19</v>
      </c>
      <c r="U22" s="104" t="s">
        <v>200</v>
      </c>
      <c r="V22" s="104" t="s">
        <v>47</v>
      </c>
      <c r="W22" s="104">
        <v>-1.306310726</v>
      </c>
      <c r="X22" s="104">
        <v>0</v>
      </c>
      <c r="Y22" s="104">
        <v>5.4903566579999996</v>
      </c>
      <c r="Z22" s="104">
        <v>-35.62119723</v>
      </c>
      <c r="AA22" s="104">
        <v>-35.121930570000004</v>
      </c>
      <c r="AE22">
        <v>19</v>
      </c>
      <c r="AF22" t="s">
        <v>200</v>
      </c>
      <c r="AG22" t="s">
        <v>47</v>
      </c>
      <c r="AH22">
        <v>-1.427860726</v>
      </c>
      <c r="AI22">
        <v>0</v>
      </c>
      <c r="AJ22">
        <v>1.983536658</v>
      </c>
      <c r="AL22" s="104">
        <v>19</v>
      </c>
      <c r="AM22" s="104" t="s">
        <v>200</v>
      </c>
      <c r="AN22" s="104" t="s">
        <v>47</v>
      </c>
      <c r="AO22" s="104">
        <v>-1.3063107389999999</v>
      </c>
      <c r="AP22" s="104">
        <v>0</v>
      </c>
      <c r="AQ22" s="104">
        <v>5.4903566990000003</v>
      </c>
      <c r="AT22" s="104">
        <v>19</v>
      </c>
      <c r="AU22" t="s">
        <v>198</v>
      </c>
      <c r="AV22" t="s">
        <v>146</v>
      </c>
      <c r="AW22" s="104"/>
      <c r="AX22" s="104"/>
      <c r="AY22" s="104"/>
    </row>
    <row r="23" spans="1:51" x14ac:dyDescent="0.2">
      <c r="A23">
        <v>20</v>
      </c>
      <c r="B23" t="s">
        <v>200</v>
      </c>
      <c r="C23" t="s">
        <v>48</v>
      </c>
      <c r="D23" s="108">
        <v>-2.242960117</v>
      </c>
      <c r="E23" s="108">
        <v>0</v>
      </c>
      <c r="F23" s="108">
        <v>0.68287505130000004</v>
      </c>
      <c r="G23" s="108">
        <v>-11.363868999999999</v>
      </c>
      <c r="H23" s="108">
        <v>10.93073104</v>
      </c>
      <c r="K23">
        <v>20</v>
      </c>
      <c r="L23" t="s">
        <v>200</v>
      </c>
      <c r="M23" t="s">
        <v>48</v>
      </c>
      <c r="N23">
        <v>-2.2336860970000001</v>
      </c>
      <c r="O23">
        <v>0</v>
      </c>
      <c r="P23">
        <v>-1.4348560180000001</v>
      </c>
      <c r="Q23" s="100"/>
      <c r="R23" s="100"/>
      <c r="T23" s="104">
        <v>20</v>
      </c>
      <c r="U23" s="104" t="s">
        <v>200</v>
      </c>
      <c r="V23" s="104" t="s">
        <v>48</v>
      </c>
      <c r="W23" s="104">
        <v>0.6522114564</v>
      </c>
      <c r="X23" s="104">
        <v>0</v>
      </c>
      <c r="Y23" s="104">
        <v>30.305821980000001</v>
      </c>
      <c r="Z23" s="104">
        <v>-34.274869539999997</v>
      </c>
      <c r="AA23" s="104">
        <v>-34.556676070000002</v>
      </c>
      <c r="AE23">
        <v>20</v>
      </c>
      <c r="AF23" t="s">
        <v>200</v>
      </c>
      <c r="AG23" t="s">
        <v>48</v>
      </c>
      <c r="AH23">
        <v>-1.1590185449999999</v>
      </c>
      <c r="AI23">
        <v>0</v>
      </c>
      <c r="AJ23">
        <v>8.2247219999999999</v>
      </c>
      <c r="AL23" s="104">
        <v>20</v>
      </c>
      <c r="AM23" s="104" t="s">
        <v>200</v>
      </c>
      <c r="AN23" s="104" t="s">
        <v>48</v>
      </c>
      <c r="AO23" s="104">
        <v>0.65221145650000001</v>
      </c>
      <c r="AP23" s="104">
        <v>0</v>
      </c>
      <c r="AQ23" s="104">
        <v>30.305821980000001</v>
      </c>
      <c r="AT23" s="104">
        <v>20</v>
      </c>
      <c r="AU23" s="128" t="s">
        <v>198</v>
      </c>
      <c r="AV23" s="128" t="s">
        <v>147</v>
      </c>
      <c r="AW23" s="104"/>
      <c r="AX23" s="104"/>
      <c r="AY23" s="104"/>
    </row>
    <row r="26" spans="1:51" x14ac:dyDescent="0.2">
      <c r="B26" s="1" t="s">
        <v>298</v>
      </c>
      <c r="E26" s="1" t="s">
        <v>299</v>
      </c>
      <c r="O26" s="1"/>
      <c r="U26" s="1" t="s">
        <v>305</v>
      </c>
      <c r="AE26" s="1" t="s">
        <v>302</v>
      </c>
      <c r="AN26" s="107" t="s">
        <v>303</v>
      </c>
    </row>
    <row r="27" spans="1:51" ht="29" x14ac:dyDescent="0.2">
      <c r="B27" s="98" t="s">
        <v>15</v>
      </c>
      <c r="C27" s="98"/>
      <c r="E27" t="s">
        <v>15</v>
      </c>
      <c r="U27" t="s">
        <v>15</v>
      </c>
      <c r="AE27" t="s">
        <v>15</v>
      </c>
      <c r="AN27" t="s">
        <v>15</v>
      </c>
      <c r="AT27" s="134" t="s">
        <v>15</v>
      </c>
      <c r="AU27" s="134"/>
    </row>
    <row r="28" spans="1:51" x14ac:dyDescent="0.2">
      <c r="B28" s="99">
        <v>4.1666666666666664E-2</v>
      </c>
      <c r="C28" s="98"/>
      <c r="E28" s="11">
        <v>4.1666666666666664E-2</v>
      </c>
      <c r="O28" s="11"/>
      <c r="U28" s="11">
        <v>4.1666666666666664E-2</v>
      </c>
      <c r="AE28" s="11">
        <v>4.1666666666666664E-2</v>
      </c>
      <c r="AN28" s="11">
        <v>4.1666666666666664E-2</v>
      </c>
      <c r="AT28" s="135">
        <v>4.1666666666666664E-2</v>
      </c>
      <c r="AU28" s="134"/>
    </row>
    <row r="29" spans="1:51" ht="29" x14ac:dyDescent="0.2">
      <c r="B29" s="98" t="s">
        <v>15</v>
      </c>
      <c r="C29" s="98"/>
      <c r="E29" t="s">
        <v>15</v>
      </c>
      <c r="U29" t="s">
        <v>15</v>
      </c>
      <c r="AE29" t="s">
        <v>15</v>
      </c>
      <c r="AN29" t="s">
        <v>15</v>
      </c>
      <c r="AT29" s="134" t="s">
        <v>15</v>
      </c>
      <c r="AU29" s="134"/>
    </row>
    <row r="30" spans="1:51" x14ac:dyDescent="0.2">
      <c r="A30" t="s">
        <v>13</v>
      </c>
      <c r="B30" s="98" t="s">
        <v>286</v>
      </c>
      <c r="C30" s="100">
        <v>-0.68223870610000004</v>
      </c>
      <c r="E30" t="s">
        <v>286</v>
      </c>
      <c r="F30">
        <v>-0.68223870610000004</v>
      </c>
      <c r="U30" t="s">
        <v>286</v>
      </c>
      <c r="V30">
        <v>-2.361827694</v>
      </c>
      <c r="AE30" t="s">
        <v>286</v>
      </c>
      <c r="AF30">
        <v>-0.485618718</v>
      </c>
      <c r="AN30" t="s">
        <v>286</v>
      </c>
      <c r="AO30">
        <v>-2.3618277079999999</v>
      </c>
      <c r="AT30" s="134" t="s">
        <v>286</v>
      </c>
      <c r="AU30" s="134">
        <v>-2.3576317250000001</v>
      </c>
    </row>
    <row r="31" spans="1:51" x14ac:dyDescent="0.2">
      <c r="A31" t="s">
        <v>115</v>
      </c>
      <c r="B31" s="98" t="s">
        <v>287</v>
      </c>
      <c r="C31" s="100">
        <v>0</v>
      </c>
      <c r="E31" t="s">
        <v>287</v>
      </c>
      <c r="F31">
        <v>0</v>
      </c>
      <c r="U31" t="s">
        <v>287</v>
      </c>
      <c r="V31">
        <v>0</v>
      </c>
      <c r="AE31" t="s">
        <v>287</v>
      </c>
      <c r="AF31">
        <v>0</v>
      </c>
      <c r="AN31" t="s">
        <v>287</v>
      </c>
      <c r="AO31">
        <v>0</v>
      </c>
      <c r="AT31" s="134" t="s">
        <v>287</v>
      </c>
      <c r="AU31" s="134">
        <v>0</v>
      </c>
    </row>
    <row r="32" spans="1:51" x14ac:dyDescent="0.2">
      <c r="A32" t="s">
        <v>116</v>
      </c>
      <c r="B32" s="98" t="s">
        <v>288</v>
      </c>
      <c r="C32" s="100">
        <v>-0.72836108219999995</v>
      </c>
      <c r="E32" t="s">
        <v>288</v>
      </c>
      <c r="F32">
        <v>-0.7283610827</v>
      </c>
      <c r="U32" t="s">
        <v>288</v>
      </c>
      <c r="V32">
        <v>1.0250919169999999</v>
      </c>
      <c r="AE32" t="s">
        <v>288</v>
      </c>
      <c r="AF32">
        <v>-0.44209108209999998</v>
      </c>
      <c r="AN32" t="s">
        <v>288</v>
      </c>
      <c r="AO32">
        <v>1.0250919169999999</v>
      </c>
      <c r="AT32" s="134" t="s">
        <v>288</v>
      </c>
      <c r="AU32" s="134">
        <v>0.84571865160000004</v>
      </c>
    </row>
    <row r="33" spans="1:47" x14ac:dyDescent="0.2">
      <c r="A33" t="s">
        <v>292</v>
      </c>
      <c r="B33" s="98" t="s">
        <v>289</v>
      </c>
      <c r="C33" s="100">
        <v>-0.54613933299999995</v>
      </c>
      <c r="E33" s="11">
        <v>8.3333333333333329E-2</v>
      </c>
      <c r="O33" s="11"/>
      <c r="U33" t="s">
        <v>289</v>
      </c>
      <c r="V33">
        <v>-3.126144305</v>
      </c>
      <c r="AE33" s="11">
        <v>8.3333333333333329E-2</v>
      </c>
      <c r="AN33" s="11">
        <v>8.3333333333333329E-2</v>
      </c>
      <c r="AT33" s="134" t="s">
        <v>289</v>
      </c>
      <c r="AU33" s="134">
        <v>-30.183921349999999</v>
      </c>
    </row>
    <row r="34" spans="1:47" x14ac:dyDescent="0.2">
      <c r="A34" t="s">
        <v>254</v>
      </c>
      <c r="B34" s="98" t="s">
        <v>290</v>
      </c>
      <c r="C34" s="100">
        <v>5.5835091050000001E-2</v>
      </c>
      <c r="E34" t="s">
        <v>15</v>
      </c>
      <c r="U34" t="s">
        <v>290</v>
      </c>
      <c r="V34">
        <v>-1.624820511</v>
      </c>
      <c r="AE34" t="s">
        <v>15</v>
      </c>
      <c r="AN34" t="s">
        <v>15</v>
      </c>
      <c r="AT34" s="134" t="s">
        <v>290</v>
      </c>
      <c r="AU34" s="134">
        <v>-0.96645635600000002</v>
      </c>
    </row>
    <row r="35" spans="1:47" x14ac:dyDescent="0.2">
      <c r="B35" s="99">
        <v>8.3333333333333329E-2</v>
      </c>
      <c r="C35" s="98"/>
      <c r="E35" t="s">
        <v>286</v>
      </c>
      <c r="F35">
        <v>-0.31646029079999999</v>
      </c>
      <c r="U35" s="11">
        <v>8.3333333333333329E-2</v>
      </c>
      <c r="AE35" t="s">
        <v>286</v>
      </c>
      <c r="AF35">
        <v>-7.8570295400000004E-2</v>
      </c>
      <c r="AN35" t="s">
        <v>286</v>
      </c>
      <c r="AO35">
        <v>-2.266536307</v>
      </c>
      <c r="AT35" s="135">
        <v>8.3333333333333329E-2</v>
      </c>
      <c r="AU35" s="134"/>
    </row>
    <row r="36" spans="1:47" ht="29" x14ac:dyDescent="0.2">
      <c r="B36" s="98" t="s">
        <v>15</v>
      </c>
      <c r="C36" s="98"/>
      <c r="E36" t="s">
        <v>287</v>
      </c>
      <c r="F36">
        <v>0</v>
      </c>
      <c r="U36" t="s">
        <v>15</v>
      </c>
      <c r="AE36" t="s">
        <v>287</v>
      </c>
      <c r="AF36">
        <v>0</v>
      </c>
      <c r="AN36" t="s">
        <v>287</v>
      </c>
      <c r="AO36">
        <v>0</v>
      </c>
      <c r="AT36" s="134" t="s">
        <v>15</v>
      </c>
      <c r="AU36" s="134"/>
    </row>
    <row r="37" spans="1:47" x14ac:dyDescent="0.2">
      <c r="B37" s="98" t="s">
        <v>286</v>
      </c>
      <c r="C37" s="100">
        <v>-0.31646029520000002</v>
      </c>
      <c r="E37" t="s">
        <v>288</v>
      </c>
      <c r="F37">
        <v>-0.68086032699999999</v>
      </c>
      <c r="U37" t="s">
        <v>286</v>
      </c>
      <c r="V37">
        <v>-2.2665362949999999</v>
      </c>
      <c r="AE37" t="s">
        <v>288</v>
      </c>
      <c r="AF37">
        <v>0.55340968739999996</v>
      </c>
      <c r="AN37" t="s">
        <v>288</v>
      </c>
      <c r="AO37">
        <v>1.8387196770000001</v>
      </c>
      <c r="AT37" s="134" t="s">
        <v>286</v>
      </c>
      <c r="AU37" s="134">
        <v>-1.9974340189999999</v>
      </c>
    </row>
    <row r="38" spans="1:47" x14ac:dyDescent="0.2">
      <c r="B38" s="98" t="s">
        <v>287</v>
      </c>
      <c r="C38" s="100">
        <v>0</v>
      </c>
      <c r="E38" s="11">
        <v>0.125</v>
      </c>
      <c r="O38" s="11"/>
      <c r="U38" t="s">
        <v>287</v>
      </c>
      <c r="V38">
        <v>0</v>
      </c>
      <c r="AE38" s="11">
        <v>0.125</v>
      </c>
      <c r="AN38" s="11">
        <v>0.125</v>
      </c>
      <c r="AT38" s="134" t="s">
        <v>287</v>
      </c>
      <c r="AU38" s="134">
        <v>0</v>
      </c>
    </row>
    <row r="39" spans="1:47" x14ac:dyDescent="0.2">
      <c r="B39" s="98" t="s">
        <v>288</v>
      </c>
      <c r="C39" s="100">
        <v>-0.68086033170000004</v>
      </c>
      <c r="E39" t="s">
        <v>15</v>
      </c>
      <c r="U39" t="s">
        <v>288</v>
      </c>
      <c r="V39">
        <v>1.838719668</v>
      </c>
      <c r="AE39" t="s">
        <v>15</v>
      </c>
      <c r="AN39" t="s">
        <v>15</v>
      </c>
      <c r="AT39" s="134" t="s">
        <v>288</v>
      </c>
      <c r="AU39" s="134">
        <v>3.1555255579999999</v>
      </c>
    </row>
    <row r="40" spans="1:47" x14ac:dyDescent="0.2">
      <c r="B40" s="98" t="s">
        <v>289</v>
      </c>
      <c r="C40" s="100">
        <v>-0.66875314720000001</v>
      </c>
      <c r="E40" t="s">
        <v>286</v>
      </c>
      <c r="F40">
        <v>-0.51136418610000001</v>
      </c>
      <c r="U40" t="s">
        <v>289</v>
      </c>
      <c r="V40">
        <v>-2.8687581469999999</v>
      </c>
      <c r="AE40" t="s">
        <v>286</v>
      </c>
      <c r="AF40">
        <v>-0.29553418529999997</v>
      </c>
      <c r="AN40" t="s">
        <v>286</v>
      </c>
      <c r="AO40">
        <v>-2.014384186</v>
      </c>
      <c r="AT40" s="134" t="s">
        <v>289</v>
      </c>
      <c r="AU40" s="134">
        <v>-31.548047870000001</v>
      </c>
    </row>
    <row r="41" spans="1:47" x14ac:dyDescent="0.2">
      <c r="B41" s="98" t="s">
        <v>290</v>
      </c>
      <c r="C41" s="100">
        <v>-5.2135730919999999</v>
      </c>
      <c r="E41" t="s">
        <v>287</v>
      </c>
      <c r="F41">
        <v>0</v>
      </c>
      <c r="U41" t="s">
        <v>290</v>
      </c>
      <c r="V41">
        <v>-6.7123456020000001</v>
      </c>
      <c r="AE41" t="s">
        <v>287</v>
      </c>
      <c r="AF41">
        <v>0</v>
      </c>
      <c r="AN41" t="s">
        <v>287</v>
      </c>
      <c r="AO41">
        <v>0</v>
      </c>
      <c r="AT41" s="134" t="s">
        <v>290</v>
      </c>
      <c r="AU41" s="134">
        <v>-4.4478733889999997</v>
      </c>
    </row>
    <row r="42" spans="1:47" x14ac:dyDescent="0.2">
      <c r="B42" s="99">
        <v>0.125</v>
      </c>
      <c r="C42" s="98"/>
      <c r="E42" t="s">
        <v>288</v>
      </c>
      <c r="F42">
        <v>-0.25136644520000001</v>
      </c>
      <c r="U42" s="11">
        <v>0.125</v>
      </c>
      <c r="AE42" t="s">
        <v>288</v>
      </c>
      <c r="AF42">
        <v>0.94034355130000002</v>
      </c>
      <c r="AN42" t="s">
        <v>288</v>
      </c>
      <c r="AO42">
        <v>3.8555335460000002</v>
      </c>
      <c r="AT42" s="135">
        <v>0.125</v>
      </c>
      <c r="AU42" s="134"/>
    </row>
    <row r="43" spans="1:47" ht="29" x14ac:dyDescent="0.2">
      <c r="B43" s="98" t="s">
        <v>15</v>
      </c>
      <c r="C43" s="98"/>
      <c r="E43" s="11">
        <v>0.16666666666666666</v>
      </c>
      <c r="O43" s="11"/>
      <c r="U43" t="s">
        <v>15</v>
      </c>
      <c r="AE43" s="11">
        <v>0.16666666666666666</v>
      </c>
      <c r="AN43" s="11">
        <v>0.16666666666666666</v>
      </c>
      <c r="AT43" s="134" t="s">
        <v>15</v>
      </c>
      <c r="AU43" s="134"/>
    </row>
    <row r="44" spans="1:47" x14ac:dyDescent="0.2">
      <c r="B44" s="98" t="s">
        <v>286</v>
      </c>
      <c r="C44" s="100">
        <v>-0.51136418569999997</v>
      </c>
      <c r="E44" t="s">
        <v>15</v>
      </c>
      <c r="U44" t="s">
        <v>286</v>
      </c>
      <c r="V44">
        <v>-2.014384186</v>
      </c>
      <c r="AE44" t="s">
        <v>15</v>
      </c>
      <c r="AN44" t="s">
        <v>15</v>
      </c>
      <c r="AT44" s="134" t="s">
        <v>286</v>
      </c>
      <c r="AU44" s="134">
        <v>-0.81382444720000002</v>
      </c>
    </row>
    <row r="45" spans="1:47" x14ac:dyDescent="0.2">
      <c r="B45" s="98" t="s">
        <v>287</v>
      </c>
      <c r="C45" s="100">
        <v>0</v>
      </c>
      <c r="E45" t="s">
        <v>286</v>
      </c>
      <c r="F45">
        <v>-0.42065292910000002</v>
      </c>
      <c r="U45" t="s">
        <v>287</v>
      </c>
      <c r="V45">
        <v>0</v>
      </c>
      <c r="AE45" t="s">
        <v>286</v>
      </c>
      <c r="AF45">
        <v>-0.18848295949999999</v>
      </c>
      <c r="AN45" t="s">
        <v>286</v>
      </c>
      <c r="AO45">
        <v>-2.52599296</v>
      </c>
      <c r="AT45" s="134" t="s">
        <v>287</v>
      </c>
      <c r="AU45" s="134">
        <v>0</v>
      </c>
    </row>
    <row r="46" spans="1:47" x14ac:dyDescent="0.2">
      <c r="B46" s="98" t="s">
        <v>288</v>
      </c>
      <c r="C46" s="100">
        <v>-0.25136644870000002</v>
      </c>
      <c r="E46" t="s">
        <v>287</v>
      </c>
      <c r="F46">
        <v>0</v>
      </c>
      <c r="U46" t="s">
        <v>288</v>
      </c>
      <c r="V46">
        <v>3.8555335510000002</v>
      </c>
      <c r="AE46" t="s">
        <v>287</v>
      </c>
      <c r="AF46">
        <v>0</v>
      </c>
      <c r="AN46" t="s">
        <v>287</v>
      </c>
      <c r="AO46">
        <v>0</v>
      </c>
      <c r="AT46" s="134" t="s">
        <v>288</v>
      </c>
      <c r="AU46" s="134">
        <v>9.0971450160000007</v>
      </c>
    </row>
    <row r="47" spans="1:47" x14ac:dyDescent="0.2">
      <c r="B47" s="98" t="s">
        <v>289</v>
      </c>
      <c r="C47" s="100">
        <v>-0.39703834319999998</v>
      </c>
      <c r="E47" t="s">
        <v>288</v>
      </c>
      <c r="F47">
        <v>-7.6064670870000004</v>
      </c>
      <c r="U47" t="s">
        <v>289</v>
      </c>
      <c r="V47">
        <v>-3.5970433430000002</v>
      </c>
      <c r="AE47" t="s">
        <v>288</v>
      </c>
      <c r="AF47">
        <v>5.3858118230000001</v>
      </c>
      <c r="AN47" t="s">
        <v>288</v>
      </c>
      <c r="AO47">
        <v>19.331211799999998</v>
      </c>
      <c r="AT47" s="134" t="s">
        <v>289</v>
      </c>
      <c r="AU47" s="134">
        <v>-36.522814529999998</v>
      </c>
    </row>
    <row r="48" spans="1:47" x14ac:dyDescent="0.2">
      <c r="B48" s="98" t="s">
        <v>290</v>
      </c>
      <c r="C48" s="100">
        <v>-5.7042218919999996</v>
      </c>
      <c r="E48" s="11">
        <v>0.20833333333333334</v>
      </c>
      <c r="O48" s="11"/>
      <c r="U48" t="s">
        <v>290</v>
      </c>
      <c r="V48">
        <v>-8.8328838709999999</v>
      </c>
      <c r="AE48" s="11">
        <v>0.20833333333333334</v>
      </c>
      <c r="AN48" s="11">
        <v>0.20833333333333334</v>
      </c>
      <c r="AT48" s="134" t="s">
        <v>290</v>
      </c>
      <c r="AU48" s="134">
        <v>-7.620267245</v>
      </c>
    </row>
    <row r="49" spans="2:47" x14ac:dyDescent="0.2">
      <c r="B49" s="99">
        <v>0.16666666666666666</v>
      </c>
      <c r="C49" s="98"/>
      <c r="E49" t="s">
        <v>15</v>
      </c>
      <c r="U49" s="11">
        <v>0.16666666666666666</v>
      </c>
      <c r="AE49" t="s">
        <v>15</v>
      </c>
      <c r="AN49" t="s">
        <v>15</v>
      </c>
      <c r="AT49" s="135">
        <v>0.16666666666666666</v>
      </c>
      <c r="AU49" s="134"/>
    </row>
    <row r="50" spans="2:47" ht="29" x14ac:dyDescent="0.2">
      <c r="B50" s="98" t="s">
        <v>15</v>
      </c>
      <c r="C50" s="98"/>
      <c r="E50" t="s">
        <v>286</v>
      </c>
      <c r="F50">
        <v>-1.884078887</v>
      </c>
      <c r="U50" t="s">
        <v>15</v>
      </c>
      <c r="AE50" t="s">
        <v>286</v>
      </c>
      <c r="AF50">
        <v>-1.377231933</v>
      </c>
      <c r="AN50" t="s">
        <v>286</v>
      </c>
      <c r="AO50">
        <v>-1.8869129410000001</v>
      </c>
      <c r="AT50" s="134" t="s">
        <v>15</v>
      </c>
      <c r="AU50" s="134"/>
    </row>
    <row r="51" spans="2:47" x14ac:dyDescent="0.2">
      <c r="B51" s="98" t="s">
        <v>286</v>
      </c>
      <c r="C51" s="100">
        <v>-0.42139248610000002</v>
      </c>
      <c r="E51" t="s">
        <v>287</v>
      </c>
      <c r="F51">
        <v>0</v>
      </c>
      <c r="L51" s="64"/>
      <c r="U51" t="s">
        <v>286</v>
      </c>
      <c r="V51">
        <v>-2.52599296</v>
      </c>
      <c r="AE51" t="s">
        <v>287</v>
      </c>
      <c r="AF51">
        <v>0</v>
      </c>
      <c r="AN51" t="s">
        <v>287</v>
      </c>
      <c r="AO51">
        <v>0</v>
      </c>
      <c r="AT51" s="134" t="s">
        <v>286</v>
      </c>
      <c r="AU51" s="134">
        <v>-3.2230663740000001</v>
      </c>
    </row>
    <row r="52" spans="2:47" x14ac:dyDescent="0.2">
      <c r="B52" s="98" t="s">
        <v>287</v>
      </c>
      <c r="C52" s="100">
        <v>0</v>
      </c>
      <c r="E52" t="s">
        <v>288</v>
      </c>
      <c r="F52">
        <v>-1.910138922</v>
      </c>
      <c r="L52" s="64"/>
      <c r="U52" t="s">
        <v>287</v>
      </c>
      <c r="V52">
        <v>0</v>
      </c>
      <c r="AE52" t="s">
        <v>288</v>
      </c>
      <c r="AF52">
        <v>-1.3221289300000001</v>
      </c>
      <c r="AN52" t="s">
        <v>288</v>
      </c>
      <c r="AO52">
        <v>1.703257069</v>
      </c>
      <c r="AT52" s="134" t="s">
        <v>287</v>
      </c>
      <c r="AU52" s="134">
        <v>0</v>
      </c>
    </row>
    <row r="53" spans="2:47" x14ac:dyDescent="0.2">
      <c r="B53" s="98" t="s">
        <v>288</v>
      </c>
      <c r="C53" s="100">
        <v>-9.7683241869999993</v>
      </c>
      <c r="E53" s="11">
        <v>0.25</v>
      </c>
      <c r="L53" s="64"/>
      <c r="O53" s="11"/>
      <c r="U53" t="s">
        <v>288</v>
      </c>
      <c r="V53">
        <v>19.331211809999999</v>
      </c>
      <c r="AE53" s="11">
        <v>0.25</v>
      </c>
      <c r="AN53" s="11">
        <v>0.25</v>
      </c>
      <c r="AT53" s="134" t="s">
        <v>288</v>
      </c>
      <c r="AU53" s="134">
        <v>2.717268877</v>
      </c>
    </row>
    <row r="54" spans="2:47" x14ac:dyDescent="0.2">
      <c r="B54" s="98" t="s">
        <v>289</v>
      </c>
      <c r="C54" s="100">
        <v>-0.4381882218</v>
      </c>
      <c r="E54" t="s">
        <v>15</v>
      </c>
      <c r="L54" s="64"/>
      <c r="U54" t="s">
        <v>289</v>
      </c>
      <c r="V54">
        <v>-4.8386668479999999</v>
      </c>
      <c r="AE54" t="s">
        <v>15</v>
      </c>
      <c r="AN54" t="s">
        <v>15</v>
      </c>
      <c r="AT54" s="134" t="s">
        <v>289</v>
      </c>
      <c r="AU54" s="134">
        <v>-14.133780570000001</v>
      </c>
    </row>
    <row r="55" spans="2:47" x14ac:dyDescent="0.2">
      <c r="B55" s="98" t="s">
        <v>290</v>
      </c>
      <c r="C55" s="100">
        <v>3.6246798660000001</v>
      </c>
      <c r="E55" t="s">
        <v>286</v>
      </c>
      <c r="F55">
        <v>-1.2654219790000001</v>
      </c>
      <c r="L55" s="64"/>
      <c r="U55" t="s">
        <v>290</v>
      </c>
      <c r="V55">
        <v>-11.10178765</v>
      </c>
      <c r="AE55" t="s">
        <v>286</v>
      </c>
      <c r="AF55">
        <v>-0.71758398050000005</v>
      </c>
      <c r="AN55" t="s">
        <v>286</v>
      </c>
      <c r="AO55">
        <v>-1.354945982</v>
      </c>
      <c r="AT55" s="134" t="s">
        <v>290</v>
      </c>
      <c r="AU55" s="134">
        <v>-17.968846299999999</v>
      </c>
    </row>
    <row r="56" spans="2:47" x14ac:dyDescent="0.2">
      <c r="B56" s="99">
        <v>0.20833333333333334</v>
      </c>
      <c r="C56" s="98"/>
      <c r="E56" t="s">
        <v>287</v>
      </c>
      <c r="F56">
        <v>0</v>
      </c>
      <c r="L56" s="64"/>
      <c r="U56" s="11">
        <v>0.20833333333333334</v>
      </c>
      <c r="AE56" t="s">
        <v>287</v>
      </c>
      <c r="AF56">
        <v>0</v>
      </c>
      <c r="AN56" t="s">
        <v>287</v>
      </c>
      <c r="AO56">
        <v>0</v>
      </c>
      <c r="AT56" s="135">
        <v>0.20833333333333334</v>
      </c>
      <c r="AU56" s="134"/>
    </row>
    <row r="57" spans="2:47" ht="29" x14ac:dyDescent="0.2">
      <c r="B57" s="98" t="s">
        <v>15</v>
      </c>
      <c r="C57" s="98"/>
      <c r="E57" t="s">
        <v>288</v>
      </c>
      <c r="F57">
        <v>-1.5236474550000001</v>
      </c>
      <c r="U57" t="s">
        <v>15</v>
      </c>
      <c r="AE57" t="s">
        <v>288</v>
      </c>
      <c r="AF57">
        <v>-0.101463453</v>
      </c>
      <c r="AN57" t="s">
        <v>288</v>
      </c>
      <c r="AO57">
        <v>2.6645355460000002</v>
      </c>
      <c r="AT57" s="134" t="s">
        <v>15</v>
      </c>
      <c r="AU57" s="134"/>
    </row>
    <row r="58" spans="2:47" x14ac:dyDescent="0.2">
      <c r="B58" s="98" t="s">
        <v>286</v>
      </c>
      <c r="C58" s="100">
        <v>-1.884078914</v>
      </c>
      <c r="E58" s="11">
        <v>0.29166666666666669</v>
      </c>
      <c r="O58" s="11"/>
      <c r="U58" t="s">
        <v>286</v>
      </c>
      <c r="V58">
        <v>-1.8869129360000001</v>
      </c>
      <c r="AE58" s="11">
        <v>0.29166666666666669</v>
      </c>
      <c r="AN58" s="11">
        <v>0.29166666666666669</v>
      </c>
      <c r="AT58" s="134" t="s">
        <v>286</v>
      </c>
      <c r="AU58" s="134">
        <v>-4.2267532130000003</v>
      </c>
    </row>
    <row r="59" spans="2:47" x14ac:dyDescent="0.2">
      <c r="B59" s="98" t="s">
        <v>287</v>
      </c>
      <c r="C59" s="100">
        <v>0</v>
      </c>
      <c r="E59" t="s">
        <v>15</v>
      </c>
      <c r="U59" t="s">
        <v>287</v>
      </c>
      <c r="V59">
        <v>0</v>
      </c>
      <c r="AE59" t="s">
        <v>15</v>
      </c>
      <c r="AN59" t="s">
        <v>15</v>
      </c>
      <c r="AT59" s="134" t="s">
        <v>287</v>
      </c>
      <c r="AU59" s="134">
        <v>0</v>
      </c>
    </row>
    <row r="60" spans="2:47" x14ac:dyDescent="0.2">
      <c r="B60" s="98" t="s">
        <v>288</v>
      </c>
      <c r="C60" s="100">
        <v>-1.9101389280000001</v>
      </c>
      <c r="E60" t="s">
        <v>286</v>
      </c>
      <c r="F60">
        <v>-1.456422012</v>
      </c>
      <c r="U60" t="s">
        <v>288</v>
      </c>
      <c r="V60">
        <v>1.7032570730000001</v>
      </c>
      <c r="AE60" t="s">
        <v>286</v>
      </c>
      <c r="AF60">
        <v>-0.92477602449999996</v>
      </c>
      <c r="AN60" t="s">
        <v>286</v>
      </c>
      <c r="AO60">
        <v>-1.0593780939999999</v>
      </c>
      <c r="AT60" s="134" t="s">
        <v>288</v>
      </c>
      <c r="AU60" s="134">
        <v>0.23239628279999999</v>
      </c>
    </row>
    <row r="61" spans="2:47" x14ac:dyDescent="0.2">
      <c r="B61" s="98" t="s">
        <v>289</v>
      </c>
      <c r="C61" s="100">
        <v>-1.5968687660000001</v>
      </c>
      <c r="E61" t="s">
        <v>287</v>
      </c>
      <c r="F61">
        <v>0</v>
      </c>
      <c r="U61" t="s">
        <v>289</v>
      </c>
      <c r="V61">
        <v>-3.0968636369999998</v>
      </c>
      <c r="AE61" t="s">
        <v>287</v>
      </c>
      <c r="AF61">
        <v>0</v>
      </c>
      <c r="AN61" t="s">
        <v>287</v>
      </c>
      <c r="AO61">
        <v>0</v>
      </c>
      <c r="AT61" s="134" t="s">
        <v>289</v>
      </c>
      <c r="AU61" s="134">
        <v>-33.627740439999997</v>
      </c>
    </row>
    <row r="62" spans="2:47" x14ac:dyDescent="0.2">
      <c r="B62" s="98" t="s">
        <v>290</v>
      </c>
      <c r="C62" s="100">
        <v>2.6816548409999998</v>
      </c>
      <c r="E62" t="s">
        <v>288</v>
      </c>
      <c r="F62">
        <v>-0.92397292080000004</v>
      </c>
      <c r="U62" t="s">
        <v>290</v>
      </c>
      <c r="V62">
        <v>-0.55720115910000001</v>
      </c>
      <c r="AE62" t="s">
        <v>288</v>
      </c>
      <c r="AF62">
        <v>0.44460685189999999</v>
      </c>
      <c r="AN62" t="s">
        <v>288</v>
      </c>
      <c r="AO62">
        <v>4.2933068829999996</v>
      </c>
      <c r="AT62" s="134" t="s">
        <v>290</v>
      </c>
      <c r="AU62" s="134">
        <v>-1.5225389629999999</v>
      </c>
    </row>
    <row r="63" spans="2:47" x14ac:dyDescent="0.2">
      <c r="B63" s="99">
        <v>0.25</v>
      </c>
      <c r="C63" s="98"/>
      <c r="E63" s="11">
        <v>0.33333333333333331</v>
      </c>
      <c r="O63" s="11"/>
      <c r="U63" s="11">
        <v>0.25</v>
      </c>
      <c r="AE63" s="11">
        <v>0.33333333333333331</v>
      </c>
      <c r="AN63" s="11">
        <v>0.33333333333333331</v>
      </c>
      <c r="AT63" s="135">
        <v>0.25</v>
      </c>
      <c r="AU63" s="134"/>
    </row>
    <row r="64" spans="2:47" ht="29" x14ac:dyDescent="0.2">
      <c r="B64" s="98" t="s">
        <v>15</v>
      </c>
      <c r="C64" s="98"/>
      <c r="E64" t="s">
        <v>15</v>
      </c>
      <c r="U64" t="s">
        <v>15</v>
      </c>
      <c r="AE64" t="s">
        <v>15</v>
      </c>
      <c r="AN64" t="s">
        <v>15</v>
      </c>
      <c r="AT64" s="134" t="s">
        <v>15</v>
      </c>
      <c r="AU64" s="134"/>
    </row>
    <row r="65" spans="2:47" x14ac:dyDescent="0.2">
      <c r="B65" s="98" t="s">
        <v>286</v>
      </c>
      <c r="C65" s="100">
        <v>-1.265421981</v>
      </c>
      <c r="E65" t="s">
        <v>286</v>
      </c>
      <c r="F65">
        <v>-1.2981537649999999</v>
      </c>
      <c r="U65" t="s">
        <v>286</v>
      </c>
      <c r="V65">
        <v>-1.354945981</v>
      </c>
      <c r="AE65" t="s">
        <v>286</v>
      </c>
      <c r="AF65">
        <v>-0.76747376479999996</v>
      </c>
      <c r="AN65" t="s">
        <v>286</v>
      </c>
      <c r="AO65">
        <v>-2.0876537650000002</v>
      </c>
      <c r="AT65" s="134" t="s">
        <v>286</v>
      </c>
      <c r="AU65" s="134">
        <v>-3.0429551209999999</v>
      </c>
    </row>
    <row r="66" spans="2:47" x14ac:dyDescent="0.2">
      <c r="B66" s="98" t="s">
        <v>287</v>
      </c>
      <c r="C66" s="100">
        <v>0</v>
      </c>
      <c r="E66" t="s">
        <v>287</v>
      </c>
      <c r="F66">
        <v>0</v>
      </c>
      <c r="U66" t="s">
        <v>287</v>
      </c>
      <c r="V66">
        <v>0</v>
      </c>
      <c r="AE66" t="s">
        <v>287</v>
      </c>
      <c r="AF66">
        <v>0</v>
      </c>
      <c r="AN66" t="s">
        <v>287</v>
      </c>
      <c r="AO66">
        <v>0</v>
      </c>
      <c r="AT66" s="134" t="s">
        <v>287</v>
      </c>
      <c r="AU66" s="134">
        <v>0</v>
      </c>
    </row>
    <row r="67" spans="2:47" x14ac:dyDescent="0.2">
      <c r="B67" s="98" t="s">
        <v>288</v>
      </c>
      <c r="C67" s="100">
        <v>-1.5236474529999999</v>
      </c>
      <c r="E67" t="s">
        <v>288</v>
      </c>
      <c r="F67">
        <v>-21.19360665</v>
      </c>
      <c r="U67" t="s">
        <v>288</v>
      </c>
      <c r="V67">
        <v>2.6645355469999998</v>
      </c>
      <c r="AE67" t="s">
        <v>288</v>
      </c>
      <c r="AF67">
        <v>-23.696649090000001</v>
      </c>
      <c r="AN67" t="s">
        <v>288</v>
      </c>
      <c r="AO67">
        <v>-9.5192005670000004</v>
      </c>
      <c r="AT67" s="134" t="s">
        <v>288</v>
      </c>
      <c r="AU67" s="134">
        <v>2.8402129490000001</v>
      </c>
    </row>
    <row r="68" spans="2:47" x14ac:dyDescent="0.2">
      <c r="B68" s="98" t="s">
        <v>289</v>
      </c>
      <c r="C68" s="100">
        <v>-1.543470852</v>
      </c>
      <c r="E68" s="11">
        <v>0.375</v>
      </c>
      <c r="O68" s="11"/>
      <c r="U68" t="s">
        <v>289</v>
      </c>
      <c r="V68">
        <v>-2.043470852</v>
      </c>
      <c r="AE68" s="11">
        <v>0.375</v>
      </c>
      <c r="AN68" s="11">
        <v>0.375</v>
      </c>
      <c r="AT68" s="134" t="s">
        <v>289</v>
      </c>
      <c r="AU68" s="134">
        <v>-34.651909269999997</v>
      </c>
    </row>
    <row r="69" spans="2:47" x14ac:dyDescent="0.2">
      <c r="B69" s="98" t="s">
        <v>290</v>
      </c>
      <c r="C69" s="100">
        <v>-4.4095230709999997</v>
      </c>
      <c r="E69" t="s">
        <v>15</v>
      </c>
      <c r="U69" t="s">
        <v>290</v>
      </c>
      <c r="V69">
        <v>-7.3889910700000003</v>
      </c>
      <c r="AE69" t="s">
        <v>15</v>
      </c>
      <c r="AN69" t="s">
        <v>15</v>
      </c>
      <c r="AT69" s="134" t="s">
        <v>290</v>
      </c>
      <c r="AU69" s="134">
        <v>-4.7321309009999997</v>
      </c>
    </row>
    <row r="70" spans="2:47" x14ac:dyDescent="0.2">
      <c r="B70" s="99">
        <v>0.29166666666666669</v>
      </c>
      <c r="C70" s="98"/>
      <c r="E70" t="s">
        <v>286</v>
      </c>
      <c r="F70">
        <v>-1.6416665939999999</v>
      </c>
      <c r="U70" s="11">
        <v>0.29166666666666669</v>
      </c>
      <c r="AE70" t="s">
        <v>286</v>
      </c>
      <c r="AF70">
        <v>0.96341338620000005</v>
      </c>
      <c r="AN70" t="s">
        <v>286</v>
      </c>
      <c r="AO70">
        <v>-3.4049456089999999</v>
      </c>
      <c r="AT70" s="135">
        <v>0.29166666666666669</v>
      </c>
      <c r="AU70" s="134"/>
    </row>
    <row r="71" spans="2:47" ht="29" x14ac:dyDescent="0.2">
      <c r="B71" s="98" t="s">
        <v>15</v>
      </c>
      <c r="C71" s="98"/>
      <c r="E71" t="s">
        <v>287</v>
      </c>
      <c r="F71">
        <v>0</v>
      </c>
      <c r="U71" t="s">
        <v>15</v>
      </c>
      <c r="AE71" t="s">
        <v>287</v>
      </c>
      <c r="AF71">
        <v>0</v>
      </c>
      <c r="AN71" t="s">
        <v>287</v>
      </c>
      <c r="AO71">
        <v>0</v>
      </c>
      <c r="AT71" s="134" t="s">
        <v>15</v>
      </c>
      <c r="AU71" s="134"/>
    </row>
    <row r="72" spans="2:47" x14ac:dyDescent="0.2">
      <c r="B72" s="98" t="s">
        <v>286</v>
      </c>
      <c r="C72" s="100">
        <v>-1.456422036</v>
      </c>
      <c r="E72" t="s">
        <v>288</v>
      </c>
      <c r="F72">
        <v>-0.68492864269999998</v>
      </c>
      <c r="L72" s="64"/>
      <c r="U72" t="s">
        <v>286</v>
      </c>
      <c r="V72">
        <v>-1.059378036</v>
      </c>
      <c r="AE72" t="s">
        <v>288</v>
      </c>
      <c r="AF72">
        <v>-0.36131664279999998</v>
      </c>
      <c r="AN72" t="s">
        <v>288</v>
      </c>
      <c r="AO72">
        <v>0.76192335720000004</v>
      </c>
      <c r="AT72" s="134" t="s">
        <v>286</v>
      </c>
      <c r="AU72" s="134">
        <v>-1.6017207710000001</v>
      </c>
    </row>
    <row r="73" spans="2:47" x14ac:dyDescent="0.2">
      <c r="B73" s="98" t="s">
        <v>287</v>
      </c>
      <c r="C73" s="100">
        <v>0</v>
      </c>
      <c r="E73" s="11">
        <v>0.41666666666666669</v>
      </c>
      <c r="L73" s="64"/>
      <c r="O73" s="11"/>
      <c r="U73" t="s">
        <v>287</v>
      </c>
      <c r="V73">
        <v>0</v>
      </c>
      <c r="AE73" s="11">
        <v>0.41666666666666669</v>
      </c>
      <c r="AN73" s="11">
        <v>0.41666666666666669</v>
      </c>
      <c r="AT73" s="134" t="s">
        <v>287</v>
      </c>
      <c r="AU73" s="134">
        <v>0</v>
      </c>
    </row>
    <row r="74" spans="2:47" x14ac:dyDescent="0.2">
      <c r="B74" s="98" t="s">
        <v>288</v>
      </c>
      <c r="C74" s="100">
        <v>-0.92397318569999998</v>
      </c>
      <c r="E74" t="s">
        <v>15</v>
      </c>
      <c r="L74" s="64"/>
      <c r="U74" t="s">
        <v>288</v>
      </c>
      <c r="V74">
        <v>4.2933068150000002</v>
      </c>
      <c r="AE74" t="s">
        <v>15</v>
      </c>
      <c r="AN74" t="s">
        <v>15</v>
      </c>
      <c r="AT74" s="134" t="s">
        <v>288</v>
      </c>
      <c r="AU74" s="134">
        <v>8.9845614949999995</v>
      </c>
    </row>
    <row r="75" spans="2:47" x14ac:dyDescent="0.2">
      <c r="B75" s="98" t="s">
        <v>289</v>
      </c>
      <c r="C75" s="100">
        <v>-1.6276130799999999</v>
      </c>
      <c r="E75" t="s">
        <v>286</v>
      </c>
      <c r="F75">
        <v>-3.263450282</v>
      </c>
      <c r="L75" s="64"/>
      <c r="U75" t="s">
        <v>289</v>
      </c>
      <c r="V75">
        <v>-2.6276130790000001</v>
      </c>
      <c r="AE75" t="s">
        <v>286</v>
      </c>
      <c r="AF75">
        <v>-0.55931024770000004</v>
      </c>
      <c r="AN75" t="s">
        <v>286</v>
      </c>
      <c r="AO75">
        <v>-2.8719002570000001</v>
      </c>
      <c r="AT75" s="134" t="s">
        <v>289</v>
      </c>
      <c r="AU75" s="134">
        <v>-35.45410047</v>
      </c>
    </row>
    <row r="76" spans="2:47" x14ac:dyDescent="0.2">
      <c r="B76" s="98" t="s">
        <v>290</v>
      </c>
      <c r="C76" s="100">
        <v>-22.532665359999999</v>
      </c>
      <c r="E76" t="s">
        <v>287</v>
      </c>
      <c r="F76">
        <v>0</v>
      </c>
      <c r="L76" s="64"/>
      <c r="U76" t="s">
        <v>290</v>
      </c>
      <c r="V76">
        <v>-28.413743790000002</v>
      </c>
      <c r="AE76" t="s">
        <v>287</v>
      </c>
      <c r="AF76">
        <v>0</v>
      </c>
      <c r="AN76" t="s">
        <v>287</v>
      </c>
      <c r="AO76">
        <v>0</v>
      </c>
      <c r="AT76" s="134" t="s">
        <v>290</v>
      </c>
      <c r="AU76" s="134">
        <v>-8.0441754250000006</v>
      </c>
    </row>
    <row r="77" spans="2:47" x14ac:dyDescent="0.2">
      <c r="B77" s="99">
        <v>0.33333333333333331</v>
      </c>
      <c r="C77" s="98"/>
      <c r="E77" t="s">
        <v>288</v>
      </c>
      <c r="F77">
        <v>-0.8945211837</v>
      </c>
      <c r="L77" s="64"/>
      <c r="U77" s="11">
        <v>0.33333333333333331</v>
      </c>
      <c r="AE77" t="s">
        <v>288</v>
      </c>
      <c r="AF77">
        <v>1.0247688210000001</v>
      </c>
      <c r="AN77" t="s">
        <v>288</v>
      </c>
      <c r="AO77">
        <v>2.8470788250000001</v>
      </c>
      <c r="AT77" s="135">
        <v>0.33333333333333331</v>
      </c>
      <c r="AU77" s="134"/>
    </row>
    <row r="78" spans="2:47" ht="29" x14ac:dyDescent="0.2">
      <c r="B78" s="98" t="s">
        <v>15</v>
      </c>
      <c r="C78" s="98"/>
      <c r="E78" s="11">
        <v>0.45833333333333331</v>
      </c>
      <c r="O78" s="11"/>
      <c r="U78" t="s">
        <v>15</v>
      </c>
      <c r="AE78" s="11">
        <v>0.45833333333333331</v>
      </c>
      <c r="AN78" s="11">
        <v>0.45833333333333331</v>
      </c>
      <c r="AT78" s="134" t="s">
        <v>15</v>
      </c>
      <c r="AU78" s="134"/>
    </row>
    <row r="79" spans="2:47" x14ac:dyDescent="0.2">
      <c r="B79" s="98" t="s">
        <v>286</v>
      </c>
      <c r="C79" s="100">
        <v>-1.2981537649999999</v>
      </c>
      <c r="E79" t="s">
        <v>15</v>
      </c>
      <c r="L79" s="64"/>
      <c r="U79" t="s">
        <v>286</v>
      </c>
      <c r="V79">
        <v>-2.0876537650000002</v>
      </c>
      <c r="AE79" t="s">
        <v>15</v>
      </c>
      <c r="AN79" t="s">
        <v>15</v>
      </c>
      <c r="AT79" s="134" t="s">
        <v>286</v>
      </c>
      <c r="AU79" s="134">
        <v>-4.1544036049999997</v>
      </c>
    </row>
    <row r="80" spans="2:47" x14ac:dyDescent="0.2">
      <c r="B80" s="98" t="s">
        <v>287</v>
      </c>
      <c r="C80" s="100">
        <v>0</v>
      </c>
      <c r="E80" t="s">
        <v>286</v>
      </c>
      <c r="F80">
        <v>-2.483516668</v>
      </c>
      <c r="L80" s="64"/>
      <c r="U80" t="s">
        <v>287</v>
      </c>
      <c r="V80">
        <v>0</v>
      </c>
      <c r="AE80" t="s">
        <v>286</v>
      </c>
      <c r="AF80">
        <v>-0.64915666139999995</v>
      </c>
      <c r="AN80" t="s">
        <v>286</v>
      </c>
      <c r="AO80">
        <v>-1.632746681</v>
      </c>
      <c r="AT80" s="134" t="s">
        <v>287</v>
      </c>
      <c r="AU80" s="134">
        <v>0</v>
      </c>
    </row>
    <row r="81" spans="2:47" x14ac:dyDescent="0.2">
      <c r="B81" s="98" t="s">
        <v>288</v>
      </c>
      <c r="C81" s="100">
        <v>-9.9490028230000007</v>
      </c>
      <c r="E81" t="s">
        <v>287</v>
      </c>
      <c r="F81">
        <v>0</v>
      </c>
      <c r="L81" s="64"/>
      <c r="U81" t="s">
        <v>288</v>
      </c>
      <c r="V81">
        <v>-10.65932606</v>
      </c>
      <c r="AE81" t="s">
        <v>287</v>
      </c>
      <c r="AF81">
        <v>0</v>
      </c>
      <c r="AN81" t="s">
        <v>287</v>
      </c>
      <c r="AO81">
        <v>0</v>
      </c>
      <c r="AT81" s="134" t="s">
        <v>288</v>
      </c>
      <c r="AU81" s="134">
        <v>-3.913591753</v>
      </c>
    </row>
    <row r="82" spans="2:47" x14ac:dyDescent="0.2">
      <c r="B82" s="98" t="s">
        <v>289</v>
      </c>
      <c r="C82" s="100">
        <v>-2.4559799930000001</v>
      </c>
      <c r="E82" t="s">
        <v>288</v>
      </c>
      <c r="F82">
        <v>-5.5783925310000003E-2</v>
      </c>
      <c r="L82" s="64"/>
      <c r="U82" t="s">
        <v>289</v>
      </c>
      <c r="V82">
        <v>-3.9559749929999999</v>
      </c>
      <c r="AE82" t="s">
        <v>288</v>
      </c>
      <c r="AF82">
        <v>1.85304607</v>
      </c>
      <c r="AN82" t="s">
        <v>288</v>
      </c>
      <c r="AO82">
        <v>9.0292460729999995</v>
      </c>
      <c r="AT82" s="134" t="s">
        <v>289</v>
      </c>
      <c r="AU82" s="134">
        <v>-13.907177920000001</v>
      </c>
    </row>
    <row r="83" spans="2:47" x14ac:dyDescent="0.2">
      <c r="B83" s="98" t="s">
        <v>290</v>
      </c>
      <c r="C83" s="100">
        <v>-2.3955193119999998</v>
      </c>
      <c r="E83" s="11">
        <v>0.5</v>
      </c>
      <c r="L83" s="64"/>
      <c r="O83" s="11"/>
      <c r="U83" t="s">
        <v>290</v>
      </c>
      <c r="V83">
        <v>-14.821179300000001</v>
      </c>
      <c r="AE83" s="11">
        <v>0.5</v>
      </c>
      <c r="AN83" s="11">
        <v>0.5</v>
      </c>
      <c r="AT83" s="134" t="s">
        <v>290</v>
      </c>
      <c r="AU83" s="134">
        <v>-17.764427940000001</v>
      </c>
    </row>
    <row r="84" spans="2:47" x14ac:dyDescent="0.2">
      <c r="B84" s="99">
        <v>0.375</v>
      </c>
      <c r="C84" s="98"/>
      <c r="E84" t="s">
        <v>15</v>
      </c>
      <c r="L84" s="64"/>
      <c r="U84" s="11">
        <v>0.375</v>
      </c>
      <c r="AE84" t="s">
        <v>15</v>
      </c>
      <c r="AN84" t="s">
        <v>15</v>
      </c>
      <c r="AT84" s="135">
        <v>0.375</v>
      </c>
      <c r="AU84" s="134"/>
    </row>
    <row r="85" spans="2:47" ht="29" x14ac:dyDescent="0.2">
      <c r="B85" s="98" t="s">
        <v>15</v>
      </c>
      <c r="C85" s="98"/>
      <c r="E85" t="s">
        <v>286</v>
      </c>
      <c r="F85">
        <v>-3.816665821</v>
      </c>
      <c r="U85" t="s">
        <v>15</v>
      </c>
      <c r="AE85" t="s">
        <v>286</v>
      </c>
      <c r="AF85">
        <v>-1.8427901390000001</v>
      </c>
      <c r="AN85" t="s">
        <v>286</v>
      </c>
      <c r="AO85">
        <v>-4.041360139</v>
      </c>
      <c r="AT85" s="134" t="s">
        <v>15</v>
      </c>
      <c r="AU85" s="134"/>
    </row>
    <row r="86" spans="2:47" x14ac:dyDescent="0.2">
      <c r="B86" s="98" t="s">
        <v>286</v>
      </c>
      <c r="C86" s="100">
        <v>-1.641666614</v>
      </c>
      <c r="E86" t="s">
        <v>287</v>
      </c>
      <c r="F86">
        <v>0</v>
      </c>
      <c r="U86" t="s">
        <v>286</v>
      </c>
      <c r="V86">
        <v>-3.4049456139999998</v>
      </c>
      <c r="AE86" t="s">
        <v>287</v>
      </c>
      <c r="AF86">
        <v>0</v>
      </c>
      <c r="AN86" t="s">
        <v>287</v>
      </c>
      <c r="AO86">
        <v>0</v>
      </c>
      <c r="AT86" s="134" t="s">
        <v>286</v>
      </c>
      <c r="AU86" s="134">
        <v>-4.99734341</v>
      </c>
    </row>
    <row r="87" spans="2:47" x14ac:dyDescent="0.2">
      <c r="B87" s="98" t="s">
        <v>287</v>
      </c>
      <c r="C87" s="100">
        <v>0</v>
      </c>
      <c r="E87" t="s">
        <v>288</v>
      </c>
      <c r="F87">
        <v>-0.74021136470000004</v>
      </c>
      <c r="L87" s="64"/>
      <c r="U87" t="s">
        <v>287</v>
      </c>
      <c r="V87">
        <v>0</v>
      </c>
      <c r="AE87" t="s">
        <v>288</v>
      </c>
      <c r="AF87">
        <v>8.3625586219999999</v>
      </c>
      <c r="AN87" t="s">
        <v>288</v>
      </c>
      <c r="AO87">
        <v>36.48965862</v>
      </c>
      <c r="AT87" s="134" t="s">
        <v>287</v>
      </c>
      <c r="AU87" s="134">
        <v>0</v>
      </c>
    </row>
    <row r="88" spans="2:47" x14ac:dyDescent="0.2">
      <c r="B88" s="98" t="s">
        <v>288</v>
      </c>
      <c r="C88" s="100">
        <v>-0.68492864279999999</v>
      </c>
      <c r="E88" s="11">
        <v>0.54166666666666663</v>
      </c>
      <c r="L88" s="64"/>
      <c r="O88" s="11"/>
      <c r="U88" t="s">
        <v>288</v>
      </c>
      <c r="V88">
        <v>0.76192335720000004</v>
      </c>
      <c r="AE88" s="11">
        <v>0.54166666666666663</v>
      </c>
      <c r="AN88" s="11">
        <v>0.54166666666666663</v>
      </c>
      <c r="AT88" s="134" t="s">
        <v>288</v>
      </c>
      <c r="AU88" s="134">
        <v>0.6353230433</v>
      </c>
    </row>
    <row r="89" spans="2:47" x14ac:dyDescent="0.2">
      <c r="B89" s="98" t="s">
        <v>289</v>
      </c>
      <c r="C89" s="100">
        <v>-31.637678659999999</v>
      </c>
      <c r="E89" t="s">
        <v>15</v>
      </c>
      <c r="L89" s="64"/>
      <c r="U89" t="s">
        <v>289</v>
      </c>
      <c r="V89">
        <v>-29.291137840000001</v>
      </c>
      <c r="AE89" t="s">
        <v>15</v>
      </c>
      <c r="AN89" t="s">
        <v>15</v>
      </c>
      <c r="AT89" s="134" t="s">
        <v>289</v>
      </c>
      <c r="AU89" s="134">
        <v>-31.684259650000001</v>
      </c>
    </row>
    <row r="90" spans="2:47" x14ac:dyDescent="0.2">
      <c r="B90" s="98" t="s">
        <v>290</v>
      </c>
      <c r="C90" s="100">
        <v>0.44622590410000001</v>
      </c>
      <c r="E90" t="s">
        <v>286</v>
      </c>
      <c r="F90">
        <v>-2.287055032</v>
      </c>
      <c r="L90" s="64"/>
      <c r="U90" t="s">
        <v>290</v>
      </c>
      <c r="V90">
        <v>-0.89048409589999999</v>
      </c>
      <c r="AE90" t="s">
        <v>286</v>
      </c>
      <c r="AF90">
        <v>-0.54662503110000005</v>
      </c>
      <c r="AN90" t="s">
        <v>286</v>
      </c>
      <c r="AO90">
        <v>-3.4683930310000002</v>
      </c>
      <c r="AT90" s="134" t="s">
        <v>290</v>
      </c>
      <c r="AU90" s="134">
        <v>-1.081758193</v>
      </c>
    </row>
    <row r="91" spans="2:47" x14ac:dyDescent="0.2">
      <c r="B91" s="99">
        <v>0.41666666666666669</v>
      </c>
      <c r="C91" s="98"/>
      <c r="E91" t="s">
        <v>287</v>
      </c>
      <c r="F91">
        <v>0</v>
      </c>
      <c r="L91" s="64"/>
      <c r="U91" s="11">
        <v>0.41666666666666669</v>
      </c>
      <c r="AE91" t="s">
        <v>287</v>
      </c>
      <c r="AF91">
        <v>0</v>
      </c>
      <c r="AN91" t="s">
        <v>287</v>
      </c>
      <c r="AO91">
        <v>0</v>
      </c>
      <c r="AT91" s="135">
        <v>0.41666666666666669</v>
      </c>
      <c r="AU91" s="134"/>
    </row>
    <row r="92" spans="2:47" ht="29" x14ac:dyDescent="0.2">
      <c r="B92" s="98" t="s">
        <v>15</v>
      </c>
      <c r="C92" s="98"/>
      <c r="E92" t="s">
        <v>288</v>
      </c>
      <c r="F92">
        <v>-1.854625086</v>
      </c>
      <c r="U92" t="s">
        <v>15</v>
      </c>
      <c r="AE92" t="s">
        <v>288</v>
      </c>
      <c r="AF92">
        <v>-1.1235360860000001</v>
      </c>
      <c r="AN92" t="s">
        <v>288</v>
      </c>
      <c r="AO92">
        <v>0.55683291420000003</v>
      </c>
      <c r="AT92" s="134" t="s">
        <v>15</v>
      </c>
      <c r="AU92" s="134"/>
    </row>
    <row r="93" spans="2:47" x14ac:dyDescent="0.2">
      <c r="B93" s="98" t="s">
        <v>286</v>
      </c>
      <c r="C93" s="100">
        <v>-3.263450282</v>
      </c>
      <c r="E93" s="11">
        <v>0.58333333333333337</v>
      </c>
      <c r="L93" s="64"/>
      <c r="O93" s="11"/>
      <c r="U93" t="s">
        <v>286</v>
      </c>
      <c r="V93">
        <v>-2.8719002819999999</v>
      </c>
      <c r="AE93" s="11">
        <v>0.58333333333333337</v>
      </c>
      <c r="AN93" s="11">
        <v>0.58333333333333337</v>
      </c>
      <c r="AT93" s="134" t="s">
        <v>286</v>
      </c>
      <c r="AU93" s="134">
        <v>-3.1329103190000001</v>
      </c>
    </row>
    <row r="94" spans="2:47" x14ac:dyDescent="0.2">
      <c r="B94" s="98" t="s">
        <v>287</v>
      </c>
      <c r="C94" s="100">
        <v>0</v>
      </c>
      <c r="E94" t="s">
        <v>15</v>
      </c>
      <c r="L94" s="64"/>
      <c r="U94" t="s">
        <v>287</v>
      </c>
      <c r="V94">
        <v>0</v>
      </c>
      <c r="AE94" t="s">
        <v>15</v>
      </c>
      <c r="AN94" t="s">
        <v>15</v>
      </c>
      <c r="AT94" s="134" t="s">
        <v>287</v>
      </c>
      <c r="AU94" s="134">
        <v>0</v>
      </c>
    </row>
    <row r="95" spans="2:47" x14ac:dyDescent="0.2">
      <c r="B95" s="98" t="s">
        <v>288</v>
      </c>
      <c r="C95" s="100">
        <v>-0.89452118349999998</v>
      </c>
      <c r="E95" t="s">
        <v>286</v>
      </c>
      <c r="F95">
        <v>-2.4917554659999999</v>
      </c>
      <c r="L95" s="64"/>
      <c r="U95" t="s">
        <v>288</v>
      </c>
      <c r="V95">
        <v>2.8470788159999998</v>
      </c>
      <c r="AE95" t="s">
        <v>286</v>
      </c>
      <c r="AF95">
        <v>-0.74737546690000001</v>
      </c>
      <c r="AN95" t="s">
        <v>286</v>
      </c>
      <c r="AO95">
        <v>-2.5845654840000001</v>
      </c>
      <c r="AT95" s="134" t="s">
        <v>288</v>
      </c>
      <c r="AU95" s="134">
        <v>2.8653233419999999</v>
      </c>
    </row>
    <row r="96" spans="2:47" x14ac:dyDescent="0.2">
      <c r="B96" s="98" t="s">
        <v>289</v>
      </c>
      <c r="C96" s="100">
        <v>-35.837450060000002</v>
      </c>
      <c r="E96" t="s">
        <v>287</v>
      </c>
      <c r="F96">
        <v>0</v>
      </c>
      <c r="L96" s="64"/>
      <c r="U96" t="s">
        <v>289</v>
      </c>
      <c r="V96">
        <v>-27.210704920000001</v>
      </c>
      <c r="AE96" t="s">
        <v>287</v>
      </c>
      <c r="AF96">
        <v>0</v>
      </c>
      <c r="AN96" t="s">
        <v>287</v>
      </c>
      <c r="AO96">
        <v>0</v>
      </c>
      <c r="AT96" s="134" t="s">
        <v>289</v>
      </c>
      <c r="AU96" s="134">
        <v>-30.77891073</v>
      </c>
    </row>
    <row r="97" spans="2:47" x14ac:dyDescent="0.2">
      <c r="B97" s="98" t="s">
        <v>290</v>
      </c>
      <c r="C97" s="100">
        <v>-2.3709948459999999</v>
      </c>
      <c r="E97" t="s">
        <v>288</v>
      </c>
      <c r="F97">
        <v>-1.397319975</v>
      </c>
      <c r="L97" s="64"/>
      <c r="U97" t="s">
        <v>290</v>
      </c>
      <c r="V97">
        <v>-4.4067648459999997</v>
      </c>
      <c r="AE97" t="s">
        <v>288</v>
      </c>
      <c r="AF97">
        <v>0.46556002689999998</v>
      </c>
      <c r="AN97" t="s">
        <v>288</v>
      </c>
      <c r="AO97">
        <v>2.0315500329999998</v>
      </c>
      <c r="AT97" s="134" t="s">
        <v>290</v>
      </c>
      <c r="AU97" s="134">
        <v>-4.7922055390000002</v>
      </c>
    </row>
    <row r="98" spans="2:47" x14ac:dyDescent="0.2">
      <c r="B98" s="99">
        <v>0.45833333333333331</v>
      </c>
      <c r="C98" s="98"/>
      <c r="E98" s="11">
        <v>0.625</v>
      </c>
      <c r="L98" s="64"/>
      <c r="O98" s="11"/>
      <c r="U98" s="11">
        <v>0.45833333333333331</v>
      </c>
      <c r="AE98" s="11">
        <v>0.625</v>
      </c>
      <c r="AN98" s="11">
        <v>0.625</v>
      </c>
      <c r="AT98" s="135">
        <v>0.45833333333333331</v>
      </c>
      <c r="AU98" s="134"/>
    </row>
    <row r="99" spans="2:47" ht="29" x14ac:dyDescent="0.2">
      <c r="B99" s="98" t="s">
        <v>15</v>
      </c>
      <c r="C99" s="98"/>
      <c r="E99" t="s">
        <v>15</v>
      </c>
      <c r="U99" t="s">
        <v>15</v>
      </c>
      <c r="AE99" t="s">
        <v>15</v>
      </c>
      <c r="AN99" t="s">
        <v>15</v>
      </c>
      <c r="AT99" s="134" t="s">
        <v>15</v>
      </c>
      <c r="AU99" s="134"/>
    </row>
    <row r="100" spans="2:47" x14ac:dyDescent="0.2">
      <c r="B100" s="98" t="s">
        <v>286</v>
      </c>
      <c r="C100" s="100">
        <v>-2.483516662</v>
      </c>
      <c r="E100" t="s">
        <v>286</v>
      </c>
      <c r="F100">
        <v>-2.318183951</v>
      </c>
      <c r="L100" s="64"/>
      <c r="U100" t="s">
        <v>286</v>
      </c>
      <c r="V100">
        <v>-1.632746662</v>
      </c>
      <c r="AE100" t="s">
        <v>286</v>
      </c>
      <c r="AF100">
        <v>-1.0566539500000001</v>
      </c>
      <c r="AN100" t="s">
        <v>286</v>
      </c>
      <c r="AO100">
        <v>-2.3341439500000001</v>
      </c>
      <c r="AT100" s="134" t="s">
        <v>286</v>
      </c>
      <c r="AU100" s="134">
        <v>-1.737171346</v>
      </c>
    </row>
    <row r="101" spans="2:47" x14ac:dyDescent="0.2">
      <c r="B101" s="98" t="s">
        <v>287</v>
      </c>
      <c r="C101" s="100">
        <v>0</v>
      </c>
      <c r="E101" t="s">
        <v>287</v>
      </c>
      <c r="F101">
        <v>0</v>
      </c>
      <c r="L101" s="64"/>
      <c r="U101" t="s">
        <v>287</v>
      </c>
      <c r="V101">
        <v>0</v>
      </c>
      <c r="AE101" t="s">
        <v>287</v>
      </c>
      <c r="AF101">
        <v>0</v>
      </c>
      <c r="AN101" t="s">
        <v>287</v>
      </c>
      <c r="AO101">
        <v>0</v>
      </c>
      <c r="AT101" s="134" t="s">
        <v>287</v>
      </c>
      <c r="AU101" s="134">
        <v>0</v>
      </c>
    </row>
    <row r="102" spans="2:47" x14ac:dyDescent="0.2">
      <c r="B102" s="98" t="s">
        <v>288</v>
      </c>
      <c r="C102" s="100">
        <v>-5.5783926089999998E-2</v>
      </c>
      <c r="E102" t="s">
        <v>288</v>
      </c>
      <c r="F102">
        <v>-0.48161345960000002</v>
      </c>
      <c r="L102" s="64"/>
      <c r="U102" t="s">
        <v>288</v>
      </c>
      <c r="V102">
        <v>9.0292460739999996</v>
      </c>
      <c r="AE102" t="s">
        <v>288</v>
      </c>
      <c r="AF102">
        <v>1.3323065300000001</v>
      </c>
      <c r="AN102" t="s">
        <v>288</v>
      </c>
      <c r="AO102">
        <v>5.9698865300000001</v>
      </c>
      <c r="AT102" s="134" t="s">
        <v>288</v>
      </c>
      <c r="AU102" s="134">
        <v>9.3046043639999994</v>
      </c>
    </row>
    <row r="103" spans="2:47" x14ac:dyDescent="0.2">
      <c r="B103" s="98" t="s">
        <v>289</v>
      </c>
      <c r="C103" s="100">
        <v>-36.073969650000002</v>
      </c>
      <c r="E103" s="11">
        <v>0.66666666666666663</v>
      </c>
      <c r="L103" s="64"/>
      <c r="O103" s="11"/>
      <c r="U103" t="s">
        <v>289</v>
      </c>
      <c r="V103">
        <v>-31.747817059999999</v>
      </c>
      <c r="AE103" s="11">
        <v>0.66666666666666663</v>
      </c>
      <c r="AN103" s="11">
        <v>0.66666666666666663</v>
      </c>
      <c r="AT103" s="134" t="s">
        <v>289</v>
      </c>
      <c r="AU103" s="134">
        <v>-27.842530069999999</v>
      </c>
    </row>
    <row r="104" spans="2:47" x14ac:dyDescent="0.2">
      <c r="B104" s="98" t="s">
        <v>290</v>
      </c>
      <c r="C104" s="100">
        <v>0.15855897930000001</v>
      </c>
      <c r="E104" t="s">
        <v>15</v>
      </c>
      <c r="L104" s="64"/>
      <c r="U104" t="s">
        <v>290</v>
      </c>
      <c r="V104">
        <v>-7.2310810209999996</v>
      </c>
      <c r="AE104" t="s">
        <v>15</v>
      </c>
      <c r="AN104" t="s">
        <v>15</v>
      </c>
      <c r="AT104" s="134" t="s">
        <v>290</v>
      </c>
      <c r="AU104" s="134">
        <v>-8.0552296810000001</v>
      </c>
    </row>
    <row r="105" spans="2:47" x14ac:dyDescent="0.2">
      <c r="B105" s="99">
        <v>0.5</v>
      </c>
      <c r="C105" s="98"/>
      <c r="E105" t="s">
        <v>286</v>
      </c>
      <c r="F105">
        <v>-2.4415448500000001</v>
      </c>
      <c r="U105" s="11">
        <v>0.5</v>
      </c>
      <c r="AE105" t="s">
        <v>286</v>
      </c>
      <c r="AF105">
        <v>-1.14268485</v>
      </c>
      <c r="AN105" t="s">
        <v>286</v>
      </c>
      <c r="AO105">
        <v>-2.1228948499999998</v>
      </c>
      <c r="AT105" s="135">
        <v>0.5</v>
      </c>
      <c r="AU105" s="134"/>
    </row>
    <row r="106" spans="2:47" ht="29" x14ac:dyDescent="0.2">
      <c r="B106" s="98" t="s">
        <v>15</v>
      </c>
      <c r="C106" s="98"/>
      <c r="E106" t="s">
        <v>287</v>
      </c>
      <c r="F106">
        <v>0</v>
      </c>
      <c r="U106" t="s">
        <v>15</v>
      </c>
      <c r="AE106" t="s">
        <v>287</v>
      </c>
      <c r="AF106">
        <v>0</v>
      </c>
      <c r="AN106" t="s">
        <v>287</v>
      </c>
      <c r="AO106">
        <v>0</v>
      </c>
      <c r="AT106" s="134" t="s">
        <v>15</v>
      </c>
      <c r="AU106" s="134"/>
    </row>
    <row r="107" spans="2:47" x14ac:dyDescent="0.2">
      <c r="B107" s="98" t="s">
        <v>286</v>
      </c>
      <c r="C107" s="100">
        <v>-3.8700269820000002</v>
      </c>
      <c r="E107" t="s">
        <v>288</v>
      </c>
      <c r="F107">
        <v>-1.6593348670000001</v>
      </c>
      <c r="L107" s="64"/>
      <c r="U107" t="s">
        <v>286</v>
      </c>
      <c r="V107">
        <v>-4.0413601379999999</v>
      </c>
      <c r="AE107" t="s">
        <v>288</v>
      </c>
      <c r="AF107">
        <v>-18.402691749999999</v>
      </c>
      <c r="AN107" t="s">
        <v>288</v>
      </c>
      <c r="AO107">
        <v>5.7564267899999999</v>
      </c>
      <c r="AT107" s="134" t="s">
        <v>286</v>
      </c>
      <c r="AU107" s="134">
        <v>-4.434843882</v>
      </c>
    </row>
    <row r="108" spans="2:47" x14ac:dyDescent="0.2">
      <c r="B108" s="98" t="s">
        <v>287</v>
      </c>
      <c r="C108" s="100">
        <v>0</v>
      </c>
      <c r="E108" s="11">
        <v>0.70833333333333337</v>
      </c>
      <c r="L108" s="64"/>
      <c r="O108" s="11"/>
      <c r="U108" t="s">
        <v>287</v>
      </c>
      <c r="V108">
        <v>0</v>
      </c>
      <c r="AE108" s="11">
        <v>0.70833333333333337</v>
      </c>
      <c r="AN108" s="11">
        <v>0.70833333333333337</v>
      </c>
      <c r="AT108" s="134" t="s">
        <v>287</v>
      </c>
      <c r="AU108" s="134">
        <v>0</v>
      </c>
    </row>
    <row r="109" spans="2:47" x14ac:dyDescent="0.2">
      <c r="B109" s="98" t="s">
        <v>288</v>
      </c>
      <c r="C109" s="100">
        <v>-1.382016084</v>
      </c>
      <c r="E109" t="s">
        <v>15</v>
      </c>
      <c r="L109" s="64"/>
      <c r="U109" t="s">
        <v>288</v>
      </c>
      <c r="V109">
        <v>36.48965862</v>
      </c>
      <c r="AE109" t="s">
        <v>15</v>
      </c>
      <c r="AN109" t="s">
        <v>15</v>
      </c>
      <c r="AT109" s="134" t="s">
        <v>288</v>
      </c>
      <c r="AU109" s="134">
        <v>6.9217374820000002</v>
      </c>
    </row>
    <row r="110" spans="2:47" x14ac:dyDescent="0.2">
      <c r="B110" s="98" t="s">
        <v>289</v>
      </c>
      <c r="C110" s="100">
        <v>-13.737796469999999</v>
      </c>
      <c r="E110" t="s">
        <v>286</v>
      </c>
      <c r="F110">
        <v>-1.9129120369999999</v>
      </c>
      <c r="L110" s="64"/>
      <c r="U110" t="s">
        <v>289</v>
      </c>
      <c r="V110">
        <v>-41.303780570000001</v>
      </c>
      <c r="AE110" t="s">
        <v>286</v>
      </c>
      <c r="AF110">
        <v>6.5679475730000001E-3</v>
      </c>
      <c r="AN110" t="s">
        <v>286</v>
      </c>
      <c r="AO110">
        <v>-3.9047840520000001</v>
      </c>
      <c r="AT110" s="134" t="s">
        <v>289</v>
      </c>
      <c r="AU110" s="134">
        <v>-13.651304809999999</v>
      </c>
    </row>
    <row r="111" spans="2:47" x14ac:dyDescent="0.2">
      <c r="B111" s="98" t="s">
        <v>290</v>
      </c>
      <c r="C111" s="100">
        <v>14.60979624</v>
      </c>
      <c r="E111" t="s">
        <v>287</v>
      </c>
      <c r="F111">
        <v>0</v>
      </c>
      <c r="L111" s="64"/>
      <c r="U111" t="s">
        <v>290</v>
      </c>
      <c r="V111">
        <v>-18.667766319999998</v>
      </c>
      <c r="AE111" t="s">
        <v>287</v>
      </c>
      <c r="AF111">
        <v>0</v>
      </c>
      <c r="AN111" t="s">
        <v>287</v>
      </c>
      <c r="AO111">
        <v>0</v>
      </c>
      <c r="AT111" s="134" t="s">
        <v>290</v>
      </c>
      <c r="AU111" s="134">
        <v>-17.50855486</v>
      </c>
    </row>
    <row r="112" spans="2:47" x14ac:dyDescent="0.2">
      <c r="B112" s="99">
        <v>0.54166666666666663</v>
      </c>
      <c r="C112" s="98"/>
      <c r="E112" t="s">
        <v>288</v>
      </c>
      <c r="F112">
        <v>-1.13321943</v>
      </c>
      <c r="U112" s="11">
        <v>0.54166666666666663</v>
      </c>
      <c r="AE112" t="s">
        <v>288</v>
      </c>
      <c r="AF112">
        <v>-0.73624793030000002</v>
      </c>
      <c r="AN112" t="s">
        <v>288</v>
      </c>
      <c r="AO112">
        <v>0.1816740697</v>
      </c>
      <c r="AT112" s="135">
        <v>0.54166666666666663</v>
      </c>
      <c r="AU112" s="134"/>
    </row>
    <row r="113" spans="2:47" ht="29" x14ac:dyDescent="0.2">
      <c r="B113" s="98" t="s">
        <v>15</v>
      </c>
      <c r="C113" s="98"/>
      <c r="E113" s="11">
        <v>0.75</v>
      </c>
      <c r="O113" s="11"/>
      <c r="U113" t="s">
        <v>15</v>
      </c>
      <c r="AE113" s="11">
        <v>0.75</v>
      </c>
      <c r="AN113" s="11">
        <v>0.75</v>
      </c>
      <c r="AT113" s="134" t="s">
        <v>15</v>
      </c>
      <c r="AU113" s="134"/>
    </row>
    <row r="114" spans="2:47" x14ac:dyDescent="0.2">
      <c r="B114" s="98" t="s">
        <v>286</v>
      </c>
      <c r="C114" s="100">
        <v>-2.287055031</v>
      </c>
      <c r="E114" t="s">
        <v>15</v>
      </c>
      <c r="U114" t="s">
        <v>286</v>
      </c>
      <c r="V114">
        <v>-3.4683930310000002</v>
      </c>
      <c r="AE114" t="s">
        <v>15</v>
      </c>
      <c r="AN114" t="s">
        <v>15</v>
      </c>
      <c r="AT114" s="134" t="s">
        <v>286</v>
      </c>
      <c r="AU114" s="134">
        <v>-5.546735913</v>
      </c>
    </row>
    <row r="115" spans="2:47" x14ac:dyDescent="0.2">
      <c r="B115" s="98" t="s">
        <v>287</v>
      </c>
      <c r="C115" s="100">
        <v>0</v>
      </c>
      <c r="E115" t="s">
        <v>286</v>
      </c>
      <c r="F115">
        <v>-3.025229387</v>
      </c>
      <c r="U115" t="s">
        <v>287</v>
      </c>
      <c r="V115">
        <v>0</v>
      </c>
      <c r="AE115" t="s">
        <v>286</v>
      </c>
      <c r="AF115">
        <v>-1.06386939</v>
      </c>
      <c r="AN115" t="s">
        <v>286</v>
      </c>
      <c r="AO115">
        <v>-2.5859294020000001</v>
      </c>
      <c r="AT115" s="134" t="s">
        <v>287</v>
      </c>
      <c r="AU115" s="134">
        <v>0</v>
      </c>
    </row>
    <row r="116" spans="2:47" x14ac:dyDescent="0.2">
      <c r="B116" s="98" t="s">
        <v>288</v>
      </c>
      <c r="C116" s="100">
        <v>-1.854625086</v>
      </c>
      <c r="E116" t="s">
        <v>287</v>
      </c>
      <c r="F116">
        <v>0</v>
      </c>
      <c r="U116" t="s">
        <v>288</v>
      </c>
      <c r="V116">
        <v>0.55683291420000003</v>
      </c>
      <c r="AE116" t="s">
        <v>287</v>
      </c>
      <c r="AF116">
        <v>0</v>
      </c>
      <c r="AN116" t="s">
        <v>287</v>
      </c>
      <c r="AO116">
        <v>0</v>
      </c>
      <c r="AT116" s="134" t="s">
        <v>288</v>
      </c>
      <c r="AU116" s="134">
        <v>0.61389122460000001</v>
      </c>
    </row>
    <row r="117" spans="2:47" x14ac:dyDescent="0.2">
      <c r="B117" s="98" t="s">
        <v>289</v>
      </c>
      <c r="C117" s="100">
        <v>-25.73312812</v>
      </c>
      <c r="E117" t="s">
        <v>288</v>
      </c>
      <c r="F117">
        <v>-0.94455105610000001</v>
      </c>
      <c r="U117" t="s">
        <v>289</v>
      </c>
      <c r="V117">
        <v>-29.179545990000001</v>
      </c>
      <c r="AE117" t="s">
        <v>288</v>
      </c>
      <c r="AF117">
        <v>0.74760899780000001</v>
      </c>
      <c r="AN117" t="s">
        <v>288</v>
      </c>
      <c r="AO117">
        <v>1.3218589540000001</v>
      </c>
      <c r="AT117" s="134" t="s">
        <v>289</v>
      </c>
      <c r="AU117" s="134">
        <v>-32.537996229999997</v>
      </c>
    </row>
    <row r="118" spans="2:47" x14ac:dyDescent="0.2">
      <c r="B118" s="98" t="s">
        <v>290</v>
      </c>
      <c r="C118" s="100">
        <v>0.63319247680000001</v>
      </c>
      <c r="E118" s="11">
        <v>0.79166666666666663</v>
      </c>
      <c r="O118" s="11"/>
      <c r="U118" t="s">
        <v>290</v>
      </c>
      <c r="V118">
        <v>-1.260642523</v>
      </c>
      <c r="AE118" s="11">
        <v>0.79166666666666663</v>
      </c>
      <c r="AN118" s="11">
        <v>0.79166666666666663</v>
      </c>
      <c r="AT118" s="134" t="s">
        <v>290</v>
      </c>
      <c r="AU118" s="134">
        <v>-1.079351438</v>
      </c>
    </row>
    <row r="119" spans="2:47" x14ac:dyDescent="0.2">
      <c r="B119" s="99">
        <v>0.58333333333333337</v>
      </c>
      <c r="C119" s="98"/>
      <c r="E119" t="s">
        <v>15</v>
      </c>
      <c r="U119" s="11">
        <v>0.58333333333333337</v>
      </c>
      <c r="AE119" t="s">
        <v>15</v>
      </c>
      <c r="AN119" t="s">
        <v>15</v>
      </c>
      <c r="AT119" s="135">
        <v>0.58333333333333337</v>
      </c>
      <c r="AU119" s="134"/>
    </row>
    <row r="120" spans="2:47" ht="29" x14ac:dyDescent="0.2">
      <c r="B120" s="98" t="s">
        <v>15</v>
      </c>
      <c r="C120" s="98"/>
      <c r="E120" t="s">
        <v>286</v>
      </c>
      <c r="F120">
        <v>-2.498280726</v>
      </c>
      <c r="U120" t="s">
        <v>15</v>
      </c>
      <c r="AE120" t="s">
        <v>286</v>
      </c>
      <c r="AF120">
        <v>-1.427860726</v>
      </c>
      <c r="AN120" t="s">
        <v>286</v>
      </c>
      <c r="AO120">
        <v>-1.3063107389999999</v>
      </c>
      <c r="AT120" s="134" t="s">
        <v>15</v>
      </c>
      <c r="AU120" s="134"/>
    </row>
    <row r="121" spans="2:47" x14ac:dyDescent="0.2">
      <c r="B121" s="98" t="s">
        <v>286</v>
      </c>
      <c r="C121" s="100">
        <v>-2.4917554659999999</v>
      </c>
      <c r="E121" t="s">
        <v>287</v>
      </c>
      <c r="F121">
        <v>0</v>
      </c>
      <c r="U121" t="s">
        <v>286</v>
      </c>
      <c r="V121">
        <v>-2.584565467</v>
      </c>
      <c r="AE121" t="s">
        <v>287</v>
      </c>
      <c r="AF121">
        <v>0</v>
      </c>
      <c r="AN121" t="s">
        <v>287</v>
      </c>
      <c r="AO121">
        <v>0</v>
      </c>
      <c r="AT121" s="134" t="s">
        <v>286</v>
      </c>
      <c r="AU121" s="134">
        <v>-4.1030931769999999</v>
      </c>
    </row>
    <row r="122" spans="2:47" x14ac:dyDescent="0.2">
      <c r="B122" s="98" t="s">
        <v>287</v>
      </c>
      <c r="C122" s="100">
        <v>0</v>
      </c>
      <c r="E122" t="s">
        <v>288</v>
      </c>
      <c r="F122">
        <v>0.34845665799999997</v>
      </c>
      <c r="U122" t="s">
        <v>287</v>
      </c>
      <c r="V122">
        <v>0</v>
      </c>
      <c r="AE122" t="s">
        <v>288</v>
      </c>
      <c r="AF122">
        <v>1.983536658</v>
      </c>
      <c r="AN122" t="s">
        <v>288</v>
      </c>
      <c r="AO122">
        <v>5.4903566990000003</v>
      </c>
      <c r="AT122" s="134" t="s">
        <v>287</v>
      </c>
      <c r="AU122" s="134">
        <v>0</v>
      </c>
    </row>
    <row r="123" spans="2:47" x14ac:dyDescent="0.2">
      <c r="B123" s="98" t="s">
        <v>288</v>
      </c>
      <c r="C123" s="100">
        <v>-1.397319975</v>
      </c>
      <c r="E123" s="11">
        <v>0.83333333333333337</v>
      </c>
      <c r="O123" s="11"/>
      <c r="U123" t="s">
        <v>288</v>
      </c>
      <c r="V123">
        <v>2.031550024</v>
      </c>
      <c r="AE123" s="11">
        <v>0.83333333333333337</v>
      </c>
      <c r="AN123" s="11">
        <v>0.83333333333333337</v>
      </c>
      <c r="AT123" s="134" t="s">
        <v>288</v>
      </c>
      <c r="AU123" s="134">
        <v>2.5372598079999999</v>
      </c>
    </row>
    <row r="124" spans="2:47" x14ac:dyDescent="0.2">
      <c r="B124" s="98" t="s">
        <v>289</v>
      </c>
      <c r="C124" s="100">
        <v>-34.137112379999998</v>
      </c>
      <c r="E124" t="s">
        <v>15</v>
      </c>
      <c r="U124" t="s">
        <v>289</v>
      </c>
      <c r="V124">
        <v>-23.195030450000001</v>
      </c>
      <c r="AE124" t="s">
        <v>15</v>
      </c>
      <c r="AN124" t="s">
        <v>15</v>
      </c>
      <c r="AT124" s="134" t="s">
        <v>289</v>
      </c>
      <c r="AU124" s="134">
        <v>-35.787649930000001</v>
      </c>
    </row>
    <row r="125" spans="2:47" x14ac:dyDescent="0.2">
      <c r="B125" s="98" t="s">
        <v>290</v>
      </c>
      <c r="C125" s="100">
        <v>-4.4980783390000001</v>
      </c>
      <c r="E125" t="s">
        <v>286</v>
      </c>
      <c r="F125">
        <v>-2.2336860970000001</v>
      </c>
      <c r="U125" t="s">
        <v>290</v>
      </c>
      <c r="V125">
        <v>-6.2775303569999998</v>
      </c>
      <c r="AE125" t="s">
        <v>286</v>
      </c>
      <c r="AF125">
        <v>-1.1590185449999999</v>
      </c>
      <c r="AN125" t="s">
        <v>286</v>
      </c>
      <c r="AO125">
        <v>0.65221145650000001</v>
      </c>
      <c r="AT125" s="134" t="s">
        <v>290</v>
      </c>
      <c r="AU125" s="134">
        <v>-5.0381044319999999</v>
      </c>
    </row>
    <row r="126" spans="2:47" x14ac:dyDescent="0.2">
      <c r="B126" s="99">
        <v>0.625</v>
      </c>
      <c r="C126" s="98"/>
      <c r="E126" t="s">
        <v>287</v>
      </c>
      <c r="F126">
        <v>0</v>
      </c>
      <c r="U126" s="11">
        <v>0.625</v>
      </c>
      <c r="AE126" t="s">
        <v>287</v>
      </c>
      <c r="AF126">
        <v>0</v>
      </c>
      <c r="AN126" t="s">
        <v>287</v>
      </c>
      <c r="AO126">
        <v>0</v>
      </c>
      <c r="AT126" s="135">
        <v>0.625</v>
      </c>
      <c r="AU126" s="134"/>
    </row>
    <row r="127" spans="2:47" ht="29" x14ac:dyDescent="0.2">
      <c r="B127" s="98" t="s">
        <v>15</v>
      </c>
      <c r="C127" s="98"/>
      <c r="E127" t="s">
        <v>288</v>
      </c>
      <c r="F127">
        <v>-1.4348560180000001</v>
      </c>
      <c r="U127" t="s">
        <v>15</v>
      </c>
      <c r="AE127" t="s">
        <v>288</v>
      </c>
      <c r="AF127">
        <v>8.2247219999999999</v>
      </c>
      <c r="AN127" t="s">
        <v>288</v>
      </c>
      <c r="AO127">
        <v>30.305821980000001</v>
      </c>
      <c r="AT127" s="134" t="s">
        <v>15</v>
      </c>
      <c r="AU127" s="134"/>
    </row>
    <row r="128" spans="2:47" x14ac:dyDescent="0.2">
      <c r="B128" s="98" t="s">
        <v>286</v>
      </c>
      <c r="C128" s="100">
        <v>-2.3181839499999999</v>
      </c>
      <c r="U128" t="s">
        <v>286</v>
      </c>
      <c r="V128">
        <v>-2.3341439500000001</v>
      </c>
      <c r="AT128" s="134" t="s">
        <v>286</v>
      </c>
      <c r="AU128" s="134">
        <v>-2.6189423600000001</v>
      </c>
    </row>
    <row r="129" spans="2:47" x14ac:dyDescent="0.2">
      <c r="B129" s="98" t="s">
        <v>287</v>
      </c>
      <c r="C129" s="100">
        <v>0</v>
      </c>
      <c r="U129" t="s">
        <v>287</v>
      </c>
      <c r="V129">
        <v>0</v>
      </c>
      <c r="AT129" s="134" t="s">
        <v>287</v>
      </c>
      <c r="AU129" s="134">
        <v>0</v>
      </c>
    </row>
    <row r="130" spans="2:47" x14ac:dyDescent="0.2">
      <c r="B130" s="98" t="s">
        <v>288</v>
      </c>
      <c r="C130" s="100">
        <v>-0.48161347059999998</v>
      </c>
      <c r="U130" t="s">
        <v>288</v>
      </c>
      <c r="V130">
        <v>5.9698865300000001</v>
      </c>
      <c r="AT130" s="134" t="s">
        <v>288</v>
      </c>
      <c r="AU130" s="134">
        <v>8.9662508110000001</v>
      </c>
    </row>
    <row r="131" spans="2:47" x14ac:dyDescent="0.2">
      <c r="B131" s="98" t="s">
        <v>289</v>
      </c>
      <c r="C131" s="100">
        <v>-26.025576900000001</v>
      </c>
      <c r="U131" t="s">
        <v>289</v>
      </c>
      <c r="V131">
        <v>-35.939370719999999</v>
      </c>
      <c r="AT131" s="134" t="s">
        <v>289</v>
      </c>
      <c r="AU131" s="134">
        <v>-36.752136749999998</v>
      </c>
    </row>
    <row r="132" spans="2:47" x14ac:dyDescent="0.2">
      <c r="B132" s="98" t="s">
        <v>290</v>
      </c>
      <c r="C132" s="100">
        <v>-4.2416752830000002</v>
      </c>
      <c r="U132" t="s">
        <v>290</v>
      </c>
      <c r="V132">
        <v>-9.0927452469999999</v>
      </c>
      <c r="AT132" s="134" t="s">
        <v>290</v>
      </c>
      <c r="AU132" s="134">
        <v>-8.6741149760000003</v>
      </c>
    </row>
    <row r="133" spans="2:47" x14ac:dyDescent="0.2">
      <c r="B133" s="99">
        <v>0.66666666666666663</v>
      </c>
      <c r="C133" s="98"/>
      <c r="U133" s="11">
        <v>0.66666666666666663</v>
      </c>
      <c r="AT133" s="135">
        <v>0.66666666666666663</v>
      </c>
      <c r="AU133" s="134"/>
    </row>
    <row r="134" spans="2:47" ht="29" x14ac:dyDescent="0.2">
      <c r="B134" s="98" t="s">
        <v>15</v>
      </c>
      <c r="C134" s="98"/>
      <c r="U134" t="s">
        <v>15</v>
      </c>
      <c r="AT134" s="134" t="s">
        <v>15</v>
      </c>
      <c r="AU134" s="134"/>
    </row>
    <row r="135" spans="2:47" x14ac:dyDescent="0.2">
      <c r="B135" s="98" t="s">
        <v>286</v>
      </c>
      <c r="C135" s="100">
        <v>-2.4415448500000001</v>
      </c>
      <c r="U135" t="s">
        <v>286</v>
      </c>
      <c r="V135">
        <v>-2.1228948499999998</v>
      </c>
      <c r="AT135" s="134" t="s">
        <v>286</v>
      </c>
      <c r="AU135" s="134">
        <v>-4.4789726830000003</v>
      </c>
    </row>
    <row r="136" spans="2:47" x14ac:dyDescent="0.2">
      <c r="B136" s="98" t="s">
        <v>287</v>
      </c>
      <c r="C136" s="100">
        <v>0</v>
      </c>
      <c r="U136" t="s">
        <v>287</v>
      </c>
      <c r="V136">
        <v>0</v>
      </c>
      <c r="AT136" s="134" t="s">
        <v>287</v>
      </c>
      <c r="AU136" s="134">
        <v>0</v>
      </c>
    </row>
    <row r="137" spans="2:47" x14ac:dyDescent="0.2">
      <c r="B137" s="98" t="s">
        <v>288</v>
      </c>
      <c r="C137" s="100">
        <v>-14.549174020000001</v>
      </c>
      <c r="U137" t="s">
        <v>288</v>
      </c>
      <c r="V137">
        <v>6.82055392</v>
      </c>
      <c r="AT137" s="134" t="s">
        <v>288</v>
      </c>
      <c r="AU137" s="134">
        <v>9.5811584639999996</v>
      </c>
    </row>
    <row r="138" spans="2:47" x14ac:dyDescent="0.2">
      <c r="B138" s="98" t="s">
        <v>289</v>
      </c>
      <c r="C138" s="100">
        <v>-35.268667139999998</v>
      </c>
      <c r="U138" t="s">
        <v>289</v>
      </c>
      <c r="V138">
        <v>-37.847618709999999</v>
      </c>
      <c r="AT138" s="134" t="s">
        <v>289</v>
      </c>
      <c r="AU138" s="134">
        <v>-13.57065055</v>
      </c>
    </row>
    <row r="139" spans="2:47" x14ac:dyDescent="0.2">
      <c r="B139" s="98" t="s">
        <v>290</v>
      </c>
      <c r="C139" s="100">
        <v>-43.318065769999997</v>
      </c>
      <c r="U139" t="s">
        <v>290</v>
      </c>
      <c r="V139">
        <v>-31.086533979999999</v>
      </c>
      <c r="AT139" s="134" t="s">
        <v>290</v>
      </c>
      <c r="AU139" s="134">
        <v>-17.427900569999998</v>
      </c>
    </row>
    <row r="140" spans="2:47" x14ac:dyDescent="0.2">
      <c r="B140" s="99">
        <v>0.70833333333333337</v>
      </c>
      <c r="C140" s="98"/>
      <c r="U140" s="11">
        <v>0.70833333333333337</v>
      </c>
      <c r="AT140" s="135">
        <v>0.70833333333333337</v>
      </c>
      <c r="AU140" s="134"/>
    </row>
    <row r="141" spans="2:47" ht="29" x14ac:dyDescent="0.2">
      <c r="B141" s="98" t="s">
        <v>15</v>
      </c>
      <c r="C141" s="98"/>
      <c r="U141" t="s">
        <v>15</v>
      </c>
      <c r="AT141" s="134" t="s">
        <v>15</v>
      </c>
      <c r="AU141" s="134"/>
    </row>
    <row r="142" spans="2:47" x14ac:dyDescent="0.2">
      <c r="B142" s="98" t="s">
        <v>286</v>
      </c>
      <c r="C142" s="100">
        <v>-1.912912052</v>
      </c>
      <c r="U142" t="s">
        <v>286</v>
      </c>
      <c r="V142">
        <v>-3.9047840520000001</v>
      </c>
      <c r="AT142" s="134" t="s">
        <v>286</v>
      </c>
      <c r="AU142" s="134">
        <v>-5.1279558810000001</v>
      </c>
    </row>
    <row r="143" spans="2:47" x14ac:dyDescent="0.2">
      <c r="B143" s="98" t="s">
        <v>287</v>
      </c>
      <c r="C143" s="100">
        <v>0</v>
      </c>
      <c r="U143" t="s">
        <v>287</v>
      </c>
      <c r="V143">
        <v>0</v>
      </c>
      <c r="AT143" s="134" t="s">
        <v>287</v>
      </c>
      <c r="AU143" s="134">
        <v>0</v>
      </c>
    </row>
    <row r="144" spans="2:47" x14ac:dyDescent="0.2">
      <c r="B144" s="98" t="s">
        <v>288</v>
      </c>
      <c r="C144" s="100">
        <v>-1.13321943</v>
      </c>
      <c r="U144" t="s">
        <v>288</v>
      </c>
      <c r="V144">
        <v>0.1816740697</v>
      </c>
      <c r="AT144" s="134" t="s">
        <v>288</v>
      </c>
      <c r="AU144" s="134">
        <v>0.47145213209999998</v>
      </c>
    </row>
    <row r="145" spans="2:47" x14ac:dyDescent="0.2">
      <c r="B145" s="98" t="s">
        <v>289</v>
      </c>
      <c r="C145" s="100">
        <v>-28.897640119999998</v>
      </c>
      <c r="U145" t="s">
        <v>289</v>
      </c>
      <c r="V145">
        <v>-30.36113585</v>
      </c>
      <c r="AT145" s="134" t="s">
        <v>289</v>
      </c>
      <c r="AU145" s="134">
        <v>-20.631842509999998</v>
      </c>
    </row>
    <row r="146" spans="2:47" x14ac:dyDescent="0.2">
      <c r="B146" s="98" t="s">
        <v>290</v>
      </c>
      <c r="C146" s="100">
        <v>-0.66595545840000003</v>
      </c>
      <c r="U146" t="s">
        <v>290</v>
      </c>
      <c r="V146">
        <v>-1.7973454579999999</v>
      </c>
      <c r="AT146" s="134" t="s">
        <v>290</v>
      </c>
      <c r="AU146" s="134">
        <v>-1.0423522679999999</v>
      </c>
    </row>
    <row r="147" spans="2:47" x14ac:dyDescent="0.2">
      <c r="B147" s="99">
        <v>0.75</v>
      </c>
      <c r="C147" s="98"/>
      <c r="U147" s="11">
        <v>0.75</v>
      </c>
      <c r="AT147" s="135">
        <v>0.75</v>
      </c>
      <c r="AU147" s="134"/>
    </row>
    <row r="148" spans="2:47" ht="29" x14ac:dyDescent="0.2">
      <c r="B148" s="98" t="s">
        <v>15</v>
      </c>
      <c r="C148" s="98"/>
      <c r="U148" t="s">
        <v>15</v>
      </c>
      <c r="AT148" s="134" t="s">
        <v>15</v>
      </c>
      <c r="AU148" s="134"/>
    </row>
    <row r="149" spans="2:47" x14ac:dyDescent="0.2">
      <c r="B149" s="98" t="s">
        <v>286</v>
      </c>
      <c r="C149" s="100">
        <v>-3.025229398</v>
      </c>
      <c r="U149" t="s">
        <v>286</v>
      </c>
      <c r="V149">
        <v>-2.5859293980000002</v>
      </c>
      <c r="AT149" s="134" t="s">
        <v>286</v>
      </c>
      <c r="AU149" s="134">
        <v>-3.3942869400000002</v>
      </c>
    </row>
    <row r="150" spans="2:47" x14ac:dyDescent="0.2">
      <c r="B150" s="98" t="s">
        <v>287</v>
      </c>
      <c r="C150" s="100">
        <v>0</v>
      </c>
      <c r="U150" t="s">
        <v>287</v>
      </c>
      <c r="V150">
        <v>0</v>
      </c>
      <c r="AT150" s="134" t="s">
        <v>287</v>
      </c>
      <c r="AU150" s="134">
        <v>0</v>
      </c>
    </row>
    <row r="151" spans="2:47" x14ac:dyDescent="0.2">
      <c r="B151" s="98" t="s">
        <v>288</v>
      </c>
      <c r="C151" s="100">
        <v>-0.94455104769999998</v>
      </c>
      <c r="U151" t="s">
        <v>288</v>
      </c>
      <c r="V151">
        <v>1.3218589519999999</v>
      </c>
      <c r="AT151" s="134" t="s">
        <v>288</v>
      </c>
      <c r="AU151" s="134">
        <v>2.3625718080000002</v>
      </c>
    </row>
    <row r="152" spans="2:47" x14ac:dyDescent="0.2">
      <c r="B152" s="98" t="s">
        <v>289</v>
      </c>
      <c r="C152" s="100">
        <v>-34.358444679999998</v>
      </c>
      <c r="U152" t="s">
        <v>289</v>
      </c>
      <c r="V152">
        <v>-35.576964490000002</v>
      </c>
      <c r="AT152" s="134" t="s">
        <v>289</v>
      </c>
      <c r="AU152" s="134">
        <v>-34.138488500000001</v>
      </c>
    </row>
    <row r="153" spans="2:47" x14ac:dyDescent="0.2">
      <c r="B153" s="98" t="s">
        <v>290</v>
      </c>
      <c r="C153" s="100">
        <v>-6.0456573799999997</v>
      </c>
      <c r="U153" t="s">
        <v>290</v>
      </c>
      <c r="V153">
        <v>-6.8333693799999997</v>
      </c>
      <c r="AT153" s="134" t="s">
        <v>290</v>
      </c>
      <c r="AU153" s="134">
        <v>-5.0392633770000002</v>
      </c>
    </row>
    <row r="154" spans="2:47" x14ac:dyDescent="0.2">
      <c r="B154" s="99">
        <v>0.79166666666666663</v>
      </c>
      <c r="C154" s="98"/>
      <c r="U154" s="11">
        <v>0.79166666666666663</v>
      </c>
      <c r="AT154" s="135">
        <v>0.79166666666666663</v>
      </c>
      <c r="AU154" s="134"/>
    </row>
    <row r="155" spans="2:47" ht="29" x14ac:dyDescent="0.2">
      <c r="B155" s="98" t="s">
        <v>15</v>
      </c>
      <c r="C155" s="98"/>
      <c r="U155" t="s">
        <v>15</v>
      </c>
      <c r="AT155" s="134" t="s">
        <v>15</v>
      </c>
      <c r="AU155" s="134"/>
    </row>
    <row r="156" spans="2:47" x14ac:dyDescent="0.2">
      <c r="B156" s="98" t="s">
        <v>286</v>
      </c>
      <c r="C156" s="100">
        <v>-2.498280726</v>
      </c>
      <c r="U156" t="s">
        <v>286</v>
      </c>
      <c r="V156">
        <v>-1.306310726</v>
      </c>
      <c r="AT156" s="134" t="s">
        <v>286</v>
      </c>
      <c r="AU156" s="134">
        <v>-2.3449642690000001</v>
      </c>
    </row>
    <row r="157" spans="2:47" x14ac:dyDescent="0.2">
      <c r="B157" s="98" t="s">
        <v>287</v>
      </c>
      <c r="C157" s="100">
        <v>0</v>
      </c>
      <c r="U157" t="s">
        <v>287</v>
      </c>
      <c r="V157">
        <v>0</v>
      </c>
      <c r="AT157" s="134" t="s">
        <v>287</v>
      </c>
      <c r="AU157" s="134">
        <v>0</v>
      </c>
    </row>
    <row r="158" spans="2:47" x14ac:dyDescent="0.2">
      <c r="B158" s="98" t="s">
        <v>288</v>
      </c>
      <c r="C158" s="100">
        <v>0.34845665749999999</v>
      </c>
      <c r="U158" t="s">
        <v>288</v>
      </c>
      <c r="V158">
        <v>5.4903566579999996</v>
      </c>
      <c r="AT158" s="134" t="s">
        <v>288</v>
      </c>
      <c r="AU158" s="134">
        <v>8.7611906079999997</v>
      </c>
    </row>
    <row r="159" spans="2:47" x14ac:dyDescent="0.2">
      <c r="B159" s="98" t="s">
        <v>289</v>
      </c>
      <c r="C159" s="100">
        <v>-34.301926080000001</v>
      </c>
      <c r="U159" t="s">
        <v>289</v>
      </c>
      <c r="V159">
        <v>-35.62119723</v>
      </c>
      <c r="AT159" s="134" t="s">
        <v>289</v>
      </c>
      <c r="AU159" s="134">
        <v>-36.740722179999999</v>
      </c>
    </row>
    <row r="160" spans="2:47" x14ac:dyDescent="0.2">
      <c r="B160" s="98" t="s">
        <v>290</v>
      </c>
      <c r="C160" s="100">
        <v>-30.074909259999998</v>
      </c>
      <c r="U160" t="s">
        <v>290</v>
      </c>
      <c r="V160">
        <v>-35.121930570000004</v>
      </c>
      <c r="AT160" s="134" t="s">
        <v>290</v>
      </c>
      <c r="AU160" s="134">
        <v>-8.6394565589999992</v>
      </c>
    </row>
    <row r="161" spans="2:47" x14ac:dyDescent="0.2">
      <c r="B161" s="99">
        <v>0.83333333333333337</v>
      </c>
      <c r="C161" s="98"/>
      <c r="U161" s="11">
        <v>0.83333333333333337</v>
      </c>
      <c r="AT161" s="135">
        <v>0.83333333333333337</v>
      </c>
      <c r="AU161" s="134"/>
    </row>
    <row r="162" spans="2:47" ht="29" x14ac:dyDescent="0.2">
      <c r="B162" s="98" t="s">
        <v>15</v>
      </c>
      <c r="C162" s="98"/>
      <c r="U162" t="s">
        <v>15</v>
      </c>
      <c r="AT162" s="134" t="s">
        <v>15</v>
      </c>
      <c r="AU162" s="134"/>
    </row>
    <row r="163" spans="2:47" x14ac:dyDescent="0.2">
      <c r="B163" s="98" t="s">
        <v>286</v>
      </c>
      <c r="C163" s="100">
        <v>-2.242960117</v>
      </c>
      <c r="U163" t="s">
        <v>286</v>
      </c>
      <c r="V163">
        <v>0.6522114564</v>
      </c>
      <c r="AT163" s="134" t="s">
        <v>286</v>
      </c>
      <c r="AU163" s="134">
        <v>-4.5350751799999998</v>
      </c>
    </row>
    <row r="164" spans="2:47" x14ac:dyDescent="0.2">
      <c r="B164" s="98" t="s">
        <v>287</v>
      </c>
      <c r="C164" s="100">
        <v>0</v>
      </c>
      <c r="U164" t="s">
        <v>287</v>
      </c>
      <c r="V164">
        <v>0</v>
      </c>
      <c r="AT164" s="134" t="s">
        <v>287</v>
      </c>
      <c r="AU164" s="134">
        <v>0</v>
      </c>
    </row>
    <row r="165" spans="2:47" x14ac:dyDescent="0.2">
      <c r="B165" s="98" t="s">
        <v>288</v>
      </c>
      <c r="C165" s="100">
        <v>0.68287505130000004</v>
      </c>
      <c r="U165" t="s">
        <v>288</v>
      </c>
      <c r="V165">
        <v>30.305821980000001</v>
      </c>
      <c r="AT165" s="134" t="s">
        <v>288</v>
      </c>
      <c r="AU165" s="134">
        <v>7.4504612310000002</v>
      </c>
    </row>
    <row r="166" spans="2:47" x14ac:dyDescent="0.2">
      <c r="B166" s="98" t="s">
        <v>289</v>
      </c>
      <c r="C166" s="100">
        <v>-11.363868999999999</v>
      </c>
      <c r="U166" t="s">
        <v>289</v>
      </c>
      <c r="V166">
        <v>-34.274869539999997</v>
      </c>
      <c r="AT166" s="134" t="s">
        <v>289</v>
      </c>
      <c r="AU166" s="134">
        <v>-13.19539762</v>
      </c>
    </row>
    <row r="167" spans="2:47" x14ac:dyDescent="0.2">
      <c r="B167" s="98" t="s">
        <v>290</v>
      </c>
      <c r="C167" s="100">
        <v>10.93073104</v>
      </c>
      <c r="U167" t="s">
        <v>290</v>
      </c>
      <c r="V167">
        <v>-34.556676070000002</v>
      </c>
      <c r="AT167" s="134" t="s">
        <v>290</v>
      </c>
      <c r="AU167" s="134">
        <v>-17.022218429999999</v>
      </c>
    </row>
    <row r="168" spans="2:47" x14ac:dyDescent="0.2">
      <c r="B168" s="98"/>
      <c r="C168" s="98"/>
      <c r="AT168" s="134"/>
      <c r="AU168" s="134"/>
    </row>
    <row r="169" spans="2:47" x14ac:dyDescent="0.2">
      <c r="B169" s="98"/>
      <c r="C169" s="98"/>
      <c r="AT169" s="134"/>
      <c r="AU169" s="134"/>
    </row>
    <row r="170" spans="2:47" x14ac:dyDescent="0.2">
      <c r="B170" s="98"/>
      <c r="C170" s="98"/>
      <c r="AT170" s="134"/>
      <c r="AU170" s="134"/>
    </row>
    <row r="171" spans="2:47" x14ac:dyDescent="0.2">
      <c r="B171" s="98"/>
      <c r="C171" s="98"/>
      <c r="AT171" s="134"/>
      <c r="AU171" s="134"/>
    </row>
    <row r="172" spans="2:47" x14ac:dyDescent="0.2">
      <c r="B172" s="98"/>
      <c r="C172" s="98"/>
      <c r="AT172" s="134"/>
      <c r="AU172" s="134"/>
    </row>
    <row r="173" spans="2:47" x14ac:dyDescent="0.2">
      <c r="B173" s="98"/>
      <c r="C173" s="98"/>
      <c r="AT173" s="134"/>
      <c r="AU173" s="134"/>
    </row>
    <row r="174" spans="2:47" x14ac:dyDescent="0.2">
      <c r="B174" s="98"/>
      <c r="C174" s="98"/>
      <c r="AT174" s="134"/>
      <c r="AU174" s="134"/>
    </row>
    <row r="175" spans="2:47" x14ac:dyDescent="0.2">
      <c r="B175" s="98"/>
      <c r="C175" s="98"/>
      <c r="AT175" s="134"/>
      <c r="AU175" s="134"/>
    </row>
    <row r="176" spans="2:47" x14ac:dyDescent="0.2">
      <c r="B176" s="98"/>
      <c r="C176" s="98"/>
      <c r="AT176" s="134"/>
      <c r="AU176" s="134"/>
    </row>
    <row r="177" spans="2:47" x14ac:dyDescent="0.2">
      <c r="B177" s="98"/>
      <c r="C177" s="98"/>
      <c r="AT177" s="134"/>
      <c r="AU177" s="134"/>
    </row>
    <row r="178" spans="2:47" x14ac:dyDescent="0.2">
      <c r="B178" s="98"/>
      <c r="C178" s="98"/>
      <c r="AT178" s="134"/>
      <c r="AU178" s="134"/>
    </row>
    <row r="179" spans="2:47" x14ac:dyDescent="0.2">
      <c r="B179" s="98"/>
      <c r="C179" s="98"/>
      <c r="AT179" s="134"/>
      <c r="AU179" s="134"/>
    </row>
    <row r="180" spans="2:47" x14ac:dyDescent="0.2">
      <c r="B180" s="98"/>
      <c r="C180" s="98"/>
      <c r="AT180" s="134"/>
      <c r="AU180" s="134"/>
    </row>
    <row r="181" spans="2:47" x14ac:dyDescent="0.2">
      <c r="B181" s="98"/>
      <c r="C181" s="98"/>
      <c r="AT181" s="134"/>
      <c r="AU181" s="134"/>
    </row>
    <row r="182" spans="2:47" x14ac:dyDescent="0.2">
      <c r="B182" s="98"/>
      <c r="C182" s="98"/>
      <c r="AT182" s="134"/>
      <c r="AU182" s="134"/>
    </row>
    <row r="183" spans="2:47" x14ac:dyDescent="0.2">
      <c r="B183" s="98"/>
      <c r="C183" s="98"/>
      <c r="AT183" s="134"/>
      <c r="AU183" s="134"/>
    </row>
    <row r="184" spans="2:47" x14ac:dyDescent="0.2">
      <c r="B184" s="98"/>
      <c r="C184" s="98"/>
      <c r="AT184" s="134"/>
      <c r="AU184" s="134"/>
    </row>
    <row r="185" spans="2:47" x14ac:dyDescent="0.2">
      <c r="B185" s="98"/>
      <c r="C185" s="98"/>
      <c r="AT185" s="134"/>
      <c r="AU185" s="134"/>
    </row>
    <row r="186" spans="2:47" x14ac:dyDescent="0.2">
      <c r="B186" s="98"/>
      <c r="C186" s="98"/>
      <c r="AT186" s="134"/>
      <c r="AU186" s="134"/>
    </row>
    <row r="187" spans="2:47" x14ac:dyDescent="0.2">
      <c r="B187" s="98"/>
      <c r="C187" s="98"/>
      <c r="AT187" s="134"/>
      <c r="AU187" s="134"/>
    </row>
    <row r="188" spans="2:47" x14ac:dyDescent="0.2">
      <c r="B188" s="98"/>
      <c r="C188" s="98"/>
      <c r="AT188" s="134"/>
      <c r="AU188" s="134"/>
    </row>
    <row r="189" spans="2:47" x14ac:dyDescent="0.2">
      <c r="B189" s="98"/>
      <c r="C189" s="98"/>
      <c r="AT189" s="134"/>
      <c r="AU189" s="134"/>
    </row>
    <row r="190" spans="2:47" x14ac:dyDescent="0.2">
      <c r="B190" s="98"/>
      <c r="C190" s="98"/>
      <c r="AT190" s="134"/>
      <c r="AU190" s="134"/>
    </row>
    <row r="191" spans="2:47" x14ac:dyDescent="0.2">
      <c r="B191" s="98"/>
      <c r="C191" s="98"/>
      <c r="AT191" s="134"/>
      <c r="AU191" s="134"/>
    </row>
    <row r="192" spans="2:47" x14ac:dyDescent="0.2">
      <c r="B192" s="98"/>
      <c r="C192" s="98"/>
      <c r="AT192" s="134"/>
      <c r="AU192" s="134"/>
    </row>
    <row r="193" spans="2:47" x14ac:dyDescent="0.2">
      <c r="B193" s="98"/>
      <c r="C193" s="98"/>
      <c r="AT193" s="134"/>
      <c r="AU193" s="134"/>
    </row>
    <row r="194" spans="2:47" x14ac:dyDescent="0.2">
      <c r="B194" s="98"/>
      <c r="C194" s="98"/>
      <c r="AT194" s="134"/>
      <c r="AU194" s="134"/>
    </row>
    <row r="195" spans="2:47" x14ac:dyDescent="0.2">
      <c r="B195" s="98"/>
      <c r="C195" s="98"/>
      <c r="AT195" s="134"/>
      <c r="AU195" s="134"/>
    </row>
    <row r="196" spans="2:47" x14ac:dyDescent="0.2">
      <c r="B196" s="98"/>
      <c r="C196" s="98"/>
      <c r="AT196" s="134"/>
      <c r="AU196" s="134"/>
    </row>
    <row r="197" spans="2:47" x14ac:dyDescent="0.2">
      <c r="B197" s="98"/>
      <c r="C197" s="98"/>
      <c r="AT197" s="134"/>
      <c r="AU197" s="134"/>
    </row>
    <row r="198" spans="2:47" x14ac:dyDescent="0.2">
      <c r="B198" s="98"/>
      <c r="C198" s="98"/>
      <c r="AT198" s="134"/>
      <c r="AU198" s="134"/>
    </row>
    <row r="199" spans="2:47" x14ac:dyDescent="0.2">
      <c r="B199" s="98"/>
      <c r="C199" s="98"/>
      <c r="AT199" s="134"/>
      <c r="AU199" s="134"/>
    </row>
    <row r="200" spans="2:47" x14ac:dyDescent="0.2">
      <c r="B200" s="98"/>
      <c r="C200" s="98"/>
      <c r="AT200" s="134"/>
      <c r="AU200" s="134"/>
    </row>
    <row r="201" spans="2:47" x14ac:dyDescent="0.2">
      <c r="B201" s="98"/>
      <c r="C201" s="98"/>
      <c r="AT201" s="134"/>
      <c r="AU201" s="134"/>
    </row>
    <row r="202" spans="2:47" x14ac:dyDescent="0.2">
      <c r="B202" s="98"/>
      <c r="C202" s="98"/>
      <c r="AT202" s="134"/>
      <c r="AU202" s="134"/>
    </row>
    <row r="203" spans="2:47" x14ac:dyDescent="0.2">
      <c r="B203" s="98"/>
      <c r="C203" s="98"/>
      <c r="AT203" s="134"/>
      <c r="AU203" s="134"/>
    </row>
    <row r="204" spans="2:47" x14ac:dyDescent="0.2">
      <c r="B204" s="98"/>
      <c r="C204" s="98"/>
      <c r="AT204" s="134"/>
      <c r="AU204" s="134"/>
    </row>
    <row r="205" spans="2:47" x14ac:dyDescent="0.2">
      <c r="B205" s="98"/>
      <c r="C205" s="98"/>
      <c r="AT205" s="134"/>
      <c r="AU205" s="134"/>
    </row>
    <row r="206" spans="2:47" x14ac:dyDescent="0.2">
      <c r="B206" s="98"/>
      <c r="C206" s="98"/>
      <c r="AT206" s="134"/>
      <c r="AU206" s="134"/>
    </row>
    <row r="207" spans="2:47" x14ac:dyDescent="0.2">
      <c r="B207" s="98"/>
      <c r="C207" s="98"/>
      <c r="AT207" s="134"/>
      <c r="AU207" s="134"/>
    </row>
    <row r="208" spans="2:47" x14ac:dyDescent="0.2">
      <c r="B208" s="98"/>
      <c r="C208" s="98"/>
      <c r="AT208" s="134"/>
      <c r="AU208" s="134"/>
    </row>
    <row r="209" spans="2:47" x14ac:dyDescent="0.2">
      <c r="B209" s="98"/>
      <c r="C209" s="98"/>
      <c r="AT209" s="134"/>
      <c r="AU209" s="134"/>
    </row>
    <row r="210" spans="2:47" x14ac:dyDescent="0.2">
      <c r="B210" s="98"/>
      <c r="C210" s="98"/>
      <c r="AT210" s="134"/>
      <c r="AU210" s="134"/>
    </row>
    <row r="211" spans="2:47" x14ac:dyDescent="0.2">
      <c r="B211" s="98"/>
      <c r="C211" s="98"/>
      <c r="AT211" s="134"/>
      <c r="AU211" s="134"/>
    </row>
    <row r="212" spans="2:47" x14ac:dyDescent="0.2">
      <c r="B212" s="98"/>
      <c r="C212" s="98"/>
      <c r="AT212" s="134"/>
      <c r="AU212" s="134"/>
    </row>
    <row r="213" spans="2:47" x14ac:dyDescent="0.2">
      <c r="B213" s="98"/>
      <c r="C213" s="98"/>
      <c r="AT213" s="134"/>
      <c r="AU213" s="134"/>
    </row>
    <row r="214" spans="2:47" x14ac:dyDescent="0.2">
      <c r="B214" s="98"/>
      <c r="C214" s="98"/>
      <c r="AT214" s="134"/>
      <c r="AU214" s="134"/>
    </row>
    <row r="215" spans="2:47" x14ac:dyDescent="0.2">
      <c r="B215" s="98"/>
      <c r="C215" s="98"/>
      <c r="AT215" s="134"/>
      <c r="AU215" s="134"/>
    </row>
    <row r="216" spans="2:47" x14ac:dyDescent="0.2">
      <c r="B216" s="98"/>
      <c r="C216" s="98"/>
      <c r="AT216" s="134"/>
      <c r="AU216" s="134"/>
    </row>
    <row r="217" spans="2:47" x14ac:dyDescent="0.2">
      <c r="B217" s="98"/>
      <c r="C217" s="98"/>
      <c r="AT217" s="134"/>
      <c r="AU217" s="134"/>
    </row>
    <row r="218" spans="2:47" x14ac:dyDescent="0.2">
      <c r="B218" s="98"/>
      <c r="C218" s="98"/>
      <c r="AT218" s="134"/>
      <c r="AU218" s="134"/>
    </row>
    <row r="219" spans="2:47" x14ac:dyDescent="0.2">
      <c r="B219" s="98"/>
      <c r="C219" s="98"/>
      <c r="AT219" s="134"/>
      <c r="AU219" s="134"/>
    </row>
    <row r="220" spans="2:47" x14ac:dyDescent="0.2">
      <c r="B220" s="98"/>
      <c r="C220" s="98"/>
      <c r="AT220" s="134"/>
      <c r="AU220" s="134"/>
    </row>
    <row r="221" spans="2:47" x14ac:dyDescent="0.2">
      <c r="B221" s="98"/>
      <c r="C221" s="98"/>
      <c r="AT221" s="134"/>
      <c r="AU221" s="134"/>
    </row>
    <row r="222" spans="2:47" x14ac:dyDescent="0.2">
      <c r="B222" s="98"/>
      <c r="C222" s="98"/>
      <c r="AT222" s="134"/>
      <c r="AU222" s="134"/>
    </row>
    <row r="223" spans="2:47" x14ac:dyDescent="0.2">
      <c r="B223" s="98"/>
      <c r="C223" s="98"/>
      <c r="AT223" s="134"/>
      <c r="AU223" s="134"/>
    </row>
    <row r="224" spans="2:47" x14ac:dyDescent="0.2">
      <c r="B224" s="98"/>
      <c r="C224" s="98"/>
      <c r="AT224" s="134"/>
      <c r="AU224" s="134"/>
    </row>
    <row r="225" spans="2:47" x14ac:dyDescent="0.2">
      <c r="B225" s="98"/>
      <c r="C225" s="98"/>
      <c r="AT225" s="134"/>
      <c r="AU225" s="134"/>
    </row>
    <row r="226" spans="2:47" x14ac:dyDescent="0.2">
      <c r="B226" s="98"/>
      <c r="C226" s="98"/>
      <c r="AT226" s="134"/>
      <c r="AU226" s="134"/>
    </row>
    <row r="227" spans="2:47" x14ac:dyDescent="0.2">
      <c r="B227" s="98"/>
      <c r="C227" s="98"/>
      <c r="AT227" s="134"/>
      <c r="AU227" s="134"/>
    </row>
    <row r="228" spans="2:47" x14ac:dyDescent="0.2">
      <c r="B228" s="98"/>
      <c r="C228" s="98"/>
      <c r="AT228" s="134"/>
      <c r="AU228" s="134"/>
    </row>
    <row r="229" spans="2:47" x14ac:dyDescent="0.2">
      <c r="B229" s="98"/>
      <c r="C229" s="98"/>
      <c r="AT229" s="134"/>
      <c r="AU229" s="134"/>
    </row>
    <row r="230" spans="2:47" x14ac:dyDescent="0.2">
      <c r="B230" s="98"/>
      <c r="C230" s="98"/>
      <c r="AT230" s="134"/>
      <c r="AU230" s="134"/>
    </row>
    <row r="231" spans="2:47" x14ac:dyDescent="0.2">
      <c r="B231" s="98"/>
      <c r="C231" s="98"/>
      <c r="AT231" s="134"/>
      <c r="AU231" s="134"/>
    </row>
    <row r="232" spans="2:47" x14ac:dyDescent="0.2">
      <c r="B232" s="98"/>
      <c r="C232" s="98"/>
      <c r="AT232" s="134"/>
      <c r="AU232" s="134"/>
    </row>
    <row r="233" spans="2:47" x14ac:dyDescent="0.2">
      <c r="B233" s="98"/>
      <c r="C233" s="98"/>
      <c r="AT233" s="134"/>
      <c r="AU233" s="134"/>
    </row>
    <row r="234" spans="2:47" x14ac:dyDescent="0.2">
      <c r="B234" s="98"/>
      <c r="C234" s="98"/>
      <c r="AT234" s="134"/>
      <c r="AU234" s="134"/>
    </row>
    <row r="235" spans="2:47" x14ac:dyDescent="0.2">
      <c r="B235" s="98"/>
      <c r="C235" s="98"/>
      <c r="AT235" s="134"/>
      <c r="AU235" s="134"/>
    </row>
    <row r="236" spans="2:47" x14ac:dyDescent="0.2">
      <c r="B236" s="98"/>
      <c r="C236" s="98"/>
      <c r="AT236" s="134"/>
      <c r="AU236" s="134"/>
    </row>
    <row r="237" spans="2:47" x14ac:dyDescent="0.2">
      <c r="B237" s="98"/>
      <c r="C237" s="98"/>
      <c r="AT237" s="134"/>
      <c r="AU237" s="134"/>
    </row>
    <row r="238" spans="2:47" x14ac:dyDescent="0.2">
      <c r="B238" s="98"/>
      <c r="C238" s="98"/>
      <c r="AT238" s="134"/>
      <c r="AU238" s="134"/>
    </row>
    <row r="239" spans="2:47" x14ac:dyDescent="0.2">
      <c r="B239" s="98"/>
      <c r="C239" s="98"/>
      <c r="AT239" s="134"/>
      <c r="AU239" s="134"/>
    </row>
    <row r="240" spans="2:47" x14ac:dyDescent="0.2">
      <c r="B240" s="98"/>
      <c r="C240" s="98"/>
      <c r="AT240" s="134"/>
      <c r="AU240" s="134"/>
    </row>
    <row r="241" spans="2:47" x14ac:dyDescent="0.2">
      <c r="B241" s="98"/>
      <c r="C241" s="98"/>
      <c r="AT241" s="134"/>
      <c r="AU241" s="134"/>
    </row>
    <row r="242" spans="2:47" x14ac:dyDescent="0.2">
      <c r="B242" s="98"/>
      <c r="C242" s="98"/>
      <c r="AT242" s="134"/>
      <c r="AU242" s="134"/>
    </row>
    <row r="243" spans="2:47" x14ac:dyDescent="0.2">
      <c r="B243" s="98"/>
      <c r="C243" s="98"/>
      <c r="AT243" s="134"/>
      <c r="AU243" s="134"/>
    </row>
    <row r="244" spans="2:47" x14ac:dyDescent="0.2">
      <c r="B244" s="98"/>
      <c r="C244" s="98"/>
      <c r="AT244" s="134"/>
      <c r="AU244" s="134"/>
    </row>
    <row r="245" spans="2:47" x14ac:dyDescent="0.2">
      <c r="B245" s="98"/>
      <c r="C245" s="98"/>
      <c r="AT245" s="134"/>
      <c r="AU245" s="134"/>
    </row>
    <row r="246" spans="2:47" x14ac:dyDescent="0.2">
      <c r="B246" s="98"/>
      <c r="C246" s="98"/>
      <c r="AT246" s="134"/>
      <c r="AU246" s="134"/>
    </row>
    <row r="247" spans="2:47" x14ac:dyDescent="0.2">
      <c r="B247" s="98"/>
      <c r="C247" s="98"/>
      <c r="AT247" s="134"/>
      <c r="AU247" s="134"/>
    </row>
    <row r="248" spans="2:47" x14ac:dyDescent="0.2">
      <c r="B248" s="98"/>
      <c r="C248" s="98"/>
      <c r="AT248" s="134"/>
      <c r="AU248" s="134"/>
    </row>
    <row r="249" spans="2:47" x14ac:dyDescent="0.2">
      <c r="B249" s="98"/>
      <c r="C249" s="98"/>
      <c r="AT249" s="134"/>
      <c r="AU249" s="134"/>
    </row>
    <row r="250" spans="2:47" x14ac:dyDescent="0.2">
      <c r="B250" s="98"/>
      <c r="C250" s="98"/>
      <c r="AT250" s="134"/>
      <c r="AU250" s="134"/>
    </row>
    <row r="251" spans="2:47" x14ac:dyDescent="0.2">
      <c r="B251" s="98"/>
      <c r="C251" s="98"/>
      <c r="AT251" s="134"/>
      <c r="AU251" s="134"/>
    </row>
    <row r="252" spans="2:47" x14ac:dyDescent="0.2">
      <c r="B252" s="98"/>
      <c r="C252" s="98"/>
      <c r="AT252" s="134"/>
      <c r="AU252" s="134"/>
    </row>
    <row r="253" spans="2:47" x14ac:dyDescent="0.2">
      <c r="B253" s="98"/>
      <c r="C253" s="98"/>
      <c r="AT253" s="134"/>
      <c r="AU253" s="134"/>
    </row>
    <row r="254" spans="2:47" x14ac:dyDescent="0.2">
      <c r="B254" s="98"/>
      <c r="C254" s="98"/>
      <c r="AT254" s="134"/>
      <c r="AU254" s="134"/>
    </row>
    <row r="255" spans="2:47" x14ac:dyDescent="0.2">
      <c r="B255" s="98"/>
      <c r="C255" s="98"/>
      <c r="AT255" s="134"/>
      <c r="AU255" s="134"/>
    </row>
    <row r="256" spans="2:47" x14ac:dyDescent="0.2">
      <c r="B256" s="98"/>
      <c r="C256" s="98"/>
      <c r="AT256" s="134"/>
      <c r="AU256" s="134"/>
    </row>
    <row r="257" spans="2:47" x14ac:dyDescent="0.2">
      <c r="B257" s="98"/>
      <c r="C257" s="98"/>
      <c r="AT257" s="134"/>
      <c r="AU257" s="134"/>
    </row>
    <row r="258" spans="2:47" x14ac:dyDescent="0.2">
      <c r="B258" s="98"/>
      <c r="C258" s="98"/>
      <c r="AT258" s="134"/>
      <c r="AU258" s="134"/>
    </row>
    <row r="259" spans="2:47" x14ac:dyDescent="0.2">
      <c r="B259" s="98"/>
      <c r="C259" s="98"/>
      <c r="AT259" s="134"/>
      <c r="AU259" s="134"/>
    </row>
    <row r="260" spans="2:47" x14ac:dyDescent="0.2">
      <c r="B260" s="98"/>
      <c r="C260" s="98"/>
      <c r="AT260" s="134"/>
      <c r="AU260" s="134"/>
    </row>
    <row r="261" spans="2:47" x14ac:dyDescent="0.2">
      <c r="B261" s="98"/>
      <c r="C261" s="98"/>
      <c r="AT261" s="134"/>
      <c r="AU261" s="134"/>
    </row>
    <row r="262" spans="2:47" x14ac:dyDescent="0.2">
      <c r="B262" s="98"/>
      <c r="C262" s="98"/>
      <c r="AT262" s="134"/>
      <c r="AU262" s="134"/>
    </row>
    <row r="263" spans="2:47" x14ac:dyDescent="0.2">
      <c r="B263" s="98"/>
      <c r="C263" s="98"/>
      <c r="AT263" s="134"/>
      <c r="AU263" s="134"/>
    </row>
    <row r="264" spans="2:47" x14ac:dyDescent="0.2">
      <c r="B264" s="98"/>
      <c r="C264" s="98"/>
      <c r="AT264" s="134"/>
      <c r="AU264" s="134"/>
    </row>
    <row r="265" spans="2:47" x14ac:dyDescent="0.2">
      <c r="B265" s="98"/>
      <c r="C265" s="98"/>
      <c r="AT265" s="134"/>
      <c r="AU265" s="134"/>
    </row>
    <row r="266" spans="2:47" x14ac:dyDescent="0.2">
      <c r="B266" s="98"/>
      <c r="C266" s="98"/>
      <c r="AT266" s="134"/>
      <c r="AU266" s="134"/>
    </row>
    <row r="267" spans="2:47" x14ac:dyDescent="0.2">
      <c r="B267" s="98"/>
      <c r="C267" s="98"/>
      <c r="AT267" s="134"/>
      <c r="AU267" s="134"/>
    </row>
    <row r="268" spans="2:47" x14ac:dyDescent="0.2">
      <c r="B268" s="98"/>
      <c r="C268" s="98"/>
      <c r="AT268" s="134"/>
      <c r="AU268" s="134"/>
    </row>
    <row r="269" spans="2:47" x14ac:dyDescent="0.2">
      <c r="B269" s="98"/>
      <c r="C269" s="98"/>
      <c r="AT269" s="134"/>
      <c r="AU269" s="134"/>
    </row>
    <row r="270" spans="2:47" x14ac:dyDescent="0.2">
      <c r="B270" s="98"/>
      <c r="C270" s="98"/>
      <c r="AT270" s="134"/>
      <c r="AU270" s="134"/>
    </row>
    <row r="271" spans="2:47" x14ac:dyDescent="0.2">
      <c r="B271" s="98"/>
      <c r="C271" s="98"/>
      <c r="AT271" s="134"/>
      <c r="AU271" s="134"/>
    </row>
    <row r="272" spans="2:47" x14ac:dyDescent="0.2">
      <c r="B272" s="98"/>
      <c r="C272" s="98"/>
      <c r="AT272" s="134"/>
      <c r="AU272" s="134"/>
    </row>
    <row r="273" spans="2:47" x14ac:dyDescent="0.2">
      <c r="B273" s="98"/>
      <c r="C273" s="98"/>
      <c r="AT273" s="134"/>
      <c r="AU273" s="134"/>
    </row>
    <row r="274" spans="2:47" x14ac:dyDescent="0.2">
      <c r="B274" s="98"/>
      <c r="C274" s="98"/>
      <c r="AT274" s="134"/>
      <c r="AU274" s="134"/>
    </row>
    <row r="275" spans="2:47" x14ac:dyDescent="0.2">
      <c r="B275" s="98"/>
      <c r="C275" s="98"/>
      <c r="AT275" s="134"/>
      <c r="AU275" s="134"/>
    </row>
    <row r="276" spans="2:47" x14ac:dyDescent="0.2">
      <c r="B276" s="98"/>
      <c r="C276" s="98"/>
      <c r="AT276" s="134"/>
      <c r="AU276" s="134"/>
    </row>
    <row r="277" spans="2:47" x14ac:dyDescent="0.2">
      <c r="B277" s="98"/>
      <c r="C277" s="98"/>
      <c r="AT277" s="134"/>
      <c r="AU277" s="134"/>
    </row>
    <row r="278" spans="2:47" x14ac:dyDescent="0.2">
      <c r="B278" s="98"/>
      <c r="C278" s="98"/>
      <c r="AT278" s="134"/>
      <c r="AU278" s="134"/>
    </row>
    <row r="279" spans="2:47" x14ac:dyDescent="0.2">
      <c r="B279" s="98"/>
      <c r="C279" s="98"/>
      <c r="AT279" s="134"/>
      <c r="AU279" s="134"/>
    </row>
    <row r="280" spans="2:47" x14ac:dyDescent="0.2">
      <c r="B280" s="98"/>
      <c r="C280" s="98"/>
      <c r="AT280" s="134"/>
      <c r="AU280" s="134"/>
    </row>
    <row r="281" spans="2:47" x14ac:dyDescent="0.2">
      <c r="B281" s="98"/>
      <c r="C281" s="98"/>
      <c r="AT281" s="134"/>
      <c r="AU281" s="134"/>
    </row>
    <row r="282" spans="2:47" x14ac:dyDescent="0.2">
      <c r="B282" s="98"/>
      <c r="C282" s="98"/>
      <c r="AT282" s="134"/>
      <c r="AU282" s="134"/>
    </row>
    <row r="283" spans="2:47" x14ac:dyDescent="0.2">
      <c r="B283" s="98"/>
      <c r="C283" s="98"/>
      <c r="AT283" s="134"/>
      <c r="AU283" s="134"/>
    </row>
    <row r="284" spans="2:47" x14ac:dyDescent="0.2">
      <c r="B284" s="98"/>
      <c r="C284" s="98"/>
      <c r="AT284" s="134"/>
      <c r="AU284" s="134"/>
    </row>
    <row r="285" spans="2:47" x14ac:dyDescent="0.2">
      <c r="B285" s="98"/>
      <c r="C285" s="98"/>
      <c r="AT285" s="134"/>
      <c r="AU285" s="134"/>
    </row>
    <row r="286" spans="2:47" x14ac:dyDescent="0.2">
      <c r="B286" s="98"/>
      <c r="C286" s="98"/>
      <c r="AT286" s="134"/>
      <c r="AU286" s="134"/>
    </row>
    <row r="287" spans="2:47" x14ac:dyDescent="0.2">
      <c r="B287" s="98"/>
      <c r="C287" s="98"/>
      <c r="AT287" s="134"/>
      <c r="AU287" s="134"/>
    </row>
    <row r="288" spans="2:47" x14ac:dyDescent="0.2">
      <c r="B288" s="98"/>
      <c r="C288" s="98"/>
      <c r="AT288" s="134"/>
      <c r="AU288" s="134"/>
    </row>
    <row r="289" spans="2:47" x14ac:dyDescent="0.2">
      <c r="B289" s="98"/>
      <c r="C289" s="98"/>
      <c r="AT289" s="134"/>
      <c r="AU289" s="134"/>
    </row>
    <row r="290" spans="2:47" x14ac:dyDescent="0.2">
      <c r="B290" s="98"/>
      <c r="C290" s="98"/>
      <c r="AT290" s="134"/>
      <c r="AU290" s="134"/>
    </row>
    <row r="291" spans="2:47" x14ac:dyDescent="0.2">
      <c r="B291" s="98"/>
      <c r="C291" s="98"/>
      <c r="AT291" s="134"/>
      <c r="AU291" s="134"/>
    </row>
    <row r="292" spans="2:47" x14ac:dyDescent="0.2">
      <c r="B292" s="98"/>
      <c r="C292" s="98"/>
      <c r="AT292" s="134"/>
      <c r="AU292" s="134"/>
    </row>
    <row r="293" spans="2:47" x14ac:dyDescent="0.2">
      <c r="B293" s="98"/>
      <c r="C293" s="98"/>
      <c r="AT293" s="134"/>
      <c r="AU293" s="134"/>
    </row>
    <row r="294" spans="2:47" x14ac:dyDescent="0.2">
      <c r="B294" s="98"/>
      <c r="C294" s="98"/>
      <c r="AT294" s="134"/>
      <c r="AU294" s="134"/>
    </row>
    <row r="295" spans="2:47" x14ac:dyDescent="0.2">
      <c r="B295" s="98"/>
      <c r="C295" s="98"/>
      <c r="AT295" s="134"/>
      <c r="AU295" s="134"/>
    </row>
    <row r="296" spans="2:47" x14ac:dyDescent="0.2">
      <c r="B296" s="98"/>
      <c r="C296" s="98"/>
      <c r="AT296" s="134"/>
      <c r="AU296" s="134"/>
    </row>
    <row r="297" spans="2:47" x14ac:dyDescent="0.2">
      <c r="B297" s="98"/>
      <c r="C297" s="98"/>
      <c r="AT297" s="134"/>
      <c r="AU297" s="134"/>
    </row>
    <row r="298" spans="2:47" x14ac:dyDescent="0.2">
      <c r="B298" s="98"/>
      <c r="C298" s="98"/>
      <c r="AT298" s="134"/>
      <c r="AU298" s="134"/>
    </row>
    <row r="299" spans="2:47" x14ac:dyDescent="0.2">
      <c r="B299" s="98"/>
      <c r="C299" s="98"/>
      <c r="AT299" s="134"/>
      <c r="AU299" s="134"/>
    </row>
    <row r="300" spans="2:47" x14ac:dyDescent="0.2">
      <c r="B300" s="98"/>
      <c r="C300" s="98"/>
      <c r="AT300" s="134"/>
      <c r="AU300" s="134"/>
    </row>
    <row r="301" spans="2:47" x14ac:dyDescent="0.2">
      <c r="B301" s="98"/>
      <c r="C301" s="98"/>
      <c r="AT301" s="134"/>
      <c r="AU301" s="134"/>
    </row>
    <row r="302" spans="2:47" x14ac:dyDescent="0.2">
      <c r="B302" s="98"/>
      <c r="C302" s="98"/>
      <c r="AT302" s="134"/>
      <c r="AU302" s="134"/>
    </row>
    <row r="303" spans="2:47" x14ac:dyDescent="0.2">
      <c r="B303" s="98"/>
      <c r="C303" s="98"/>
      <c r="AT303" s="134"/>
      <c r="AU303" s="134"/>
    </row>
    <row r="304" spans="2:47" x14ac:dyDescent="0.2">
      <c r="B304" s="98"/>
      <c r="C304" s="98"/>
      <c r="AT304" s="134"/>
      <c r="AU304" s="134"/>
    </row>
    <row r="305" spans="2:47" x14ac:dyDescent="0.2">
      <c r="B305" s="98"/>
      <c r="C305" s="98"/>
      <c r="AT305" s="134"/>
      <c r="AU305" s="134"/>
    </row>
    <row r="306" spans="2:47" x14ac:dyDescent="0.2">
      <c r="B306" s="98"/>
      <c r="C306" s="98"/>
      <c r="AT306" s="134"/>
      <c r="AU306" s="134"/>
    </row>
    <row r="307" spans="2:47" x14ac:dyDescent="0.2">
      <c r="B307" s="98"/>
      <c r="C307" s="98"/>
      <c r="AT307" s="134"/>
      <c r="AU307" s="134"/>
    </row>
    <row r="308" spans="2:47" x14ac:dyDescent="0.2">
      <c r="B308" s="98"/>
      <c r="C308" s="98"/>
      <c r="AT308" s="134"/>
      <c r="AU308" s="134"/>
    </row>
    <row r="309" spans="2:47" x14ac:dyDescent="0.2">
      <c r="B309" s="98"/>
      <c r="C309" s="98"/>
      <c r="AT309" s="134"/>
      <c r="AU309" s="134"/>
    </row>
    <row r="310" spans="2:47" x14ac:dyDescent="0.2">
      <c r="B310" s="98"/>
      <c r="C310" s="98"/>
      <c r="AT310" s="134"/>
      <c r="AU310" s="134"/>
    </row>
    <row r="311" spans="2:47" x14ac:dyDescent="0.2">
      <c r="B311" s="98"/>
      <c r="C311" s="98"/>
      <c r="AT311" s="134"/>
      <c r="AU311" s="134"/>
    </row>
    <row r="312" spans="2:47" x14ac:dyDescent="0.2">
      <c r="B312" s="98"/>
      <c r="C312" s="98"/>
      <c r="AT312" s="134"/>
      <c r="AU312" s="134"/>
    </row>
    <row r="313" spans="2:47" x14ac:dyDescent="0.2">
      <c r="B313" s="98"/>
      <c r="C313" s="98"/>
      <c r="AT313" s="134"/>
      <c r="AU313" s="134"/>
    </row>
    <row r="314" spans="2:47" x14ac:dyDescent="0.2">
      <c r="B314" s="98"/>
      <c r="C314" s="98"/>
      <c r="AT314" s="134"/>
      <c r="AU314" s="134"/>
    </row>
    <row r="315" spans="2:47" x14ac:dyDescent="0.2">
      <c r="B315" s="98"/>
      <c r="C315" s="98"/>
      <c r="AT315" s="134"/>
      <c r="AU315" s="134"/>
    </row>
    <row r="316" spans="2:47" x14ac:dyDescent="0.2">
      <c r="B316" s="98"/>
      <c r="C316" s="98"/>
      <c r="AT316" s="134"/>
      <c r="AU316" s="134"/>
    </row>
    <row r="317" spans="2:47" x14ac:dyDescent="0.2">
      <c r="B317" s="98"/>
      <c r="C317" s="98"/>
      <c r="AT317" s="134"/>
      <c r="AU317" s="134"/>
    </row>
    <row r="318" spans="2:47" x14ac:dyDescent="0.2">
      <c r="B318" s="98"/>
      <c r="C318" s="98"/>
      <c r="AT318" s="134"/>
      <c r="AU318" s="134"/>
    </row>
    <row r="319" spans="2:47" x14ac:dyDescent="0.2">
      <c r="B319" s="98"/>
      <c r="C319" s="98"/>
      <c r="AT319" s="134"/>
      <c r="AU319" s="134"/>
    </row>
    <row r="320" spans="2:47" x14ac:dyDescent="0.2">
      <c r="B320" s="98"/>
      <c r="C320" s="98"/>
      <c r="AT320" s="134"/>
      <c r="AU320" s="134"/>
    </row>
    <row r="321" spans="2:47" x14ac:dyDescent="0.2">
      <c r="B321" s="98"/>
      <c r="C321" s="98"/>
      <c r="AT321" s="134"/>
      <c r="AU321" s="134"/>
    </row>
    <row r="322" spans="2:47" x14ac:dyDescent="0.2">
      <c r="B322" s="98"/>
      <c r="C322" s="98"/>
      <c r="AT322" s="134"/>
      <c r="AU322" s="134"/>
    </row>
    <row r="323" spans="2:47" x14ac:dyDescent="0.2">
      <c r="B323" s="98"/>
      <c r="C323" s="98"/>
      <c r="AT323" s="134"/>
      <c r="AU323" s="134"/>
    </row>
    <row r="324" spans="2:47" x14ac:dyDescent="0.2">
      <c r="B324" s="98"/>
      <c r="C324" s="98"/>
      <c r="AT324" s="134"/>
      <c r="AU324" s="134"/>
    </row>
    <row r="325" spans="2:47" x14ac:dyDescent="0.2">
      <c r="B325" s="98"/>
      <c r="C325" s="98"/>
      <c r="AT325" s="134"/>
      <c r="AU325" s="134"/>
    </row>
    <row r="326" spans="2:47" x14ac:dyDescent="0.2">
      <c r="B326" s="98"/>
      <c r="C326" s="98"/>
      <c r="AT326" s="134"/>
      <c r="AU326" s="134"/>
    </row>
    <row r="327" spans="2:47" x14ac:dyDescent="0.2">
      <c r="B327" s="98"/>
      <c r="C327" s="98"/>
      <c r="AT327" s="134"/>
      <c r="AU327" s="134"/>
    </row>
    <row r="328" spans="2:47" x14ac:dyDescent="0.2">
      <c r="B328" s="98"/>
      <c r="C328" s="98"/>
      <c r="AT328" s="134"/>
      <c r="AU328" s="134"/>
    </row>
    <row r="329" spans="2:47" x14ac:dyDescent="0.2">
      <c r="B329" s="98"/>
      <c r="C329" s="98"/>
      <c r="AT329" s="134"/>
      <c r="AU329" s="134"/>
    </row>
    <row r="330" spans="2:47" x14ac:dyDescent="0.2">
      <c r="B330" s="98"/>
      <c r="C330" s="98"/>
      <c r="AT330" s="134"/>
      <c r="AU330" s="134"/>
    </row>
    <row r="331" spans="2:47" x14ac:dyDescent="0.2">
      <c r="B331" s="98"/>
      <c r="C331" s="98"/>
      <c r="AT331" s="134"/>
      <c r="AU331" s="134"/>
    </row>
    <row r="332" spans="2:47" x14ac:dyDescent="0.2">
      <c r="B332" s="98"/>
      <c r="C332" s="98"/>
      <c r="AT332" s="134"/>
      <c r="AU332" s="134"/>
    </row>
    <row r="333" spans="2:47" x14ac:dyDescent="0.2">
      <c r="B333" s="98"/>
      <c r="C333" s="98"/>
      <c r="AT333" s="134"/>
      <c r="AU333" s="134"/>
    </row>
    <row r="334" spans="2:47" x14ac:dyDescent="0.2">
      <c r="B334" s="98"/>
      <c r="C334" s="98"/>
      <c r="AT334" s="134"/>
      <c r="AU334" s="134"/>
    </row>
    <row r="335" spans="2:47" x14ac:dyDescent="0.2">
      <c r="B335" s="98"/>
      <c r="C335" s="98"/>
      <c r="AT335" s="134"/>
      <c r="AU335" s="134"/>
    </row>
    <row r="336" spans="2:47" x14ac:dyDescent="0.2">
      <c r="B336" s="98"/>
      <c r="C336" s="98"/>
      <c r="AT336" s="134"/>
      <c r="AU336" s="134"/>
    </row>
    <row r="337" spans="2:47" x14ac:dyDescent="0.2">
      <c r="B337" s="98"/>
      <c r="C337" s="98"/>
      <c r="AT337" s="134"/>
      <c r="AU337" s="134"/>
    </row>
    <row r="338" spans="2:47" x14ac:dyDescent="0.2">
      <c r="B338" s="98"/>
      <c r="C338" s="98"/>
      <c r="AT338" s="134"/>
      <c r="AU338" s="134"/>
    </row>
    <row r="339" spans="2:47" x14ac:dyDescent="0.2">
      <c r="B339" s="98"/>
      <c r="C339" s="98"/>
      <c r="AT339" s="134"/>
      <c r="AU339" s="134"/>
    </row>
    <row r="340" spans="2:47" x14ac:dyDescent="0.2">
      <c r="B340" s="98"/>
      <c r="C340" s="98"/>
      <c r="AT340" s="134"/>
      <c r="AU340" s="134"/>
    </row>
    <row r="341" spans="2:47" x14ac:dyDescent="0.2">
      <c r="B341" s="98"/>
      <c r="C341" s="98"/>
      <c r="AT341" s="134"/>
      <c r="AU341" s="134"/>
    </row>
    <row r="342" spans="2:47" x14ac:dyDescent="0.2">
      <c r="B342" s="98"/>
      <c r="C342" s="98"/>
      <c r="AT342" s="134"/>
      <c r="AU342" s="134"/>
    </row>
    <row r="343" spans="2:47" x14ac:dyDescent="0.2">
      <c r="B343" s="98"/>
      <c r="C343" s="98"/>
      <c r="AT343" s="134"/>
      <c r="AU343" s="134"/>
    </row>
    <row r="344" spans="2:47" x14ac:dyDescent="0.2">
      <c r="B344" s="98"/>
      <c r="C344" s="98"/>
      <c r="AT344" s="134"/>
      <c r="AU344" s="134"/>
    </row>
    <row r="345" spans="2:47" x14ac:dyDescent="0.2">
      <c r="B345" s="98"/>
      <c r="C345" s="98"/>
      <c r="AT345" s="134"/>
      <c r="AU345" s="134"/>
    </row>
    <row r="346" spans="2:47" x14ac:dyDescent="0.2">
      <c r="B346" s="98"/>
      <c r="C346" s="98"/>
      <c r="AT346" s="134"/>
      <c r="AU346" s="134"/>
    </row>
    <row r="347" spans="2:47" x14ac:dyDescent="0.2">
      <c r="B347" s="98"/>
      <c r="C347" s="98"/>
      <c r="AT347" s="134"/>
      <c r="AU347" s="134"/>
    </row>
    <row r="348" spans="2:47" x14ac:dyDescent="0.2">
      <c r="B348" s="98"/>
      <c r="C348" s="98"/>
      <c r="AT348" s="134"/>
      <c r="AU348" s="134"/>
    </row>
    <row r="349" spans="2:47" x14ac:dyDescent="0.2">
      <c r="B349" s="98"/>
      <c r="C349" s="98"/>
      <c r="AT349" s="134"/>
      <c r="AU349" s="134"/>
    </row>
    <row r="350" spans="2:47" x14ac:dyDescent="0.2">
      <c r="B350" s="98"/>
      <c r="C350" s="98"/>
      <c r="AT350" s="134"/>
      <c r="AU350" s="134"/>
    </row>
    <row r="351" spans="2:47" x14ac:dyDescent="0.2">
      <c r="B351" s="98"/>
      <c r="C351" s="98"/>
      <c r="AT351" s="134"/>
      <c r="AU351" s="134"/>
    </row>
    <row r="352" spans="2:47" x14ac:dyDescent="0.2">
      <c r="B352" s="98"/>
      <c r="C352" s="98"/>
      <c r="AT352" s="134"/>
      <c r="AU352" s="134"/>
    </row>
    <row r="353" spans="2:47" x14ac:dyDescent="0.2">
      <c r="B353" s="98"/>
      <c r="C353" s="98"/>
      <c r="AT353" s="134"/>
      <c r="AU353" s="134"/>
    </row>
    <row r="354" spans="2:47" x14ac:dyDescent="0.2">
      <c r="B354" s="98"/>
      <c r="C354" s="98"/>
      <c r="AT354" s="134"/>
      <c r="AU354" s="134"/>
    </row>
    <row r="355" spans="2:47" x14ac:dyDescent="0.2">
      <c r="B355" s="98"/>
      <c r="C355" s="98"/>
      <c r="AT355" s="134"/>
      <c r="AU355" s="134"/>
    </row>
    <row r="356" spans="2:47" x14ac:dyDescent="0.2">
      <c r="B356" s="98"/>
      <c r="C356" s="98"/>
      <c r="AT356" s="134"/>
      <c r="AU356" s="134"/>
    </row>
    <row r="357" spans="2:47" x14ac:dyDescent="0.2">
      <c r="B357" s="98"/>
      <c r="C357" s="98"/>
      <c r="AT357" s="134"/>
      <c r="AU357" s="134"/>
    </row>
    <row r="358" spans="2:47" x14ac:dyDescent="0.2">
      <c r="B358" s="98"/>
      <c r="C358" s="98"/>
      <c r="AT358" s="134"/>
      <c r="AU358" s="134"/>
    </row>
    <row r="359" spans="2:47" x14ac:dyDescent="0.2">
      <c r="B359" s="98"/>
      <c r="C359" s="98"/>
      <c r="AT359" s="134"/>
      <c r="AU359" s="134"/>
    </row>
    <row r="360" spans="2:47" x14ac:dyDescent="0.2">
      <c r="B360" s="98"/>
      <c r="C360" s="98"/>
      <c r="AT360" s="134"/>
      <c r="AU360" s="134"/>
    </row>
    <row r="361" spans="2:47" x14ac:dyDescent="0.2">
      <c r="B361" s="98"/>
      <c r="C361" s="98"/>
      <c r="AT361" s="134"/>
      <c r="AU361" s="134"/>
    </row>
    <row r="362" spans="2:47" x14ac:dyDescent="0.2">
      <c r="B362" s="98"/>
      <c r="C362" s="98"/>
      <c r="AT362" s="134"/>
      <c r="AU362" s="134"/>
    </row>
    <row r="363" spans="2:47" x14ac:dyDescent="0.2">
      <c r="B363" s="98"/>
      <c r="C363" s="98"/>
      <c r="AT363" s="134"/>
      <c r="AU363" s="134"/>
    </row>
    <row r="364" spans="2:47" x14ac:dyDescent="0.2">
      <c r="B364" s="98"/>
      <c r="C364" s="98"/>
      <c r="AT364" s="134"/>
      <c r="AU364" s="134"/>
    </row>
    <row r="365" spans="2:47" x14ac:dyDescent="0.2">
      <c r="B365" s="98"/>
      <c r="C365" s="98"/>
      <c r="AT365" s="134"/>
      <c r="AU365" s="134"/>
    </row>
    <row r="366" spans="2:47" x14ac:dyDescent="0.2">
      <c r="B366" s="98"/>
      <c r="C366" s="98"/>
      <c r="AT366" s="134"/>
      <c r="AU366" s="134"/>
    </row>
    <row r="367" spans="2:47" x14ac:dyDescent="0.2">
      <c r="B367" s="98"/>
      <c r="C367" s="98"/>
      <c r="AT367" s="134"/>
      <c r="AU367" s="134"/>
    </row>
    <row r="368" spans="2:47" x14ac:dyDescent="0.2">
      <c r="B368" s="98"/>
      <c r="C368" s="98"/>
      <c r="AT368" s="134"/>
      <c r="AU368" s="134"/>
    </row>
    <row r="369" spans="2:47" x14ac:dyDescent="0.2">
      <c r="B369" s="98"/>
      <c r="C369" s="98"/>
      <c r="AT369" s="134"/>
      <c r="AU369" s="134"/>
    </row>
    <row r="370" spans="2:47" x14ac:dyDescent="0.2">
      <c r="B370" s="98"/>
      <c r="C370" s="98"/>
      <c r="AT370" s="134"/>
      <c r="AU370" s="134"/>
    </row>
    <row r="371" spans="2:47" x14ac:dyDescent="0.2">
      <c r="B371" s="98"/>
      <c r="C371" s="98"/>
      <c r="AT371" s="134"/>
      <c r="AU371" s="134"/>
    </row>
    <row r="372" spans="2:47" x14ac:dyDescent="0.2">
      <c r="B372" s="98"/>
      <c r="C372" s="98"/>
      <c r="AT372" s="134"/>
      <c r="AU372" s="134"/>
    </row>
    <row r="373" spans="2:47" x14ac:dyDescent="0.2">
      <c r="B373" s="98"/>
      <c r="C373" s="98"/>
      <c r="AT373" s="134"/>
      <c r="AU373" s="134"/>
    </row>
    <row r="374" spans="2:47" x14ac:dyDescent="0.2">
      <c r="B374" s="98"/>
      <c r="C374" s="98"/>
      <c r="AT374" s="134"/>
      <c r="AU374" s="134"/>
    </row>
    <row r="375" spans="2:47" x14ac:dyDescent="0.2">
      <c r="B375" s="98"/>
      <c r="C375" s="98"/>
      <c r="AT375" s="134"/>
      <c r="AU375" s="134"/>
    </row>
    <row r="376" spans="2:47" x14ac:dyDescent="0.2">
      <c r="B376" s="98"/>
      <c r="C376" s="98"/>
      <c r="AT376" s="134"/>
      <c r="AU376" s="134"/>
    </row>
    <row r="377" spans="2:47" x14ac:dyDescent="0.2">
      <c r="B377" s="98"/>
      <c r="C377" s="98"/>
      <c r="AT377" s="134"/>
      <c r="AU377" s="134"/>
    </row>
    <row r="378" spans="2:47" x14ac:dyDescent="0.2">
      <c r="B378" s="98"/>
      <c r="C378" s="98"/>
      <c r="AT378" s="134"/>
      <c r="AU378" s="134"/>
    </row>
    <row r="379" spans="2:47" x14ac:dyDescent="0.2">
      <c r="B379" s="98"/>
      <c r="C379" s="98"/>
      <c r="AT379" s="134"/>
      <c r="AU379" s="134"/>
    </row>
    <row r="380" spans="2:47" x14ac:dyDescent="0.2">
      <c r="B380" s="98"/>
      <c r="C380" s="98"/>
      <c r="AT380" s="134"/>
      <c r="AU380" s="134"/>
    </row>
    <row r="381" spans="2:47" x14ac:dyDescent="0.2">
      <c r="B381" s="98"/>
      <c r="C381" s="98"/>
      <c r="AT381" s="134"/>
      <c r="AU381" s="134"/>
    </row>
    <row r="382" spans="2:47" x14ac:dyDescent="0.2">
      <c r="B382" s="98"/>
      <c r="C382" s="98"/>
      <c r="AT382" s="134"/>
      <c r="AU382" s="134"/>
    </row>
    <row r="383" spans="2:47" x14ac:dyDescent="0.2">
      <c r="B383" s="98"/>
      <c r="C383" s="98"/>
      <c r="AT383" s="134"/>
      <c r="AU383" s="134"/>
    </row>
    <row r="384" spans="2:47" x14ac:dyDescent="0.2">
      <c r="B384" s="98"/>
      <c r="C384" s="98"/>
      <c r="AT384" s="134"/>
      <c r="AU384" s="134"/>
    </row>
    <row r="385" spans="2:47" x14ac:dyDescent="0.2">
      <c r="B385" s="98"/>
      <c r="C385" s="98"/>
      <c r="AT385" s="134"/>
      <c r="AU385" s="134"/>
    </row>
    <row r="386" spans="2:47" x14ac:dyDescent="0.2">
      <c r="B386" s="98"/>
      <c r="C386" s="98"/>
      <c r="AT386" s="134"/>
      <c r="AU386" s="134"/>
    </row>
    <row r="387" spans="2:47" x14ac:dyDescent="0.2">
      <c r="B387" s="98"/>
      <c r="C387" s="98"/>
      <c r="AT387" s="134"/>
      <c r="AU387" s="134"/>
    </row>
    <row r="388" spans="2:47" x14ac:dyDescent="0.2">
      <c r="B388" s="98"/>
      <c r="C388" s="98"/>
      <c r="AT388" s="134"/>
      <c r="AU388" s="134"/>
    </row>
    <row r="389" spans="2:47" x14ac:dyDescent="0.2">
      <c r="B389" s="98"/>
      <c r="C389" s="98"/>
      <c r="AT389" s="134"/>
      <c r="AU389" s="134"/>
    </row>
    <row r="390" spans="2:47" x14ac:dyDescent="0.2">
      <c r="B390" s="98"/>
      <c r="C390" s="98"/>
      <c r="AT390" s="134"/>
      <c r="AU390" s="134"/>
    </row>
    <row r="391" spans="2:47" x14ac:dyDescent="0.2">
      <c r="B391" s="98"/>
      <c r="C391" s="98"/>
      <c r="AT391" s="134"/>
      <c r="AU391" s="134"/>
    </row>
    <row r="392" spans="2:47" x14ac:dyDescent="0.2">
      <c r="B392" s="98"/>
      <c r="C392" s="98"/>
      <c r="AT392" s="134"/>
      <c r="AU392" s="134"/>
    </row>
    <row r="393" spans="2:47" x14ac:dyDescent="0.2">
      <c r="B393" s="98"/>
      <c r="C393" s="98"/>
      <c r="AT393" s="134"/>
      <c r="AU393" s="134"/>
    </row>
    <row r="394" spans="2:47" x14ac:dyDescent="0.2">
      <c r="B394" s="98"/>
      <c r="C394" s="98"/>
      <c r="AT394" s="134"/>
      <c r="AU394" s="134"/>
    </row>
    <row r="395" spans="2:47" x14ac:dyDescent="0.2">
      <c r="B395" s="98"/>
      <c r="C395" s="98"/>
      <c r="AT395" s="134"/>
      <c r="AU395" s="134"/>
    </row>
    <row r="396" spans="2:47" x14ac:dyDescent="0.2">
      <c r="B396" s="98"/>
      <c r="C396" s="98"/>
      <c r="AT396" s="134"/>
      <c r="AU396" s="134"/>
    </row>
    <row r="397" spans="2:47" x14ac:dyDescent="0.2">
      <c r="B397" s="98"/>
      <c r="C397" s="98"/>
      <c r="AT397" s="134"/>
      <c r="AU397" s="134"/>
    </row>
    <row r="398" spans="2:47" x14ac:dyDescent="0.2">
      <c r="B398" s="98"/>
      <c r="C398" s="98"/>
      <c r="AT398" s="134"/>
      <c r="AU398" s="134"/>
    </row>
    <row r="399" spans="2:47" x14ac:dyDescent="0.2">
      <c r="B399" s="98"/>
      <c r="C399" s="98"/>
      <c r="AT399" s="134"/>
      <c r="AU399" s="134"/>
    </row>
    <row r="400" spans="2:47" x14ac:dyDescent="0.2">
      <c r="B400" s="98"/>
      <c r="C400" s="98"/>
      <c r="AT400" s="134"/>
      <c r="AU400" s="134"/>
    </row>
    <row r="401" spans="2:47" x14ac:dyDescent="0.2">
      <c r="B401" s="98"/>
      <c r="C401" s="98"/>
      <c r="AT401" s="134"/>
      <c r="AU401" s="134"/>
    </row>
    <row r="402" spans="2:47" x14ac:dyDescent="0.2">
      <c r="B402" s="98"/>
      <c r="C402" s="98"/>
      <c r="AT402" s="134"/>
      <c r="AU402" s="134"/>
    </row>
    <row r="403" spans="2:47" x14ac:dyDescent="0.2">
      <c r="B403" s="98"/>
      <c r="C403" s="98"/>
      <c r="AT403" s="134"/>
      <c r="AU403" s="134"/>
    </row>
    <row r="404" spans="2:47" x14ac:dyDescent="0.2">
      <c r="B404" s="98"/>
      <c r="C404" s="98"/>
      <c r="AT404" s="134"/>
      <c r="AU404" s="134"/>
    </row>
    <row r="405" spans="2:47" x14ac:dyDescent="0.2">
      <c r="B405" s="98"/>
      <c r="C405" s="98"/>
      <c r="AT405" s="134"/>
      <c r="AU405" s="134"/>
    </row>
    <row r="406" spans="2:47" x14ac:dyDescent="0.2">
      <c r="B406" s="98"/>
      <c r="C406" s="98"/>
      <c r="AT406" s="134"/>
      <c r="AU406" s="134"/>
    </row>
    <row r="407" spans="2:47" x14ac:dyDescent="0.2">
      <c r="B407" s="98"/>
      <c r="C407" s="98"/>
      <c r="AT407" s="134"/>
      <c r="AU407" s="134"/>
    </row>
    <row r="408" spans="2:47" x14ac:dyDescent="0.2">
      <c r="B408" s="98"/>
      <c r="C408" s="98"/>
      <c r="AT408" s="134"/>
      <c r="AU408" s="134"/>
    </row>
    <row r="409" spans="2:47" x14ac:dyDescent="0.2">
      <c r="B409" s="98"/>
      <c r="C409" s="98"/>
      <c r="AT409" s="134"/>
      <c r="AU409" s="134"/>
    </row>
    <row r="410" spans="2:47" x14ac:dyDescent="0.2">
      <c r="B410" s="98"/>
      <c r="C410" s="98"/>
      <c r="AT410" s="134"/>
      <c r="AU410" s="134"/>
    </row>
    <row r="411" spans="2:47" x14ac:dyDescent="0.2">
      <c r="B411" s="98"/>
      <c r="C411" s="98"/>
      <c r="AT411" s="134"/>
      <c r="AU411" s="134"/>
    </row>
    <row r="412" spans="2:47" x14ac:dyDescent="0.2">
      <c r="B412" s="98"/>
      <c r="C412" s="98"/>
      <c r="AT412" s="134"/>
      <c r="AU412" s="134"/>
    </row>
    <row r="413" spans="2:47" x14ac:dyDescent="0.2">
      <c r="B413" s="98"/>
      <c r="C413" s="98"/>
      <c r="AT413" s="134"/>
      <c r="AU413" s="134"/>
    </row>
    <row r="414" spans="2:47" x14ac:dyDescent="0.2">
      <c r="B414" s="98"/>
      <c r="C414" s="98"/>
      <c r="AT414" s="134"/>
      <c r="AU414" s="134"/>
    </row>
    <row r="415" spans="2:47" x14ac:dyDescent="0.2">
      <c r="B415" s="98"/>
      <c r="C415" s="98"/>
      <c r="AT415" s="134"/>
      <c r="AU415" s="134"/>
    </row>
    <row r="416" spans="2:47" x14ac:dyDescent="0.2">
      <c r="B416" s="98"/>
      <c r="C416" s="98"/>
      <c r="AT416" s="134"/>
      <c r="AU416" s="134"/>
    </row>
    <row r="417" spans="2:47" x14ac:dyDescent="0.2">
      <c r="B417" s="98"/>
      <c r="C417" s="98"/>
      <c r="AT417" s="134"/>
      <c r="AU417" s="134"/>
    </row>
    <row r="418" spans="2:47" x14ac:dyDescent="0.2">
      <c r="B418" s="98"/>
      <c r="C418" s="98"/>
      <c r="AT418" s="134"/>
      <c r="AU418" s="134"/>
    </row>
    <row r="419" spans="2:47" x14ac:dyDescent="0.2">
      <c r="B419" s="98"/>
      <c r="C419" s="98"/>
      <c r="AT419" s="134"/>
      <c r="AU419" s="134"/>
    </row>
    <row r="420" spans="2:47" x14ac:dyDescent="0.2">
      <c r="B420" s="98"/>
      <c r="C420" s="98"/>
      <c r="AT420" s="134"/>
      <c r="AU420" s="134"/>
    </row>
    <row r="421" spans="2:47" x14ac:dyDescent="0.2">
      <c r="B421" s="98"/>
      <c r="C421" s="98"/>
      <c r="AT421" s="134"/>
      <c r="AU421" s="134"/>
    </row>
    <row r="422" spans="2:47" x14ac:dyDescent="0.2">
      <c r="B422" s="98"/>
      <c r="C422" s="98"/>
      <c r="AT422" s="134"/>
      <c r="AU422" s="134"/>
    </row>
    <row r="423" spans="2:47" x14ac:dyDescent="0.2">
      <c r="B423" s="98"/>
      <c r="C423" s="98"/>
      <c r="AT423" s="134"/>
      <c r="AU423" s="134"/>
    </row>
    <row r="424" spans="2:47" x14ac:dyDescent="0.2">
      <c r="B424" s="98"/>
      <c r="C424" s="98"/>
      <c r="AT424" s="134"/>
      <c r="AU424" s="134"/>
    </row>
    <row r="425" spans="2:47" x14ac:dyDescent="0.2">
      <c r="B425" s="98"/>
      <c r="C425" s="98"/>
      <c r="AT425" s="134"/>
      <c r="AU425" s="134"/>
    </row>
    <row r="426" spans="2:47" x14ac:dyDescent="0.2">
      <c r="B426" s="98"/>
      <c r="C426" s="98"/>
      <c r="AT426" s="134"/>
      <c r="AU426" s="134"/>
    </row>
    <row r="427" spans="2:47" x14ac:dyDescent="0.2">
      <c r="B427" s="98"/>
      <c r="C427" s="98"/>
      <c r="AT427" s="134"/>
      <c r="AU427" s="134"/>
    </row>
    <row r="428" spans="2:47" x14ac:dyDescent="0.2">
      <c r="B428" s="98"/>
      <c r="C428" s="98"/>
      <c r="AT428" s="134"/>
      <c r="AU428" s="134"/>
    </row>
    <row r="429" spans="2:47" x14ac:dyDescent="0.2">
      <c r="B429" s="98"/>
      <c r="C429" s="98"/>
      <c r="AT429" s="134"/>
      <c r="AU429" s="134"/>
    </row>
    <row r="430" spans="2:47" x14ac:dyDescent="0.2">
      <c r="B430" s="98"/>
      <c r="C430" s="98"/>
      <c r="AT430" s="134"/>
      <c r="AU430" s="134"/>
    </row>
    <row r="431" spans="2:47" x14ac:dyDescent="0.2">
      <c r="B431" s="98"/>
      <c r="C431" s="98"/>
      <c r="AT431" s="134"/>
      <c r="AU431" s="134"/>
    </row>
    <row r="432" spans="2:47" x14ac:dyDescent="0.2">
      <c r="B432" s="98"/>
      <c r="C432" s="98"/>
      <c r="AT432" s="134"/>
      <c r="AU432" s="134"/>
    </row>
    <row r="433" spans="2:47" x14ac:dyDescent="0.2">
      <c r="B433" s="98"/>
      <c r="C433" s="98"/>
      <c r="AT433" s="134"/>
      <c r="AU433" s="134"/>
    </row>
    <row r="434" spans="2:47" x14ac:dyDescent="0.2">
      <c r="B434" s="98"/>
      <c r="C434" s="98"/>
      <c r="AT434" s="134"/>
      <c r="AU434" s="134"/>
    </row>
    <row r="435" spans="2:47" x14ac:dyDescent="0.2">
      <c r="B435" s="98"/>
      <c r="C435" s="98"/>
      <c r="AT435" s="134"/>
      <c r="AU435" s="134"/>
    </row>
    <row r="436" spans="2:47" x14ac:dyDescent="0.2">
      <c r="B436" s="98"/>
      <c r="C436" s="98"/>
      <c r="AT436" s="134"/>
      <c r="AU436" s="134"/>
    </row>
    <row r="437" spans="2:47" x14ac:dyDescent="0.2">
      <c r="B437" s="98"/>
      <c r="C437" s="98"/>
      <c r="AT437" s="134"/>
      <c r="AU437" s="134"/>
    </row>
    <row r="438" spans="2:47" x14ac:dyDescent="0.2">
      <c r="B438" s="98"/>
      <c r="C438" s="98"/>
      <c r="AT438" s="134"/>
      <c r="AU438" s="134"/>
    </row>
    <row r="439" spans="2:47" x14ac:dyDescent="0.2">
      <c r="B439" s="98"/>
      <c r="C439" s="98"/>
      <c r="AT439" s="134"/>
      <c r="AU439" s="134"/>
    </row>
    <row r="440" spans="2:47" x14ac:dyDescent="0.2">
      <c r="B440" s="98"/>
      <c r="C440" s="98"/>
      <c r="AT440" s="134"/>
      <c r="AU440" s="134"/>
    </row>
    <row r="441" spans="2:47" x14ac:dyDescent="0.2">
      <c r="B441" s="98"/>
      <c r="C441" s="98"/>
      <c r="AT441" s="134"/>
      <c r="AU441" s="134"/>
    </row>
    <row r="442" spans="2:47" x14ac:dyDescent="0.2">
      <c r="B442" s="98"/>
      <c r="C442" s="98"/>
      <c r="AT442" s="134"/>
      <c r="AU442" s="134"/>
    </row>
    <row r="443" spans="2:47" x14ac:dyDescent="0.2">
      <c r="B443" s="98"/>
      <c r="C443" s="98"/>
      <c r="AT443" s="134"/>
      <c r="AU443" s="134"/>
    </row>
    <row r="444" spans="2:47" x14ac:dyDescent="0.2">
      <c r="B444" s="98"/>
      <c r="C444" s="98"/>
      <c r="AT444" s="134"/>
      <c r="AU444" s="134"/>
    </row>
    <row r="445" spans="2:47" x14ac:dyDescent="0.2">
      <c r="B445" s="98"/>
      <c r="C445" s="98"/>
      <c r="AT445" s="134"/>
      <c r="AU445" s="134"/>
    </row>
    <row r="446" spans="2:47" x14ac:dyDescent="0.2">
      <c r="B446" s="98"/>
      <c r="C446" s="98"/>
      <c r="AT446" s="134"/>
      <c r="AU446" s="134"/>
    </row>
    <row r="447" spans="2:47" x14ac:dyDescent="0.2">
      <c r="B447" s="98"/>
      <c r="C447" s="98"/>
      <c r="AT447" s="134"/>
      <c r="AU447" s="134"/>
    </row>
    <row r="448" spans="2:47" x14ac:dyDescent="0.2">
      <c r="B448" s="98"/>
      <c r="C448" s="98"/>
      <c r="AT448" s="134"/>
      <c r="AU448" s="134"/>
    </row>
    <row r="449" spans="2:47" x14ac:dyDescent="0.2">
      <c r="B449" s="98"/>
      <c r="C449" s="98"/>
      <c r="AT449" s="134"/>
      <c r="AU449" s="134"/>
    </row>
    <row r="450" spans="2:47" x14ac:dyDescent="0.2">
      <c r="B450" s="98"/>
      <c r="C450" s="98"/>
      <c r="AT450" s="134"/>
      <c r="AU450" s="134"/>
    </row>
    <row r="451" spans="2:47" x14ac:dyDescent="0.2">
      <c r="B451" s="98"/>
      <c r="C451" s="98"/>
      <c r="AT451" s="134"/>
      <c r="AU451" s="134"/>
    </row>
    <row r="452" spans="2:47" x14ac:dyDescent="0.2">
      <c r="B452" s="98"/>
      <c r="C452" s="98"/>
      <c r="AT452" s="134"/>
      <c r="AU452" s="134"/>
    </row>
    <row r="453" spans="2:47" x14ac:dyDescent="0.2">
      <c r="B453" s="98"/>
      <c r="C453" s="98"/>
      <c r="AT453" s="134"/>
      <c r="AU453" s="134"/>
    </row>
    <row r="454" spans="2:47" x14ac:dyDescent="0.2">
      <c r="B454" s="98"/>
      <c r="C454" s="98"/>
      <c r="AT454" s="134"/>
      <c r="AU454" s="134"/>
    </row>
    <row r="455" spans="2:47" x14ac:dyDescent="0.2">
      <c r="B455" s="98"/>
      <c r="C455" s="98"/>
      <c r="AT455" s="134"/>
      <c r="AU455" s="134"/>
    </row>
    <row r="456" spans="2:47" x14ac:dyDescent="0.2">
      <c r="B456" s="98"/>
      <c r="C456" s="98"/>
      <c r="AT456" s="134"/>
      <c r="AU456" s="134"/>
    </row>
    <row r="457" spans="2:47" x14ac:dyDescent="0.2">
      <c r="B457" s="98"/>
      <c r="C457" s="98"/>
      <c r="AT457" s="134"/>
      <c r="AU457" s="134"/>
    </row>
    <row r="458" spans="2:47" x14ac:dyDescent="0.2">
      <c r="B458" s="98"/>
      <c r="C458" s="98"/>
      <c r="AT458" s="134"/>
      <c r="AU458" s="134"/>
    </row>
    <row r="459" spans="2:47" x14ac:dyDescent="0.2">
      <c r="B459" s="98"/>
      <c r="C459" s="98"/>
      <c r="AT459" s="134"/>
      <c r="AU459" s="134"/>
    </row>
    <row r="460" spans="2:47" x14ac:dyDescent="0.2">
      <c r="B460" s="98"/>
      <c r="C460" s="98"/>
      <c r="AT460" s="134"/>
      <c r="AU460" s="134"/>
    </row>
    <row r="461" spans="2:47" x14ac:dyDescent="0.2">
      <c r="B461" s="98"/>
      <c r="C461" s="98"/>
      <c r="AT461" s="134"/>
      <c r="AU461" s="134"/>
    </row>
    <row r="462" spans="2:47" x14ac:dyDescent="0.2">
      <c r="B462" s="98"/>
      <c r="C462" s="98"/>
      <c r="AT462" s="134"/>
      <c r="AU462" s="134"/>
    </row>
    <row r="463" spans="2:47" x14ac:dyDescent="0.2">
      <c r="B463" s="98"/>
      <c r="C463" s="98"/>
      <c r="AT463" s="134"/>
      <c r="AU463" s="134"/>
    </row>
    <row r="464" spans="2:47" x14ac:dyDescent="0.2">
      <c r="B464" s="98"/>
      <c r="C464" s="98"/>
      <c r="AT464" s="134"/>
      <c r="AU464" s="134"/>
    </row>
    <row r="465" spans="2:47" x14ac:dyDescent="0.2">
      <c r="B465" s="98"/>
      <c r="C465" s="98"/>
      <c r="AT465" s="134"/>
      <c r="AU465" s="134"/>
    </row>
    <row r="466" spans="2:47" x14ac:dyDescent="0.2">
      <c r="B466" s="98"/>
      <c r="C466" s="98"/>
      <c r="AT466" s="134"/>
      <c r="AU466" s="134"/>
    </row>
    <row r="467" spans="2:47" x14ac:dyDescent="0.2">
      <c r="B467" s="98"/>
      <c r="C467" s="98"/>
      <c r="AT467" s="134"/>
      <c r="AU467" s="134"/>
    </row>
    <row r="468" spans="2:47" x14ac:dyDescent="0.2">
      <c r="B468" s="98"/>
      <c r="C468" s="98"/>
      <c r="AT468" s="134"/>
      <c r="AU468" s="134"/>
    </row>
    <row r="469" spans="2:47" x14ac:dyDescent="0.2">
      <c r="B469" s="98"/>
      <c r="C469" s="98"/>
      <c r="AT469" s="134"/>
      <c r="AU469" s="134"/>
    </row>
    <row r="470" spans="2:47" x14ac:dyDescent="0.2">
      <c r="B470" s="98"/>
      <c r="C470" s="98"/>
      <c r="AT470" s="134"/>
      <c r="AU470" s="134"/>
    </row>
    <row r="471" spans="2:47" x14ac:dyDescent="0.2">
      <c r="B471" s="98"/>
      <c r="C471" s="98"/>
      <c r="AT471" s="134"/>
      <c r="AU471" s="134"/>
    </row>
    <row r="472" spans="2:47" x14ac:dyDescent="0.2">
      <c r="B472" s="98"/>
      <c r="C472" s="98"/>
      <c r="AT472" s="134"/>
      <c r="AU472" s="134"/>
    </row>
    <row r="473" spans="2:47" x14ac:dyDescent="0.2">
      <c r="B473" s="98"/>
      <c r="C473" s="98"/>
      <c r="AT473" s="134"/>
      <c r="AU473" s="134"/>
    </row>
    <row r="474" spans="2:47" x14ac:dyDescent="0.2">
      <c r="B474" s="98"/>
      <c r="C474" s="98"/>
      <c r="AT474" s="134"/>
      <c r="AU474" s="134"/>
    </row>
    <row r="475" spans="2:47" x14ac:dyDescent="0.2">
      <c r="B475" s="98"/>
      <c r="C475" s="98"/>
      <c r="AT475" s="134"/>
      <c r="AU475" s="134"/>
    </row>
    <row r="476" spans="2:47" x14ac:dyDescent="0.2">
      <c r="B476" s="98"/>
      <c r="C476" s="98"/>
      <c r="AT476" s="134"/>
      <c r="AU476" s="134"/>
    </row>
    <row r="477" spans="2:47" x14ac:dyDescent="0.2">
      <c r="B477" s="98"/>
      <c r="C477" s="98"/>
      <c r="AT477" s="134"/>
      <c r="AU477" s="134"/>
    </row>
    <row r="478" spans="2:47" x14ac:dyDescent="0.2">
      <c r="B478" s="98"/>
      <c r="C478" s="98"/>
      <c r="AT478" s="134"/>
      <c r="AU478" s="134"/>
    </row>
    <row r="479" spans="2:47" x14ac:dyDescent="0.2">
      <c r="B479" s="98"/>
      <c r="C479" s="98"/>
      <c r="AT479" s="134"/>
      <c r="AU479" s="134"/>
    </row>
    <row r="480" spans="2:47" x14ac:dyDescent="0.2">
      <c r="B480" s="98"/>
      <c r="C480" s="98"/>
      <c r="AT480" s="134"/>
      <c r="AU480" s="134"/>
    </row>
    <row r="481" spans="2:47" x14ac:dyDescent="0.2">
      <c r="B481" s="98"/>
      <c r="C481" s="98"/>
      <c r="AT481" s="134"/>
      <c r="AU481" s="134"/>
    </row>
    <row r="482" spans="2:47" x14ac:dyDescent="0.2">
      <c r="B482" s="98"/>
      <c r="C482" s="98"/>
      <c r="AT482" s="134"/>
      <c r="AU482" s="134"/>
    </row>
    <row r="483" spans="2:47" x14ac:dyDescent="0.2">
      <c r="B483" s="98"/>
      <c r="C483" s="98"/>
      <c r="AT483" s="134"/>
      <c r="AU483" s="134"/>
    </row>
    <row r="484" spans="2:47" x14ac:dyDescent="0.2">
      <c r="B484" s="98"/>
      <c r="C484" s="98"/>
      <c r="AT484" s="134"/>
      <c r="AU484" s="134"/>
    </row>
    <row r="485" spans="2:47" x14ac:dyDescent="0.2">
      <c r="B485" s="98"/>
      <c r="C485" s="98"/>
      <c r="AT485" s="134"/>
      <c r="AU485" s="134"/>
    </row>
    <row r="486" spans="2:47" x14ac:dyDescent="0.2">
      <c r="B486" s="98"/>
      <c r="C486" s="98"/>
      <c r="AT486" s="134"/>
      <c r="AU486" s="134"/>
    </row>
    <row r="487" spans="2:47" x14ac:dyDescent="0.2">
      <c r="B487" s="98"/>
      <c r="C487" s="98"/>
      <c r="AT487" s="134"/>
      <c r="AU487" s="134"/>
    </row>
    <row r="488" spans="2:47" x14ac:dyDescent="0.2">
      <c r="B488" s="98"/>
      <c r="C488" s="98"/>
      <c r="AT488" s="134"/>
      <c r="AU488" s="134"/>
    </row>
    <row r="489" spans="2:47" x14ac:dyDescent="0.2">
      <c r="B489" s="98"/>
      <c r="C489" s="98"/>
      <c r="AT489" s="134"/>
      <c r="AU489" s="134"/>
    </row>
    <row r="490" spans="2:47" x14ac:dyDescent="0.2">
      <c r="B490" s="98"/>
      <c r="C490" s="98"/>
      <c r="AT490" s="134"/>
      <c r="AU490" s="134"/>
    </row>
    <row r="491" spans="2:47" x14ac:dyDescent="0.2">
      <c r="B491" s="98"/>
      <c r="C491" s="98"/>
      <c r="AT491" s="134"/>
      <c r="AU491" s="134"/>
    </row>
    <row r="492" spans="2:47" x14ac:dyDescent="0.2">
      <c r="B492" s="98"/>
      <c r="C492" s="98"/>
      <c r="AT492" s="134"/>
      <c r="AU492" s="134"/>
    </row>
    <row r="493" spans="2:47" x14ac:dyDescent="0.2">
      <c r="B493" s="98"/>
      <c r="C493" s="98"/>
      <c r="AT493" s="134"/>
      <c r="AU493" s="134"/>
    </row>
    <row r="494" spans="2:47" x14ac:dyDescent="0.2">
      <c r="B494" s="98"/>
      <c r="C494" s="98"/>
      <c r="AT494" s="134"/>
      <c r="AU494" s="134"/>
    </row>
    <row r="495" spans="2:47" x14ac:dyDescent="0.2">
      <c r="B495" s="98"/>
      <c r="C495" s="98"/>
      <c r="AT495" s="134"/>
      <c r="AU495" s="134"/>
    </row>
    <row r="496" spans="2:47" x14ac:dyDescent="0.2">
      <c r="B496" s="98"/>
      <c r="C496" s="98"/>
      <c r="AT496" s="134"/>
      <c r="AU496" s="134"/>
    </row>
    <row r="497" spans="2:47" x14ac:dyDescent="0.2">
      <c r="B497" s="98"/>
      <c r="C497" s="98"/>
      <c r="AT497" s="134"/>
      <c r="AU497" s="134"/>
    </row>
    <row r="498" spans="2:47" x14ac:dyDescent="0.2">
      <c r="B498" s="98"/>
      <c r="C498" s="98"/>
      <c r="AT498" s="134"/>
      <c r="AU498" s="134"/>
    </row>
    <row r="499" spans="2:47" x14ac:dyDescent="0.2">
      <c r="B499" s="98"/>
      <c r="C499" s="98"/>
      <c r="AT499" s="134"/>
      <c r="AU499" s="134"/>
    </row>
    <row r="500" spans="2:47" x14ac:dyDescent="0.2">
      <c r="B500" s="98"/>
      <c r="C500" s="98"/>
      <c r="AT500" s="134"/>
      <c r="AU500" s="134"/>
    </row>
    <row r="501" spans="2:47" x14ac:dyDescent="0.2">
      <c r="B501" s="98"/>
      <c r="C501" s="98"/>
      <c r="AT501" s="134"/>
      <c r="AU501" s="134"/>
    </row>
    <row r="502" spans="2:47" x14ac:dyDescent="0.2">
      <c r="B502" s="98"/>
      <c r="C502" s="98"/>
      <c r="AT502" s="134"/>
      <c r="AU502" s="134"/>
    </row>
    <row r="503" spans="2:47" x14ac:dyDescent="0.2">
      <c r="B503" s="98"/>
      <c r="C503" s="98"/>
      <c r="AT503" s="134"/>
      <c r="AU503" s="134"/>
    </row>
    <row r="504" spans="2:47" x14ac:dyDescent="0.2">
      <c r="B504" s="98"/>
      <c r="C504" s="98"/>
      <c r="AT504" s="134"/>
      <c r="AU504" s="134"/>
    </row>
    <row r="505" spans="2:47" x14ac:dyDescent="0.2">
      <c r="B505" s="98"/>
      <c r="C505" s="98"/>
      <c r="AT505" s="134"/>
      <c r="AU505" s="134"/>
    </row>
    <row r="506" spans="2:47" x14ac:dyDescent="0.2">
      <c r="B506" s="98"/>
      <c r="C506" s="98"/>
      <c r="AT506" s="134"/>
      <c r="AU506" s="134"/>
    </row>
    <row r="507" spans="2:47" x14ac:dyDescent="0.2">
      <c r="B507" s="98"/>
      <c r="C507" s="98"/>
      <c r="AT507" s="134"/>
      <c r="AU507" s="134"/>
    </row>
    <row r="508" spans="2:47" x14ac:dyDescent="0.2">
      <c r="B508" s="98"/>
      <c r="C508" s="98"/>
      <c r="AT508" s="134"/>
      <c r="AU508" s="134"/>
    </row>
    <row r="509" spans="2:47" x14ac:dyDescent="0.2">
      <c r="B509" s="98"/>
      <c r="C509" s="98"/>
      <c r="AT509" s="134"/>
      <c r="AU509" s="134"/>
    </row>
    <row r="510" spans="2:47" x14ac:dyDescent="0.2">
      <c r="B510" s="98"/>
      <c r="C510" s="98"/>
      <c r="AT510" s="134"/>
      <c r="AU510" s="134"/>
    </row>
    <row r="511" spans="2:47" x14ac:dyDescent="0.2">
      <c r="B511" s="98"/>
      <c r="C511" s="98"/>
      <c r="AT511" s="134"/>
      <c r="AU511" s="134"/>
    </row>
    <row r="512" spans="2:47" x14ac:dyDescent="0.2">
      <c r="B512" s="98"/>
      <c r="C512" s="98"/>
      <c r="AT512" s="134"/>
      <c r="AU512" s="134"/>
    </row>
    <row r="513" spans="2:47" x14ac:dyDescent="0.2">
      <c r="B513" s="98"/>
      <c r="C513" s="98"/>
      <c r="AT513" s="134"/>
      <c r="AU513" s="134"/>
    </row>
    <row r="514" spans="2:47" x14ac:dyDescent="0.2">
      <c r="B514" s="98"/>
      <c r="C514" s="98"/>
      <c r="AT514" s="134"/>
      <c r="AU514" s="134"/>
    </row>
    <row r="515" spans="2:47" x14ac:dyDescent="0.2">
      <c r="B515" s="98"/>
      <c r="C515" s="98"/>
      <c r="AT515" s="134"/>
      <c r="AU515" s="134"/>
    </row>
    <row r="516" spans="2:47" x14ac:dyDescent="0.2">
      <c r="B516" s="98"/>
      <c r="C516" s="98"/>
      <c r="AT516" s="134"/>
      <c r="AU516" s="134"/>
    </row>
    <row r="517" spans="2:47" x14ac:dyDescent="0.2">
      <c r="B517" s="98"/>
      <c r="C517" s="98"/>
      <c r="AT517" s="134"/>
      <c r="AU517" s="134"/>
    </row>
    <row r="518" spans="2:47" x14ac:dyDescent="0.2">
      <c r="B518" s="98"/>
      <c r="C518" s="98"/>
      <c r="AT518" s="134"/>
      <c r="AU518" s="134"/>
    </row>
    <row r="519" spans="2:47" x14ac:dyDescent="0.2">
      <c r="B519" s="98"/>
      <c r="C519" s="98"/>
      <c r="AT519" s="134"/>
      <c r="AU519" s="134"/>
    </row>
    <row r="520" spans="2:47" x14ac:dyDescent="0.2">
      <c r="B520" s="98"/>
      <c r="C520" s="98"/>
      <c r="AT520" s="134"/>
      <c r="AU520" s="134"/>
    </row>
    <row r="521" spans="2:47" x14ac:dyDescent="0.2">
      <c r="B521" s="98"/>
      <c r="C521" s="98"/>
      <c r="AT521" s="134"/>
      <c r="AU521" s="134"/>
    </row>
    <row r="522" spans="2:47" x14ac:dyDescent="0.2">
      <c r="B522" s="98"/>
      <c r="C522" s="98"/>
      <c r="AT522" s="134"/>
      <c r="AU522" s="134"/>
    </row>
    <row r="523" spans="2:47" x14ac:dyDescent="0.2">
      <c r="B523" s="98"/>
      <c r="C523" s="98"/>
      <c r="AT523" s="134"/>
      <c r="AU523" s="134"/>
    </row>
    <row r="524" spans="2:47" x14ac:dyDescent="0.2">
      <c r="B524" s="98"/>
      <c r="C524" s="98"/>
      <c r="AT524" s="134"/>
      <c r="AU524" s="134"/>
    </row>
    <row r="525" spans="2:47" x14ac:dyDescent="0.2">
      <c r="B525" s="98"/>
      <c r="C525" s="98"/>
      <c r="AT525" s="134"/>
      <c r="AU525" s="134"/>
    </row>
    <row r="526" spans="2:47" x14ac:dyDescent="0.2">
      <c r="B526" s="98"/>
      <c r="C526" s="98"/>
      <c r="AT526" s="134"/>
      <c r="AU526" s="134"/>
    </row>
    <row r="527" spans="2:47" x14ac:dyDescent="0.2">
      <c r="B527" s="98"/>
      <c r="C527" s="98"/>
      <c r="AT527" s="134"/>
      <c r="AU527" s="134"/>
    </row>
    <row r="528" spans="2:47" x14ac:dyDescent="0.2">
      <c r="B528" s="98"/>
      <c r="C528" s="98"/>
      <c r="AT528" s="134"/>
      <c r="AU528" s="134"/>
    </row>
    <row r="529" spans="2:47" x14ac:dyDescent="0.2">
      <c r="B529" s="98"/>
      <c r="C529" s="98"/>
      <c r="AT529" s="134"/>
      <c r="AU529" s="134"/>
    </row>
    <row r="530" spans="2:47" x14ac:dyDescent="0.2">
      <c r="B530" s="98"/>
      <c r="C530" s="98"/>
      <c r="AT530" s="134"/>
      <c r="AU530" s="134"/>
    </row>
    <row r="531" spans="2:47" x14ac:dyDescent="0.2">
      <c r="B531" s="98"/>
      <c r="C531" s="98"/>
      <c r="AT531" s="134"/>
      <c r="AU531" s="134"/>
    </row>
    <row r="532" spans="2:47" x14ac:dyDescent="0.2">
      <c r="B532" s="98"/>
      <c r="C532" s="98"/>
      <c r="AT532" s="134"/>
      <c r="AU532" s="134"/>
    </row>
    <row r="533" spans="2:47" x14ac:dyDescent="0.2">
      <c r="B533" s="98"/>
      <c r="C533" s="98"/>
      <c r="AT533" s="134"/>
      <c r="AU533" s="134"/>
    </row>
    <row r="534" spans="2:47" x14ac:dyDescent="0.2">
      <c r="B534" s="98"/>
      <c r="C534" s="98"/>
      <c r="AT534" s="134"/>
      <c r="AU534" s="134"/>
    </row>
    <row r="535" spans="2:47" x14ac:dyDescent="0.2">
      <c r="B535" s="98"/>
      <c r="C535" s="98"/>
      <c r="AT535" s="134"/>
      <c r="AU535" s="134"/>
    </row>
    <row r="536" spans="2:47" x14ac:dyDescent="0.2">
      <c r="B536" s="98"/>
      <c r="C536" s="98"/>
      <c r="AT536" s="134"/>
      <c r="AU536" s="134"/>
    </row>
    <row r="537" spans="2:47" x14ac:dyDescent="0.2">
      <c r="B537" s="98"/>
      <c r="C537" s="98"/>
      <c r="AT537" s="134"/>
      <c r="AU537" s="134"/>
    </row>
    <row r="538" spans="2:47" x14ac:dyDescent="0.2">
      <c r="B538" s="98"/>
      <c r="C538" s="98"/>
      <c r="AT538" s="134"/>
      <c r="AU538" s="134"/>
    </row>
    <row r="539" spans="2:47" x14ac:dyDescent="0.2">
      <c r="B539" s="98"/>
      <c r="C539" s="98"/>
      <c r="AT539" s="134"/>
      <c r="AU539" s="134"/>
    </row>
    <row r="540" spans="2:47" x14ac:dyDescent="0.2">
      <c r="B540" s="98"/>
      <c r="C540" s="98"/>
      <c r="AT540" s="134"/>
      <c r="AU540" s="134"/>
    </row>
    <row r="541" spans="2:47" x14ac:dyDescent="0.2">
      <c r="B541" s="98"/>
      <c r="C541" s="98"/>
      <c r="AT541" s="134"/>
      <c r="AU541" s="134"/>
    </row>
    <row r="542" spans="2:47" x14ac:dyDescent="0.2">
      <c r="B542" s="98"/>
      <c r="C542" s="98"/>
      <c r="AT542" s="134"/>
      <c r="AU542" s="134"/>
    </row>
    <row r="543" spans="2:47" x14ac:dyDescent="0.2">
      <c r="B543" s="98"/>
      <c r="C543" s="98"/>
      <c r="AT543" s="134"/>
      <c r="AU543" s="134"/>
    </row>
    <row r="544" spans="2:47" x14ac:dyDescent="0.2">
      <c r="B544" s="98"/>
      <c r="C544" s="98"/>
      <c r="AT544" s="134"/>
      <c r="AU544" s="134"/>
    </row>
    <row r="545" spans="2:47" x14ac:dyDescent="0.2">
      <c r="B545" s="98"/>
      <c r="C545" s="98"/>
      <c r="AT545" s="134"/>
      <c r="AU545" s="134"/>
    </row>
    <row r="546" spans="2:47" x14ac:dyDescent="0.2">
      <c r="B546" s="98"/>
      <c r="C546" s="98"/>
      <c r="AT546" s="134"/>
      <c r="AU546" s="134"/>
    </row>
    <row r="547" spans="2:47" x14ac:dyDescent="0.2">
      <c r="B547" s="98"/>
      <c r="C547" s="98"/>
      <c r="AT547" s="134"/>
      <c r="AU547" s="134"/>
    </row>
    <row r="548" spans="2:47" x14ac:dyDescent="0.2">
      <c r="B548" s="98"/>
      <c r="C548" s="98"/>
      <c r="AT548" s="134"/>
      <c r="AU548" s="134"/>
    </row>
    <row r="549" spans="2:47" x14ac:dyDescent="0.2">
      <c r="B549" s="98"/>
      <c r="C549" s="98"/>
      <c r="AT549" s="134"/>
      <c r="AU549" s="134"/>
    </row>
    <row r="550" spans="2:47" x14ac:dyDescent="0.2">
      <c r="B550" s="98"/>
      <c r="C550" s="98"/>
      <c r="AT550" s="134"/>
      <c r="AU550" s="134"/>
    </row>
    <row r="551" spans="2:47" x14ac:dyDescent="0.2">
      <c r="B551" s="98"/>
      <c r="C551" s="98"/>
      <c r="AT551" s="134"/>
      <c r="AU551" s="134"/>
    </row>
    <row r="552" spans="2:47" x14ac:dyDescent="0.2">
      <c r="B552" s="98"/>
      <c r="C552" s="98"/>
      <c r="AT552" s="134"/>
      <c r="AU552" s="134"/>
    </row>
    <row r="553" spans="2:47" x14ac:dyDescent="0.2">
      <c r="B553" s="98"/>
      <c r="C553" s="98"/>
      <c r="AT553" s="134"/>
      <c r="AU553" s="134"/>
    </row>
    <row r="554" spans="2:47" x14ac:dyDescent="0.2">
      <c r="B554" s="98"/>
      <c r="C554" s="98"/>
      <c r="AT554" s="134"/>
      <c r="AU554" s="134"/>
    </row>
    <row r="555" spans="2:47" x14ac:dyDescent="0.2">
      <c r="B555" s="98"/>
      <c r="C555" s="98"/>
      <c r="AT555" s="134"/>
      <c r="AU555" s="134"/>
    </row>
    <row r="556" spans="2:47" x14ac:dyDescent="0.2">
      <c r="B556" s="98"/>
      <c r="C556" s="98"/>
      <c r="AT556" s="134"/>
      <c r="AU556" s="134"/>
    </row>
    <row r="557" spans="2:47" x14ac:dyDescent="0.2">
      <c r="B557" s="98"/>
      <c r="C557" s="98"/>
      <c r="AT557" s="134"/>
      <c r="AU557" s="134"/>
    </row>
    <row r="558" spans="2:47" x14ac:dyDescent="0.2">
      <c r="B558" s="98"/>
      <c r="C558" s="98"/>
      <c r="AT558" s="134"/>
      <c r="AU558" s="134"/>
    </row>
    <row r="559" spans="2:47" x14ac:dyDescent="0.2">
      <c r="B559" s="98"/>
      <c r="C559" s="98"/>
      <c r="AT559" s="134"/>
      <c r="AU559" s="134"/>
    </row>
    <row r="560" spans="2:47" x14ac:dyDescent="0.2">
      <c r="B560" s="98"/>
      <c r="C560" s="98"/>
      <c r="AT560" s="134"/>
      <c r="AU560" s="134"/>
    </row>
    <row r="561" spans="2:47" x14ac:dyDescent="0.2">
      <c r="B561" s="98"/>
      <c r="C561" s="98"/>
      <c r="AT561" s="134"/>
      <c r="AU561" s="134"/>
    </row>
    <row r="562" spans="2:47" x14ac:dyDescent="0.2">
      <c r="B562" s="98"/>
      <c r="C562" s="98"/>
      <c r="AT562" s="134"/>
      <c r="AU562" s="134"/>
    </row>
    <row r="563" spans="2:47" x14ac:dyDescent="0.2">
      <c r="B563" s="98"/>
      <c r="C563" s="98"/>
      <c r="AT563" s="134"/>
      <c r="AU563" s="134"/>
    </row>
    <row r="564" spans="2:47" x14ac:dyDescent="0.2">
      <c r="B564" s="98"/>
      <c r="C564" s="98"/>
      <c r="AT564" s="134"/>
      <c r="AU564" s="134"/>
    </row>
    <row r="565" spans="2:47" x14ac:dyDescent="0.2">
      <c r="B565" s="98"/>
      <c r="C565" s="98"/>
      <c r="AT565" s="134"/>
      <c r="AU565" s="134"/>
    </row>
    <row r="566" spans="2:47" x14ac:dyDescent="0.2">
      <c r="B566" s="98"/>
      <c r="C566" s="98"/>
      <c r="AT566" s="134"/>
      <c r="AU566" s="134"/>
    </row>
    <row r="567" spans="2:47" x14ac:dyDescent="0.2">
      <c r="B567" s="98"/>
      <c r="C567" s="98"/>
      <c r="AT567" s="134"/>
      <c r="AU567" s="134"/>
    </row>
    <row r="568" spans="2:47" x14ac:dyDescent="0.2">
      <c r="B568" s="98"/>
      <c r="C568" s="98"/>
      <c r="AT568" s="134"/>
      <c r="AU568" s="134"/>
    </row>
    <row r="569" spans="2:47" x14ac:dyDescent="0.2">
      <c r="B569" s="98"/>
      <c r="C569" s="98"/>
      <c r="AT569" s="134"/>
      <c r="AU569" s="134"/>
    </row>
    <row r="570" spans="2:47" x14ac:dyDescent="0.2">
      <c r="B570" s="98"/>
      <c r="C570" s="98"/>
      <c r="AT570" s="134"/>
      <c r="AU570" s="134"/>
    </row>
    <row r="571" spans="2:47" x14ac:dyDescent="0.2">
      <c r="B571" s="98"/>
      <c r="C571" s="98"/>
      <c r="AT571" s="134"/>
      <c r="AU571" s="134"/>
    </row>
    <row r="572" spans="2:47" x14ac:dyDescent="0.2">
      <c r="B572" s="98"/>
      <c r="C572" s="98"/>
      <c r="AT572" s="134"/>
      <c r="AU572" s="134"/>
    </row>
    <row r="573" spans="2:47" x14ac:dyDescent="0.2">
      <c r="B573" s="98"/>
      <c r="C573" s="98"/>
      <c r="AT573" s="134"/>
      <c r="AU573" s="134"/>
    </row>
    <row r="574" spans="2:47" x14ac:dyDescent="0.2">
      <c r="B574" s="98"/>
      <c r="C574" s="98"/>
      <c r="AT574" s="134"/>
      <c r="AU574" s="134"/>
    </row>
    <row r="575" spans="2:47" x14ac:dyDescent="0.2">
      <c r="B575" s="98"/>
      <c r="C575" s="98"/>
      <c r="AT575" s="134"/>
      <c r="AU575" s="134"/>
    </row>
    <row r="576" spans="2:47" x14ac:dyDescent="0.2">
      <c r="B576" s="98"/>
      <c r="C576" s="98"/>
      <c r="AT576" s="134"/>
      <c r="AU576" s="134"/>
    </row>
    <row r="577" spans="2:47" x14ac:dyDescent="0.2">
      <c r="B577" s="98"/>
      <c r="C577" s="98"/>
      <c r="AT577" s="134"/>
      <c r="AU577" s="134"/>
    </row>
    <row r="578" spans="2:47" x14ac:dyDescent="0.2">
      <c r="B578" s="98"/>
      <c r="C578" s="98"/>
      <c r="AT578" s="134"/>
      <c r="AU578" s="134"/>
    </row>
    <row r="579" spans="2:47" x14ac:dyDescent="0.2">
      <c r="B579" s="98"/>
      <c r="C579" s="98"/>
      <c r="AT579" s="134"/>
      <c r="AU579" s="134"/>
    </row>
    <row r="580" spans="2:47" x14ac:dyDescent="0.2">
      <c r="B580" s="98"/>
      <c r="C580" s="98"/>
      <c r="AT580" s="134"/>
      <c r="AU580" s="134"/>
    </row>
    <row r="581" spans="2:47" x14ac:dyDescent="0.2">
      <c r="B581" s="98"/>
      <c r="C581" s="98"/>
      <c r="AT581" s="134"/>
      <c r="AU581" s="134"/>
    </row>
    <row r="582" spans="2:47" x14ac:dyDescent="0.2">
      <c r="B582" s="98"/>
      <c r="C582" s="98"/>
      <c r="AT582" s="134"/>
      <c r="AU582" s="134"/>
    </row>
    <row r="583" spans="2:47" x14ac:dyDescent="0.2">
      <c r="B583" s="98"/>
      <c r="C583" s="98"/>
      <c r="AT583" s="134"/>
      <c r="AU583" s="134"/>
    </row>
    <row r="584" spans="2:47" x14ac:dyDescent="0.2">
      <c r="B584" s="98"/>
      <c r="C584" s="98"/>
      <c r="AT584" s="134"/>
      <c r="AU584" s="134"/>
    </row>
    <row r="585" spans="2:47" x14ac:dyDescent="0.2">
      <c r="B585" s="98"/>
      <c r="C585" s="98"/>
      <c r="AT585" s="134"/>
      <c r="AU585" s="134"/>
    </row>
    <row r="586" spans="2:47" x14ac:dyDescent="0.2">
      <c r="B586" s="98"/>
      <c r="C586" s="98"/>
      <c r="AT586" s="134"/>
      <c r="AU586" s="134"/>
    </row>
    <row r="587" spans="2:47" x14ac:dyDescent="0.2">
      <c r="B587" s="98"/>
      <c r="C587" s="98"/>
      <c r="AT587" s="134"/>
      <c r="AU587" s="134"/>
    </row>
    <row r="588" spans="2:47" x14ac:dyDescent="0.2">
      <c r="B588" s="98"/>
      <c r="C588" s="98"/>
      <c r="AT588" s="134"/>
      <c r="AU588" s="134"/>
    </row>
    <row r="589" spans="2:47" x14ac:dyDescent="0.2">
      <c r="B589" s="98"/>
      <c r="C589" s="98"/>
      <c r="AT589" s="134"/>
      <c r="AU589" s="134"/>
    </row>
    <row r="590" spans="2:47" x14ac:dyDescent="0.2">
      <c r="B590" s="98"/>
      <c r="C590" s="98"/>
      <c r="AT590" s="134"/>
      <c r="AU590" s="134"/>
    </row>
    <row r="591" spans="2:47" x14ac:dyDescent="0.2">
      <c r="B591" s="98"/>
      <c r="C591" s="98"/>
      <c r="AT591" s="134"/>
      <c r="AU591" s="134"/>
    </row>
    <row r="592" spans="2:47" x14ac:dyDescent="0.2">
      <c r="B592" s="98"/>
      <c r="C592" s="98"/>
      <c r="AT592" s="134"/>
      <c r="AU592" s="134"/>
    </row>
    <row r="593" spans="2:47" x14ac:dyDescent="0.2">
      <c r="B593" s="98"/>
      <c r="C593" s="98"/>
      <c r="AT593" s="134"/>
      <c r="AU593" s="134"/>
    </row>
    <row r="594" spans="2:47" x14ac:dyDescent="0.2">
      <c r="B594" s="98"/>
      <c r="C594" s="98"/>
      <c r="AT594" s="134"/>
      <c r="AU594" s="134"/>
    </row>
    <row r="595" spans="2:47" x14ac:dyDescent="0.2">
      <c r="B595" s="98"/>
      <c r="C595" s="98"/>
      <c r="AT595" s="134"/>
      <c r="AU595" s="134"/>
    </row>
    <row r="596" spans="2:47" x14ac:dyDescent="0.2">
      <c r="B596" s="98"/>
      <c r="C596" s="98"/>
      <c r="AT596" s="134"/>
      <c r="AU596" s="134"/>
    </row>
    <row r="597" spans="2:47" x14ac:dyDescent="0.2">
      <c r="B597" s="98"/>
      <c r="C597" s="98"/>
      <c r="AT597" s="134"/>
      <c r="AU597" s="134"/>
    </row>
    <row r="598" spans="2:47" x14ac:dyDescent="0.2">
      <c r="B598" s="98"/>
      <c r="C598" s="98"/>
      <c r="AT598" s="134"/>
      <c r="AU598" s="134"/>
    </row>
    <row r="599" spans="2:47" x14ac:dyDescent="0.2">
      <c r="B599" s="98"/>
      <c r="C599" s="98"/>
      <c r="AT599" s="134"/>
      <c r="AU599" s="134"/>
    </row>
    <row r="600" spans="2:47" x14ac:dyDescent="0.2">
      <c r="B600" s="98"/>
      <c r="C600" s="98"/>
      <c r="AT600" s="134"/>
      <c r="AU600" s="134"/>
    </row>
    <row r="601" spans="2:47" x14ac:dyDescent="0.2">
      <c r="B601" s="98"/>
      <c r="C601" s="98"/>
      <c r="AT601" s="134"/>
      <c r="AU601" s="134"/>
    </row>
    <row r="602" spans="2:47" x14ac:dyDescent="0.2">
      <c r="B602" s="98"/>
      <c r="C602" s="98"/>
      <c r="AT602" s="134"/>
      <c r="AU602" s="134"/>
    </row>
    <row r="603" spans="2:47" x14ac:dyDescent="0.2">
      <c r="B603" s="98"/>
      <c r="C603" s="98"/>
      <c r="AT603" s="134"/>
      <c r="AU603" s="134"/>
    </row>
    <row r="604" spans="2:47" x14ac:dyDescent="0.2">
      <c r="B604" s="98"/>
      <c r="C604" s="98"/>
      <c r="AT604" s="134"/>
      <c r="AU604" s="134"/>
    </row>
    <row r="605" spans="2:47" x14ac:dyDescent="0.2">
      <c r="B605" s="98"/>
      <c r="C605" s="98"/>
      <c r="AT605" s="134"/>
      <c r="AU605" s="134"/>
    </row>
    <row r="606" spans="2:47" x14ac:dyDescent="0.2">
      <c r="B606" s="98"/>
      <c r="C606" s="98"/>
      <c r="AT606" s="134"/>
      <c r="AU606" s="134"/>
    </row>
    <row r="607" spans="2:47" x14ac:dyDescent="0.2">
      <c r="B607" s="98"/>
      <c r="C607" s="98"/>
      <c r="AT607" s="134"/>
      <c r="AU607" s="134"/>
    </row>
    <row r="608" spans="2:47" x14ac:dyDescent="0.2">
      <c r="B608" s="98"/>
      <c r="C608" s="98"/>
      <c r="AT608" s="134"/>
      <c r="AU608" s="134"/>
    </row>
    <row r="609" spans="2:47" x14ac:dyDescent="0.2">
      <c r="B609" s="98"/>
      <c r="C609" s="98"/>
      <c r="AT609" s="134"/>
      <c r="AU609" s="134"/>
    </row>
    <row r="610" spans="2:47" x14ac:dyDescent="0.2">
      <c r="B610" s="98"/>
      <c r="C610" s="98"/>
      <c r="AT610" s="134"/>
      <c r="AU610" s="134"/>
    </row>
    <row r="611" spans="2:47" x14ac:dyDescent="0.2">
      <c r="B611" s="98"/>
      <c r="C611" s="98"/>
      <c r="AT611" s="134"/>
      <c r="AU611" s="134"/>
    </row>
    <row r="612" spans="2:47" x14ac:dyDescent="0.2">
      <c r="B612" s="98"/>
      <c r="C612" s="98"/>
      <c r="AT612" s="134"/>
      <c r="AU612" s="134"/>
    </row>
    <row r="613" spans="2:47" x14ac:dyDescent="0.2">
      <c r="B613" s="98"/>
      <c r="C613" s="98"/>
      <c r="AT613" s="134"/>
      <c r="AU613" s="134"/>
    </row>
    <row r="614" spans="2:47" x14ac:dyDescent="0.2">
      <c r="B614" s="98"/>
      <c r="C614" s="98"/>
      <c r="AT614" s="134"/>
      <c r="AU614" s="134"/>
    </row>
    <row r="615" spans="2:47" x14ac:dyDescent="0.2">
      <c r="B615" s="98"/>
      <c r="C615" s="98"/>
      <c r="AT615" s="134"/>
      <c r="AU615" s="134"/>
    </row>
    <row r="616" spans="2:47" x14ac:dyDescent="0.2">
      <c r="B616" s="98"/>
      <c r="C616" s="98"/>
      <c r="AT616" s="134"/>
      <c r="AU616" s="134"/>
    </row>
    <row r="617" spans="2:47" x14ac:dyDescent="0.2">
      <c r="B617" s="98"/>
      <c r="C617" s="98"/>
      <c r="AT617" s="134"/>
      <c r="AU617" s="134"/>
    </row>
    <row r="618" spans="2:47" x14ac:dyDescent="0.2">
      <c r="B618" s="98"/>
      <c r="C618" s="98"/>
      <c r="AT618" s="134"/>
      <c r="AU618" s="134"/>
    </row>
    <row r="619" spans="2:47" x14ac:dyDescent="0.2">
      <c r="B619" s="98"/>
      <c r="C619" s="98"/>
      <c r="AT619" s="134"/>
      <c r="AU619" s="134"/>
    </row>
    <row r="620" spans="2:47" x14ac:dyDescent="0.2">
      <c r="B620" s="98"/>
      <c r="C620" s="98"/>
      <c r="AT620" s="134"/>
      <c r="AU620" s="134"/>
    </row>
    <row r="621" spans="2:47" x14ac:dyDescent="0.2">
      <c r="B621" s="98"/>
      <c r="C621" s="98"/>
      <c r="AT621" s="134"/>
      <c r="AU621" s="134"/>
    </row>
    <row r="622" spans="2:47" x14ac:dyDescent="0.2">
      <c r="B622" s="98"/>
      <c r="C622" s="98"/>
      <c r="AT622" s="134"/>
      <c r="AU622" s="134"/>
    </row>
    <row r="623" spans="2:47" x14ac:dyDescent="0.2">
      <c r="B623" s="98"/>
      <c r="C623" s="98"/>
      <c r="AT623" s="134"/>
      <c r="AU623" s="134"/>
    </row>
    <row r="624" spans="2:47" x14ac:dyDescent="0.2">
      <c r="B624" s="98"/>
      <c r="C624" s="98"/>
      <c r="AT624" s="134"/>
      <c r="AU624" s="134"/>
    </row>
    <row r="625" spans="2:47" x14ac:dyDescent="0.2">
      <c r="B625" s="98"/>
      <c r="C625" s="98"/>
      <c r="AT625" s="134"/>
      <c r="AU625" s="134"/>
    </row>
    <row r="626" spans="2:47" x14ac:dyDescent="0.2">
      <c r="B626" s="98"/>
      <c r="C626" s="98"/>
      <c r="AT626" s="134"/>
      <c r="AU626" s="134"/>
    </row>
    <row r="627" spans="2:47" x14ac:dyDescent="0.2">
      <c r="B627" s="98"/>
      <c r="C627" s="98"/>
      <c r="AT627" s="134"/>
      <c r="AU627" s="134"/>
    </row>
    <row r="628" spans="2:47" x14ac:dyDescent="0.2">
      <c r="B628" s="98"/>
      <c r="C628" s="98"/>
      <c r="AT628" s="134"/>
      <c r="AU628" s="134"/>
    </row>
    <row r="629" spans="2:47" x14ac:dyDescent="0.2">
      <c r="B629" s="98"/>
      <c r="C629" s="98"/>
      <c r="AT629" s="134"/>
      <c r="AU629" s="134"/>
    </row>
    <row r="630" spans="2:47" x14ac:dyDescent="0.2">
      <c r="B630" s="98"/>
      <c r="C630" s="98"/>
      <c r="AT630" s="134"/>
      <c r="AU630" s="134"/>
    </row>
    <row r="631" spans="2:47" x14ac:dyDescent="0.2">
      <c r="B631" s="98"/>
      <c r="C631" s="98"/>
      <c r="AT631" s="134"/>
      <c r="AU631" s="134"/>
    </row>
    <row r="632" spans="2:47" x14ac:dyDescent="0.2">
      <c r="B632" s="98"/>
      <c r="C632" s="98"/>
      <c r="AT632" s="134"/>
      <c r="AU632" s="134"/>
    </row>
    <row r="633" spans="2:47" x14ac:dyDescent="0.2">
      <c r="B633" s="98"/>
      <c r="C633" s="98"/>
      <c r="AT633" s="134"/>
      <c r="AU633" s="134"/>
    </row>
    <row r="634" spans="2:47" x14ac:dyDescent="0.2">
      <c r="B634" s="98"/>
      <c r="C634" s="98"/>
      <c r="AT634" s="134"/>
      <c r="AU634" s="134"/>
    </row>
    <row r="635" spans="2:47" x14ac:dyDescent="0.2">
      <c r="B635" s="98"/>
      <c r="C635" s="98"/>
      <c r="AT635" s="134"/>
      <c r="AU635" s="134"/>
    </row>
    <row r="636" spans="2:47" x14ac:dyDescent="0.2">
      <c r="B636" s="98"/>
      <c r="C636" s="98"/>
      <c r="AT636" s="134"/>
      <c r="AU636" s="134"/>
    </row>
    <row r="637" spans="2:47" x14ac:dyDescent="0.2">
      <c r="B637" s="98"/>
      <c r="C637" s="98"/>
      <c r="AT637" s="134"/>
      <c r="AU637" s="134"/>
    </row>
    <row r="638" spans="2:47" x14ac:dyDescent="0.2">
      <c r="B638" s="98"/>
      <c r="C638" s="98"/>
      <c r="AT638" s="134"/>
      <c r="AU638" s="134"/>
    </row>
    <row r="639" spans="2:47" x14ac:dyDescent="0.2">
      <c r="B639" s="98"/>
      <c r="C639" s="98"/>
      <c r="AT639" s="134"/>
      <c r="AU639" s="134"/>
    </row>
    <row r="640" spans="2:47" x14ac:dyDescent="0.2">
      <c r="B640" s="98"/>
      <c r="C640" s="98"/>
      <c r="AT640" s="134"/>
      <c r="AU640" s="134"/>
    </row>
    <row r="641" spans="2:47" x14ac:dyDescent="0.2">
      <c r="B641" s="98"/>
      <c r="C641" s="98"/>
      <c r="AT641" s="134"/>
      <c r="AU641" s="134"/>
    </row>
    <row r="642" spans="2:47" x14ac:dyDescent="0.2">
      <c r="B642" s="98"/>
      <c r="C642" s="98"/>
      <c r="AT642" s="134"/>
      <c r="AU642" s="134"/>
    </row>
    <row r="643" spans="2:47" x14ac:dyDescent="0.2">
      <c r="B643" s="98"/>
      <c r="C643" s="98"/>
      <c r="AT643" s="134"/>
      <c r="AU643" s="134"/>
    </row>
    <row r="644" spans="2:47" x14ac:dyDescent="0.2">
      <c r="B644" s="98"/>
      <c r="C644" s="98"/>
      <c r="AT644" s="134"/>
      <c r="AU644" s="134"/>
    </row>
    <row r="645" spans="2:47" x14ac:dyDescent="0.2">
      <c r="B645" s="98"/>
      <c r="C645" s="98"/>
      <c r="AT645" s="134"/>
      <c r="AU645" s="134"/>
    </row>
    <row r="646" spans="2:47" x14ac:dyDescent="0.2">
      <c r="B646" s="98"/>
      <c r="C646" s="98"/>
      <c r="AT646" s="134"/>
      <c r="AU646" s="134"/>
    </row>
    <row r="647" spans="2:47" x14ac:dyDescent="0.2">
      <c r="B647" s="98"/>
      <c r="C647" s="98"/>
      <c r="AT647" s="134"/>
      <c r="AU647" s="134"/>
    </row>
    <row r="648" spans="2:47" x14ac:dyDescent="0.2">
      <c r="B648" s="98"/>
      <c r="C648" s="98"/>
      <c r="AT648" s="134"/>
      <c r="AU648" s="134"/>
    </row>
    <row r="649" spans="2:47" x14ac:dyDescent="0.2">
      <c r="B649" s="98"/>
      <c r="C649" s="98"/>
      <c r="AT649" s="134"/>
      <c r="AU649" s="134"/>
    </row>
    <row r="650" spans="2:47" x14ac:dyDescent="0.2">
      <c r="B650" s="98"/>
      <c r="C650" s="98"/>
      <c r="AT650" s="134"/>
      <c r="AU650" s="134"/>
    </row>
    <row r="651" spans="2:47" x14ac:dyDescent="0.2">
      <c r="B651" s="98"/>
      <c r="C651" s="98"/>
      <c r="AT651" s="134"/>
      <c r="AU651" s="134"/>
    </row>
    <row r="652" spans="2:47" x14ac:dyDescent="0.2">
      <c r="B652" s="98"/>
      <c r="C652" s="98"/>
      <c r="AT652" s="134"/>
      <c r="AU652" s="134"/>
    </row>
    <row r="653" spans="2:47" x14ac:dyDescent="0.2">
      <c r="B653" s="98"/>
      <c r="C653" s="98"/>
      <c r="AT653" s="134"/>
      <c r="AU653" s="134"/>
    </row>
    <row r="654" spans="2:47" x14ac:dyDescent="0.2">
      <c r="B654" s="98"/>
      <c r="C654" s="98"/>
      <c r="AT654" s="134"/>
      <c r="AU654" s="134"/>
    </row>
    <row r="655" spans="2:47" x14ac:dyDescent="0.2">
      <c r="B655" s="98"/>
      <c r="C655" s="98"/>
      <c r="AT655" s="134"/>
      <c r="AU655" s="134"/>
    </row>
    <row r="656" spans="2:47" x14ac:dyDescent="0.2">
      <c r="B656" s="98"/>
      <c r="C656" s="98"/>
      <c r="AT656" s="134"/>
      <c r="AU656" s="134"/>
    </row>
    <row r="657" spans="2:47" x14ac:dyDescent="0.2">
      <c r="B657" s="98"/>
      <c r="C657" s="98"/>
      <c r="AT657" s="134"/>
      <c r="AU657" s="134"/>
    </row>
    <row r="658" spans="2:47" x14ac:dyDescent="0.2">
      <c r="B658" s="98"/>
      <c r="C658" s="98"/>
      <c r="AT658" s="134"/>
      <c r="AU658" s="134"/>
    </row>
    <row r="659" spans="2:47" x14ac:dyDescent="0.2">
      <c r="B659" s="98"/>
      <c r="C659" s="98"/>
      <c r="AT659" s="134"/>
      <c r="AU659" s="134"/>
    </row>
    <row r="660" spans="2:47" x14ac:dyDescent="0.2">
      <c r="B660" s="98"/>
      <c r="C660" s="98"/>
      <c r="AT660" s="134"/>
      <c r="AU660" s="134"/>
    </row>
    <row r="661" spans="2:47" x14ac:dyDescent="0.2">
      <c r="B661" s="98"/>
      <c r="C661" s="98"/>
      <c r="AT661" s="134"/>
      <c r="AU661" s="134"/>
    </row>
    <row r="662" spans="2:47" x14ac:dyDescent="0.2">
      <c r="B662" s="98"/>
      <c r="C662" s="98"/>
      <c r="AT662" s="134"/>
      <c r="AU662" s="134"/>
    </row>
    <row r="663" spans="2:47" x14ac:dyDescent="0.2">
      <c r="B663" s="98"/>
      <c r="C663" s="98"/>
      <c r="AT663" s="134"/>
      <c r="AU663" s="134"/>
    </row>
    <row r="664" spans="2:47" x14ac:dyDescent="0.2">
      <c r="B664" s="98"/>
      <c r="C664" s="98"/>
      <c r="AT664" s="134"/>
      <c r="AU664" s="134"/>
    </row>
    <row r="665" spans="2:47" x14ac:dyDescent="0.2">
      <c r="B665" s="98"/>
      <c r="C665" s="98"/>
      <c r="AT665" s="134"/>
      <c r="AU665" s="134"/>
    </row>
    <row r="666" spans="2:47" x14ac:dyDescent="0.2">
      <c r="B666" s="98"/>
      <c r="C666" s="98"/>
      <c r="AT666" s="134"/>
      <c r="AU666" s="134"/>
    </row>
    <row r="667" spans="2:47" x14ac:dyDescent="0.2">
      <c r="B667" s="98"/>
      <c r="C667" s="98"/>
      <c r="AT667" s="134"/>
      <c r="AU667" s="134"/>
    </row>
    <row r="668" spans="2:47" x14ac:dyDescent="0.2">
      <c r="B668" s="98"/>
      <c r="C668" s="98"/>
      <c r="AT668" s="134"/>
      <c r="AU668" s="134"/>
    </row>
    <row r="669" spans="2:47" x14ac:dyDescent="0.2">
      <c r="B669" s="98"/>
      <c r="C669" s="98"/>
      <c r="AT669" s="134"/>
      <c r="AU669" s="134"/>
    </row>
    <row r="670" spans="2:47" x14ac:dyDescent="0.2">
      <c r="B670" s="98"/>
      <c r="C670" s="98"/>
      <c r="AT670" s="134"/>
      <c r="AU670" s="134"/>
    </row>
    <row r="671" spans="2:47" x14ac:dyDescent="0.2">
      <c r="B671" s="98"/>
      <c r="C671" s="98"/>
      <c r="AT671" s="134"/>
      <c r="AU671" s="134"/>
    </row>
    <row r="672" spans="2:47" x14ac:dyDescent="0.2">
      <c r="B672" s="98"/>
      <c r="C672" s="98"/>
      <c r="AT672" s="134"/>
      <c r="AU672" s="134"/>
    </row>
    <row r="673" spans="2:47" x14ac:dyDescent="0.2">
      <c r="B673" s="98"/>
      <c r="C673" s="98"/>
      <c r="AT673" s="134"/>
      <c r="AU673" s="134"/>
    </row>
    <row r="674" spans="2:47" x14ac:dyDescent="0.2">
      <c r="B674" s="98"/>
      <c r="C674" s="98"/>
      <c r="AT674" s="134"/>
      <c r="AU674" s="134"/>
    </row>
    <row r="675" spans="2:47" x14ac:dyDescent="0.2">
      <c r="B675" s="98"/>
      <c r="C675" s="98"/>
      <c r="AT675" s="134"/>
      <c r="AU675" s="134"/>
    </row>
    <row r="676" spans="2:47" x14ac:dyDescent="0.2">
      <c r="B676" s="98"/>
      <c r="C676" s="98"/>
      <c r="AT676" s="134"/>
      <c r="AU676" s="134"/>
    </row>
    <row r="677" spans="2:47" x14ac:dyDescent="0.2">
      <c r="B677" s="98"/>
      <c r="C677" s="98"/>
      <c r="AT677" s="134"/>
      <c r="AU677" s="134"/>
    </row>
    <row r="678" spans="2:47" x14ac:dyDescent="0.2">
      <c r="B678" s="98"/>
      <c r="C678" s="98"/>
      <c r="AT678" s="134"/>
      <c r="AU678" s="134"/>
    </row>
    <row r="679" spans="2:47" x14ac:dyDescent="0.2">
      <c r="B679" s="98"/>
      <c r="C679" s="98"/>
      <c r="AT679" s="134"/>
      <c r="AU679" s="134"/>
    </row>
    <row r="680" spans="2:47" x14ac:dyDescent="0.2">
      <c r="B680" s="98"/>
      <c r="C680" s="98"/>
      <c r="AT680" s="134"/>
      <c r="AU680" s="134"/>
    </row>
    <row r="681" spans="2:47" x14ac:dyDescent="0.2">
      <c r="B681" s="98"/>
      <c r="C681" s="98"/>
      <c r="AT681" s="134"/>
      <c r="AU681" s="134"/>
    </row>
    <row r="682" spans="2:47" x14ac:dyDescent="0.2">
      <c r="B682" s="98"/>
      <c r="C682" s="98"/>
      <c r="AT682" s="134"/>
      <c r="AU682" s="134"/>
    </row>
    <row r="683" spans="2:47" x14ac:dyDescent="0.2">
      <c r="B683" s="98"/>
      <c r="C683" s="98"/>
      <c r="AT683" s="134"/>
      <c r="AU683" s="134"/>
    </row>
    <row r="684" spans="2:47" x14ac:dyDescent="0.2">
      <c r="B684" s="98"/>
      <c r="C684" s="98"/>
      <c r="AT684" s="134"/>
      <c r="AU684" s="134"/>
    </row>
    <row r="685" spans="2:47" x14ac:dyDescent="0.2">
      <c r="B685" s="98"/>
      <c r="C685" s="98"/>
      <c r="AT685" s="134"/>
      <c r="AU685" s="134"/>
    </row>
    <row r="686" spans="2:47" x14ac:dyDescent="0.2">
      <c r="B686" s="98"/>
      <c r="C686" s="98"/>
      <c r="AT686" s="134"/>
      <c r="AU686" s="134"/>
    </row>
    <row r="687" spans="2:47" x14ac:dyDescent="0.2">
      <c r="B687" s="98"/>
      <c r="C687" s="98"/>
      <c r="AT687" s="134"/>
      <c r="AU687" s="134"/>
    </row>
    <row r="688" spans="2:47" x14ac:dyDescent="0.2">
      <c r="B688" s="98"/>
      <c r="C688" s="98"/>
      <c r="AT688" s="134"/>
      <c r="AU688" s="134"/>
    </row>
    <row r="689" spans="2:47" x14ac:dyDescent="0.2">
      <c r="B689" s="98"/>
      <c r="C689" s="98"/>
      <c r="AT689" s="134"/>
      <c r="AU689" s="134"/>
    </row>
    <row r="690" spans="2:47" x14ac:dyDescent="0.2">
      <c r="B690" s="98"/>
      <c r="C690" s="98"/>
      <c r="AT690" s="134"/>
      <c r="AU690" s="134"/>
    </row>
    <row r="691" spans="2:47" x14ac:dyDescent="0.2">
      <c r="B691" s="98"/>
      <c r="C691" s="98"/>
      <c r="AT691" s="134"/>
      <c r="AU691" s="134"/>
    </row>
    <row r="692" spans="2:47" x14ac:dyDescent="0.2">
      <c r="B692" s="98"/>
      <c r="C692" s="98"/>
      <c r="AT692" s="134"/>
      <c r="AU692" s="134"/>
    </row>
    <row r="693" spans="2:47" x14ac:dyDescent="0.2">
      <c r="B693" s="98"/>
      <c r="C693" s="98"/>
      <c r="AT693" s="134"/>
      <c r="AU693" s="134"/>
    </row>
    <row r="694" spans="2:47" x14ac:dyDescent="0.2">
      <c r="B694" s="98"/>
      <c r="C694" s="98"/>
      <c r="AT694" s="134"/>
      <c r="AU694" s="134"/>
    </row>
    <row r="695" spans="2:47" x14ac:dyDescent="0.2">
      <c r="B695" s="98"/>
      <c r="C695" s="98"/>
      <c r="AT695" s="134"/>
      <c r="AU695" s="134"/>
    </row>
    <row r="696" spans="2:47" x14ac:dyDescent="0.2">
      <c r="B696" s="98"/>
      <c r="C696" s="98"/>
      <c r="AT696" s="134"/>
      <c r="AU696" s="134"/>
    </row>
    <row r="697" spans="2:47" x14ac:dyDescent="0.2">
      <c r="B697" s="98"/>
      <c r="C697" s="98"/>
      <c r="AT697" s="134"/>
      <c r="AU697" s="134"/>
    </row>
    <row r="698" spans="2:47" x14ac:dyDescent="0.2">
      <c r="B698" s="98"/>
      <c r="C698" s="98"/>
      <c r="AT698" s="134"/>
      <c r="AU698" s="134"/>
    </row>
    <row r="699" spans="2:47" x14ac:dyDescent="0.2">
      <c r="B699" s="98"/>
      <c r="C699" s="98"/>
      <c r="AT699" s="134"/>
      <c r="AU699" s="134"/>
    </row>
    <row r="700" spans="2:47" x14ac:dyDescent="0.2">
      <c r="B700" s="98"/>
      <c r="C700" s="98"/>
      <c r="AT700" s="134"/>
      <c r="AU700" s="134"/>
    </row>
    <row r="701" spans="2:47" x14ac:dyDescent="0.2">
      <c r="B701" s="98"/>
      <c r="C701" s="98"/>
      <c r="AT701" s="134"/>
      <c r="AU701" s="134"/>
    </row>
    <row r="702" spans="2:47" x14ac:dyDescent="0.2">
      <c r="B702" s="98"/>
      <c r="C702" s="98"/>
      <c r="AT702" s="134"/>
      <c r="AU702" s="134"/>
    </row>
    <row r="703" spans="2:47" x14ac:dyDescent="0.2">
      <c r="B703" s="98"/>
      <c r="C703" s="98"/>
      <c r="AT703" s="134"/>
      <c r="AU703" s="134"/>
    </row>
    <row r="704" spans="2:47" x14ac:dyDescent="0.2">
      <c r="B704" s="98"/>
      <c r="C704" s="98"/>
      <c r="AT704" s="134"/>
      <c r="AU704" s="134"/>
    </row>
    <row r="705" spans="2:47" x14ac:dyDescent="0.2">
      <c r="B705" s="98"/>
      <c r="C705" s="98"/>
      <c r="AT705" s="134"/>
      <c r="AU705" s="134"/>
    </row>
    <row r="706" spans="2:47" x14ac:dyDescent="0.2">
      <c r="B706" s="98"/>
      <c r="C706" s="98"/>
      <c r="AT706" s="134"/>
      <c r="AU706" s="134"/>
    </row>
    <row r="707" spans="2:47" x14ac:dyDescent="0.2">
      <c r="B707" s="98"/>
      <c r="C707" s="98"/>
      <c r="AT707" s="134"/>
      <c r="AU707" s="134"/>
    </row>
    <row r="708" spans="2:47" x14ac:dyDescent="0.2">
      <c r="B708" s="98"/>
      <c r="C708" s="98"/>
      <c r="AT708" s="134"/>
      <c r="AU708" s="134"/>
    </row>
    <row r="709" spans="2:47" x14ac:dyDescent="0.2">
      <c r="B709" s="98"/>
      <c r="C709" s="98"/>
      <c r="AT709" s="134"/>
      <c r="AU709" s="134"/>
    </row>
    <row r="710" spans="2:47" x14ac:dyDescent="0.2">
      <c r="B710" s="98"/>
      <c r="C710" s="98"/>
      <c r="AT710" s="134"/>
      <c r="AU710" s="134"/>
    </row>
    <row r="711" spans="2:47" x14ac:dyDescent="0.2">
      <c r="B711" s="98"/>
      <c r="C711" s="98"/>
      <c r="AT711" s="134"/>
      <c r="AU711" s="134"/>
    </row>
    <row r="712" spans="2:47" x14ac:dyDescent="0.2">
      <c r="B712" s="98"/>
      <c r="C712" s="98"/>
      <c r="AT712" s="134"/>
      <c r="AU712" s="134"/>
    </row>
    <row r="713" spans="2:47" x14ac:dyDescent="0.2">
      <c r="B713" s="98"/>
      <c r="C713" s="98"/>
      <c r="AT713" s="134"/>
      <c r="AU713" s="134"/>
    </row>
    <row r="714" spans="2:47" x14ac:dyDescent="0.2">
      <c r="B714" s="98"/>
      <c r="C714" s="98"/>
      <c r="AT714" s="134"/>
      <c r="AU714" s="134"/>
    </row>
    <row r="715" spans="2:47" x14ac:dyDescent="0.2">
      <c r="B715" s="98"/>
      <c r="C715" s="98"/>
      <c r="AT715" s="134"/>
      <c r="AU715" s="134"/>
    </row>
    <row r="716" spans="2:47" x14ac:dyDescent="0.2">
      <c r="B716" s="98"/>
      <c r="C716" s="98"/>
      <c r="AT716" s="134"/>
      <c r="AU716" s="134"/>
    </row>
    <row r="717" spans="2:47" x14ac:dyDescent="0.2">
      <c r="B717" s="98"/>
      <c r="C717" s="98"/>
      <c r="AT717" s="134"/>
      <c r="AU717" s="134"/>
    </row>
    <row r="718" spans="2:47" x14ac:dyDescent="0.2">
      <c r="B718" s="98"/>
      <c r="C718" s="98"/>
      <c r="AT718" s="134"/>
      <c r="AU718" s="134"/>
    </row>
    <row r="719" spans="2:47" x14ac:dyDescent="0.2">
      <c r="B719" s="98"/>
      <c r="C719" s="98"/>
      <c r="AT719" s="134"/>
      <c r="AU719" s="134"/>
    </row>
    <row r="720" spans="2:47" x14ac:dyDescent="0.2">
      <c r="B720" s="98"/>
      <c r="C720" s="98"/>
      <c r="AT720" s="134"/>
      <c r="AU720" s="134"/>
    </row>
    <row r="721" spans="2:47" x14ac:dyDescent="0.2">
      <c r="B721" s="98"/>
      <c r="C721" s="98"/>
      <c r="AT721" s="134"/>
      <c r="AU721" s="134"/>
    </row>
    <row r="722" spans="2:47" x14ac:dyDescent="0.2">
      <c r="B722" s="98"/>
      <c r="C722" s="98"/>
      <c r="AT722" s="134"/>
      <c r="AU722" s="134"/>
    </row>
    <row r="723" spans="2:47" x14ac:dyDescent="0.2">
      <c r="B723" s="98"/>
      <c r="C723" s="98"/>
      <c r="AT723" s="134"/>
      <c r="AU723" s="134"/>
    </row>
    <row r="724" spans="2:47" x14ac:dyDescent="0.2">
      <c r="B724" s="98"/>
      <c r="C724" s="98"/>
      <c r="AT724" s="134"/>
      <c r="AU724" s="134"/>
    </row>
    <row r="725" spans="2:47" x14ac:dyDescent="0.2">
      <c r="B725" s="98"/>
      <c r="C725" s="98"/>
      <c r="AT725" s="134"/>
      <c r="AU725" s="134"/>
    </row>
    <row r="726" spans="2:47" x14ac:dyDescent="0.2">
      <c r="B726" s="98"/>
      <c r="C726" s="98"/>
      <c r="AT726" s="134"/>
      <c r="AU726" s="134"/>
    </row>
    <row r="727" spans="2:47" x14ac:dyDescent="0.2">
      <c r="B727" s="98"/>
      <c r="C727" s="98"/>
      <c r="AT727" s="134"/>
      <c r="AU727" s="134"/>
    </row>
    <row r="728" spans="2:47" x14ac:dyDescent="0.2">
      <c r="B728" s="98"/>
      <c r="C728" s="98"/>
      <c r="AT728" s="134"/>
      <c r="AU728" s="134"/>
    </row>
    <row r="729" spans="2:47" x14ac:dyDescent="0.2">
      <c r="B729" s="98"/>
      <c r="C729" s="98"/>
      <c r="AT729" s="134"/>
      <c r="AU729" s="134"/>
    </row>
    <row r="730" spans="2:47" x14ac:dyDescent="0.2">
      <c r="B730" s="98"/>
      <c r="C730" s="98"/>
      <c r="AT730" s="134"/>
      <c r="AU730" s="134"/>
    </row>
    <row r="731" spans="2:47" x14ac:dyDescent="0.2">
      <c r="B731" s="98"/>
      <c r="C731" s="98"/>
      <c r="AT731" s="134"/>
      <c r="AU731" s="134"/>
    </row>
    <row r="732" spans="2:47" x14ac:dyDescent="0.2">
      <c r="B732" s="98"/>
      <c r="C732" s="98"/>
      <c r="AT732" s="134"/>
      <c r="AU732" s="134"/>
    </row>
    <row r="733" spans="2:47" x14ac:dyDescent="0.2">
      <c r="B733" s="98"/>
      <c r="C733" s="98"/>
      <c r="AT733" s="134"/>
      <c r="AU733" s="134"/>
    </row>
    <row r="734" spans="2:47" x14ac:dyDescent="0.2">
      <c r="B734" s="98"/>
      <c r="C734" s="98"/>
      <c r="AT734" s="134"/>
      <c r="AU734" s="134"/>
    </row>
    <row r="735" spans="2:47" x14ac:dyDescent="0.2">
      <c r="B735" s="98"/>
      <c r="C735" s="98"/>
      <c r="AT735" s="134"/>
      <c r="AU735" s="134"/>
    </row>
    <row r="736" spans="2:47" x14ac:dyDescent="0.2">
      <c r="B736" s="98"/>
      <c r="C736" s="98"/>
      <c r="AT736" s="134"/>
      <c r="AU736" s="134"/>
    </row>
    <row r="737" spans="2:47" x14ac:dyDescent="0.2">
      <c r="B737" s="98"/>
      <c r="C737" s="98"/>
      <c r="AT737" s="134"/>
      <c r="AU737" s="134"/>
    </row>
    <row r="738" spans="2:47" x14ac:dyDescent="0.2">
      <c r="B738" s="98"/>
      <c r="C738" s="98"/>
      <c r="AT738" s="134"/>
      <c r="AU738" s="134"/>
    </row>
    <row r="739" spans="2:47" x14ac:dyDescent="0.2">
      <c r="B739" s="98"/>
      <c r="C739" s="98"/>
      <c r="AT739" s="134"/>
      <c r="AU739" s="134"/>
    </row>
    <row r="740" spans="2:47" x14ac:dyDescent="0.2">
      <c r="B740" s="98"/>
      <c r="C740" s="98"/>
      <c r="AT740" s="134"/>
      <c r="AU740" s="134"/>
    </row>
    <row r="741" spans="2:47" x14ac:dyDescent="0.2">
      <c r="B741" s="98"/>
      <c r="C741" s="98"/>
      <c r="AT741" s="134"/>
      <c r="AU741" s="134"/>
    </row>
    <row r="742" spans="2:47" x14ac:dyDescent="0.2">
      <c r="B742" s="98"/>
      <c r="C742" s="98"/>
      <c r="AT742" s="134"/>
      <c r="AU742" s="134"/>
    </row>
    <row r="743" spans="2:47" x14ac:dyDescent="0.2">
      <c r="B743" s="98"/>
      <c r="C743" s="98"/>
      <c r="AT743" s="134"/>
      <c r="AU743" s="134"/>
    </row>
    <row r="744" spans="2:47" x14ac:dyDescent="0.2">
      <c r="B744" s="98"/>
      <c r="C744" s="98"/>
      <c r="AT744" s="134"/>
      <c r="AU744" s="134"/>
    </row>
    <row r="745" spans="2:47" x14ac:dyDescent="0.2">
      <c r="B745" s="98"/>
      <c r="C745" s="98"/>
      <c r="AT745" s="134"/>
      <c r="AU745" s="134"/>
    </row>
    <row r="746" spans="2:47" x14ac:dyDescent="0.2">
      <c r="B746" s="98"/>
      <c r="C746" s="98"/>
      <c r="AT746" s="134"/>
      <c r="AU746" s="134"/>
    </row>
    <row r="747" spans="2:47" x14ac:dyDescent="0.2">
      <c r="B747" s="98"/>
      <c r="C747" s="98"/>
      <c r="AT747" s="134"/>
      <c r="AU747" s="134"/>
    </row>
    <row r="748" spans="2:47" x14ac:dyDescent="0.2">
      <c r="B748" s="98"/>
      <c r="C748" s="98"/>
      <c r="AT748" s="134"/>
      <c r="AU748" s="134"/>
    </row>
    <row r="749" spans="2:47" x14ac:dyDescent="0.2">
      <c r="B749" s="98"/>
      <c r="C749" s="98"/>
      <c r="AT749" s="134"/>
      <c r="AU749" s="134"/>
    </row>
    <row r="750" spans="2:47" x14ac:dyDescent="0.2">
      <c r="B750" s="98"/>
      <c r="C750" s="98"/>
      <c r="AT750" s="134"/>
      <c r="AU750" s="134"/>
    </row>
    <row r="751" spans="2:47" x14ac:dyDescent="0.2">
      <c r="B751" s="98"/>
      <c r="C751" s="98"/>
      <c r="AT751" s="134"/>
      <c r="AU751" s="134"/>
    </row>
    <row r="752" spans="2:47" x14ac:dyDescent="0.2">
      <c r="B752" s="98"/>
      <c r="C752" s="98"/>
      <c r="AT752" s="134"/>
      <c r="AU752" s="134"/>
    </row>
    <row r="753" spans="2:47" x14ac:dyDescent="0.2">
      <c r="B753" s="98"/>
      <c r="C753" s="98"/>
      <c r="AT753" s="134"/>
      <c r="AU753" s="134"/>
    </row>
    <row r="754" spans="2:47" x14ac:dyDescent="0.2">
      <c r="B754" s="98"/>
      <c r="C754" s="98"/>
      <c r="AT754" s="134"/>
      <c r="AU754" s="134"/>
    </row>
    <row r="755" spans="2:47" x14ac:dyDescent="0.2">
      <c r="B755" s="98"/>
      <c r="C755" s="98"/>
      <c r="AT755" s="134"/>
      <c r="AU755" s="134"/>
    </row>
    <row r="756" spans="2:47" x14ac:dyDescent="0.2">
      <c r="B756" s="98"/>
      <c r="C756" s="98"/>
      <c r="AT756" s="134"/>
      <c r="AU756" s="134"/>
    </row>
    <row r="757" spans="2:47" x14ac:dyDescent="0.2">
      <c r="B757" s="98"/>
      <c r="C757" s="98"/>
      <c r="AT757" s="134"/>
      <c r="AU757" s="134"/>
    </row>
    <row r="758" spans="2:47" x14ac:dyDescent="0.2">
      <c r="B758" s="98"/>
      <c r="C758" s="98"/>
      <c r="AT758" s="134"/>
      <c r="AU758" s="134"/>
    </row>
    <row r="759" spans="2:47" x14ac:dyDescent="0.2">
      <c r="B759" s="98"/>
      <c r="C759" s="98"/>
      <c r="AT759" s="134"/>
      <c r="AU759" s="134"/>
    </row>
    <row r="760" spans="2:47" x14ac:dyDescent="0.2">
      <c r="B760" s="98"/>
      <c r="C760" s="98"/>
      <c r="AT760" s="134"/>
      <c r="AU760" s="134"/>
    </row>
    <row r="761" spans="2:47" x14ac:dyDescent="0.2">
      <c r="B761" s="98"/>
      <c r="C761" s="98"/>
      <c r="AT761" s="134"/>
      <c r="AU761" s="134"/>
    </row>
    <row r="762" spans="2:47" x14ac:dyDescent="0.2">
      <c r="B762" s="98"/>
      <c r="C762" s="98"/>
      <c r="AT762" s="134"/>
      <c r="AU762" s="134"/>
    </row>
    <row r="763" spans="2:47" x14ac:dyDescent="0.2">
      <c r="B763" s="98"/>
      <c r="C763" s="98"/>
      <c r="AT763" s="134"/>
      <c r="AU763" s="134"/>
    </row>
    <row r="764" spans="2:47" x14ac:dyDescent="0.2">
      <c r="B764" s="98"/>
      <c r="C764" s="98"/>
      <c r="AT764" s="134"/>
      <c r="AU764" s="134"/>
    </row>
    <row r="765" spans="2:47" x14ac:dyDescent="0.2">
      <c r="B765" s="98"/>
      <c r="C765" s="98"/>
      <c r="AT765" s="134"/>
      <c r="AU765" s="134"/>
    </row>
    <row r="766" spans="2:47" x14ac:dyDescent="0.2">
      <c r="B766" s="98"/>
      <c r="C766" s="98"/>
      <c r="AT766" s="134"/>
      <c r="AU766" s="134"/>
    </row>
    <row r="767" spans="2:47" x14ac:dyDescent="0.2">
      <c r="B767" s="98"/>
      <c r="C767" s="98"/>
      <c r="AT767" s="134"/>
      <c r="AU767" s="134"/>
    </row>
    <row r="768" spans="2:47" x14ac:dyDescent="0.2">
      <c r="B768" s="98"/>
      <c r="C768" s="98"/>
      <c r="AT768" s="134"/>
      <c r="AU768" s="134"/>
    </row>
    <row r="769" spans="2:47" x14ac:dyDescent="0.2">
      <c r="B769" s="98"/>
      <c r="C769" s="98"/>
      <c r="AT769" s="134"/>
      <c r="AU769" s="134"/>
    </row>
    <row r="770" spans="2:47" x14ac:dyDescent="0.2">
      <c r="B770" s="98"/>
      <c r="C770" s="98"/>
      <c r="AT770" s="134"/>
      <c r="AU770" s="134"/>
    </row>
    <row r="771" spans="2:47" x14ac:dyDescent="0.2">
      <c r="B771" s="98"/>
      <c r="C771" s="98"/>
      <c r="AT771" s="134"/>
      <c r="AU771" s="134"/>
    </row>
    <row r="772" spans="2:47" x14ac:dyDescent="0.2">
      <c r="B772" s="98"/>
      <c r="C772" s="98"/>
      <c r="AT772" s="134"/>
      <c r="AU772" s="134"/>
    </row>
    <row r="773" spans="2:47" x14ac:dyDescent="0.2">
      <c r="B773" s="98"/>
      <c r="C773" s="98"/>
      <c r="AT773" s="134"/>
      <c r="AU773" s="134"/>
    </row>
    <row r="774" spans="2:47" x14ac:dyDescent="0.2">
      <c r="B774" s="98"/>
      <c r="C774" s="98"/>
      <c r="AT774" s="134"/>
      <c r="AU774" s="134"/>
    </row>
    <row r="775" spans="2:47" x14ac:dyDescent="0.2">
      <c r="B775" s="98"/>
      <c r="C775" s="98"/>
      <c r="AT775" s="134"/>
      <c r="AU775" s="134"/>
    </row>
    <row r="776" spans="2:47" x14ac:dyDescent="0.2">
      <c r="B776" s="98"/>
      <c r="C776" s="98"/>
      <c r="AT776" s="134"/>
      <c r="AU776" s="134"/>
    </row>
    <row r="777" spans="2:47" x14ac:dyDescent="0.2">
      <c r="B777" s="98"/>
      <c r="C777" s="98"/>
      <c r="AT777" s="134"/>
      <c r="AU777" s="134"/>
    </row>
    <row r="778" spans="2:47" x14ac:dyDescent="0.2">
      <c r="B778" s="98"/>
      <c r="C778" s="98"/>
      <c r="AT778" s="134"/>
      <c r="AU778" s="134"/>
    </row>
    <row r="779" spans="2:47" x14ac:dyDescent="0.2">
      <c r="B779" s="98"/>
      <c r="C779" s="98"/>
      <c r="AT779" s="134"/>
      <c r="AU779" s="134"/>
    </row>
    <row r="780" spans="2:47" x14ac:dyDescent="0.2">
      <c r="B780" s="98"/>
      <c r="C780" s="98"/>
      <c r="AT780" s="134"/>
      <c r="AU780" s="134"/>
    </row>
    <row r="781" spans="2:47" x14ac:dyDescent="0.2">
      <c r="B781" s="98"/>
      <c r="C781" s="98"/>
      <c r="AT781" s="134"/>
      <c r="AU781" s="134"/>
    </row>
    <row r="782" spans="2:47" x14ac:dyDescent="0.2">
      <c r="B782" s="98"/>
      <c r="C782" s="98"/>
      <c r="AT782" s="134"/>
      <c r="AU782" s="134"/>
    </row>
    <row r="783" spans="2:47" x14ac:dyDescent="0.2">
      <c r="B783" s="98"/>
      <c r="C783" s="98"/>
      <c r="AT783" s="134"/>
      <c r="AU783" s="134"/>
    </row>
    <row r="784" spans="2:47" x14ac:dyDescent="0.2">
      <c r="B784" s="98"/>
      <c r="C784" s="98"/>
      <c r="AT784" s="134"/>
      <c r="AU784" s="134"/>
    </row>
    <row r="785" spans="2:47" x14ac:dyDescent="0.2">
      <c r="B785" s="98"/>
      <c r="C785" s="98"/>
      <c r="AT785" s="134"/>
      <c r="AU785" s="134"/>
    </row>
    <row r="786" spans="2:47" x14ac:dyDescent="0.2">
      <c r="B786" s="98"/>
      <c r="C786" s="98"/>
      <c r="AT786" s="134"/>
      <c r="AU786" s="134"/>
    </row>
    <row r="787" spans="2:47" x14ac:dyDescent="0.2">
      <c r="B787" s="98"/>
      <c r="C787" s="98"/>
      <c r="AT787" s="134"/>
      <c r="AU787" s="134"/>
    </row>
    <row r="788" spans="2:47" x14ac:dyDescent="0.2">
      <c r="B788" s="98"/>
      <c r="C788" s="98"/>
      <c r="AT788" s="134"/>
      <c r="AU788" s="134"/>
    </row>
    <row r="789" spans="2:47" x14ac:dyDescent="0.2">
      <c r="B789" s="98"/>
      <c r="C789" s="98"/>
      <c r="AT789" s="134"/>
      <c r="AU789" s="134"/>
    </row>
    <row r="790" spans="2:47" x14ac:dyDescent="0.2">
      <c r="B790" s="98"/>
      <c r="C790" s="98"/>
      <c r="AT790" s="134"/>
      <c r="AU790" s="134"/>
    </row>
    <row r="791" spans="2:47" x14ac:dyDescent="0.2">
      <c r="B791" s="98"/>
      <c r="C791" s="98"/>
      <c r="AT791" s="134"/>
      <c r="AU791" s="134"/>
    </row>
    <row r="792" spans="2:47" x14ac:dyDescent="0.2">
      <c r="B792" s="98"/>
      <c r="C792" s="98"/>
      <c r="AT792" s="134"/>
      <c r="AU792" s="134"/>
    </row>
    <row r="793" spans="2:47" x14ac:dyDescent="0.2">
      <c r="B793" s="98"/>
      <c r="C793" s="98"/>
      <c r="AT793" s="134"/>
      <c r="AU793" s="134"/>
    </row>
    <row r="794" spans="2:47" x14ac:dyDescent="0.2">
      <c r="B794" s="98"/>
      <c r="C794" s="98"/>
      <c r="AT794" s="134"/>
      <c r="AU794" s="134"/>
    </row>
    <row r="795" spans="2:47" x14ac:dyDescent="0.2">
      <c r="B795" s="98"/>
      <c r="C795" s="98"/>
      <c r="AT795" s="134"/>
      <c r="AU795" s="134"/>
    </row>
    <row r="796" spans="2:47" x14ac:dyDescent="0.2">
      <c r="B796" s="98"/>
      <c r="C796" s="98"/>
      <c r="AT796" s="134"/>
      <c r="AU796" s="134"/>
    </row>
    <row r="797" spans="2:47" x14ac:dyDescent="0.2">
      <c r="B797" s="98"/>
      <c r="C797" s="98"/>
      <c r="AT797" s="134"/>
      <c r="AU797" s="134"/>
    </row>
    <row r="798" spans="2:47" x14ac:dyDescent="0.2">
      <c r="B798" s="98"/>
      <c r="C798" s="98"/>
      <c r="AT798" s="134"/>
      <c r="AU798" s="134"/>
    </row>
    <row r="799" spans="2:47" x14ac:dyDescent="0.2">
      <c r="B799" s="98"/>
      <c r="C799" s="98"/>
      <c r="AT799" s="134"/>
      <c r="AU799" s="134"/>
    </row>
    <row r="800" spans="2:47" x14ac:dyDescent="0.2">
      <c r="B800" s="98"/>
      <c r="C800" s="98"/>
      <c r="AT800" s="134"/>
      <c r="AU800" s="134"/>
    </row>
    <row r="801" spans="2:47" x14ac:dyDescent="0.2">
      <c r="B801" s="98"/>
      <c r="C801" s="98"/>
      <c r="AT801" s="134"/>
      <c r="AU801" s="134"/>
    </row>
    <row r="802" spans="2:47" x14ac:dyDescent="0.2">
      <c r="B802" s="98"/>
      <c r="C802" s="98"/>
      <c r="AT802" s="134"/>
      <c r="AU802" s="134"/>
    </row>
    <row r="803" spans="2:47" x14ac:dyDescent="0.2">
      <c r="B803" s="98"/>
      <c r="C803" s="98"/>
      <c r="AT803" s="134"/>
      <c r="AU803" s="134"/>
    </row>
    <row r="804" spans="2:47" x14ac:dyDescent="0.2">
      <c r="B804" s="98"/>
      <c r="C804" s="98"/>
      <c r="AT804" s="134"/>
      <c r="AU804" s="134"/>
    </row>
    <row r="805" spans="2:47" x14ac:dyDescent="0.2">
      <c r="B805" s="98"/>
      <c r="C805" s="98"/>
      <c r="AT805" s="134"/>
      <c r="AU805" s="134"/>
    </row>
    <row r="806" spans="2:47" x14ac:dyDescent="0.2">
      <c r="B806" s="98"/>
      <c r="C806" s="98"/>
      <c r="AT806" s="134"/>
      <c r="AU806" s="134"/>
    </row>
    <row r="807" spans="2:47" x14ac:dyDescent="0.2">
      <c r="B807" s="98"/>
      <c r="C807" s="98"/>
      <c r="AT807" s="134"/>
      <c r="AU807" s="134"/>
    </row>
    <row r="808" spans="2:47" x14ac:dyDescent="0.2">
      <c r="B808" s="98"/>
      <c r="C808" s="98"/>
      <c r="AT808" s="134"/>
      <c r="AU808" s="134"/>
    </row>
    <row r="809" spans="2:47" x14ac:dyDescent="0.2">
      <c r="B809" s="98"/>
      <c r="C809" s="98"/>
      <c r="AT809" s="134"/>
      <c r="AU809" s="134"/>
    </row>
    <row r="810" spans="2:47" x14ac:dyDescent="0.2">
      <c r="B810" s="98"/>
      <c r="C810" s="98"/>
      <c r="AT810" s="134"/>
      <c r="AU810" s="134"/>
    </row>
    <row r="811" spans="2:47" x14ac:dyDescent="0.2">
      <c r="B811" s="98"/>
      <c r="C811" s="98"/>
      <c r="AT811" s="134"/>
      <c r="AU811" s="134"/>
    </row>
    <row r="812" spans="2:47" x14ac:dyDescent="0.2">
      <c r="B812" s="98"/>
      <c r="C812" s="98"/>
      <c r="AT812" s="134"/>
      <c r="AU812" s="134"/>
    </row>
    <row r="813" spans="2:47" x14ac:dyDescent="0.2">
      <c r="B813" s="98"/>
      <c r="C813" s="98"/>
      <c r="AT813" s="134"/>
      <c r="AU813" s="134"/>
    </row>
    <row r="814" spans="2:47" x14ac:dyDescent="0.2">
      <c r="B814" s="98"/>
      <c r="C814" s="98"/>
      <c r="AT814" s="134"/>
      <c r="AU814" s="134"/>
    </row>
    <row r="815" spans="2:47" x14ac:dyDescent="0.2">
      <c r="B815" s="98"/>
      <c r="C815" s="98"/>
      <c r="AT815" s="134"/>
      <c r="AU815" s="134"/>
    </row>
    <row r="816" spans="2:47" x14ac:dyDescent="0.2">
      <c r="B816" s="98"/>
      <c r="C816" s="98"/>
      <c r="AT816" s="134"/>
      <c r="AU816" s="134"/>
    </row>
    <row r="817" spans="2:47" x14ac:dyDescent="0.2">
      <c r="B817" s="98"/>
      <c r="C817" s="98"/>
      <c r="AT817" s="134"/>
      <c r="AU817" s="134"/>
    </row>
    <row r="818" spans="2:47" x14ac:dyDescent="0.2">
      <c r="B818" s="98"/>
      <c r="C818" s="98"/>
      <c r="AT818" s="134"/>
      <c r="AU818" s="134"/>
    </row>
    <row r="819" spans="2:47" x14ac:dyDescent="0.2">
      <c r="B819" s="98"/>
      <c r="C819" s="98"/>
      <c r="AT819" s="134"/>
      <c r="AU819" s="134"/>
    </row>
    <row r="820" spans="2:47" x14ac:dyDescent="0.2">
      <c r="B820" s="98"/>
      <c r="C820" s="98"/>
      <c r="AT820" s="134"/>
      <c r="AU820" s="134"/>
    </row>
    <row r="821" spans="2:47" x14ac:dyDescent="0.2">
      <c r="B821" s="98"/>
      <c r="C821" s="98"/>
      <c r="AT821" s="134"/>
      <c r="AU821" s="134"/>
    </row>
    <row r="822" spans="2:47" x14ac:dyDescent="0.2">
      <c r="B822" s="98"/>
      <c r="C822" s="98"/>
      <c r="AT822" s="134"/>
      <c r="AU822" s="134"/>
    </row>
    <row r="823" spans="2:47" x14ac:dyDescent="0.2">
      <c r="B823" s="98"/>
      <c r="C823" s="98"/>
      <c r="AT823" s="134"/>
      <c r="AU823" s="134"/>
    </row>
    <row r="824" spans="2:47" x14ac:dyDescent="0.2">
      <c r="B824" s="98"/>
      <c r="C824" s="98"/>
      <c r="AT824" s="134"/>
      <c r="AU824" s="134"/>
    </row>
    <row r="825" spans="2:47" x14ac:dyDescent="0.2">
      <c r="B825" s="98"/>
      <c r="C825" s="98"/>
      <c r="AT825" s="134"/>
      <c r="AU825" s="134"/>
    </row>
    <row r="826" spans="2:47" x14ac:dyDescent="0.2">
      <c r="B826" s="98"/>
      <c r="C826" s="98"/>
      <c r="AT826" s="134"/>
      <c r="AU826" s="134"/>
    </row>
    <row r="827" spans="2:47" x14ac:dyDescent="0.2">
      <c r="B827" s="98"/>
      <c r="C827" s="98"/>
      <c r="AT827" s="134"/>
      <c r="AU827" s="134"/>
    </row>
    <row r="828" spans="2:47" x14ac:dyDescent="0.2">
      <c r="B828" s="98"/>
      <c r="C828" s="98"/>
      <c r="AT828" s="134"/>
      <c r="AU828" s="134"/>
    </row>
    <row r="829" spans="2:47" x14ac:dyDescent="0.2">
      <c r="B829" s="98"/>
      <c r="C829" s="98"/>
      <c r="AT829" s="134"/>
      <c r="AU829" s="134"/>
    </row>
    <row r="830" spans="2:47" x14ac:dyDescent="0.2">
      <c r="B830" s="98"/>
      <c r="C830" s="98"/>
      <c r="AT830" s="134"/>
      <c r="AU830" s="134"/>
    </row>
    <row r="831" spans="2:47" x14ac:dyDescent="0.2">
      <c r="B831" s="98"/>
      <c r="C831" s="98"/>
      <c r="AT831" s="134"/>
      <c r="AU831" s="134"/>
    </row>
    <row r="832" spans="2:47" x14ac:dyDescent="0.2">
      <c r="B832" s="98"/>
      <c r="C832" s="98"/>
      <c r="AT832" s="134"/>
      <c r="AU832" s="134"/>
    </row>
    <row r="833" spans="2:47" x14ac:dyDescent="0.2">
      <c r="B833" s="98"/>
      <c r="C833" s="98"/>
      <c r="AT833" s="134"/>
      <c r="AU833" s="134"/>
    </row>
    <row r="834" spans="2:47" x14ac:dyDescent="0.2">
      <c r="B834" s="98"/>
      <c r="C834" s="98"/>
      <c r="AT834" s="134"/>
      <c r="AU834" s="134"/>
    </row>
    <row r="835" spans="2:47" x14ac:dyDescent="0.2">
      <c r="B835" s="98"/>
      <c r="C835" s="98"/>
      <c r="AT835" s="134"/>
      <c r="AU835" s="134"/>
    </row>
    <row r="836" spans="2:47" x14ac:dyDescent="0.2">
      <c r="B836" s="98"/>
      <c r="C836" s="98"/>
      <c r="AT836" s="134"/>
      <c r="AU836" s="134"/>
    </row>
    <row r="837" spans="2:47" x14ac:dyDescent="0.2">
      <c r="B837" s="98"/>
      <c r="C837" s="98"/>
      <c r="AT837" s="134"/>
      <c r="AU837" s="134"/>
    </row>
    <row r="838" spans="2:47" x14ac:dyDescent="0.2">
      <c r="B838" s="98"/>
      <c r="C838" s="98"/>
      <c r="AT838" s="134"/>
      <c r="AU838" s="134"/>
    </row>
    <row r="839" spans="2:47" x14ac:dyDescent="0.2">
      <c r="B839" s="98"/>
      <c r="C839" s="98"/>
      <c r="AT839" s="134"/>
      <c r="AU839" s="134"/>
    </row>
    <row r="840" spans="2:47" x14ac:dyDescent="0.2">
      <c r="B840" s="98"/>
      <c r="C840" s="98"/>
      <c r="AT840" s="134"/>
      <c r="AU840" s="134"/>
    </row>
    <row r="841" spans="2:47" x14ac:dyDescent="0.2">
      <c r="B841" s="98"/>
      <c r="C841" s="98"/>
      <c r="AT841" s="134"/>
      <c r="AU841" s="134"/>
    </row>
    <row r="842" spans="2:47" x14ac:dyDescent="0.2">
      <c r="B842" s="98"/>
      <c r="C842" s="98"/>
      <c r="AT842" s="134"/>
      <c r="AU842" s="134"/>
    </row>
    <row r="843" spans="2:47" x14ac:dyDescent="0.2">
      <c r="B843" s="98"/>
      <c r="C843" s="98"/>
      <c r="AT843" s="134"/>
      <c r="AU843" s="134"/>
    </row>
    <row r="844" spans="2:47" x14ac:dyDescent="0.2">
      <c r="B844" s="98"/>
      <c r="C844" s="98"/>
      <c r="AT844" s="134"/>
      <c r="AU844" s="134"/>
    </row>
    <row r="845" spans="2:47" x14ac:dyDescent="0.2">
      <c r="B845" s="98"/>
      <c r="C845" s="98"/>
      <c r="AT845" s="134"/>
      <c r="AU845" s="134"/>
    </row>
    <row r="846" spans="2:47" x14ac:dyDescent="0.2">
      <c r="B846" s="98"/>
      <c r="C846" s="98"/>
      <c r="AT846" s="134"/>
      <c r="AU846" s="134"/>
    </row>
    <row r="847" spans="2:47" x14ac:dyDescent="0.2">
      <c r="B847" s="98"/>
      <c r="C847" s="98"/>
      <c r="AT847" s="134"/>
      <c r="AU847" s="134"/>
    </row>
    <row r="848" spans="2:47" x14ac:dyDescent="0.2">
      <c r="B848" s="98"/>
      <c r="C848" s="98"/>
      <c r="AT848" s="134"/>
      <c r="AU848" s="134"/>
    </row>
    <row r="849" spans="2:47" x14ac:dyDescent="0.2">
      <c r="B849" s="98"/>
      <c r="C849" s="98"/>
      <c r="AT849" s="134"/>
      <c r="AU849" s="134"/>
    </row>
    <row r="850" spans="2:47" x14ac:dyDescent="0.2">
      <c r="B850" s="98"/>
      <c r="C850" s="98"/>
      <c r="AT850" s="134"/>
      <c r="AU850" s="134"/>
    </row>
    <row r="851" spans="2:47" x14ac:dyDescent="0.2">
      <c r="B851" s="98"/>
      <c r="C851" s="98"/>
      <c r="AT851" s="134"/>
      <c r="AU851" s="134"/>
    </row>
    <row r="852" spans="2:47" x14ac:dyDescent="0.2">
      <c r="B852" s="98"/>
      <c r="C852" s="98"/>
      <c r="AT852" s="134"/>
      <c r="AU852" s="134"/>
    </row>
    <row r="853" spans="2:47" x14ac:dyDescent="0.2">
      <c r="B853" s="98"/>
      <c r="C853" s="98"/>
      <c r="AT853" s="134"/>
      <c r="AU853" s="134"/>
    </row>
    <row r="854" spans="2:47" x14ac:dyDescent="0.2">
      <c r="B854" s="98"/>
      <c r="C854" s="98"/>
      <c r="AT854" s="134"/>
      <c r="AU854" s="134"/>
    </row>
    <row r="855" spans="2:47" x14ac:dyDescent="0.2">
      <c r="B855" s="98"/>
      <c r="C855" s="98"/>
      <c r="AT855" s="134"/>
      <c r="AU855" s="134"/>
    </row>
    <row r="856" spans="2:47" x14ac:dyDescent="0.2">
      <c r="B856" s="98"/>
      <c r="C856" s="98"/>
      <c r="AT856" s="134"/>
      <c r="AU856" s="134"/>
    </row>
    <row r="857" spans="2:47" x14ac:dyDescent="0.2">
      <c r="B857" s="98"/>
      <c r="C857" s="98"/>
      <c r="AT857" s="134"/>
      <c r="AU857" s="134"/>
    </row>
    <row r="858" spans="2:47" x14ac:dyDescent="0.2">
      <c r="B858" s="98"/>
      <c r="C858" s="98"/>
      <c r="AT858" s="134"/>
      <c r="AU858" s="134"/>
    </row>
    <row r="859" spans="2:47" x14ac:dyDescent="0.2">
      <c r="B859" s="98"/>
      <c r="C859" s="98"/>
      <c r="AT859" s="134"/>
      <c r="AU859" s="134"/>
    </row>
    <row r="860" spans="2:47" x14ac:dyDescent="0.2">
      <c r="B860" s="98"/>
      <c r="C860" s="98"/>
      <c r="AT860" s="134"/>
      <c r="AU860" s="134"/>
    </row>
    <row r="861" spans="2:47" x14ac:dyDescent="0.2">
      <c r="B861" s="98"/>
      <c r="C861" s="98"/>
      <c r="AT861" s="134"/>
      <c r="AU861" s="134"/>
    </row>
    <row r="862" spans="2:47" x14ac:dyDescent="0.2">
      <c r="B862" s="98"/>
      <c r="C862" s="98"/>
      <c r="AT862" s="134"/>
      <c r="AU862" s="134"/>
    </row>
    <row r="863" spans="2:47" x14ac:dyDescent="0.2">
      <c r="B863" s="98"/>
      <c r="C863" s="98"/>
      <c r="AT863" s="134"/>
      <c r="AU863" s="134"/>
    </row>
    <row r="864" spans="2:47" x14ac:dyDescent="0.2">
      <c r="B864" s="98"/>
      <c r="C864" s="98"/>
      <c r="AT864" s="134"/>
      <c r="AU864" s="134"/>
    </row>
    <row r="865" spans="2:47" x14ac:dyDescent="0.2">
      <c r="B865" s="98"/>
      <c r="C865" s="98"/>
      <c r="AT865" s="134"/>
      <c r="AU865" s="134"/>
    </row>
    <row r="866" spans="2:47" x14ac:dyDescent="0.2">
      <c r="B866" s="98"/>
      <c r="C866" s="98"/>
      <c r="AT866" s="134"/>
      <c r="AU866" s="134"/>
    </row>
    <row r="867" spans="2:47" x14ac:dyDescent="0.2">
      <c r="B867" s="98"/>
      <c r="C867" s="98"/>
      <c r="AT867" s="134"/>
      <c r="AU867" s="134"/>
    </row>
    <row r="868" spans="2:47" x14ac:dyDescent="0.2">
      <c r="B868" s="98"/>
      <c r="C868" s="98"/>
      <c r="AT868" s="134"/>
      <c r="AU868" s="134"/>
    </row>
    <row r="869" spans="2:47" x14ac:dyDescent="0.2">
      <c r="B869" s="98"/>
      <c r="C869" s="98"/>
      <c r="AT869" s="134"/>
      <c r="AU869" s="134"/>
    </row>
    <row r="870" spans="2:47" x14ac:dyDescent="0.2">
      <c r="B870" s="98"/>
      <c r="C870" s="98"/>
      <c r="AT870" s="134"/>
      <c r="AU870" s="134"/>
    </row>
    <row r="871" spans="2:47" x14ac:dyDescent="0.2">
      <c r="B871" s="98"/>
      <c r="C871" s="98"/>
      <c r="AT871" s="134"/>
      <c r="AU871" s="134"/>
    </row>
    <row r="872" spans="2:47" x14ac:dyDescent="0.2">
      <c r="B872" s="98"/>
      <c r="C872" s="98"/>
      <c r="AT872" s="134"/>
      <c r="AU872" s="134"/>
    </row>
    <row r="873" spans="2:47" x14ac:dyDescent="0.2">
      <c r="B873" s="98"/>
      <c r="C873" s="98"/>
      <c r="AT873" s="134"/>
      <c r="AU873" s="134"/>
    </row>
    <row r="874" spans="2:47" x14ac:dyDescent="0.2">
      <c r="B874" s="98"/>
      <c r="C874" s="98"/>
      <c r="AT874" s="134"/>
      <c r="AU874" s="134"/>
    </row>
    <row r="875" spans="2:47" x14ac:dyDescent="0.2">
      <c r="B875" s="98"/>
      <c r="C875" s="98"/>
      <c r="AT875" s="134"/>
      <c r="AU875" s="134"/>
    </row>
    <row r="876" spans="2:47" x14ac:dyDescent="0.2">
      <c r="B876" s="98"/>
      <c r="C876" s="98"/>
      <c r="AT876" s="134"/>
      <c r="AU876" s="134"/>
    </row>
    <row r="877" spans="2:47" x14ac:dyDescent="0.2">
      <c r="B877" s="98"/>
      <c r="C877" s="98"/>
      <c r="AT877" s="134"/>
      <c r="AU877" s="134"/>
    </row>
    <row r="878" spans="2:47" x14ac:dyDescent="0.2">
      <c r="B878" s="98"/>
      <c r="C878" s="98"/>
      <c r="AT878" s="134"/>
      <c r="AU878" s="134"/>
    </row>
    <row r="879" spans="2:47" x14ac:dyDescent="0.2">
      <c r="B879" s="98"/>
      <c r="C879" s="98"/>
      <c r="AT879" s="134"/>
      <c r="AU879" s="134"/>
    </row>
    <row r="880" spans="2:47" x14ac:dyDescent="0.2">
      <c r="B880" s="98"/>
      <c r="C880" s="98"/>
      <c r="AT880" s="134"/>
      <c r="AU880" s="134"/>
    </row>
    <row r="881" spans="2:47" x14ac:dyDescent="0.2">
      <c r="B881" s="98"/>
      <c r="C881" s="98"/>
      <c r="AT881" s="134"/>
      <c r="AU881" s="134"/>
    </row>
    <row r="882" spans="2:47" x14ac:dyDescent="0.2">
      <c r="B882" s="98"/>
      <c r="C882" s="98"/>
      <c r="AT882" s="134"/>
      <c r="AU882" s="134"/>
    </row>
    <row r="883" spans="2:47" x14ac:dyDescent="0.2">
      <c r="B883" s="98"/>
      <c r="C883" s="98"/>
      <c r="AT883" s="134"/>
      <c r="AU883" s="134"/>
    </row>
    <row r="884" spans="2:47" x14ac:dyDescent="0.2">
      <c r="B884" s="98"/>
      <c r="C884" s="98"/>
      <c r="AT884" s="134"/>
      <c r="AU884" s="134"/>
    </row>
    <row r="885" spans="2:47" x14ac:dyDescent="0.2">
      <c r="B885" s="98"/>
      <c r="C885" s="98"/>
      <c r="AT885" s="134"/>
      <c r="AU885" s="134"/>
    </row>
    <row r="886" spans="2:47" x14ac:dyDescent="0.2">
      <c r="B886" s="98"/>
      <c r="C886" s="98"/>
      <c r="AT886" s="134"/>
      <c r="AU886" s="134"/>
    </row>
    <row r="887" spans="2:47" x14ac:dyDescent="0.2">
      <c r="B887" s="98"/>
      <c r="C887" s="98"/>
      <c r="AT887" s="134"/>
      <c r="AU887" s="134"/>
    </row>
    <row r="888" spans="2:47" x14ac:dyDescent="0.2">
      <c r="B888" s="98"/>
      <c r="C888" s="98"/>
      <c r="AT888" s="134"/>
      <c r="AU888" s="134"/>
    </row>
    <row r="889" spans="2:47" x14ac:dyDescent="0.2">
      <c r="B889" s="98"/>
      <c r="C889" s="98"/>
      <c r="AT889" s="134"/>
      <c r="AU889" s="134"/>
    </row>
    <row r="890" spans="2:47" x14ac:dyDescent="0.2">
      <c r="B890" s="98"/>
      <c r="C890" s="98"/>
      <c r="AT890" s="134"/>
      <c r="AU890" s="134"/>
    </row>
    <row r="891" spans="2:47" x14ac:dyDescent="0.2">
      <c r="B891" s="98"/>
      <c r="C891" s="98"/>
      <c r="AT891" s="134"/>
      <c r="AU891" s="134"/>
    </row>
    <row r="892" spans="2:47" x14ac:dyDescent="0.2">
      <c r="B892" s="98"/>
      <c r="C892" s="98"/>
      <c r="AT892" s="134"/>
      <c r="AU892" s="134"/>
    </row>
    <row r="893" spans="2:47" x14ac:dyDescent="0.2">
      <c r="B893" s="98"/>
      <c r="C893" s="98"/>
      <c r="AT893" s="134"/>
      <c r="AU893" s="134"/>
    </row>
    <row r="894" spans="2:47" x14ac:dyDescent="0.2">
      <c r="B894" s="98"/>
      <c r="C894" s="98"/>
      <c r="AT894" s="134"/>
      <c r="AU894" s="134"/>
    </row>
    <row r="895" spans="2:47" x14ac:dyDescent="0.2">
      <c r="B895" s="98"/>
      <c r="C895" s="98"/>
      <c r="AT895" s="134"/>
      <c r="AU895" s="134"/>
    </row>
    <row r="896" spans="2:47" x14ac:dyDescent="0.2">
      <c r="B896" s="98"/>
      <c r="C896" s="98"/>
      <c r="AT896" s="134"/>
      <c r="AU896" s="134"/>
    </row>
    <row r="897" spans="2:47" x14ac:dyDescent="0.2">
      <c r="B897" s="98"/>
      <c r="C897" s="98"/>
      <c r="AT897" s="134"/>
      <c r="AU897" s="134"/>
    </row>
    <row r="898" spans="2:47" x14ac:dyDescent="0.2">
      <c r="B898" s="98"/>
      <c r="C898" s="98"/>
      <c r="AT898" s="134"/>
      <c r="AU898" s="134"/>
    </row>
    <row r="899" spans="2:47" x14ac:dyDescent="0.2">
      <c r="B899" s="98"/>
      <c r="C899" s="98"/>
      <c r="AT899" s="134"/>
      <c r="AU899" s="134"/>
    </row>
    <row r="900" spans="2:47" x14ac:dyDescent="0.2">
      <c r="B900" s="98"/>
      <c r="C900" s="98"/>
      <c r="AT900" s="134"/>
      <c r="AU900" s="134"/>
    </row>
    <row r="901" spans="2:47" x14ac:dyDescent="0.2">
      <c r="B901" s="98"/>
      <c r="C901" s="98"/>
      <c r="AT901" s="134"/>
      <c r="AU901" s="134"/>
    </row>
    <row r="902" spans="2:47" x14ac:dyDescent="0.2">
      <c r="B902" s="98"/>
      <c r="C902" s="98"/>
      <c r="AT902" s="134"/>
      <c r="AU902" s="134"/>
    </row>
    <row r="903" spans="2:47" x14ac:dyDescent="0.2">
      <c r="B903" s="98"/>
      <c r="C903" s="98"/>
      <c r="AT903" s="134"/>
      <c r="AU903" s="134"/>
    </row>
    <row r="904" spans="2:47" x14ac:dyDescent="0.2">
      <c r="B904" s="98"/>
      <c r="C904" s="98"/>
      <c r="AT904" s="134"/>
      <c r="AU904" s="134"/>
    </row>
    <row r="905" spans="2:47" x14ac:dyDescent="0.2">
      <c r="B905" s="98"/>
      <c r="C905" s="98"/>
      <c r="AT905" s="134"/>
      <c r="AU905" s="134"/>
    </row>
    <row r="906" spans="2:47" x14ac:dyDescent="0.2">
      <c r="B906" s="98"/>
      <c r="C906" s="98"/>
      <c r="AT906" s="134"/>
      <c r="AU906" s="134"/>
    </row>
    <row r="907" spans="2:47" x14ac:dyDescent="0.2">
      <c r="B907" s="98"/>
      <c r="C907" s="98"/>
      <c r="AT907" s="134"/>
      <c r="AU907" s="134"/>
    </row>
    <row r="908" spans="2:47" x14ac:dyDescent="0.2">
      <c r="B908" s="98"/>
      <c r="C908" s="98"/>
      <c r="AT908" s="134"/>
      <c r="AU908" s="134"/>
    </row>
    <row r="909" spans="2:47" x14ac:dyDescent="0.2">
      <c r="B909" s="98"/>
      <c r="C909" s="98"/>
      <c r="AT909" s="134"/>
      <c r="AU909" s="134"/>
    </row>
    <row r="910" spans="2:47" x14ac:dyDescent="0.2">
      <c r="B910" s="98"/>
      <c r="C910" s="98"/>
      <c r="AT910" s="134"/>
      <c r="AU910" s="134"/>
    </row>
    <row r="911" spans="2:47" x14ac:dyDescent="0.2">
      <c r="B911" s="98"/>
      <c r="C911" s="98"/>
      <c r="AT911" s="134"/>
      <c r="AU911" s="134"/>
    </row>
    <row r="912" spans="2:47" x14ac:dyDescent="0.2">
      <c r="B912" s="98"/>
      <c r="C912" s="98"/>
      <c r="AT912" s="134"/>
      <c r="AU912" s="134"/>
    </row>
    <row r="913" spans="2:47" x14ac:dyDescent="0.2">
      <c r="B913" s="98"/>
      <c r="C913" s="98"/>
      <c r="AT913" s="134"/>
      <c r="AU913" s="134"/>
    </row>
    <row r="914" spans="2:47" x14ac:dyDescent="0.2">
      <c r="B914" s="98"/>
      <c r="C914" s="98"/>
      <c r="AT914" s="134"/>
      <c r="AU914" s="134"/>
    </row>
    <row r="915" spans="2:47" x14ac:dyDescent="0.2">
      <c r="B915" s="98"/>
      <c r="C915" s="98"/>
      <c r="AT915" s="134"/>
      <c r="AU915" s="134"/>
    </row>
    <row r="916" spans="2:47" x14ac:dyDescent="0.2">
      <c r="B916" s="98"/>
      <c r="C916" s="98"/>
      <c r="AT916" s="134"/>
      <c r="AU916" s="134"/>
    </row>
    <row r="917" spans="2:47" x14ac:dyDescent="0.2">
      <c r="B917" s="98"/>
      <c r="C917" s="98"/>
      <c r="AT917" s="134"/>
      <c r="AU917" s="134"/>
    </row>
    <row r="918" spans="2:47" x14ac:dyDescent="0.2">
      <c r="B918" s="98"/>
      <c r="C918" s="98"/>
      <c r="AT918" s="134"/>
      <c r="AU918" s="134"/>
    </row>
    <row r="919" spans="2:47" x14ac:dyDescent="0.2">
      <c r="B919" s="98"/>
      <c r="C919" s="98"/>
      <c r="AT919" s="134"/>
      <c r="AU919" s="134"/>
    </row>
    <row r="920" spans="2:47" x14ac:dyDescent="0.2">
      <c r="B920" s="98"/>
      <c r="C920" s="98"/>
      <c r="AT920" s="134"/>
      <c r="AU920" s="134"/>
    </row>
    <row r="921" spans="2:47" x14ac:dyDescent="0.2">
      <c r="B921" s="98"/>
      <c r="C921" s="98"/>
      <c r="AT921" s="134"/>
      <c r="AU921" s="134"/>
    </row>
    <row r="922" spans="2:47" x14ac:dyDescent="0.2">
      <c r="B922" s="98"/>
      <c r="C922" s="98"/>
      <c r="AT922" s="134"/>
      <c r="AU922" s="134"/>
    </row>
    <row r="923" spans="2:47" x14ac:dyDescent="0.2">
      <c r="B923" s="98"/>
      <c r="C923" s="98"/>
      <c r="AT923" s="134"/>
      <c r="AU923" s="134"/>
    </row>
    <row r="924" spans="2:47" x14ac:dyDescent="0.2">
      <c r="B924" s="98"/>
      <c r="C924" s="98"/>
      <c r="AT924" s="134"/>
      <c r="AU924" s="134"/>
    </row>
    <row r="925" spans="2:47" x14ac:dyDescent="0.2">
      <c r="B925" s="98"/>
      <c r="C925" s="98"/>
      <c r="AT925" s="134"/>
      <c r="AU925" s="134"/>
    </row>
    <row r="926" spans="2:47" x14ac:dyDescent="0.2">
      <c r="B926" s="98"/>
      <c r="C926" s="98"/>
      <c r="AT926" s="134"/>
      <c r="AU926" s="134"/>
    </row>
    <row r="927" spans="2:47" x14ac:dyDescent="0.2">
      <c r="B927" s="98"/>
      <c r="C927" s="98"/>
      <c r="AT927" s="134"/>
      <c r="AU927" s="134"/>
    </row>
    <row r="928" spans="2:47" x14ac:dyDescent="0.2">
      <c r="B928" s="98"/>
      <c r="C928" s="98"/>
      <c r="AT928" s="134"/>
      <c r="AU928" s="134"/>
    </row>
    <row r="929" spans="2:47" x14ac:dyDescent="0.2">
      <c r="B929" s="98"/>
      <c r="C929" s="98"/>
      <c r="AT929" s="134"/>
      <c r="AU929" s="134"/>
    </row>
    <row r="930" spans="2:47" x14ac:dyDescent="0.2">
      <c r="B930" s="98"/>
      <c r="C930" s="98"/>
      <c r="AT930" s="134"/>
      <c r="AU930" s="134"/>
    </row>
    <row r="931" spans="2:47" x14ac:dyDescent="0.2">
      <c r="B931" s="98"/>
      <c r="C931" s="98"/>
      <c r="AT931" s="134"/>
      <c r="AU931" s="134"/>
    </row>
    <row r="932" spans="2:47" x14ac:dyDescent="0.2">
      <c r="B932" s="98"/>
      <c r="C932" s="98"/>
      <c r="AT932" s="134"/>
      <c r="AU932" s="134"/>
    </row>
    <row r="933" spans="2:47" x14ac:dyDescent="0.2">
      <c r="B933" s="98"/>
      <c r="C933" s="98"/>
      <c r="AT933" s="134"/>
      <c r="AU933" s="134"/>
    </row>
    <row r="934" spans="2:47" x14ac:dyDescent="0.2">
      <c r="B934" s="98"/>
      <c r="C934" s="98"/>
      <c r="AT934" s="134"/>
      <c r="AU934" s="134"/>
    </row>
    <row r="935" spans="2:47" x14ac:dyDescent="0.2">
      <c r="B935" s="98"/>
      <c r="C935" s="98"/>
      <c r="AT935" s="134"/>
      <c r="AU935" s="134"/>
    </row>
    <row r="936" spans="2:47" x14ac:dyDescent="0.2">
      <c r="B936" s="98"/>
      <c r="C936" s="98"/>
      <c r="AT936" s="134"/>
      <c r="AU936" s="134"/>
    </row>
    <row r="937" spans="2:47" x14ac:dyDescent="0.2">
      <c r="B937" s="98"/>
      <c r="C937" s="98"/>
      <c r="AT937" s="134"/>
      <c r="AU937" s="134"/>
    </row>
    <row r="938" spans="2:47" x14ac:dyDescent="0.2">
      <c r="B938" s="98"/>
      <c r="C938" s="98"/>
      <c r="AT938" s="134"/>
      <c r="AU938" s="134"/>
    </row>
    <row r="939" spans="2:47" x14ac:dyDescent="0.2">
      <c r="B939" s="98"/>
      <c r="C939" s="98"/>
      <c r="AT939" s="134"/>
      <c r="AU939" s="134"/>
    </row>
    <row r="940" spans="2:47" x14ac:dyDescent="0.2">
      <c r="B940" s="98"/>
      <c r="C940" s="98"/>
      <c r="AT940" s="134"/>
      <c r="AU940" s="134"/>
    </row>
    <row r="941" spans="2:47" x14ac:dyDescent="0.2">
      <c r="B941" s="98"/>
      <c r="C941" s="98"/>
      <c r="AT941" s="134"/>
      <c r="AU941" s="134"/>
    </row>
    <row r="942" spans="2:47" x14ac:dyDescent="0.2">
      <c r="B942" s="98"/>
      <c r="C942" s="98"/>
      <c r="AT942" s="134"/>
      <c r="AU942" s="134"/>
    </row>
    <row r="943" spans="2:47" x14ac:dyDescent="0.2">
      <c r="B943" s="98"/>
      <c r="C943" s="98"/>
      <c r="AT943" s="134"/>
      <c r="AU943" s="134"/>
    </row>
    <row r="944" spans="2:47" x14ac:dyDescent="0.2">
      <c r="B944" s="98"/>
      <c r="C944" s="98"/>
      <c r="AT944" s="134"/>
      <c r="AU944" s="134"/>
    </row>
    <row r="945" spans="2:47" x14ac:dyDescent="0.2">
      <c r="B945" s="98"/>
      <c r="C945" s="98"/>
      <c r="AT945" s="134"/>
      <c r="AU945" s="134"/>
    </row>
    <row r="946" spans="2:47" x14ac:dyDescent="0.2">
      <c r="B946" s="98"/>
      <c r="C946" s="98"/>
      <c r="AT946" s="134"/>
      <c r="AU946" s="134"/>
    </row>
    <row r="947" spans="2:47" x14ac:dyDescent="0.2">
      <c r="B947" s="98"/>
      <c r="C947" s="98"/>
      <c r="AT947" s="134"/>
      <c r="AU947" s="134"/>
    </row>
    <row r="948" spans="2:47" x14ac:dyDescent="0.2">
      <c r="B948" s="98"/>
      <c r="C948" s="98"/>
      <c r="AT948" s="134"/>
      <c r="AU948" s="134"/>
    </row>
    <row r="949" spans="2:47" x14ac:dyDescent="0.2">
      <c r="B949" s="98"/>
      <c r="C949" s="98"/>
      <c r="AT949" s="134"/>
      <c r="AU949" s="134"/>
    </row>
    <row r="950" spans="2:47" x14ac:dyDescent="0.2">
      <c r="B950" s="98"/>
      <c r="C950" s="98"/>
      <c r="AT950" s="134"/>
      <c r="AU950" s="134"/>
    </row>
    <row r="951" spans="2:47" x14ac:dyDescent="0.2">
      <c r="B951" s="98"/>
      <c r="C951" s="98"/>
      <c r="AT951" s="134"/>
      <c r="AU951" s="134"/>
    </row>
    <row r="952" spans="2:47" x14ac:dyDescent="0.2">
      <c r="B952" s="98"/>
      <c r="C952" s="98"/>
      <c r="AT952" s="134"/>
      <c r="AU952" s="134"/>
    </row>
    <row r="953" spans="2:47" x14ac:dyDescent="0.2">
      <c r="B953" s="98"/>
      <c r="C953" s="98"/>
      <c r="AT953" s="134"/>
      <c r="AU953" s="134"/>
    </row>
    <row r="954" spans="2:47" x14ac:dyDescent="0.2">
      <c r="B954" s="98"/>
      <c r="C954" s="98"/>
      <c r="AT954" s="134"/>
      <c r="AU954" s="134"/>
    </row>
    <row r="955" spans="2:47" x14ac:dyDescent="0.2">
      <c r="B955" s="98"/>
      <c r="C955" s="98"/>
      <c r="AT955" s="134"/>
      <c r="AU955" s="134"/>
    </row>
    <row r="956" spans="2:47" x14ac:dyDescent="0.2">
      <c r="B956" s="98"/>
      <c r="C956" s="98"/>
      <c r="AT956" s="134"/>
      <c r="AU956" s="134"/>
    </row>
    <row r="957" spans="2:47" x14ac:dyDescent="0.2">
      <c r="B957" s="98"/>
      <c r="C957" s="98"/>
      <c r="AT957" s="134"/>
      <c r="AU957" s="134"/>
    </row>
    <row r="958" spans="2:47" x14ac:dyDescent="0.2">
      <c r="B958" s="98"/>
      <c r="C958" s="98"/>
      <c r="AT958" s="134"/>
      <c r="AU958" s="134"/>
    </row>
    <row r="959" spans="2:47" x14ac:dyDescent="0.2">
      <c r="B959" s="98"/>
      <c r="C959" s="98"/>
      <c r="AT959" s="134"/>
      <c r="AU959" s="134"/>
    </row>
    <row r="960" spans="2:47" x14ac:dyDescent="0.2">
      <c r="B960" s="98"/>
      <c r="C960" s="98"/>
      <c r="AT960" s="134"/>
      <c r="AU960" s="134"/>
    </row>
    <row r="961" spans="2:47" x14ac:dyDescent="0.2">
      <c r="B961" s="98"/>
      <c r="C961" s="98"/>
      <c r="AT961" s="134"/>
      <c r="AU961" s="134"/>
    </row>
    <row r="962" spans="2:47" x14ac:dyDescent="0.2">
      <c r="B962" s="98"/>
      <c r="C962" s="98"/>
      <c r="AT962" s="134"/>
      <c r="AU962" s="134"/>
    </row>
    <row r="963" spans="2:47" x14ac:dyDescent="0.2">
      <c r="B963" s="98"/>
      <c r="C963" s="98"/>
      <c r="AT963" s="134"/>
      <c r="AU963" s="134"/>
    </row>
    <row r="964" spans="2:47" x14ac:dyDescent="0.2">
      <c r="B964" s="98"/>
      <c r="C964" s="98"/>
      <c r="AT964" s="134"/>
      <c r="AU964" s="134"/>
    </row>
    <row r="965" spans="2:47" x14ac:dyDescent="0.2">
      <c r="B965" s="98"/>
      <c r="C965" s="98"/>
      <c r="AT965" s="134"/>
      <c r="AU965" s="134"/>
    </row>
    <row r="966" spans="2:47" x14ac:dyDescent="0.2">
      <c r="B966" s="98"/>
      <c r="C966" s="98"/>
      <c r="AT966" s="134"/>
      <c r="AU966" s="134"/>
    </row>
    <row r="967" spans="2:47" x14ac:dyDescent="0.2">
      <c r="B967" s="98"/>
      <c r="C967" s="98"/>
      <c r="AT967" s="134"/>
      <c r="AU967" s="134"/>
    </row>
    <row r="968" spans="2:47" x14ac:dyDescent="0.2">
      <c r="B968" s="98"/>
      <c r="C968" s="98"/>
      <c r="AT968" s="134"/>
      <c r="AU968" s="134"/>
    </row>
    <row r="969" spans="2:47" x14ac:dyDescent="0.2">
      <c r="B969" s="98"/>
      <c r="C969" s="98"/>
      <c r="AT969" s="134"/>
      <c r="AU969" s="134"/>
    </row>
    <row r="970" spans="2:47" x14ac:dyDescent="0.2">
      <c r="B970" s="98"/>
      <c r="C970" s="98"/>
      <c r="AT970" s="134"/>
      <c r="AU970" s="134"/>
    </row>
    <row r="971" spans="2:47" x14ac:dyDescent="0.2">
      <c r="B971" s="98"/>
      <c r="C971" s="98"/>
      <c r="AT971" s="134"/>
      <c r="AU971" s="134"/>
    </row>
    <row r="972" spans="2:47" x14ac:dyDescent="0.2">
      <c r="B972" s="98"/>
      <c r="C972" s="98"/>
      <c r="AT972" s="134"/>
      <c r="AU972" s="134"/>
    </row>
    <row r="973" spans="2:47" x14ac:dyDescent="0.2">
      <c r="B973" s="98"/>
      <c r="C973" s="98"/>
      <c r="AT973" s="134"/>
      <c r="AU973" s="134"/>
    </row>
    <row r="974" spans="2:47" x14ac:dyDescent="0.2">
      <c r="B974" s="98"/>
      <c r="C974" s="98"/>
      <c r="AT974" s="134"/>
      <c r="AU974" s="134"/>
    </row>
    <row r="975" spans="2:47" x14ac:dyDescent="0.2">
      <c r="B975" s="98"/>
      <c r="C975" s="98"/>
      <c r="AT975" s="134"/>
      <c r="AU975" s="134"/>
    </row>
    <row r="976" spans="2:47" x14ac:dyDescent="0.2">
      <c r="B976" s="98"/>
      <c r="C976" s="98"/>
      <c r="AT976" s="134"/>
      <c r="AU976" s="134"/>
    </row>
    <row r="977" spans="2:47" x14ac:dyDescent="0.2">
      <c r="B977" s="98"/>
      <c r="C977" s="98"/>
      <c r="AT977" s="134"/>
      <c r="AU977" s="134"/>
    </row>
    <row r="978" spans="2:47" x14ac:dyDescent="0.2">
      <c r="B978" s="98"/>
      <c r="C978" s="98"/>
      <c r="AT978" s="134"/>
      <c r="AU978" s="134"/>
    </row>
    <row r="979" spans="2:47" x14ac:dyDescent="0.2">
      <c r="B979" s="98"/>
      <c r="C979" s="98"/>
      <c r="AT979" s="134"/>
      <c r="AU979" s="134"/>
    </row>
    <row r="980" spans="2:47" x14ac:dyDescent="0.2">
      <c r="B980" s="98"/>
      <c r="C980" s="98"/>
      <c r="AT980" s="134"/>
      <c r="AU980" s="134"/>
    </row>
    <row r="981" spans="2:47" x14ac:dyDescent="0.2">
      <c r="B981" s="98"/>
      <c r="C981" s="98"/>
      <c r="AT981" s="134"/>
      <c r="AU981" s="134"/>
    </row>
    <row r="982" spans="2:47" x14ac:dyDescent="0.2">
      <c r="B982" s="98"/>
      <c r="C982" s="98"/>
      <c r="AT982" s="134"/>
      <c r="AU982" s="134"/>
    </row>
    <row r="983" spans="2:47" x14ac:dyDescent="0.2">
      <c r="B983" s="98"/>
      <c r="C983" s="98"/>
      <c r="AT983" s="134"/>
      <c r="AU983" s="134"/>
    </row>
    <row r="984" spans="2:47" x14ac:dyDescent="0.2">
      <c r="B984" s="98"/>
      <c r="C984" s="98"/>
      <c r="AT984" s="134"/>
      <c r="AU984" s="134"/>
    </row>
    <row r="985" spans="2:47" x14ac:dyDescent="0.2">
      <c r="B985" s="98"/>
      <c r="C985" s="98"/>
      <c r="AT985" s="134"/>
      <c r="AU985" s="134"/>
    </row>
    <row r="986" spans="2:47" x14ac:dyDescent="0.2">
      <c r="B986" s="98"/>
      <c r="C986" s="98"/>
      <c r="AT986" s="134"/>
      <c r="AU986" s="134"/>
    </row>
    <row r="987" spans="2:47" x14ac:dyDescent="0.2">
      <c r="B987" s="98"/>
      <c r="C987" s="98"/>
      <c r="AT987" s="134"/>
      <c r="AU987" s="134"/>
    </row>
    <row r="988" spans="2:47" x14ac:dyDescent="0.2">
      <c r="B988" s="98"/>
      <c r="C988" s="98"/>
      <c r="AT988" s="134"/>
      <c r="AU988" s="134"/>
    </row>
    <row r="989" spans="2:47" x14ac:dyDescent="0.2">
      <c r="B989" s="98"/>
      <c r="C989" s="98"/>
      <c r="AT989" s="134"/>
      <c r="AU989" s="134"/>
    </row>
    <row r="990" spans="2:47" x14ac:dyDescent="0.2">
      <c r="B990" s="98"/>
      <c r="C990" s="98"/>
      <c r="AT990" s="134"/>
      <c r="AU990" s="134"/>
    </row>
    <row r="991" spans="2:47" x14ac:dyDescent="0.2">
      <c r="B991" s="98"/>
      <c r="C991" s="98"/>
      <c r="AT991" s="134"/>
      <c r="AU991" s="134"/>
    </row>
    <row r="992" spans="2:47" x14ac:dyDescent="0.2">
      <c r="B992" s="98"/>
      <c r="C992" s="98"/>
      <c r="AT992" s="134"/>
      <c r="AU992" s="134"/>
    </row>
    <row r="993" spans="2:47" x14ac:dyDescent="0.2">
      <c r="B993" s="98"/>
      <c r="C993" s="98"/>
      <c r="AT993" s="134"/>
      <c r="AU993" s="134"/>
    </row>
    <row r="994" spans="2:47" x14ac:dyDescent="0.2">
      <c r="B994" s="98"/>
      <c r="C994" s="98"/>
      <c r="AT994" s="134"/>
      <c r="AU994" s="134"/>
    </row>
    <row r="995" spans="2:47" x14ac:dyDescent="0.2">
      <c r="B995" s="98"/>
      <c r="C995" s="98"/>
      <c r="AT995" s="134"/>
      <c r="AU995" s="134"/>
    </row>
    <row r="996" spans="2:47" x14ac:dyDescent="0.2">
      <c r="B996" s="98"/>
      <c r="C996" s="98"/>
      <c r="AT996" s="134"/>
      <c r="AU996" s="134"/>
    </row>
    <row r="997" spans="2:47" x14ac:dyDescent="0.2">
      <c r="B997" s="98"/>
      <c r="C997" s="98"/>
      <c r="AT997" s="134"/>
      <c r="AU997" s="134"/>
    </row>
    <row r="998" spans="2:47" x14ac:dyDescent="0.2">
      <c r="B998" s="98"/>
      <c r="C998" s="98"/>
      <c r="AT998" s="134"/>
      <c r="AU998" s="134"/>
    </row>
    <row r="999" spans="2:47" x14ac:dyDescent="0.2">
      <c r="B999" s="98"/>
      <c r="C999" s="98"/>
      <c r="AT999" s="134"/>
      <c r="AU999" s="134"/>
    </row>
    <row r="1000" spans="2:47" x14ac:dyDescent="0.2">
      <c r="B1000" s="98"/>
      <c r="C1000" s="98"/>
      <c r="AT1000" s="134"/>
      <c r="AU1000" s="134"/>
    </row>
    <row r="1001" spans="2:47" x14ac:dyDescent="0.2">
      <c r="B1001" s="98"/>
      <c r="C1001" s="98"/>
      <c r="AT1001" s="134"/>
      <c r="AU1001" s="134"/>
    </row>
    <row r="1002" spans="2:47" x14ac:dyDescent="0.2">
      <c r="B1002" s="98"/>
      <c r="C1002" s="98"/>
      <c r="AT1002" s="134"/>
      <c r="AU1002" s="134"/>
    </row>
    <row r="1003" spans="2:47" x14ac:dyDescent="0.2">
      <c r="B1003" s="98"/>
      <c r="C1003" s="98"/>
      <c r="AT1003" s="134"/>
      <c r="AU1003" s="134"/>
    </row>
    <row r="1004" spans="2:47" x14ac:dyDescent="0.2">
      <c r="B1004" s="98"/>
      <c r="C1004" s="98"/>
      <c r="AT1004" s="134"/>
      <c r="AU1004" s="134"/>
    </row>
    <row r="1005" spans="2:47" x14ac:dyDescent="0.2">
      <c r="B1005" s="98"/>
      <c r="C1005" s="98"/>
      <c r="AT1005" s="134"/>
      <c r="AU1005" s="134"/>
    </row>
    <row r="1006" spans="2:47" x14ac:dyDescent="0.2">
      <c r="B1006" s="98"/>
      <c r="C1006" s="98"/>
      <c r="AT1006" s="134"/>
      <c r="AU1006" s="134"/>
    </row>
    <row r="1007" spans="2:47" x14ac:dyDescent="0.2">
      <c r="B1007" s="98"/>
      <c r="C1007" s="98"/>
      <c r="AT1007" s="134"/>
      <c r="AU1007" s="134"/>
    </row>
    <row r="1008" spans="2:47" x14ac:dyDescent="0.2">
      <c r="B1008" s="98"/>
      <c r="C1008" s="98"/>
      <c r="AT1008" s="134"/>
      <c r="AU1008" s="134"/>
    </row>
    <row r="1009" spans="2:47" x14ac:dyDescent="0.2">
      <c r="B1009" s="98"/>
      <c r="C1009" s="98"/>
      <c r="AT1009" s="134"/>
      <c r="AU1009" s="134"/>
    </row>
    <row r="1010" spans="2:47" x14ac:dyDescent="0.2">
      <c r="B1010" s="98"/>
      <c r="C1010" s="98"/>
      <c r="AT1010" s="134"/>
      <c r="AU1010" s="134"/>
    </row>
    <row r="1011" spans="2:47" x14ac:dyDescent="0.2">
      <c r="B1011" s="98"/>
      <c r="C1011" s="98"/>
      <c r="AT1011" s="134"/>
      <c r="AU1011" s="134"/>
    </row>
    <row r="1012" spans="2:47" x14ac:dyDescent="0.2">
      <c r="B1012" s="98"/>
      <c r="C1012" s="98"/>
      <c r="AT1012" s="134"/>
      <c r="AU1012" s="134"/>
    </row>
    <row r="1013" spans="2:47" x14ac:dyDescent="0.2">
      <c r="B1013" s="98"/>
      <c r="C1013" s="98"/>
      <c r="AT1013" s="134"/>
      <c r="AU1013" s="134"/>
    </row>
    <row r="1014" spans="2:47" x14ac:dyDescent="0.2">
      <c r="B1014" s="98"/>
      <c r="C1014" s="98"/>
      <c r="AT1014" s="134"/>
      <c r="AU1014" s="134"/>
    </row>
    <row r="1015" spans="2:47" x14ac:dyDescent="0.2">
      <c r="B1015" s="98"/>
      <c r="C1015" s="98"/>
      <c r="AT1015" s="134"/>
      <c r="AU1015" s="134"/>
    </row>
    <row r="1016" spans="2:47" x14ac:dyDescent="0.2">
      <c r="B1016" s="98"/>
      <c r="C1016" s="98"/>
      <c r="AT1016" s="134"/>
      <c r="AU1016" s="134"/>
    </row>
    <row r="1017" spans="2:47" x14ac:dyDescent="0.2">
      <c r="B1017" s="98"/>
      <c r="C1017" s="98"/>
      <c r="AT1017" s="134"/>
      <c r="AU1017" s="134"/>
    </row>
    <row r="1018" spans="2:47" x14ac:dyDescent="0.2">
      <c r="B1018" s="98"/>
      <c r="C1018" s="98"/>
      <c r="AT1018" s="134"/>
      <c r="AU1018" s="134"/>
    </row>
    <row r="1019" spans="2:47" x14ac:dyDescent="0.2">
      <c r="B1019" s="98"/>
      <c r="C1019" s="98"/>
      <c r="AT1019" s="134"/>
      <c r="AU1019" s="134"/>
    </row>
    <row r="1020" spans="2:47" x14ac:dyDescent="0.2">
      <c r="B1020" s="98"/>
      <c r="C1020" s="98"/>
      <c r="AT1020" s="134"/>
      <c r="AU1020" s="134"/>
    </row>
    <row r="1021" spans="2:47" x14ac:dyDescent="0.2">
      <c r="B1021" s="98"/>
      <c r="C1021" s="98"/>
      <c r="AT1021" s="134"/>
      <c r="AU1021" s="134"/>
    </row>
    <row r="1022" spans="2:47" x14ac:dyDescent="0.2">
      <c r="B1022" s="98"/>
      <c r="C1022" s="98"/>
      <c r="AT1022" s="134"/>
      <c r="AU1022" s="134"/>
    </row>
    <row r="1023" spans="2:47" x14ac:dyDescent="0.2">
      <c r="B1023" s="98"/>
      <c r="C1023" s="98"/>
      <c r="AT1023" s="134"/>
      <c r="AU1023" s="134"/>
    </row>
    <row r="1024" spans="2:47" x14ac:dyDescent="0.2">
      <c r="B1024" s="98"/>
      <c r="C1024" s="98"/>
      <c r="AT1024" s="134"/>
      <c r="AU1024" s="134"/>
    </row>
    <row r="1025" spans="2:47" x14ac:dyDescent="0.2">
      <c r="B1025" s="98"/>
      <c r="C1025" s="98"/>
      <c r="AT1025" s="134"/>
      <c r="AU1025" s="134"/>
    </row>
    <row r="1026" spans="2:47" x14ac:dyDescent="0.2">
      <c r="B1026" s="98"/>
      <c r="C1026" s="98"/>
      <c r="AT1026" s="134"/>
      <c r="AU1026" s="1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FFF1-C824-4A45-8628-8268120B6D9E}">
  <dimension ref="A7:BL712"/>
  <sheetViews>
    <sheetView topLeftCell="A4" zoomScale="60" zoomScaleNormal="60" workbookViewId="0">
      <selection activeCell="AM64" sqref="AM64"/>
    </sheetView>
  </sheetViews>
  <sheetFormatPr baseColWidth="10" defaultColWidth="8.83203125" defaultRowHeight="15" x14ac:dyDescent="0.2"/>
  <cols>
    <col min="4" max="6" width="9.33203125"/>
    <col min="8" max="8" width="9.33203125"/>
    <col min="12" max="16" width="9.33203125"/>
    <col min="19" max="20" width="9.33203125"/>
    <col min="22" max="22" width="9.33203125"/>
    <col min="36" max="36" width="11.6640625" bestFit="1" customWidth="1"/>
    <col min="42" max="42" width="11.5" bestFit="1" customWidth="1"/>
  </cols>
  <sheetData>
    <row r="7" spans="1:64" x14ac:dyDescent="0.2">
      <c r="A7" t="s">
        <v>15</v>
      </c>
      <c r="D7" s="90" t="s">
        <v>15</v>
      </c>
      <c r="G7" s="3" t="s">
        <v>15</v>
      </c>
    </row>
    <row r="8" spans="1:64" x14ac:dyDescent="0.2">
      <c r="A8" s="11">
        <v>4.1666666666666664E-2</v>
      </c>
      <c r="D8" s="11">
        <v>4.1666666666666664E-2</v>
      </c>
      <c r="G8" s="35">
        <v>1</v>
      </c>
      <c r="Y8" s="104"/>
      <c r="Z8" s="104" t="s">
        <v>296</v>
      </c>
      <c r="AA8" s="104"/>
      <c r="AB8" s="104"/>
      <c r="AC8" s="104"/>
      <c r="AD8" s="104"/>
      <c r="AE8" s="104"/>
      <c r="AF8" s="104"/>
      <c r="AI8" s="4" t="s">
        <v>12</v>
      </c>
    </row>
    <row r="9" spans="1:64" x14ac:dyDescent="0.2">
      <c r="A9" t="s">
        <v>15</v>
      </c>
      <c r="D9" t="s">
        <v>15</v>
      </c>
      <c r="G9" s="35"/>
      <c r="Y9" s="104"/>
      <c r="Z9" s="105" t="s">
        <v>39</v>
      </c>
      <c r="AA9" s="105" t="s">
        <v>40</v>
      </c>
      <c r="AB9" s="104" t="str" cm="1">
        <f t="array" ref="AB9">INDEX($H$10:$I$707,COLUMNS($H$10:H10),ROWS($H$10:H10))</f>
        <v>PT</v>
      </c>
      <c r="AC9" s="104" t="str" cm="1">
        <f t="array" ref="AC9">INDEX($H$10:$I$707,COLUMNS($H$10:I10),ROWS($H$10:I10))</f>
        <v>car</v>
      </c>
      <c r="AD9" s="104" t="str" cm="1">
        <f t="array" ref="AD9">INDEX($H$10:$I$707,COLUMNS($H$10:J10),ROWS($H$10:J10))</f>
        <v>bike</v>
      </c>
      <c r="AE9" s="104" t="str" cm="1">
        <f t="array" ref="AE9">INDEX($H$10:$I$707,COLUMNS($H$10:K10),ROWS($H$10:K10))</f>
        <v>tele</v>
      </c>
      <c r="AF9" s="104" t="s">
        <v>254</v>
      </c>
      <c r="AL9" s="6"/>
    </row>
    <row r="10" spans="1:64" ht="16" thickBot="1" x14ac:dyDescent="0.25">
      <c r="A10" t="s">
        <v>286</v>
      </c>
      <c r="B10">
        <v>-0.90476157560000003</v>
      </c>
      <c r="D10" t="s">
        <v>286</v>
      </c>
      <c r="E10">
        <v>-0.90476157560000003</v>
      </c>
      <c r="G10" s="35"/>
      <c r="H10" t="s">
        <v>13</v>
      </c>
      <c r="I10">
        <v>-0.90476157560000003</v>
      </c>
      <c r="K10" t="str">
        <f t="array" ref="K10:O11">TRANSPOSE(H10:I14)</f>
        <v>PT</v>
      </c>
      <c r="L10" t="str">
        <v>car</v>
      </c>
      <c r="M10" t="str">
        <v>bike</v>
      </c>
      <c r="N10" t="str">
        <v>tele</v>
      </c>
      <c r="O10" t="str">
        <v>walk</v>
      </c>
      <c r="R10">
        <f t="array" ref="R10:V10">TRANSPOSE(I10:I14)</f>
        <v>-0.90476157560000003</v>
      </c>
      <c r="S10">
        <v>0</v>
      </c>
      <c r="T10">
        <v>1.537602489</v>
      </c>
      <c r="U10">
        <v>-2.8494648929999999</v>
      </c>
      <c r="V10">
        <v>-1.0087025570000001</v>
      </c>
      <c r="Y10" s="104">
        <v>1</v>
      </c>
      <c r="Z10" s="104" t="s">
        <v>197</v>
      </c>
      <c r="AA10" s="104" t="s">
        <v>45</v>
      </c>
      <c r="AB10">
        <v>-0.90476157560000003</v>
      </c>
      <c r="AC10">
        <v>0</v>
      </c>
      <c r="AD10">
        <v>1.537602489</v>
      </c>
      <c r="AE10">
        <v>-2.8494648929999999</v>
      </c>
      <c r="AF10">
        <v>-1.0087025570000001</v>
      </c>
      <c r="AI10">
        <v>1</v>
      </c>
      <c r="AO10">
        <v>2</v>
      </c>
      <c r="AU10">
        <v>3</v>
      </c>
      <c r="BA10">
        <v>4</v>
      </c>
      <c r="BG10">
        <v>5</v>
      </c>
    </row>
    <row r="11" spans="1:64" x14ac:dyDescent="0.2">
      <c r="A11" t="s">
        <v>287</v>
      </c>
      <c r="B11">
        <v>0</v>
      </c>
      <c r="D11" t="s">
        <v>287</v>
      </c>
      <c r="E11">
        <v>0</v>
      </c>
      <c r="G11" s="35"/>
      <c r="H11" t="s">
        <v>115</v>
      </c>
      <c r="I11">
        <v>0</v>
      </c>
      <c r="K11">
        <v>-0.90476157560000003</v>
      </c>
      <c r="L11">
        <v>0</v>
      </c>
      <c r="M11">
        <v>1.537602489</v>
      </c>
      <c r="N11">
        <v>-2.8494648929999999</v>
      </c>
      <c r="O11">
        <v>-1.0087025570000001</v>
      </c>
      <c r="Y11" s="104">
        <v>2</v>
      </c>
      <c r="Z11" s="104" t="s">
        <v>197</v>
      </c>
      <c r="AA11" s="104" t="s">
        <v>46</v>
      </c>
      <c r="AB11">
        <v>-1.22006065</v>
      </c>
      <c r="AC11">
        <v>0</v>
      </c>
      <c r="AD11">
        <v>2.3159979650000002</v>
      </c>
      <c r="AE11">
        <v>-2.5497536269999999</v>
      </c>
      <c r="AF11">
        <v>-5.8911658859999996</v>
      </c>
      <c r="AI11" s="76" t="s">
        <v>3</v>
      </c>
      <c r="AJ11" s="77"/>
      <c r="AK11" s="77"/>
      <c r="AL11" s="77"/>
      <c r="AM11" s="77"/>
      <c r="AN11" s="78"/>
      <c r="AO11" s="76" t="s">
        <v>3</v>
      </c>
      <c r="AP11" s="77"/>
      <c r="AQ11" s="77"/>
      <c r="AR11" s="77"/>
      <c r="AS11" s="77"/>
      <c r="AT11" s="78"/>
      <c r="AU11" s="76" t="s">
        <v>3</v>
      </c>
      <c r="AV11" s="77"/>
      <c r="AW11" s="77"/>
      <c r="AX11" s="77"/>
      <c r="AY11" s="77"/>
      <c r="AZ11" s="78"/>
      <c r="BA11" s="76" t="s">
        <v>3</v>
      </c>
      <c r="BB11" s="77"/>
      <c r="BC11" s="77"/>
      <c r="BD11" s="77"/>
      <c r="BE11" s="77"/>
      <c r="BF11" s="78"/>
      <c r="BG11" s="76" t="s">
        <v>3</v>
      </c>
      <c r="BH11" s="77"/>
      <c r="BI11" s="77"/>
      <c r="BJ11" s="77"/>
      <c r="BK11" s="77"/>
      <c r="BL11" s="78"/>
    </row>
    <row r="12" spans="1:64" x14ac:dyDescent="0.2">
      <c r="A12" t="s">
        <v>288</v>
      </c>
      <c r="B12">
        <v>1.537602489</v>
      </c>
      <c r="D12" t="s">
        <v>288</v>
      </c>
      <c r="E12">
        <v>1.537602489</v>
      </c>
      <c r="G12" s="35"/>
      <c r="H12" t="s">
        <v>116</v>
      </c>
      <c r="I12">
        <v>1.537602489</v>
      </c>
      <c r="Y12" s="104">
        <v>3</v>
      </c>
      <c r="Z12" s="104" t="s">
        <v>197</v>
      </c>
      <c r="AA12" s="104" t="s">
        <v>47</v>
      </c>
      <c r="AB12">
        <v>-1.11653176</v>
      </c>
      <c r="AC12">
        <v>0</v>
      </c>
      <c r="AD12">
        <v>3.897788469</v>
      </c>
      <c r="AE12">
        <v>-3.1078647780000002</v>
      </c>
      <c r="AF12">
        <v>-7.9748892859999998</v>
      </c>
      <c r="AI12" s="79"/>
      <c r="AJ12" t="s">
        <v>4</v>
      </c>
      <c r="AK12" t="s">
        <v>0</v>
      </c>
      <c r="AL12" t="s">
        <v>1</v>
      </c>
      <c r="AM12" t="s">
        <v>2</v>
      </c>
      <c r="AN12" s="80" t="s">
        <v>5</v>
      </c>
      <c r="AO12" s="79"/>
      <c r="AP12" t="s">
        <v>4</v>
      </c>
      <c r="AQ12" t="s">
        <v>0</v>
      </c>
      <c r="AR12" t="s">
        <v>1</v>
      </c>
      <c r="AS12" t="s">
        <v>2</v>
      </c>
      <c r="AT12" s="80" t="s">
        <v>5</v>
      </c>
      <c r="AU12" s="79"/>
      <c r="AV12" t="s">
        <v>4</v>
      </c>
      <c r="AW12" t="s">
        <v>0</v>
      </c>
      <c r="AX12" t="s">
        <v>1</v>
      </c>
      <c r="AY12" t="s">
        <v>2</v>
      </c>
      <c r="AZ12" s="80" t="s">
        <v>5</v>
      </c>
      <c r="BA12" s="79"/>
      <c r="BB12" t="s">
        <v>4</v>
      </c>
      <c r="BC12" t="s">
        <v>0</v>
      </c>
      <c r="BD12" t="s">
        <v>1</v>
      </c>
      <c r="BE12" t="s">
        <v>2</v>
      </c>
      <c r="BF12" s="80" t="s">
        <v>5</v>
      </c>
      <c r="BG12" s="79"/>
      <c r="BH12" t="s">
        <v>4</v>
      </c>
      <c r="BI12" t="s">
        <v>0</v>
      </c>
      <c r="BJ12" t="s">
        <v>1</v>
      </c>
      <c r="BK12" t="s">
        <v>2</v>
      </c>
      <c r="BL12" s="80" t="s">
        <v>5</v>
      </c>
    </row>
    <row r="13" spans="1:64" x14ac:dyDescent="0.2">
      <c r="A13" t="s">
        <v>289</v>
      </c>
      <c r="B13">
        <v>-2.8494648929999999</v>
      </c>
      <c r="D13" t="s">
        <v>289</v>
      </c>
      <c r="E13">
        <v>-2.8494648929999999</v>
      </c>
      <c r="G13" s="35"/>
      <c r="H13" t="s">
        <v>292</v>
      </c>
      <c r="I13">
        <v>-2.8494648929999999</v>
      </c>
      <c r="Y13" s="104">
        <v>4</v>
      </c>
      <c r="Z13" s="104" t="s">
        <v>197</v>
      </c>
      <c r="AA13" s="105" t="s">
        <v>48</v>
      </c>
      <c r="AB13">
        <v>-1.5670491010000001</v>
      </c>
      <c r="AC13">
        <v>0</v>
      </c>
      <c r="AD13">
        <v>4.2480281519999998</v>
      </c>
      <c r="AE13">
        <v>-4.1897875000000004</v>
      </c>
      <c r="AF13">
        <v>-27.62310008</v>
      </c>
      <c r="AI13" s="79" t="s">
        <v>6</v>
      </c>
      <c r="AJ13">
        <v>0</v>
      </c>
      <c r="AK13">
        <v>0</v>
      </c>
      <c r="AL13">
        <v>0</v>
      </c>
      <c r="AM13">
        <v>0</v>
      </c>
      <c r="AN13">
        <v>0</v>
      </c>
      <c r="AO13" s="79" t="s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 s="79" t="s">
        <v>6</v>
      </c>
      <c r="AV13">
        <v>0</v>
      </c>
      <c r="AW13">
        <v>0</v>
      </c>
      <c r="AX13">
        <v>0</v>
      </c>
      <c r="AY13">
        <v>0</v>
      </c>
      <c r="AZ13">
        <v>0</v>
      </c>
      <c r="BA13" s="79" t="s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 s="79" t="s">
        <v>6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">
      <c r="A14" t="s">
        <v>290</v>
      </c>
      <c r="B14">
        <v>-1.0087025570000001</v>
      </c>
      <c r="D14" t="s">
        <v>290</v>
      </c>
      <c r="E14">
        <v>-1.0087025570000001</v>
      </c>
      <c r="G14" s="35"/>
      <c r="H14" t="s">
        <v>254</v>
      </c>
      <c r="I14">
        <v>-1.0087025570000001</v>
      </c>
      <c r="Y14" s="104">
        <v>5</v>
      </c>
      <c r="Z14" s="104" t="s">
        <v>0</v>
      </c>
      <c r="AA14" s="104" t="s">
        <v>45</v>
      </c>
      <c r="AB14">
        <v>-0.86125313000000003</v>
      </c>
      <c r="AC14">
        <v>0</v>
      </c>
      <c r="AD14">
        <v>1.907708725</v>
      </c>
      <c r="AE14">
        <v>-3.0122579900000002</v>
      </c>
      <c r="AF14">
        <v>-0.20036096819999999</v>
      </c>
      <c r="AI14" s="79" t="s">
        <v>7</v>
      </c>
      <c r="AJ14">
        <v>0</v>
      </c>
      <c r="AK14">
        <v>0</v>
      </c>
      <c r="AL14">
        <v>0</v>
      </c>
      <c r="AM14">
        <v>0</v>
      </c>
      <c r="AN14">
        <v>0</v>
      </c>
      <c r="AO14" s="79" t="s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 s="79" t="s">
        <v>7</v>
      </c>
      <c r="AV14">
        <v>0</v>
      </c>
      <c r="AW14">
        <v>0</v>
      </c>
      <c r="AX14">
        <v>0</v>
      </c>
      <c r="AY14">
        <v>0</v>
      </c>
      <c r="AZ14">
        <v>0</v>
      </c>
      <c r="BA14" s="79" t="s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 s="79" t="s">
        <v>7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">
      <c r="A15" s="11">
        <v>8.3333333333333329E-2</v>
      </c>
      <c r="D15" s="11">
        <v>8.3333333333333329E-2</v>
      </c>
      <c r="G15" s="35">
        <v>2</v>
      </c>
      <c r="Y15" s="104">
        <v>6</v>
      </c>
      <c r="Z15" s="104" t="s">
        <v>0</v>
      </c>
      <c r="AA15" s="104" t="s">
        <v>46</v>
      </c>
      <c r="AB15">
        <v>-1.047630082</v>
      </c>
      <c r="AC15">
        <v>0</v>
      </c>
      <c r="AD15">
        <v>2.0363359729999999</v>
      </c>
      <c r="AE15">
        <v>-1.945333733</v>
      </c>
      <c r="AF15">
        <v>-6.2644899479999996</v>
      </c>
      <c r="AI15" s="79" t="s">
        <v>8</v>
      </c>
      <c r="AJ15">
        <v>0</v>
      </c>
      <c r="AK15">
        <v>0</v>
      </c>
      <c r="AL15">
        <v>0</v>
      </c>
      <c r="AM15">
        <v>0</v>
      </c>
      <c r="AN15">
        <v>0</v>
      </c>
      <c r="AO15" s="79" t="s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 s="79" t="s">
        <v>8</v>
      </c>
      <c r="AV15">
        <v>0</v>
      </c>
      <c r="AW15">
        <v>0</v>
      </c>
      <c r="AX15">
        <v>0</v>
      </c>
      <c r="AY15">
        <v>0</v>
      </c>
      <c r="AZ15">
        <v>0</v>
      </c>
      <c r="BA15" s="79" t="s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 s="79" t="s">
        <v>8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">
      <c r="A16" t="s">
        <v>15</v>
      </c>
      <c r="D16" t="s">
        <v>15</v>
      </c>
      <c r="G16" s="35"/>
      <c r="Y16" s="104">
        <v>7</v>
      </c>
      <c r="Z16" s="104" t="s">
        <v>0</v>
      </c>
      <c r="AA16" s="104" t="s">
        <v>47</v>
      </c>
      <c r="AB16">
        <v>-4.5876944310000001E-2</v>
      </c>
      <c r="AC16">
        <v>0</v>
      </c>
      <c r="AD16">
        <v>2.8731369070000001</v>
      </c>
      <c r="AE16">
        <v>-1.577405645</v>
      </c>
      <c r="AF16">
        <v>-25.982497980000002</v>
      </c>
      <c r="AI16" s="79" t="s">
        <v>9</v>
      </c>
      <c r="AJ16">
        <v>0</v>
      </c>
      <c r="AK16">
        <v>0</v>
      </c>
      <c r="AL16">
        <v>0</v>
      </c>
      <c r="AM16">
        <v>0</v>
      </c>
      <c r="AN16">
        <v>0</v>
      </c>
      <c r="AO16" s="79" t="s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 s="79" t="s">
        <v>9</v>
      </c>
      <c r="AV16">
        <v>0</v>
      </c>
      <c r="AW16">
        <v>0</v>
      </c>
      <c r="AX16">
        <v>0</v>
      </c>
      <c r="AY16">
        <v>0</v>
      </c>
      <c r="AZ16">
        <v>0</v>
      </c>
      <c r="BA16" s="79" t="s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 s="79" t="s">
        <v>9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">
      <c r="A17" t="s">
        <v>286</v>
      </c>
      <c r="B17">
        <v>-1.22006065</v>
      </c>
      <c r="D17" t="s">
        <v>286</v>
      </c>
      <c r="E17">
        <v>-1.22006065</v>
      </c>
      <c r="G17" s="35"/>
      <c r="H17" t="s">
        <v>13</v>
      </c>
      <c r="I17">
        <v>-1.22006065</v>
      </c>
      <c r="K17" t="str">
        <f t="array" ref="K17:O18">TRANSPOSE(H17:I21)</f>
        <v>PT</v>
      </c>
      <c r="L17" t="str">
        <v>car</v>
      </c>
      <c r="M17" t="str">
        <v>bike</v>
      </c>
      <c r="N17" t="str">
        <v>tele</v>
      </c>
      <c r="O17" t="str">
        <v>walk</v>
      </c>
      <c r="R17">
        <f t="array" ref="R17:V17">TRANSPOSE(I17:I21)</f>
        <v>-1.22006065</v>
      </c>
      <c r="S17">
        <v>0</v>
      </c>
      <c r="T17">
        <v>2.3159979650000002</v>
      </c>
      <c r="U17">
        <v>-2.5497536269999999</v>
      </c>
      <c r="V17">
        <v>-5.8911658859999996</v>
      </c>
      <c r="Y17" s="104">
        <v>8</v>
      </c>
      <c r="Z17" s="104" t="s">
        <v>0</v>
      </c>
      <c r="AA17" s="105" t="s">
        <v>48</v>
      </c>
      <c r="AB17">
        <v>-1.735859837</v>
      </c>
      <c r="AC17">
        <v>0</v>
      </c>
      <c r="AD17">
        <v>-1.344468266</v>
      </c>
      <c r="AE17">
        <v>-3.3619051230000001</v>
      </c>
      <c r="AF17">
        <v>-12.76994462</v>
      </c>
      <c r="AI17" s="79"/>
      <c r="AN17" s="80"/>
    </row>
    <row r="18" spans="1:64" x14ac:dyDescent="0.2">
      <c r="A18" t="s">
        <v>287</v>
      </c>
      <c r="B18">
        <v>0</v>
      </c>
      <c r="D18" t="s">
        <v>287</v>
      </c>
      <c r="E18">
        <v>0</v>
      </c>
      <c r="G18" s="35"/>
      <c r="H18" t="s">
        <v>115</v>
      </c>
      <c r="I18">
        <v>0</v>
      </c>
      <c r="K18">
        <v>-1.22006065</v>
      </c>
      <c r="L18">
        <v>0</v>
      </c>
      <c r="M18">
        <v>2.3159979650000002</v>
      </c>
      <c r="N18">
        <v>-2.5497536269999999</v>
      </c>
      <c r="O18">
        <v>-5.8911658859999996</v>
      </c>
      <c r="Y18" s="104">
        <v>9</v>
      </c>
      <c r="Z18" s="104" t="s">
        <v>198</v>
      </c>
      <c r="AA18" s="104" t="s">
        <v>45</v>
      </c>
      <c r="AB18">
        <v>-2.187061725</v>
      </c>
      <c r="AC18">
        <v>0</v>
      </c>
      <c r="AD18">
        <v>1.0162886520000001</v>
      </c>
      <c r="AE18">
        <v>-31.379190040000001</v>
      </c>
      <c r="AF18">
        <v>-0.71448595619999999</v>
      </c>
      <c r="AI18" s="81" t="s">
        <v>13</v>
      </c>
      <c r="AN18" s="80"/>
      <c r="AO18" s="81" t="s">
        <v>13</v>
      </c>
      <c r="AT18" s="80"/>
      <c r="AU18" s="81" t="s">
        <v>13</v>
      </c>
      <c r="AZ18" s="80"/>
      <c r="BA18" s="81" t="s">
        <v>13</v>
      </c>
      <c r="BF18" s="80"/>
      <c r="BG18" s="81" t="s">
        <v>13</v>
      </c>
      <c r="BL18" s="80"/>
    </row>
    <row r="19" spans="1:64" x14ac:dyDescent="0.2">
      <c r="A19" t="s">
        <v>288</v>
      </c>
      <c r="B19">
        <v>2.3159979650000002</v>
      </c>
      <c r="D19" t="s">
        <v>288</v>
      </c>
      <c r="E19">
        <v>2.3159979650000002</v>
      </c>
      <c r="G19" s="35"/>
      <c r="H19" t="s">
        <v>116</v>
      </c>
      <c r="I19">
        <v>2.3159979650000002</v>
      </c>
      <c r="Y19" s="104">
        <v>10</v>
      </c>
      <c r="Z19" s="104" t="s">
        <v>198</v>
      </c>
      <c r="AA19" s="104" t="s">
        <v>46</v>
      </c>
      <c r="AB19">
        <v>-1.6907240189999999</v>
      </c>
      <c r="AC19">
        <v>0</v>
      </c>
      <c r="AD19">
        <v>3.4622355580000002</v>
      </c>
      <c r="AE19">
        <v>-36.075736740000004</v>
      </c>
      <c r="AF19">
        <v>-3.811841389</v>
      </c>
      <c r="AI19" s="79"/>
      <c r="AJ19" t="s">
        <v>4</v>
      </c>
      <c r="AK19" t="s">
        <v>0</v>
      </c>
      <c r="AL19" t="s">
        <v>1</v>
      </c>
      <c r="AM19" t="s">
        <v>2</v>
      </c>
      <c r="AN19" s="80" t="s">
        <v>5</v>
      </c>
      <c r="AO19" s="79"/>
      <c r="AP19" t="s">
        <v>4</v>
      </c>
      <c r="AQ19" t="s">
        <v>0</v>
      </c>
      <c r="AR19" t="s">
        <v>1</v>
      </c>
      <c r="AS19" t="s">
        <v>2</v>
      </c>
      <c r="AT19" s="80" t="s">
        <v>5</v>
      </c>
      <c r="AU19" s="79"/>
      <c r="AV19" t="s">
        <v>4</v>
      </c>
      <c r="AW19" t="s">
        <v>0</v>
      </c>
      <c r="AX19" t="s">
        <v>1</v>
      </c>
      <c r="AY19" t="s">
        <v>2</v>
      </c>
      <c r="AZ19" s="80" t="s">
        <v>5</v>
      </c>
      <c r="BA19" s="79"/>
      <c r="BB19" t="s">
        <v>4</v>
      </c>
      <c r="BC19" t="s">
        <v>0</v>
      </c>
      <c r="BD19" t="s">
        <v>1</v>
      </c>
      <c r="BE19" t="s">
        <v>2</v>
      </c>
      <c r="BF19" s="80" t="s">
        <v>5</v>
      </c>
      <c r="BG19" s="79"/>
      <c r="BH19" t="s">
        <v>4</v>
      </c>
      <c r="BI19" t="s">
        <v>0</v>
      </c>
      <c r="BJ19" t="s">
        <v>1</v>
      </c>
      <c r="BK19" t="s">
        <v>2</v>
      </c>
      <c r="BL19" s="80" t="s">
        <v>5</v>
      </c>
    </row>
    <row r="20" spans="1:64" x14ac:dyDescent="0.2">
      <c r="A20" t="s">
        <v>289</v>
      </c>
      <c r="B20">
        <v>-2.5497536269999999</v>
      </c>
      <c r="D20" t="s">
        <v>289</v>
      </c>
      <c r="E20">
        <v>-2.5497536269999999</v>
      </c>
      <c r="G20" s="35"/>
      <c r="H20" t="s">
        <v>292</v>
      </c>
      <c r="I20">
        <v>-2.5497536269999999</v>
      </c>
      <c r="Y20" s="104">
        <v>11</v>
      </c>
      <c r="Z20" s="104" t="s">
        <v>198</v>
      </c>
      <c r="AA20" s="104" t="s">
        <v>47</v>
      </c>
      <c r="AB20">
        <v>-0.4166544472</v>
      </c>
      <c r="AC20">
        <v>0</v>
      </c>
      <c r="AD20">
        <v>9.4943150159999998</v>
      </c>
      <c r="AE20">
        <v>-35.675436580000003</v>
      </c>
      <c r="AF20">
        <v>-6.3133282450000001</v>
      </c>
      <c r="AI20" s="79" t="s">
        <v>6</v>
      </c>
      <c r="AJ20" cm="1">
        <f t="array" ref="AJ20:AJ23">AB10:AB13</f>
        <v>-0.90476157560000003</v>
      </c>
      <c r="AK20" cm="1">
        <f t="array" ref="AK20:AK23">AB14:AB17</f>
        <v>-0.86125313000000003</v>
      </c>
      <c r="AL20" cm="1">
        <f t="array" ref="AL20:AL23">AB18:AB21</f>
        <v>-2.187061725</v>
      </c>
      <c r="AM20" cm="1">
        <f t="array" ref="AM20:AM23">AB22:AB25</f>
        <v>-2.1332526440000001</v>
      </c>
      <c r="AN20" cm="1">
        <f t="array" ref="AN20:AN23">AB26:AB29</f>
        <v>-2.5483733110000002</v>
      </c>
      <c r="AO20" s="79" t="s">
        <v>6</v>
      </c>
      <c r="AP20" cm="1">
        <f t="array" ref="AP20:AP23">AB30:AB33</f>
        <v>-3.251713928</v>
      </c>
      <c r="AQ20" cm="1">
        <f t="array" ref="AQ20:AQ23">AB34:AB37</f>
        <v>-2.3376608000000001</v>
      </c>
      <c r="AR20" cm="1">
        <f t="array" ref="AR20:AR23">AB38:AB41</f>
        <v>-4.0561832129999997</v>
      </c>
      <c r="AS20" cm="1">
        <f t="array" ref="AS20:AS23">AB42:AB45</f>
        <v>-3.9136264810000001</v>
      </c>
      <c r="AT20" cm="1">
        <f t="array" ref="AT20:AT23">AB46:AB49</f>
        <v>-4.2944956689999998</v>
      </c>
      <c r="AU20" s="79" t="s">
        <v>6</v>
      </c>
      <c r="AV20" cm="1">
        <f t="array" ref="AV20:AV23">AB50:AB53</f>
        <v>-3.9763571170000001</v>
      </c>
      <c r="AW20" cm="1">
        <f t="array" ref="AW20:AW23">AB54:AB57</f>
        <v>-2.5453202840000002</v>
      </c>
      <c r="AX20" cm="1">
        <f t="array" ref="AX20:AX23">AB58:AB61</f>
        <v>-4.88362841</v>
      </c>
      <c r="AY20" cm="1">
        <f t="array" ref="AY20:AY23">AB62:AB65</f>
        <v>-4.4764104079999996</v>
      </c>
      <c r="AZ20" cm="1">
        <f t="array" ref="AZ20:AZ23">AB66:AB69</f>
        <v>-7.0462270059999996</v>
      </c>
      <c r="BA20" s="79" t="s">
        <v>6</v>
      </c>
      <c r="BB20" cm="1">
        <f t="array" ref="BB20:BB23">AB70:AB73</f>
        <v>-3.7540228029999998</v>
      </c>
      <c r="BC20" cm="1">
        <f t="array" ref="BC20:BC23">AB74:AB77</f>
        <v>-2.9595762900000002</v>
      </c>
      <c r="BD20" cm="1">
        <f t="array" ref="BD20:BD23">AB78:AB81</f>
        <v>-5.433020913</v>
      </c>
      <c r="BE20" cm="1">
        <f t="array" ref="BE20:BE23">AB82:AB85</f>
        <v>-6.0398596260000001</v>
      </c>
      <c r="BF20" cm="1">
        <f t="array" ref="BF20:BF23">AB86:AB89</f>
        <v>-5.6181095790000004</v>
      </c>
      <c r="BG20" s="79" t="s">
        <v>6</v>
      </c>
      <c r="BH20" cm="1">
        <f t="array" ref="BH20:BH23">AB90:AB93</f>
        <v>-4.2809802389999998</v>
      </c>
      <c r="BI20" cm="1">
        <f t="array" ref="BI20:BI23">AB94:AB97</f>
        <v>-3.1829402400000002</v>
      </c>
      <c r="BJ20" cm="1">
        <f t="array" ref="BJ20:BJ23">AB98:AB101</f>
        <v>-5.0142407760000003</v>
      </c>
      <c r="BK20" cm="1">
        <f t="array" ref="BK20:BK23">AB102:AB105</f>
        <v>-6.4660916559999997</v>
      </c>
      <c r="BL20" cm="1">
        <f t="array" ref="BL20:BL23">AB106:AB109</f>
        <v>-4.8730250169999998</v>
      </c>
    </row>
    <row r="21" spans="1:64" x14ac:dyDescent="0.2">
      <c r="A21" t="s">
        <v>290</v>
      </c>
      <c r="B21">
        <v>-5.8911658859999996</v>
      </c>
      <c r="D21" t="s">
        <v>290</v>
      </c>
      <c r="E21">
        <v>-5.8911658859999996</v>
      </c>
      <c r="G21" s="35"/>
      <c r="H21" t="s">
        <v>254</v>
      </c>
      <c r="I21">
        <v>-5.8911658859999996</v>
      </c>
      <c r="Y21" s="104">
        <v>12</v>
      </c>
      <c r="Z21" s="104" t="s">
        <v>198</v>
      </c>
      <c r="AA21" s="105" t="s">
        <v>48</v>
      </c>
      <c r="AB21">
        <v>-2.088636374</v>
      </c>
      <c r="AC21">
        <v>0</v>
      </c>
      <c r="AD21">
        <v>2.9493273690000001</v>
      </c>
      <c r="AE21">
        <v>-12.99935054</v>
      </c>
      <c r="AF21">
        <v>-12.97716632</v>
      </c>
      <c r="AI21" s="79" t="s">
        <v>7</v>
      </c>
      <c r="AJ21">
        <v>-1.22006065</v>
      </c>
      <c r="AK21">
        <v>-1.047630082</v>
      </c>
      <c r="AL21">
        <v>-1.6907240189999999</v>
      </c>
      <c r="AM21">
        <v>-1.3830576910000001</v>
      </c>
      <c r="AN21">
        <v>-1.274337619</v>
      </c>
      <c r="AO21" s="79" t="s">
        <v>7</v>
      </c>
      <c r="AP21">
        <v>-2.0916095619999999</v>
      </c>
      <c r="AQ21">
        <v>-0.89153930699999995</v>
      </c>
      <c r="AR21">
        <v>-2.7669151209999998</v>
      </c>
      <c r="AS21">
        <v>-2.4081214609999999</v>
      </c>
      <c r="AT21">
        <v>-2.4630195659999998</v>
      </c>
      <c r="AU21" s="79" t="s">
        <v>7</v>
      </c>
      <c r="AV21">
        <v>-2.765822091</v>
      </c>
      <c r="AW21">
        <v>-1.971330802</v>
      </c>
      <c r="AX21">
        <v>-2.856870319</v>
      </c>
      <c r="AY21">
        <v>-2.7870504669999998</v>
      </c>
      <c r="AZ21">
        <v>-2.8732107440000001</v>
      </c>
      <c r="BA21" s="79" t="s">
        <v>7</v>
      </c>
      <c r="BB21">
        <v>-3.4274896739999998</v>
      </c>
      <c r="BC21">
        <v>-1.209872646</v>
      </c>
      <c r="BD21">
        <v>-3.8270531769999998</v>
      </c>
      <c r="BE21">
        <v>-3.9252930400000001</v>
      </c>
      <c r="BF21">
        <v>-4.201092783</v>
      </c>
      <c r="BG21" s="79" t="s">
        <v>7</v>
      </c>
      <c r="BH21">
        <v>-4.1783769209999999</v>
      </c>
      <c r="BI21">
        <v>-2.2356904059999998</v>
      </c>
      <c r="BJ21">
        <v>-3.1182469400000001</v>
      </c>
      <c r="BK21">
        <v>-3.8349286660000002</v>
      </c>
      <c r="BL21">
        <v>-32.041581790000002</v>
      </c>
    </row>
    <row r="22" spans="1:64" x14ac:dyDescent="0.2">
      <c r="A22" s="11">
        <v>0.125</v>
      </c>
      <c r="D22" s="11">
        <v>0.125</v>
      </c>
      <c r="G22" s="35">
        <v>3</v>
      </c>
      <c r="Y22" s="104">
        <v>13</v>
      </c>
      <c r="Z22" s="104" t="s">
        <v>199</v>
      </c>
      <c r="AA22" s="104" t="s">
        <v>45</v>
      </c>
      <c r="AB22">
        <v>-2.1332526440000001</v>
      </c>
      <c r="AC22">
        <v>0</v>
      </c>
      <c r="AD22">
        <v>0.95309479890000004</v>
      </c>
      <c r="AE22">
        <v>-23.57225545</v>
      </c>
      <c r="AF22">
        <v>-0.47162624040000001</v>
      </c>
      <c r="AI22" s="79" t="s">
        <v>8</v>
      </c>
      <c r="AJ22">
        <v>-1.11653176</v>
      </c>
      <c r="AK22">
        <v>-4.5876944310000001E-2</v>
      </c>
      <c r="AL22">
        <v>-0.4166544472</v>
      </c>
      <c r="AM22">
        <v>-1.185022684</v>
      </c>
      <c r="AN22">
        <v>-0.53896332550000003</v>
      </c>
      <c r="AO22" s="79" t="s">
        <v>8</v>
      </c>
      <c r="AP22">
        <v>-1.8858161170000001</v>
      </c>
      <c r="AQ22">
        <v>-1.518740424</v>
      </c>
      <c r="AR22">
        <v>-1.2045507710000001</v>
      </c>
      <c r="AS22">
        <v>-2.2983482070000001</v>
      </c>
      <c r="AT22">
        <v>-0.95468954559999997</v>
      </c>
      <c r="AU22" s="79" t="s">
        <v>8</v>
      </c>
      <c r="AV22">
        <v>-2.073452595</v>
      </c>
      <c r="AW22">
        <v>-0.75734368230000004</v>
      </c>
      <c r="AX22">
        <v>-1.340001346</v>
      </c>
      <c r="AY22">
        <v>-2.1929018619999998</v>
      </c>
      <c r="AZ22">
        <v>-1.1517712470000001</v>
      </c>
      <c r="BA22" s="79" t="s">
        <v>8</v>
      </c>
      <c r="BB22">
        <v>-2.9734098320000002</v>
      </c>
      <c r="BC22">
        <v>-1.293266547</v>
      </c>
      <c r="BD22">
        <v>-2.2217723600000001</v>
      </c>
      <c r="BE22">
        <v>-3.123804308</v>
      </c>
      <c r="BF22">
        <v>-2.4326678560000001</v>
      </c>
      <c r="BG22" s="79" t="s">
        <v>8</v>
      </c>
      <c r="BH22">
        <v>-3.1852629970000002</v>
      </c>
      <c r="BI22">
        <v>-0.27366630120000002</v>
      </c>
      <c r="BJ22">
        <v>-1.9477942690000001</v>
      </c>
      <c r="BK22">
        <v>-3.5165330300000002</v>
      </c>
      <c r="BL22">
        <v>-1.496505915</v>
      </c>
    </row>
    <row r="23" spans="1:64" x14ac:dyDescent="0.2">
      <c r="A23" t="s">
        <v>15</v>
      </c>
      <c r="D23" t="s">
        <v>15</v>
      </c>
      <c r="G23" s="35"/>
      <c r="Y23" s="104">
        <v>14</v>
      </c>
      <c r="Z23" s="104" t="s">
        <v>199</v>
      </c>
      <c r="AA23" s="104" t="s">
        <v>46</v>
      </c>
      <c r="AB23">
        <v>-1.3830576910000001</v>
      </c>
      <c r="AC23">
        <v>0</v>
      </c>
      <c r="AD23">
        <v>2.3718089839999998</v>
      </c>
      <c r="AE23">
        <v>-34.52550626</v>
      </c>
      <c r="AF23">
        <v>-4.9279290009999999</v>
      </c>
      <c r="AI23" s="79" t="s">
        <v>9</v>
      </c>
      <c r="AJ23">
        <v>-1.5670491010000001</v>
      </c>
      <c r="AK23">
        <v>-1.735859837</v>
      </c>
      <c r="AL23">
        <v>-2.088636374</v>
      </c>
      <c r="AM23">
        <v>-1.4106731809999999</v>
      </c>
      <c r="AN23">
        <v>2.0697526480000001</v>
      </c>
      <c r="AO23" s="79" t="s">
        <v>9</v>
      </c>
      <c r="AP23">
        <v>-2.1502946010000001</v>
      </c>
      <c r="AQ23">
        <v>-1.8099821490000001</v>
      </c>
      <c r="AR23">
        <v>-3.019973604</v>
      </c>
      <c r="AS23">
        <v>-1.5445408620000001</v>
      </c>
      <c r="AT23">
        <v>0.94064434750000003</v>
      </c>
      <c r="AU23" s="79" t="s">
        <v>9</v>
      </c>
      <c r="AV23">
        <v>-2.7234959179999998</v>
      </c>
      <c r="AW23">
        <v>-1.708044787</v>
      </c>
      <c r="AX23">
        <v>-3.300413882</v>
      </c>
      <c r="AY23">
        <v>-2.5253333219999998</v>
      </c>
      <c r="AZ23">
        <v>0.51009293040000003</v>
      </c>
      <c r="BA23" s="79" t="s">
        <v>9</v>
      </c>
      <c r="BB23">
        <v>-2.8382228399999998</v>
      </c>
      <c r="BC23">
        <v>-1.9078306110000001</v>
      </c>
      <c r="BD23">
        <v>-3.3445426839999999</v>
      </c>
      <c r="BE23">
        <v>-2.0512648389999999</v>
      </c>
      <c r="BF23">
        <v>-4.7708680610000003E-3</v>
      </c>
      <c r="BG23" s="79" t="s">
        <v>9</v>
      </c>
      <c r="BH23">
        <v>-2.7717692899999999</v>
      </c>
      <c r="BI23">
        <v>-2.1392121230000001</v>
      </c>
      <c r="BJ23">
        <v>-3.400645189</v>
      </c>
      <c r="BK23">
        <v>-2.6032885860000001</v>
      </c>
      <c r="BL23">
        <v>-2.0070536950000002</v>
      </c>
    </row>
    <row r="24" spans="1:64" x14ac:dyDescent="0.2">
      <c r="A24" t="s">
        <v>286</v>
      </c>
      <c r="B24">
        <v>-1.11653176</v>
      </c>
      <c r="D24" t="s">
        <v>286</v>
      </c>
      <c r="E24">
        <v>-1.11653176</v>
      </c>
      <c r="G24" s="35"/>
      <c r="H24" t="s">
        <v>13</v>
      </c>
      <c r="I24">
        <v>-1.11653176</v>
      </c>
      <c r="K24" t="str">
        <f t="array" ref="K24:O25">TRANSPOSE(H24:I28)</f>
        <v>PT</v>
      </c>
      <c r="L24" t="str">
        <v>car</v>
      </c>
      <c r="M24" t="str">
        <v>bike</v>
      </c>
      <c r="N24" t="str">
        <v>tele</v>
      </c>
      <c r="O24" t="str">
        <v>walk</v>
      </c>
      <c r="R24">
        <f t="array" ref="R24:V24">TRANSPOSE(I24:I28)</f>
        <v>-1.11653176</v>
      </c>
      <c r="S24">
        <v>0</v>
      </c>
      <c r="T24">
        <v>3.897788469</v>
      </c>
      <c r="U24">
        <v>-3.1078647780000002</v>
      </c>
      <c r="V24">
        <v>-7.9748892859999998</v>
      </c>
      <c r="Y24" s="104">
        <v>15</v>
      </c>
      <c r="Z24" s="104" t="s">
        <v>199</v>
      </c>
      <c r="AA24" s="104" t="s">
        <v>47</v>
      </c>
      <c r="AB24">
        <v>-1.185022684</v>
      </c>
      <c r="AC24">
        <v>0</v>
      </c>
      <c r="AD24">
        <v>5.5626781159999998</v>
      </c>
      <c r="AE24">
        <v>-23.92148297</v>
      </c>
      <c r="AF24">
        <v>-7.2174450800000001</v>
      </c>
      <c r="AI24" s="79"/>
      <c r="AN24" s="80"/>
    </row>
    <row r="25" spans="1:64" x14ac:dyDescent="0.2">
      <c r="A25" t="s">
        <v>287</v>
      </c>
      <c r="B25">
        <v>0</v>
      </c>
      <c r="D25" t="s">
        <v>287</v>
      </c>
      <c r="E25">
        <v>0</v>
      </c>
      <c r="G25" s="35"/>
      <c r="H25" t="s">
        <v>115</v>
      </c>
      <c r="I25">
        <v>0</v>
      </c>
      <c r="K25">
        <v>-1.11653176</v>
      </c>
      <c r="L25">
        <v>0</v>
      </c>
      <c r="M25">
        <v>3.897788469</v>
      </c>
      <c r="N25">
        <v>-3.1078647780000002</v>
      </c>
      <c r="O25">
        <v>-7.9748892859999998</v>
      </c>
      <c r="Y25" s="104">
        <v>16</v>
      </c>
      <c r="Z25" s="104" t="s">
        <v>199</v>
      </c>
      <c r="AA25" s="105" t="s">
        <v>48</v>
      </c>
      <c r="AB25">
        <v>-1.4106731809999999</v>
      </c>
      <c r="AC25">
        <v>0</v>
      </c>
      <c r="AD25">
        <v>-14.27744223</v>
      </c>
      <c r="AE25">
        <v>-36.436394319999998</v>
      </c>
      <c r="AF25">
        <v>-31.504525810000001</v>
      </c>
      <c r="AI25" s="81"/>
      <c r="AN25" s="80"/>
    </row>
    <row r="26" spans="1:64" x14ac:dyDescent="0.2">
      <c r="A26" t="s">
        <v>288</v>
      </c>
      <c r="B26">
        <v>3.897788469</v>
      </c>
      <c r="D26" t="s">
        <v>288</v>
      </c>
      <c r="E26">
        <v>3.897788469</v>
      </c>
      <c r="G26" s="35"/>
      <c r="H26" t="s">
        <v>116</v>
      </c>
      <c r="I26">
        <v>3.897788469</v>
      </c>
      <c r="Y26" s="104">
        <v>17</v>
      </c>
      <c r="Z26" s="104" t="s">
        <v>200</v>
      </c>
      <c r="AA26" s="104" t="s">
        <v>45</v>
      </c>
      <c r="AB26">
        <v>-2.5483733110000002</v>
      </c>
      <c r="AC26">
        <v>0</v>
      </c>
      <c r="AD26">
        <v>0.53366944250000004</v>
      </c>
      <c r="AE26">
        <v>-33.49747215</v>
      </c>
      <c r="AF26">
        <v>-1.1988970269999999</v>
      </c>
      <c r="AI26" s="79"/>
      <c r="AN26" s="80"/>
    </row>
    <row r="27" spans="1:64" x14ac:dyDescent="0.2">
      <c r="A27" t="s">
        <v>289</v>
      </c>
      <c r="B27">
        <v>-3.1078647780000002</v>
      </c>
      <c r="D27" t="s">
        <v>289</v>
      </c>
      <c r="E27">
        <v>-3.1078647780000002</v>
      </c>
      <c r="G27" s="35"/>
      <c r="H27" t="s">
        <v>292</v>
      </c>
      <c r="I27">
        <v>-3.1078647780000002</v>
      </c>
      <c r="Y27" s="104">
        <v>18</v>
      </c>
      <c r="Z27" s="104" t="s">
        <v>200</v>
      </c>
      <c r="AA27" s="104" t="s">
        <v>46</v>
      </c>
      <c r="AB27">
        <v>-1.274337619</v>
      </c>
      <c r="AC27">
        <v>0</v>
      </c>
      <c r="AD27">
        <v>2.3813163089999998</v>
      </c>
      <c r="AE27">
        <v>-32.567485429999998</v>
      </c>
      <c r="AF27">
        <v>-7.1248306079999999</v>
      </c>
      <c r="AI27" s="79"/>
      <c r="AN27" s="80"/>
    </row>
    <row r="28" spans="1:64" x14ac:dyDescent="0.2">
      <c r="A28" t="s">
        <v>290</v>
      </c>
      <c r="B28">
        <v>-7.9748892859999998</v>
      </c>
      <c r="D28" t="s">
        <v>290</v>
      </c>
      <c r="E28">
        <v>-7.9748892859999998</v>
      </c>
      <c r="G28" s="35"/>
      <c r="H28" t="s">
        <v>254</v>
      </c>
      <c r="I28">
        <v>-7.9748892859999998</v>
      </c>
      <c r="Y28" s="104">
        <v>19</v>
      </c>
      <c r="Z28" s="104" t="s">
        <v>200</v>
      </c>
      <c r="AA28" s="104" t="s">
        <v>47</v>
      </c>
      <c r="AB28">
        <v>-0.53896332550000003</v>
      </c>
      <c r="AC28">
        <v>0</v>
      </c>
      <c r="AD28">
        <v>6.0746254300000002</v>
      </c>
      <c r="AE28">
        <v>-33.545200100000002</v>
      </c>
      <c r="AF28">
        <v>-33.713370740000002</v>
      </c>
      <c r="AI28" s="79"/>
      <c r="AN28" s="80"/>
    </row>
    <row r="29" spans="1:64" x14ac:dyDescent="0.2">
      <c r="A29" s="11">
        <v>0.16666666666666666</v>
      </c>
      <c r="D29" s="11">
        <v>0.16666666666666666</v>
      </c>
      <c r="G29" s="35">
        <v>4</v>
      </c>
      <c r="Y29" s="105">
        <v>20</v>
      </c>
      <c r="Z29" s="105" t="s">
        <v>200</v>
      </c>
      <c r="AA29" s="105" t="s">
        <v>48</v>
      </c>
      <c r="AB29">
        <v>2.0697526480000001</v>
      </c>
      <c r="AC29">
        <v>0</v>
      </c>
      <c r="AD29">
        <v>2.3798902220000002</v>
      </c>
      <c r="AE29">
        <v>-37.957888969999999</v>
      </c>
      <c r="AF29">
        <v>-38.563778929999998</v>
      </c>
      <c r="AI29" s="79"/>
      <c r="AN29" s="80"/>
    </row>
    <row r="30" spans="1:64" x14ac:dyDescent="0.2">
      <c r="A30" t="s">
        <v>15</v>
      </c>
      <c r="D30" t="s">
        <v>15</v>
      </c>
      <c r="G30" s="35"/>
      <c r="Y30" s="104">
        <v>21</v>
      </c>
      <c r="Z30" s="104" t="s">
        <v>197</v>
      </c>
      <c r="AA30" s="104" t="s">
        <v>45</v>
      </c>
      <c r="AB30">
        <v>-3.251713928</v>
      </c>
      <c r="AC30">
        <v>0</v>
      </c>
      <c r="AD30">
        <v>0.92060762829999998</v>
      </c>
      <c r="AE30">
        <v>-3.6104741169999999</v>
      </c>
      <c r="AF30">
        <v>-1.7466778089999999</v>
      </c>
      <c r="AI30" s="79"/>
      <c r="AK30" s="2"/>
      <c r="AL30" s="2"/>
      <c r="AM30" s="2"/>
      <c r="AN30" s="80"/>
    </row>
    <row r="31" spans="1:64" x14ac:dyDescent="0.2">
      <c r="A31" t="s">
        <v>286</v>
      </c>
      <c r="B31">
        <v>-1.5670491010000001</v>
      </c>
      <c r="D31" t="s">
        <v>286</v>
      </c>
      <c r="E31">
        <v>-1.5670491010000001</v>
      </c>
      <c r="G31" s="35"/>
      <c r="H31" t="s">
        <v>13</v>
      </c>
      <c r="I31">
        <v>-1.5670491010000001</v>
      </c>
      <c r="K31" t="str">
        <f t="array" ref="K31:O32">TRANSPOSE(H31:I35)</f>
        <v>PT</v>
      </c>
      <c r="L31" t="str">
        <v>car</v>
      </c>
      <c r="M31" t="str">
        <v>bike</v>
      </c>
      <c r="N31" t="str">
        <v>tele</v>
      </c>
      <c r="O31" t="str">
        <v>walk</v>
      </c>
      <c r="R31">
        <f t="array" ref="R31:V31">TRANSPOSE(I31:I35)</f>
        <v>-1.5670491010000001</v>
      </c>
      <c r="S31">
        <v>0</v>
      </c>
      <c r="T31">
        <v>4.2480281519999998</v>
      </c>
      <c r="U31">
        <v>-4.1897875000000004</v>
      </c>
      <c r="V31">
        <v>-27.62310008</v>
      </c>
      <c r="Y31" s="104">
        <v>22</v>
      </c>
      <c r="Z31" s="104" t="s">
        <v>197</v>
      </c>
      <c r="AA31" s="104" t="s">
        <v>46</v>
      </c>
      <c r="AB31">
        <v>-2.0916095619999999</v>
      </c>
      <c r="AC31">
        <v>0</v>
      </c>
      <c r="AD31">
        <v>2.0621332940000001</v>
      </c>
      <c r="AE31">
        <v>-2.9979137850000002</v>
      </c>
      <c r="AF31">
        <v>-6.5229031099999997</v>
      </c>
      <c r="AI31" s="79"/>
      <c r="AN31" s="80"/>
    </row>
    <row r="32" spans="1:64" x14ac:dyDescent="0.2">
      <c r="A32" t="s">
        <v>287</v>
      </c>
      <c r="B32">
        <v>0</v>
      </c>
      <c r="D32" t="s">
        <v>287</v>
      </c>
      <c r="E32">
        <v>0</v>
      </c>
      <c r="G32" s="35"/>
      <c r="H32" t="s">
        <v>115</v>
      </c>
      <c r="I32">
        <v>0</v>
      </c>
      <c r="K32">
        <v>-1.5670491010000001</v>
      </c>
      <c r="L32">
        <v>0</v>
      </c>
      <c r="M32">
        <v>4.2480281519999998</v>
      </c>
      <c r="N32">
        <v>-4.1897875000000004</v>
      </c>
      <c r="O32">
        <v>-27.62310008</v>
      </c>
      <c r="Y32" s="104">
        <v>23</v>
      </c>
      <c r="Z32" s="104" t="s">
        <v>197</v>
      </c>
      <c r="AA32" s="104" t="s">
        <v>47</v>
      </c>
      <c r="AB32">
        <v>-1.8858161170000001</v>
      </c>
      <c r="AC32">
        <v>0</v>
      </c>
      <c r="AD32">
        <v>3.7587722440000002</v>
      </c>
      <c r="AE32">
        <v>-3.8262141359999999</v>
      </c>
      <c r="AF32">
        <v>-7.9202163759999999</v>
      </c>
      <c r="AI32" s="81" t="s">
        <v>10</v>
      </c>
      <c r="AN32" s="80"/>
      <c r="AO32" s="81" t="s">
        <v>10</v>
      </c>
      <c r="AT32" s="80"/>
      <c r="AU32" s="81" t="s">
        <v>10</v>
      </c>
      <c r="AZ32" s="80"/>
      <c r="BA32" s="81" t="s">
        <v>10</v>
      </c>
      <c r="BF32" s="80"/>
      <c r="BG32" s="81" t="s">
        <v>10</v>
      </c>
      <c r="BL32" s="80"/>
    </row>
    <row r="33" spans="1:64" x14ac:dyDescent="0.2">
      <c r="A33" t="s">
        <v>288</v>
      </c>
      <c r="B33">
        <v>4.2480281519999998</v>
      </c>
      <c r="D33" t="s">
        <v>288</v>
      </c>
      <c r="E33">
        <v>4.2480281519999998</v>
      </c>
      <c r="G33" s="35"/>
      <c r="H33" t="s">
        <v>116</v>
      </c>
      <c r="I33">
        <v>4.2480281519999998</v>
      </c>
      <c r="Y33" s="104">
        <v>24</v>
      </c>
      <c r="Z33" s="104" t="s">
        <v>197</v>
      </c>
      <c r="AA33" s="105" t="s">
        <v>48</v>
      </c>
      <c r="AB33">
        <v>-2.1502946010000001</v>
      </c>
      <c r="AC33">
        <v>0</v>
      </c>
      <c r="AD33">
        <v>-6.0628672149999998</v>
      </c>
      <c r="AE33">
        <v>-4.8592190349999997</v>
      </c>
      <c r="AF33">
        <v>-9.0270794120000009</v>
      </c>
      <c r="AI33" s="79"/>
      <c r="AJ33" t="s">
        <v>4</v>
      </c>
      <c r="AK33" t="s">
        <v>0</v>
      </c>
      <c r="AL33" t="s">
        <v>1</v>
      </c>
      <c r="AM33" t="s">
        <v>2</v>
      </c>
      <c r="AN33" s="80" t="s">
        <v>5</v>
      </c>
      <c r="AO33" s="79"/>
      <c r="AP33" t="s">
        <v>4</v>
      </c>
      <c r="AQ33" t="s">
        <v>0</v>
      </c>
      <c r="AR33" t="s">
        <v>1</v>
      </c>
      <c r="AS33" t="s">
        <v>2</v>
      </c>
      <c r="AT33" s="80" t="s">
        <v>5</v>
      </c>
      <c r="AU33" s="79"/>
      <c r="AV33" t="s">
        <v>4</v>
      </c>
      <c r="AW33" t="s">
        <v>0</v>
      </c>
      <c r="AX33" t="s">
        <v>1</v>
      </c>
      <c r="AY33" t="s">
        <v>2</v>
      </c>
      <c r="AZ33" s="80" t="s">
        <v>5</v>
      </c>
      <c r="BA33" s="79"/>
      <c r="BB33" t="s">
        <v>4</v>
      </c>
      <c r="BC33" t="s">
        <v>0</v>
      </c>
      <c r="BD33" t="s">
        <v>1</v>
      </c>
      <c r="BE33" t="s">
        <v>2</v>
      </c>
      <c r="BF33" s="80" t="s">
        <v>5</v>
      </c>
      <c r="BG33" s="79"/>
      <c r="BH33" t="s">
        <v>4</v>
      </c>
      <c r="BI33" t="s">
        <v>0</v>
      </c>
      <c r="BJ33" t="s">
        <v>1</v>
      </c>
      <c r="BK33" t="s">
        <v>2</v>
      </c>
      <c r="BL33" s="80" t="s">
        <v>5</v>
      </c>
    </row>
    <row r="34" spans="1:64" x14ac:dyDescent="0.2">
      <c r="A34" t="s">
        <v>289</v>
      </c>
      <c r="B34">
        <v>-4.1897875000000004</v>
      </c>
      <c r="D34" t="s">
        <v>289</v>
      </c>
      <c r="E34">
        <v>-4.1897875000000004</v>
      </c>
      <c r="G34" s="35"/>
      <c r="H34" t="s">
        <v>292</v>
      </c>
      <c r="I34">
        <v>-4.1897875000000004</v>
      </c>
      <c r="Y34" s="104">
        <v>25</v>
      </c>
      <c r="Z34" s="104" t="s">
        <v>0</v>
      </c>
      <c r="AA34" s="104" t="s">
        <v>45</v>
      </c>
      <c r="AB34">
        <v>-2.3376608000000001</v>
      </c>
      <c r="AC34">
        <v>0</v>
      </c>
      <c r="AD34">
        <v>1.550066846</v>
      </c>
      <c r="AE34">
        <v>-3.6989460709999999</v>
      </c>
      <c r="AF34">
        <v>-0.77114552120000002</v>
      </c>
      <c r="AI34" s="79" t="s">
        <v>6</v>
      </c>
      <c r="AJ34" cm="1">
        <f t="array" ref="AJ34:AJ37">AD10:AD13</f>
        <v>1.537602489</v>
      </c>
      <c r="AK34" cm="1">
        <f t="array" ref="AK34:AK37">AD14:AD17</f>
        <v>1.907708725</v>
      </c>
      <c r="AL34" cm="1">
        <f t="array" ref="AL34:AL37">AD18:AD21</f>
        <v>1.0162886520000001</v>
      </c>
      <c r="AM34" cm="1">
        <f t="array" ref="AM34:AM37">AD22:AD25</f>
        <v>0.95309479890000004</v>
      </c>
      <c r="AN34" cm="1">
        <f t="array" ref="AN34:AN37">AD26:AD29</f>
        <v>0.53366944250000004</v>
      </c>
      <c r="AO34" s="79" t="s">
        <v>6</v>
      </c>
      <c r="AP34" cm="1">
        <f t="array" ref="AP34:AP37">AD30:AD33</f>
        <v>0.92060762829999998</v>
      </c>
      <c r="AQ34" cm="1">
        <f t="array" ref="AQ34:AQ37">AD34:AD37</f>
        <v>1.550066846</v>
      </c>
      <c r="AR34" cm="1">
        <f t="array" ref="AR34:AR37">AD38:AD41</f>
        <v>0.40296628280000002</v>
      </c>
      <c r="AS34" cm="1">
        <f t="array" ref="AS34:AS37">AD42:AD45</f>
        <v>0.52671438950000005</v>
      </c>
      <c r="AT34" cm="1">
        <f t="array" ref="AT34:AT37">AD46:AD49</f>
        <v>-6.4659138249999998E-2</v>
      </c>
      <c r="AU34" s="79" t="s">
        <v>6</v>
      </c>
      <c r="AV34" cm="1">
        <f t="array" ref="AV34:AV37">AD50:AD53</f>
        <v>0.87396109099999997</v>
      </c>
      <c r="AW34" cm="1">
        <f t="array" ref="AW34:AW37">AD54:AD57</f>
        <v>1.7283431229999999</v>
      </c>
      <c r="AX34" cm="1">
        <f t="array" ref="AX34:AX37">AD58:AD61</f>
        <v>0.74903804330000001</v>
      </c>
      <c r="AY34" cm="1">
        <f t="array" ref="AY34:AY37">AD62:AD65</f>
        <v>0.54025252160000004</v>
      </c>
      <c r="AZ34" cm="1">
        <f t="array" ref="AZ34:AZ37">AD66:AD69</f>
        <v>0.1130821202</v>
      </c>
      <c r="BA34" s="79" t="s">
        <v>6</v>
      </c>
      <c r="BB34" cm="1">
        <f t="array" ref="BB34:BB37">AD70:AD73</f>
        <v>0.77495256800000001</v>
      </c>
      <c r="BC34" cm="1">
        <f t="array" ref="BC34:BC37">AD74:AD77</f>
        <v>1.7542280800000001</v>
      </c>
      <c r="BD34" cm="1">
        <f t="array" ref="BD34:BD37">AD78:AD81</f>
        <v>0.72760622460000002</v>
      </c>
      <c r="BE34" cm="1">
        <f t="array" ref="BE34:BE37">AD82:AD85</f>
        <v>0.21068758709999999</v>
      </c>
      <c r="BF34" cm="1">
        <f t="array" ref="BF34:BF37">AD86:AD89</f>
        <v>0.2065256909</v>
      </c>
      <c r="BG34" s="79" t="s">
        <v>6</v>
      </c>
      <c r="BH34" cm="1">
        <f t="array" ref="BH34:BH37">AD90:AD93</f>
        <v>0.64104705070000001</v>
      </c>
      <c r="BI34" cm="1">
        <f t="array" ref="BI34:BI37">AD94:AD97</f>
        <v>1.2210817920000001</v>
      </c>
      <c r="BJ34" cm="1">
        <f t="array" ref="BJ34:BJ37">AD98:AD101</f>
        <v>0.58516713220000005</v>
      </c>
      <c r="BK34" cm="1">
        <f t="array" ref="BK34:BK37">AD102:AD105</f>
        <v>0.17639780029999999</v>
      </c>
      <c r="BL34" cm="1">
        <f t="array" ref="BL34:BL37">AD106:AD109</f>
        <v>-7.7787432259999997E-2</v>
      </c>
    </row>
    <row r="35" spans="1:64" x14ac:dyDescent="0.2">
      <c r="A35" t="s">
        <v>290</v>
      </c>
      <c r="B35">
        <v>-27.62310008</v>
      </c>
      <c r="D35" t="s">
        <v>290</v>
      </c>
      <c r="E35">
        <v>-27.62310008</v>
      </c>
      <c r="G35" s="35"/>
      <c r="H35" t="s">
        <v>254</v>
      </c>
      <c r="I35">
        <v>-27.62310008</v>
      </c>
      <c r="Y35" s="104">
        <v>26</v>
      </c>
      <c r="Z35" s="104" t="s">
        <v>0</v>
      </c>
      <c r="AA35" s="104" t="s">
        <v>46</v>
      </c>
      <c r="AB35">
        <v>-0.89153930699999995</v>
      </c>
      <c r="AC35">
        <v>0</v>
      </c>
      <c r="AD35">
        <v>2.4421930060000001</v>
      </c>
      <c r="AE35">
        <v>-1.8779820330000001</v>
      </c>
      <c r="AF35">
        <v>-6.7208161259999999</v>
      </c>
      <c r="AI35" s="79" t="s">
        <v>7</v>
      </c>
      <c r="AJ35">
        <v>2.3159979650000002</v>
      </c>
      <c r="AK35">
        <v>2.0363359729999999</v>
      </c>
      <c r="AL35">
        <v>3.4622355580000002</v>
      </c>
      <c r="AM35">
        <v>2.3718089839999998</v>
      </c>
      <c r="AN35">
        <v>2.3813163089999998</v>
      </c>
      <c r="AO35" s="79" t="s">
        <v>7</v>
      </c>
      <c r="AP35">
        <v>2.0621332940000001</v>
      </c>
      <c r="AQ35">
        <v>2.4421930060000001</v>
      </c>
      <c r="AR35">
        <v>3.1162529490000002</v>
      </c>
      <c r="AS35">
        <v>2.1392495380000001</v>
      </c>
      <c r="AT35">
        <v>1.2709549339999999</v>
      </c>
      <c r="AU35" s="79" t="s">
        <v>7</v>
      </c>
      <c r="AV35">
        <v>1.7272410520000001</v>
      </c>
      <c r="AW35">
        <v>2.335239493</v>
      </c>
      <c r="AX35">
        <v>3.141363342</v>
      </c>
      <c r="AY35">
        <v>2.3760482289999998</v>
      </c>
      <c r="AZ35">
        <v>0.91814658810000005</v>
      </c>
      <c r="BA35" s="79" t="s">
        <v>7</v>
      </c>
      <c r="BB35">
        <v>1.699329283</v>
      </c>
      <c r="BC35">
        <v>3.1738205310000001</v>
      </c>
      <c r="BD35">
        <v>2.813299808</v>
      </c>
      <c r="BE35">
        <v>1.8731476170000001</v>
      </c>
      <c r="BF35">
        <v>1.0595263070000001</v>
      </c>
      <c r="BG35" s="79" t="s">
        <v>7</v>
      </c>
      <c r="BH35">
        <v>1.3037920940000001</v>
      </c>
      <c r="BI35">
        <v>3.4104379520000001</v>
      </c>
      <c r="BJ35">
        <v>2.6386118079999998</v>
      </c>
      <c r="BK35">
        <v>1.6072078320000001</v>
      </c>
      <c r="BL35">
        <v>0.67813086980000004</v>
      </c>
    </row>
    <row r="36" spans="1:64" x14ac:dyDescent="0.2">
      <c r="A36" s="11">
        <v>0.20833333333333334</v>
      </c>
      <c r="D36" s="11">
        <v>0.20833333333333334</v>
      </c>
      <c r="G36" s="35">
        <v>5</v>
      </c>
      <c r="Y36" s="104">
        <v>27</v>
      </c>
      <c r="Z36" s="104" t="s">
        <v>0</v>
      </c>
      <c r="AA36" s="104" t="s">
        <v>47</v>
      </c>
      <c r="AB36">
        <v>-1.518740424</v>
      </c>
      <c r="AC36">
        <v>0</v>
      </c>
      <c r="AD36">
        <v>3.232786226</v>
      </c>
      <c r="AE36">
        <v>-3.1365981590000001</v>
      </c>
      <c r="AF36">
        <v>-29.840094319999999</v>
      </c>
      <c r="AI36" s="79" t="s">
        <v>8</v>
      </c>
      <c r="AJ36">
        <v>3.897788469</v>
      </c>
      <c r="AK36">
        <v>2.8731369070000001</v>
      </c>
      <c r="AL36">
        <v>9.4943150159999998</v>
      </c>
      <c r="AM36">
        <v>5.5626781159999998</v>
      </c>
      <c r="AN36">
        <v>6.0746254300000002</v>
      </c>
      <c r="AO36" s="79" t="s">
        <v>8</v>
      </c>
      <c r="AP36">
        <v>3.7587722440000002</v>
      </c>
      <c r="AQ36">
        <v>3.232786226</v>
      </c>
      <c r="AR36">
        <v>9.3817314950000004</v>
      </c>
      <c r="AS36">
        <v>6.6533318299999999</v>
      </c>
      <c r="AT36">
        <v>5.321582942</v>
      </c>
      <c r="AU36" s="79" t="s">
        <v>8</v>
      </c>
      <c r="AV36">
        <v>4.474938603</v>
      </c>
      <c r="AW36">
        <v>4.4265953089999996</v>
      </c>
      <c r="AX36">
        <v>9.7017743640000003</v>
      </c>
      <c r="AY36">
        <v>3.2118785449999998</v>
      </c>
      <c r="AZ36">
        <v>5.9481903850000002</v>
      </c>
      <c r="BA36" s="79" t="s">
        <v>8</v>
      </c>
      <c r="BB36">
        <v>4.0303747459999997</v>
      </c>
      <c r="BC36">
        <v>4.8641886889999997</v>
      </c>
      <c r="BD36">
        <v>9.3634208109999992</v>
      </c>
      <c r="BE36">
        <v>6.1897234689999996</v>
      </c>
      <c r="BF36">
        <v>4.6966229970000004</v>
      </c>
      <c r="BG36" s="79" t="s">
        <v>8</v>
      </c>
      <c r="BH36">
        <v>3.0687393350000001</v>
      </c>
      <c r="BI36">
        <v>5.3027115040000004</v>
      </c>
      <c r="BJ36">
        <v>9.1583606080000006</v>
      </c>
      <c r="BK36">
        <v>6.0405994759999997</v>
      </c>
      <c r="BL36">
        <v>6.2801596599999998</v>
      </c>
    </row>
    <row r="37" spans="1:64" x14ac:dyDescent="0.2">
      <c r="A37" t="s">
        <v>15</v>
      </c>
      <c r="D37" t="s">
        <v>15</v>
      </c>
      <c r="G37" s="35"/>
      <c r="Y37" s="104">
        <v>28</v>
      </c>
      <c r="Z37" s="104" t="s">
        <v>0</v>
      </c>
      <c r="AA37" s="105" t="s">
        <v>48</v>
      </c>
      <c r="AB37">
        <v>-1.8099821490000001</v>
      </c>
      <c r="AC37">
        <v>0</v>
      </c>
      <c r="AD37">
        <v>-14.14879163</v>
      </c>
      <c r="AE37">
        <v>-4.0853409840000001</v>
      </c>
      <c r="AF37">
        <v>-29.729159360000001</v>
      </c>
      <c r="AI37" s="79" t="s">
        <v>9</v>
      </c>
      <c r="AJ37">
        <v>4.2480281519999998</v>
      </c>
      <c r="AK37">
        <v>-1.344468266</v>
      </c>
      <c r="AL37">
        <v>2.9493273690000001</v>
      </c>
      <c r="AM37">
        <v>-14.27744223</v>
      </c>
      <c r="AN37">
        <v>2.3798902220000002</v>
      </c>
      <c r="AO37" s="79" t="s">
        <v>9</v>
      </c>
      <c r="AP37">
        <v>-6.0628672149999998</v>
      </c>
      <c r="AQ37">
        <v>-14.14879163</v>
      </c>
      <c r="AR37">
        <v>-1.0769313089999999</v>
      </c>
      <c r="AS37">
        <v>-3.9314199570000001</v>
      </c>
      <c r="AT37">
        <v>6.6703189729999997</v>
      </c>
      <c r="AU37" s="79" t="s">
        <v>9</v>
      </c>
      <c r="AV37">
        <v>-1.5739370070000001</v>
      </c>
      <c r="AW37">
        <v>0.27017678150000002</v>
      </c>
      <c r="AX37">
        <v>-5.2350569240000002</v>
      </c>
      <c r="AY37">
        <v>-8.5322952490000006</v>
      </c>
      <c r="AZ37">
        <v>6.4997996530000002</v>
      </c>
      <c r="BA37" s="79" t="s">
        <v>9</v>
      </c>
      <c r="BB37">
        <v>-9.8327950919999996</v>
      </c>
      <c r="BC37">
        <v>-1.8842252749999999</v>
      </c>
      <c r="BD37">
        <v>-1.1677106880000001</v>
      </c>
      <c r="BE37">
        <v>4.0349098899999998</v>
      </c>
      <c r="BF37">
        <v>-19.164318609999999</v>
      </c>
      <c r="BG37" s="79" t="s">
        <v>9</v>
      </c>
      <c r="BH37">
        <v>-12.68931853</v>
      </c>
      <c r="BI37">
        <v>1.5255402520000001</v>
      </c>
      <c r="BJ37">
        <v>2.7888693710000001</v>
      </c>
      <c r="BK37">
        <v>0.73389318179999996</v>
      </c>
      <c r="BL37">
        <v>-12.926849389999999</v>
      </c>
    </row>
    <row r="38" spans="1:64" x14ac:dyDescent="0.2">
      <c r="A38" t="s">
        <v>286</v>
      </c>
      <c r="B38">
        <v>-0.86125313000000003</v>
      </c>
      <c r="D38" t="s">
        <v>286</v>
      </c>
      <c r="E38">
        <v>-0.86125313000000003</v>
      </c>
      <c r="G38" s="35"/>
      <c r="H38" t="s">
        <v>13</v>
      </c>
      <c r="I38">
        <v>-0.86125313000000003</v>
      </c>
      <c r="K38" t="str">
        <f t="array" ref="K38:O39">TRANSPOSE(H38:I42)</f>
        <v>PT</v>
      </c>
      <c r="L38" t="str">
        <v>car</v>
      </c>
      <c r="M38" t="str">
        <v>bike</v>
      </c>
      <c r="N38" t="str">
        <v>tele</v>
      </c>
      <c r="O38" t="str">
        <v>walk</v>
      </c>
      <c r="R38">
        <f t="array" ref="R38:V38">TRANSPOSE(I38:I42)</f>
        <v>-0.86125313000000003</v>
      </c>
      <c r="S38">
        <v>0</v>
      </c>
      <c r="T38">
        <v>1.907708725</v>
      </c>
      <c r="U38">
        <v>-3.0122579900000002</v>
      </c>
      <c r="V38">
        <v>-0.20036096819999999</v>
      </c>
      <c r="Y38" s="104">
        <v>29</v>
      </c>
      <c r="Z38" s="104" t="s">
        <v>198</v>
      </c>
      <c r="AA38" s="104" t="s">
        <v>45</v>
      </c>
      <c r="AB38">
        <v>-4.0561832129999997</v>
      </c>
      <c r="AC38">
        <v>0</v>
      </c>
      <c r="AD38">
        <v>0.40296628280000002</v>
      </c>
      <c r="AE38">
        <v>-34.543171100000002</v>
      </c>
      <c r="AF38">
        <v>-1.2705685630000001</v>
      </c>
      <c r="AI38" s="79"/>
      <c r="AN38" s="80"/>
    </row>
    <row r="39" spans="1:64" x14ac:dyDescent="0.2">
      <c r="A39" t="s">
        <v>287</v>
      </c>
      <c r="B39">
        <v>0</v>
      </c>
      <c r="D39" t="s">
        <v>287</v>
      </c>
      <c r="E39">
        <v>0</v>
      </c>
      <c r="G39" s="35"/>
      <c r="H39" t="s">
        <v>115</v>
      </c>
      <c r="I39">
        <v>0</v>
      </c>
      <c r="K39">
        <v>-0.86125313000000003</v>
      </c>
      <c r="L39">
        <v>0</v>
      </c>
      <c r="M39">
        <v>1.907708725</v>
      </c>
      <c r="N39">
        <v>-3.0122579900000002</v>
      </c>
      <c r="O39">
        <v>-0.20036096819999999</v>
      </c>
      <c r="Y39" s="104">
        <v>30</v>
      </c>
      <c r="Z39" s="104" t="s">
        <v>198</v>
      </c>
      <c r="AA39" s="104" t="s">
        <v>46</v>
      </c>
      <c r="AB39">
        <v>-2.7669151209999998</v>
      </c>
      <c r="AC39">
        <v>0</v>
      </c>
      <c r="AD39">
        <v>3.1162529490000002</v>
      </c>
      <c r="AE39">
        <v>-25.428066529999999</v>
      </c>
      <c r="AF39">
        <v>-4.1267689010000002</v>
      </c>
      <c r="AI39" s="81" t="s">
        <v>11</v>
      </c>
      <c r="AN39" s="80"/>
      <c r="AO39" s="81" t="s">
        <v>11</v>
      </c>
      <c r="AT39" s="80"/>
      <c r="AU39" s="81" t="s">
        <v>11</v>
      </c>
      <c r="AZ39" s="80"/>
      <c r="BA39" s="81" t="s">
        <v>11</v>
      </c>
      <c r="BF39" s="80"/>
      <c r="BG39" s="81" t="s">
        <v>11</v>
      </c>
      <c r="BL39" s="80"/>
    </row>
    <row r="40" spans="1:64" x14ac:dyDescent="0.2">
      <c r="A40" t="s">
        <v>288</v>
      </c>
      <c r="B40">
        <v>1.907708725</v>
      </c>
      <c r="D40" t="s">
        <v>288</v>
      </c>
      <c r="E40">
        <v>1.907708725</v>
      </c>
      <c r="G40" s="35"/>
      <c r="H40" t="s">
        <v>116</v>
      </c>
      <c r="I40">
        <v>1.907708725</v>
      </c>
      <c r="Y40" s="104">
        <v>31</v>
      </c>
      <c r="Z40" s="104" t="s">
        <v>198</v>
      </c>
      <c r="AA40" s="104" t="s">
        <v>47</v>
      </c>
      <c r="AB40">
        <v>-1.2045507710000001</v>
      </c>
      <c r="AC40">
        <v>0</v>
      </c>
      <c r="AD40">
        <v>9.3817314950000004</v>
      </c>
      <c r="AE40">
        <v>-29.033586790000001</v>
      </c>
      <c r="AF40">
        <v>-6.7372364249999999</v>
      </c>
      <c r="AI40" s="79"/>
      <c r="AJ40" t="s">
        <v>4</v>
      </c>
      <c r="AK40" t="s">
        <v>0</v>
      </c>
      <c r="AL40" t="s">
        <v>1</v>
      </c>
      <c r="AM40" t="s">
        <v>2</v>
      </c>
      <c r="AN40" s="80" t="s">
        <v>5</v>
      </c>
      <c r="AO40" s="79"/>
      <c r="AP40" t="s">
        <v>4</v>
      </c>
      <c r="AQ40" t="s">
        <v>0</v>
      </c>
      <c r="AR40" t="s">
        <v>1</v>
      </c>
      <c r="AS40" t="s">
        <v>2</v>
      </c>
      <c r="AT40" s="80" t="s">
        <v>5</v>
      </c>
      <c r="AU40" s="79"/>
      <c r="AV40" t="s">
        <v>4</v>
      </c>
      <c r="AW40" t="s">
        <v>0</v>
      </c>
      <c r="AX40" t="s">
        <v>1</v>
      </c>
      <c r="AY40" t="s">
        <v>2</v>
      </c>
      <c r="AZ40" s="80" t="s">
        <v>5</v>
      </c>
      <c r="BA40" s="79"/>
      <c r="BB40" t="s">
        <v>4</v>
      </c>
      <c r="BC40" t="s">
        <v>0</v>
      </c>
      <c r="BD40" t="s">
        <v>1</v>
      </c>
      <c r="BE40" t="s">
        <v>2</v>
      </c>
      <c r="BF40" s="80" t="s">
        <v>5</v>
      </c>
      <c r="BG40" s="79"/>
      <c r="BH40" t="s">
        <v>4</v>
      </c>
      <c r="BI40" t="s">
        <v>0</v>
      </c>
      <c r="BJ40" t="s">
        <v>1</v>
      </c>
      <c r="BK40" t="s">
        <v>2</v>
      </c>
      <c r="BL40" s="80" t="s">
        <v>5</v>
      </c>
    </row>
    <row r="41" spans="1:64" x14ac:dyDescent="0.2">
      <c r="A41" t="s">
        <v>289</v>
      </c>
      <c r="B41">
        <v>-3.0122579900000002</v>
      </c>
      <c r="D41" t="s">
        <v>289</v>
      </c>
      <c r="E41">
        <v>-3.0122579900000002</v>
      </c>
      <c r="G41" s="35"/>
      <c r="H41" t="s">
        <v>292</v>
      </c>
      <c r="I41">
        <v>-3.0122579900000002</v>
      </c>
      <c r="Y41" s="104">
        <v>32</v>
      </c>
      <c r="Z41" s="104" t="s">
        <v>198</v>
      </c>
      <c r="AA41" s="105" t="s">
        <v>48</v>
      </c>
      <c r="AB41">
        <v>-3.019973604</v>
      </c>
      <c r="AC41">
        <v>0</v>
      </c>
      <c r="AD41">
        <v>-1.0769313089999999</v>
      </c>
      <c r="AE41">
        <v>-12.772747949999999</v>
      </c>
      <c r="AF41">
        <v>-12.77274789</v>
      </c>
      <c r="AI41" s="79" t="s">
        <v>6</v>
      </c>
      <c r="AJ41" cm="1">
        <f t="array" ref="AJ41:AJ44">AF10:AF13</f>
        <v>-1.0087025570000001</v>
      </c>
      <c r="AK41" cm="1">
        <f t="array" ref="AK41:AK44">AF14:AF17</f>
        <v>-0.20036096819999999</v>
      </c>
      <c r="AL41" cm="1">
        <f t="array" ref="AL41:AL44">AF18:AF21</f>
        <v>-0.71448595619999999</v>
      </c>
      <c r="AM41" cm="1">
        <f t="array" ref="AM41:AM44">AF22:AF25</f>
        <v>-0.47162624040000001</v>
      </c>
      <c r="AN41" cm="1">
        <f t="array" ref="AN41:AN44">AF26:AF29</f>
        <v>-1.1988970269999999</v>
      </c>
      <c r="AO41" s="79" t="s">
        <v>6</v>
      </c>
      <c r="AP41" cm="1">
        <f t="array" ref="AP41:AP44">AF30:AF33</f>
        <v>-1.7466778089999999</v>
      </c>
      <c r="AQ41" cm="1">
        <f t="array" ref="AQ41:AQ44">AF34:AF37</f>
        <v>-0.77114552120000002</v>
      </c>
      <c r="AR41" cm="1">
        <f t="array" ref="AR41:AR44">AF38:AF41</f>
        <v>-1.2705685630000001</v>
      </c>
      <c r="AS41" cm="1">
        <f t="array" ref="AS41:AS44">AF42:AF45</f>
        <v>-1.3698183349999999</v>
      </c>
      <c r="AT41" cm="1">
        <f t="array" ref="AT41:AT44">AF46:AF49</f>
        <v>-1.966122557</v>
      </c>
      <c r="AU41" s="79" t="s">
        <v>6</v>
      </c>
      <c r="AV41" cm="1">
        <f t="array" ref="AV41:AV44">AF50:AF53</f>
        <v>-1.96003781</v>
      </c>
      <c r="AW41" cm="1">
        <f t="array" ref="AW41:AW44">AF54:AF57</f>
        <v>-0.64886839190000001</v>
      </c>
      <c r="AX41" cm="1">
        <f t="array" ref="AX41:AX44">AF58:AF61</f>
        <v>-0.88664279319999995</v>
      </c>
      <c r="AY41" cm="1">
        <f t="array" ref="AY41:AY44">AF62:AF65</f>
        <v>-1.566119263</v>
      </c>
      <c r="AZ41" cm="1">
        <f t="array" ref="AZ41:AZ44">AF66:AF69</f>
        <v>-1.9264059280000001</v>
      </c>
      <c r="BA41" s="79" t="s">
        <v>6</v>
      </c>
      <c r="BB41" cm="1">
        <f t="array" ref="BB41:BB44">AF70:AF73</f>
        <v>-1.9249337419999999</v>
      </c>
      <c r="BC41" cm="1">
        <f t="array" ref="BC41:BC44">AF74:AF77</f>
        <v>-0.55245621550000001</v>
      </c>
      <c r="BD41" cm="1">
        <f t="array" ref="BD41:BD44">AF78:AF81</f>
        <v>-0.88423603760000002</v>
      </c>
      <c r="BE41" cm="1">
        <f t="array" ref="BE41:BE44">AF82:AF85</f>
        <v>-1.921248729</v>
      </c>
      <c r="BF41" cm="1">
        <f t="array" ref="BF41:BF44">AF86:AF89</f>
        <v>-2.1459966769999999</v>
      </c>
      <c r="BG41" s="79" t="s">
        <v>6</v>
      </c>
      <c r="BH41" cm="1">
        <f t="array" ref="BH41:BH44">AF90:AF93</f>
        <v>-1.894537066</v>
      </c>
      <c r="BI41" cm="1">
        <f t="array" ref="BI41:BI44">AF94:AF97</f>
        <v>-0.97323043870000003</v>
      </c>
      <c r="BJ41" cm="1">
        <f t="array" ref="BJ41:BJ44">AF98:AF101</f>
        <v>-0.8472368683</v>
      </c>
      <c r="BK41" cm="1">
        <f t="array" ref="BK41:BK44">AF102:AF105</f>
        <v>-2.0271581759999999</v>
      </c>
      <c r="BL41" cm="1">
        <f t="array" ref="BL41:BL44">AF106:AF109</f>
        <v>-2.3632169689999998</v>
      </c>
    </row>
    <row r="42" spans="1:64" x14ac:dyDescent="0.2">
      <c r="A42" t="s">
        <v>290</v>
      </c>
      <c r="B42">
        <v>-0.20036096819999999</v>
      </c>
      <c r="D42" t="s">
        <v>290</v>
      </c>
      <c r="E42">
        <v>-0.20036096819999999</v>
      </c>
      <c r="G42" s="35"/>
      <c r="H42" t="s">
        <v>254</v>
      </c>
      <c r="I42">
        <v>-0.20036096819999999</v>
      </c>
      <c r="Y42" s="104">
        <v>33</v>
      </c>
      <c r="Z42" s="104" t="s">
        <v>199</v>
      </c>
      <c r="AA42" s="104" t="s">
        <v>45</v>
      </c>
      <c r="AB42">
        <v>-3.9136264810000001</v>
      </c>
      <c r="AC42">
        <v>0</v>
      </c>
      <c r="AD42">
        <v>0.52671438950000005</v>
      </c>
      <c r="AE42">
        <v>-22.323926650000001</v>
      </c>
      <c r="AF42">
        <v>-1.3698183349999999</v>
      </c>
      <c r="AI42" s="79" t="s">
        <v>7</v>
      </c>
      <c r="AJ42">
        <v>-5.8911658859999996</v>
      </c>
      <c r="AK42">
        <v>-6.2644899479999996</v>
      </c>
      <c r="AL42">
        <v>-3.811841389</v>
      </c>
      <c r="AM42">
        <v>-4.9279290009999999</v>
      </c>
      <c r="AN42">
        <v>-7.1248306079999999</v>
      </c>
      <c r="AO42" s="79" t="s">
        <v>7</v>
      </c>
      <c r="AP42">
        <v>-6.5229031099999997</v>
      </c>
      <c r="AQ42">
        <v>-6.7208161259999999</v>
      </c>
      <c r="AR42">
        <v>-4.1267689010000002</v>
      </c>
      <c r="AS42">
        <v>-6.6370423089999999</v>
      </c>
      <c r="AT42">
        <v>-6.7136030289999997</v>
      </c>
      <c r="AU42" s="79" t="s">
        <v>7</v>
      </c>
      <c r="AV42">
        <v>-6.6790161760000002</v>
      </c>
      <c r="AW42">
        <v>-24.703773559999998</v>
      </c>
      <c r="AX42">
        <v>-4.1868435389999998</v>
      </c>
      <c r="AY42">
        <v>-6.5882804979999996</v>
      </c>
      <c r="AZ42">
        <v>-6.8801784640000001</v>
      </c>
      <c r="BA42" s="79" t="s">
        <v>7</v>
      </c>
      <c r="BB42">
        <v>-9.3406722210000002</v>
      </c>
      <c r="BC42">
        <v>-24.854443570000001</v>
      </c>
      <c r="BD42">
        <v>-4.4327424320000004</v>
      </c>
      <c r="BE42">
        <v>-6.772188506</v>
      </c>
      <c r="BF42">
        <v>-6.1737944560000004</v>
      </c>
      <c r="BG42" s="79" t="s">
        <v>7</v>
      </c>
      <c r="BH42">
        <v>-6.5127416619999998</v>
      </c>
      <c r="BI42">
        <v>-23.84134418</v>
      </c>
      <c r="BJ42">
        <v>-4.4339013769999998</v>
      </c>
      <c r="BK42">
        <v>-33.605937840000003</v>
      </c>
      <c r="BL42">
        <v>-34.163398860000001</v>
      </c>
    </row>
    <row r="43" spans="1:64" x14ac:dyDescent="0.2">
      <c r="A43" s="11">
        <v>0.25</v>
      </c>
      <c r="D43" s="11">
        <v>0.25</v>
      </c>
      <c r="G43" s="35">
        <v>6</v>
      </c>
      <c r="Y43" s="104">
        <v>34</v>
      </c>
      <c r="Z43" s="104" t="s">
        <v>199</v>
      </c>
      <c r="AA43" s="104" t="s">
        <v>46</v>
      </c>
      <c r="AB43">
        <v>-2.4081214609999999</v>
      </c>
      <c r="AC43">
        <v>0</v>
      </c>
      <c r="AD43">
        <v>2.1392495380000001</v>
      </c>
      <c r="AE43">
        <v>-34.779067499999996</v>
      </c>
      <c r="AF43">
        <v>-6.6370423089999999</v>
      </c>
      <c r="AI43" s="79" t="s">
        <v>8</v>
      </c>
      <c r="AJ43">
        <v>-7.9748892859999998</v>
      </c>
      <c r="AK43">
        <v>-25.982497980000002</v>
      </c>
      <c r="AL43">
        <v>-6.3133282450000001</v>
      </c>
      <c r="AM43">
        <v>-7.2174450800000001</v>
      </c>
      <c r="AN43">
        <v>-33.713370740000002</v>
      </c>
      <c r="AO43" s="79" t="s">
        <v>8</v>
      </c>
      <c r="AP43">
        <v>-7.9202163759999999</v>
      </c>
      <c r="AQ43">
        <v>-29.840094319999999</v>
      </c>
      <c r="AR43">
        <v>-6.7372364249999999</v>
      </c>
      <c r="AS43">
        <v>-9.3619422710000002</v>
      </c>
      <c r="AT43">
        <v>-35.022710439999997</v>
      </c>
      <c r="AU43" s="79" t="s">
        <v>8</v>
      </c>
      <c r="AV43">
        <v>-24.370438979999999</v>
      </c>
      <c r="AW43">
        <v>-24.800528249999999</v>
      </c>
      <c r="AX43">
        <v>-6.7482906800000002</v>
      </c>
      <c r="AY43">
        <v>-33.897255149999999</v>
      </c>
      <c r="AZ43">
        <v>-34.666756249999999</v>
      </c>
      <c r="BA43" s="79" t="s">
        <v>8</v>
      </c>
      <c r="BB43">
        <v>-23.471405860000001</v>
      </c>
      <c r="BC43">
        <v>-25.31405122</v>
      </c>
      <c r="BD43">
        <v>-7.3671759760000004</v>
      </c>
      <c r="BE43">
        <v>-32.100818830000001</v>
      </c>
      <c r="BF43">
        <v>-35.315240520000003</v>
      </c>
      <c r="BG43" s="79" t="s">
        <v>8</v>
      </c>
      <c r="BH43">
        <v>-26.346197950000001</v>
      </c>
      <c r="BI43">
        <v>-22.742450860000002</v>
      </c>
      <c r="BJ43">
        <v>-7.3325175590000002</v>
      </c>
      <c r="BK43">
        <v>-33.552868109999999</v>
      </c>
      <c r="BL43">
        <v>-34.682228670000001</v>
      </c>
    </row>
    <row r="44" spans="1:64" ht="16" thickBot="1" x14ac:dyDescent="0.25">
      <c r="A44" t="s">
        <v>15</v>
      </c>
      <c r="D44" t="s">
        <v>15</v>
      </c>
      <c r="G44" s="35"/>
      <c r="Y44" s="104">
        <v>35</v>
      </c>
      <c r="Z44" s="104" t="s">
        <v>199</v>
      </c>
      <c r="AA44" s="104" t="s">
        <v>47</v>
      </c>
      <c r="AB44">
        <v>-2.2983482070000001</v>
      </c>
      <c r="AC44">
        <v>0</v>
      </c>
      <c r="AD44">
        <v>6.6533318299999999</v>
      </c>
      <c r="AE44">
        <v>-36.314013580000001</v>
      </c>
      <c r="AF44">
        <v>-9.3619422710000002</v>
      </c>
      <c r="AI44" s="82" t="s">
        <v>9</v>
      </c>
      <c r="AJ44">
        <v>-27.62310008</v>
      </c>
      <c r="AK44">
        <v>-12.76994462</v>
      </c>
      <c r="AL44">
        <v>-12.97716632</v>
      </c>
      <c r="AM44">
        <v>-31.504525810000001</v>
      </c>
      <c r="AN44">
        <v>-38.563778929999998</v>
      </c>
      <c r="AO44" s="82" t="s">
        <v>9</v>
      </c>
      <c r="AP44">
        <v>-9.0270794120000009</v>
      </c>
      <c r="AQ44">
        <v>-29.729159360000001</v>
      </c>
      <c r="AR44">
        <v>-12.77274789</v>
      </c>
      <c r="AS44">
        <v>-31.666862720000001</v>
      </c>
      <c r="AT44">
        <v>-10.257428279999999</v>
      </c>
      <c r="AU44" s="82" t="s">
        <v>9</v>
      </c>
      <c r="AV44">
        <v>-26.277074030000001</v>
      </c>
      <c r="AW44">
        <v>-33.928448109999998</v>
      </c>
      <c r="AX44">
        <v>-12.516874830000001</v>
      </c>
      <c r="AY44">
        <v>-32.76190321</v>
      </c>
      <c r="AZ44">
        <v>-9.8698483059999997</v>
      </c>
      <c r="BA44" s="82" t="s">
        <v>9</v>
      </c>
      <c r="BB44">
        <v>-12.615720059999999</v>
      </c>
      <c r="BC44">
        <v>-30.155525109999999</v>
      </c>
      <c r="BD44">
        <v>-12.43622066</v>
      </c>
      <c r="BE44">
        <v>-27.52139597</v>
      </c>
      <c r="BF44">
        <v>-37.050310119999999</v>
      </c>
      <c r="BG44" s="82" t="s">
        <v>9</v>
      </c>
      <c r="BH44">
        <v>-27.288388019999999</v>
      </c>
      <c r="BI44">
        <v>-30.12134636</v>
      </c>
      <c r="BJ44">
        <v>-12.030538399999999</v>
      </c>
      <c r="BK44">
        <v>-33.283709870000003</v>
      </c>
      <c r="BL44">
        <v>-36.901100569999997</v>
      </c>
    </row>
    <row r="45" spans="1:64" x14ac:dyDescent="0.2">
      <c r="A45" t="s">
        <v>286</v>
      </c>
      <c r="B45">
        <v>-1.047630082</v>
      </c>
      <c r="D45" t="s">
        <v>286</v>
      </c>
      <c r="E45">
        <v>-1.047630082</v>
      </c>
      <c r="G45" s="35"/>
      <c r="H45" t="s">
        <v>13</v>
      </c>
      <c r="I45">
        <v>-1.047630082</v>
      </c>
      <c r="K45" t="str">
        <f t="array" ref="K45:O46">TRANSPOSE(H45:I49)</f>
        <v>PT</v>
      </c>
      <c r="L45" t="str">
        <v>car</v>
      </c>
      <c r="M45" t="str">
        <v>bike</v>
      </c>
      <c r="N45" t="str">
        <v>tele</v>
      </c>
      <c r="O45" t="str">
        <v>walk</v>
      </c>
      <c r="R45">
        <f t="array" ref="R45:V45">TRANSPOSE(I45:I49)</f>
        <v>-1.047630082</v>
      </c>
      <c r="S45">
        <v>0</v>
      </c>
      <c r="T45">
        <v>2.0363359729999999</v>
      </c>
      <c r="U45">
        <v>-1.945333733</v>
      </c>
      <c r="V45">
        <v>-6.2644899479999996</v>
      </c>
      <c r="Y45" s="104">
        <v>36</v>
      </c>
      <c r="Z45" s="104" t="s">
        <v>199</v>
      </c>
      <c r="AA45" s="105" t="s">
        <v>48</v>
      </c>
      <c r="AB45">
        <v>-1.5445408620000001</v>
      </c>
      <c r="AC45">
        <v>0</v>
      </c>
      <c r="AD45">
        <v>-3.9314199570000001</v>
      </c>
      <c r="AE45">
        <v>-36.685551230000002</v>
      </c>
      <c r="AF45">
        <v>-31.666862720000001</v>
      </c>
    </row>
    <row r="46" spans="1:64" x14ac:dyDescent="0.2">
      <c r="A46" t="s">
        <v>287</v>
      </c>
      <c r="B46">
        <v>0</v>
      </c>
      <c r="D46" t="s">
        <v>287</v>
      </c>
      <c r="E46">
        <v>0</v>
      </c>
      <c r="G46" s="35"/>
      <c r="H46" t="s">
        <v>115</v>
      </c>
      <c r="I46">
        <v>0</v>
      </c>
      <c r="K46">
        <v>-1.047630082</v>
      </c>
      <c r="L46">
        <v>0</v>
      </c>
      <c r="M46">
        <v>2.0363359729999999</v>
      </c>
      <c r="N46">
        <v>-1.945333733</v>
      </c>
      <c r="O46">
        <v>-6.2644899479999996</v>
      </c>
      <c r="Y46" s="104">
        <v>37</v>
      </c>
      <c r="Z46" s="104" t="s">
        <v>200</v>
      </c>
      <c r="AA46" s="104" t="s">
        <v>45</v>
      </c>
      <c r="AB46">
        <v>-4.2944956689999998</v>
      </c>
      <c r="AC46">
        <v>0</v>
      </c>
      <c r="AD46">
        <v>-6.4659138249999998E-2</v>
      </c>
      <c r="AE46">
        <v>-33.639193730000002</v>
      </c>
      <c r="AF46">
        <v>-1.966122557</v>
      </c>
      <c r="AI46" s="81" t="s">
        <v>193</v>
      </c>
      <c r="AN46" s="80"/>
      <c r="AO46" s="81" t="s">
        <v>193</v>
      </c>
      <c r="AT46" s="80"/>
      <c r="AU46" s="81" t="s">
        <v>193</v>
      </c>
      <c r="AZ46" s="80"/>
      <c r="BA46" s="81" t="s">
        <v>193</v>
      </c>
      <c r="BF46" s="80"/>
      <c r="BG46" s="81" t="s">
        <v>193</v>
      </c>
      <c r="BL46" s="80"/>
    </row>
    <row r="47" spans="1:64" x14ac:dyDescent="0.2">
      <c r="A47" t="s">
        <v>288</v>
      </c>
      <c r="B47">
        <v>2.0363359729999999</v>
      </c>
      <c r="D47" t="s">
        <v>288</v>
      </c>
      <c r="E47">
        <v>2.0363359729999999</v>
      </c>
      <c r="G47" s="35"/>
      <c r="H47" t="s">
        <v>116</v>
      </c>
      <c r="I47">
        <v>2.0363359729999999</v>
      </c>
      <c r="Y47" s="104">
        <v>38</v>
      </c>
      <c r="Z47" s="104" t="s">
        <v>200</v>
      </c>
      <c r="AA47" s="104" t="s">
        <v>46</v>
      </c>
      <c r="AB47">
        <v>-2.4630195659999998</v>
      </c>
      <c r="AC47">
        <v>0</v>
      </c>
      <c r="AD47">
        <v>1.2709549339999999</v>
      </c>
      <c r="AE47">
        <v>-28.654885740000001</v>
      </c>
      <c r="AF47">
        <v>-6.7136030289999997</v>
      </c>
      <c r="AI47" s="79"/>
      <c r="AJ47" t="s">
        <v>4</v>
      </c>
      <c r="AK47" t="s">
        <v>0</v>
      </c>
      <c r="AL47" t="s">
        <v>1</v>
      </c>
      <c r="AM47" t="s">
        <v>2</v>
      </c>
      <c r="AN47" s="80" t="s">
        <v>5</v>
      </c>
      <c r="AO47" s="79"/>
      <c r="AP47" t="s">
        <v>4</v>
      </c>
      <c r="AQ47" t="s">
        <v>0</v>
      </c>
      <c r="AR47" t="s">
        <v>1</v>
      </c>
      <c r="AS47" t="s">
        <v>2</v>
      </c>
      <c r="AT47" s="80" t="s">
        <v>5</v>
      </c>
      <c r="AU47" s="79"/>
      <c r="AV47" t="s">
        <v>4</v>
      </c>
      <c r="AW47" t="s">
        <v>0</v>
      </c>
      <c r="AX47" t="s">
        <v>1</v>
      </c>
      <c r="AY47" t="s">
        <v>2</v>
      </c>
      <c r="AZ47" s="80" t="s">
        <v>5</v>
      </c>
      <c r="BA47" s="79"/>
      <c r="BB47" t="s">
        <v>4</v>
      </c>
      <c r="BC47" t="s">
        <v>0</v>
      </c>
      <c r="BD47" t="s">
        <v>1</v>
      </c>
      <c r="BE47" t="s">
        <v>2</v>
      </c>
      <c r="BF47" s="80" t="s">
        <v>5</v>
      </c>
      <c r="BG47" s="79"/>
      <c r="BH47" t="s">
        <v>4</v>
      </c>
      <c r="BI47" t="s">
        <v>0</v>
      </c>
      <c r="BJ47" t="s">
        <v>1</v>
      </c>
      <c r="BK47" t="s">
        <v>2</v>
      </c>
      <c r="BL47" s="80" t="s">
        <v>5</v>
      </c>
    </row>
    <row r="48" spans="1:64" x14ac:dyDescent="0.2">
      <c r="A48" t="s">
        <v>289</v>
      </c>
      <c r="B48">
        <v>-1.945333733</v>
      </c>
      <c r="D48" t="s">
        <v>289</v>
      </c>
      <c r="E48">
        <v>-1.945333733</v>
      </c>
      <c r="G48" s="35"/>
      <c r="H48" t="s">
        <v>292</v>
      </c>
      <c r="I48">
        <v>-1.945333733</v>
      </c>
      <c r="Y48" s="104">
        <v>39</v>
      </c>
      <c r="Z48" s="104" t="s">
        <v>200</v>
      </c>
      <c r="AA48" s="104" t="s">
        <v>47</v>
      </c>
      <c r="AB48">
        <v>-0.95468954559999997</v>
      </c>
      <c r="AC48">
        <v>0</v>
      </c>
      <c r="AD48">
        <v>5.321582942</v>
      </c>
      <c r="AE48">
        <v>-34.622130400000003</v>
      </c>
      <c r="AF48">
        <v>-35.022710439999997</v>
      </c>
      <c r="AI48" s="79" t="s">
        <v>6</v>
      </c>
      <c r="AJ48" cm="1">
        <f t="array" ref="AJ48:AJ51">AE10:AE13</f>
        <v>-2.8494648929999999</v>
      </c>
      <c r="AK48" cm="1">
        <f t="array" ref="AK48:AK51">AE14:AE17</f>
        <v>-3.0122579900000002</v>
      </c>
      <c r="AL48" cm="1">
        <f t="array" ref="AL48:AL51">AE18:AE21</f>
        <v>-31.379190040000001</v>
      </c>
      <c r="AM48" cm="1">
        <f t="array" ref="AM48:AM51">AE22:AE25</f>
        <v>-23.57225545</v>
      </c>
      <c r="AN48" cm="1">
        <f t="array" ref="AN48:AN51">AE26:AE29</f>
        <v>-33.49747215</v>
      </c>
      <c r="AO48" s="79" t="s">
        <v>6</v>
      </c>
      <c r="AP48" cm="1">
        <f t="array" ref="AP48:AP51">AE30:AE33</f>
        <v>-3.6104741169999999</v>
      </c>
      <c r="AQ48" cm="1">
        <f t="array" ref="AQ48:AQ51">AE34:AE37</f>
        <v>-3.6989460709999999</v>
      </c>
      <c r="AR48" cm="1">
        <f t="array" ref="AR48:AR51">AE38:AE41</f>
        <v>-34.543171100000002</v>
      </c>
      <c r="AS48" cm="1">
        <f t="array" ref="AS48:AS51">AE42:AE45</f>
        <v>-22.323926650000001</v>
      </c>
      <c r="AT48" cm="1">
        <f t="array" ref="AT48:AT51">AE46:AE49</f>
        <v>-33.639193730000002</v>
      </c>
      <c r="AU48" s="79" t="s">
        <v>6</v>
      </c>
      <c r="AV48" cm="1">
        <f t="array" ref="AV48:AV51">AE50:AE53</f>
        <v>-2.9482970630000001</v>
      </c>
      <c r="AW48" cm="1">
        <f t="array" ref="AW48:AW51">AE54:AE57</f>
        <v>-2.8331348520000001</v>
      </c>
      <c r="AX48" cm="1">
        <f t="array" ref="AX48:AX51">AE58:AE61</f>
        <v>-30.97987135</v>
      </c>
      <c r="AY48" cm="1">
        <f t="array" ref="AY48:AY51">AE62:AE65</f>
        <v>-31.349351070000001</v>
      </c>
      <c r="AZ48" cm="1">
        <f t="array" ref="AZ48:AZ51">AE66:AE69</f>
        <v>-31.180509470000001</v>
      </c>
      <c r="BA48" s="79" t="s">
        <v>6</v>
      </c>
      <c r="BB48" cm="1">
        <f t="array" ref="BB48:BB51">AE70:AE73</f>
        <v>-3.3850260329999999</v>
      </c>
      <c r="BC48" cm="1">
        <f t="array" ref="BC48:BC51">AE74:AE77</f>
        <v>-3.1067136049999999</v>
      </c>
      <c r="BD48" cm="1">
        <f t="array" ref="BD48:BD51">AE78:AE81</f>
        <v>-32.853178929999999</v>
      </c>
      <c r="BE48" cm="1">
        <f t="array" ref="BE48:BE51">AE82:AE85</f>
        <v>-28.34978083</v>
      </c>
      <c r="BF48" cm="1">
        <f t="array" ref="BF48:BF51">AE86:AE89</f>
        <v>-20.815682519999999</v>
      </c>
      <c r="BG48" s="79" t="s">
        <v>6</v>
      </c>
      <c r="BH48" cm="1">
        <f t="array" ref="BH48:BH51">AE90:AE93</f>
        <v>-2.5255401470000001</v>
      </c>
      <c r="BI48" cm="1">
        <f t="array" ref="BI48:BI51">AE94:AE97</f>
        <v>-2.337022969</v>
      </c>
      <c r="BJ48" cm="1">
        <f t="array" ref="BJ48:BJ51">AE98:AE101</f>
        <v>-33.254882909999999</v>
      </c>
      <c r="BK48" cm="1">
        <f t="array" ref="BK48:BK51">AE102:AE105</f>
        <v>-32.464601479999999</v>
      </c>
      <c r="BL48" cm="1">
        <f t="array" ref="BL48:BL51">AE106:AE109</f>
        <v>-34.014281660000002</v>
      </c>
    </row>
    <row r="49" spans="1:64" x14ac:dyDescent="0.2">
      <c r="A49" t="s">
        <v>290</v>
      </c>
      <c r="B49">
        <v>-6.2644899479999996</v>
      </c>
      <c r="D49" t="s">
        <v>290</v>
      </c>
      <c r="E49">
        <v>-6.2644899479999996</v>
      </c>
      <c r="G49" s="35"/>
      <c r="H49" t="s">
        <v>254</v>
      </c>
      <c r="I49">
        <v>-6.2644899479999996</v>
      </c>
      <c r="Y49" s="105">
        <v>40</v>
      </c>
      <c r="Z49" s="105" t="s">
        <v>200</v>
      </c>
      <c r="AA49" s="105" t="s">
        <v>48</v>
      </c>
      <c r="AB49">
        <v>0.94064434750000003</v>
      </c>
      <c r="AC49">
        <v>0</v>
      </c>
      <c r="AD49">
        <v>6.6703189729999997</v>
      </c>
      <c r="AE49">
        <v>-10.25742844</v>
      </c>
      <c r="AF49">
        <v>-10.257428279999999</v>
      </c>
      <c r="AI49" s="79" t="s">
        <v>7</v>
      </c>
      <c r="AJ49">
        <v>-2.5497536269999999</v>
      </c>
      <c r="AK49">
        <v>-1.945333733</v>
      </c>
      <c r="AL49">
        <v>-36.075736740000004</v>
      </c>
      <c r="AM49">
        <v>-34.52550626</v>
      </c>
      <c r="AN49">
        <v>-32.567485429999998</v>
      </c>
      <c r="AO49" s="79" t="s">
        <v>7</v>
      </c>
      <c r="AP49">
        <v>-2.9979137850000002</v>
      </c>
      <c r="AQ49">
        <v>-1.8779820330000001</v>
      </c>
      <c r="AR49">
        <v>-25.428066529999999</v>
      </c>
      <c r="AS49">
        <v>-34.779067499999996</v>
      </c>
      <c r="AT49">
        <v>-28.654885740000001</v>
      </c>
      <c r="AU49" s="79" t="s">
        <v>7</v>
      </c>
      <c r="AV49">
        <v>-2.6337955819999999</v>
      </c>
      <c r="AW49">
        <v>-2.180886756</v>
      </c>
      <c r="AX49">
        <v>-35.379394380000001</v>
      </c>
      <c r="AY49">
        <v>-35.027255050000001</v>
      </c>
      <c r="AZ49">
        <v>-35.498425570000002</v>
      </c>
      <c r="BA49" s="79" t="s">
        <v>7</v>
      </c>
      <c r="BB49">
        <v>-3.1646787270000001</v>
      </c>
      <c r="BC49">
        <v>-2.3145717860000001</v>
      </c>
      <c r="BD49">
        <v>-34.593900730000001</v>
      </c>
      <c r="BE49">
        <v>-33.173777510000001</v>
      </c>
      <c r="BF49">
        <v>-35.137359889999999</v>
      </c>
      <c r="BG49" s="79" t="s">
        <v>7</v>
      </c>
      <c r="BH49">
        <v>-2.4771573789999999</v>
      </c>
      <c r="BI49">
        <v>-1.3534704500000001</v>
      </c>
      <c r="BJ49">
        <v>-35.903507529999999</v>
      </c>
      <c r="BK49">
        <v>-33.931058229999998</v>
      </c>
      <c r="BL49">
        <v>-34.359562889999999</v>
      </c>
    </row>
    <row r="50" spans="1:64" x14ac:dyDescent="0.2">
      <c r="A50" s="11">
        <v>0.29166666666666669</v>
      </c>
      <c r="D50" s="11">
        <v>0.29166666666666669</v>
      </c>
      <c r="G50" s="35">
        <v>7</v>
      </c>
      <c r="Y50" s="104">
        <v>41</v>
      </c>
      <c r="Z50" s="104" t="s">
        <v>197</v>
      </c>
      <c r="AA50" s="104" t="s">
        <v>45</v>
      </c>
      <c r="AB50">
        <v>-3.9763571170000001</v>
      </c>
      <c r="AC50">
        <v>0</v>
      </c>
      <c r="AD50">
        <v>0.87396109099999997</v>
      </c>
      <c r="AE50">
        <v>-2.9482970630000001</v>
      </c>
      <c r="AF50">
        <v>-1.96003781</v>
      </c>
      <c r="AI50" s="79" t="s">
        <v>8</v>
      </c>
      <c r="AJ50">
        <v>-3.1078647780000002</v>
      </c>
      <c r="AK50">
        <v>-1.577405645</v>
      </c>
      <c r="AL50">
        <v>-35.675436580000003</v>
      </c>
      <c r="AM50">
        <v>-23.92148297</v>
      </c>
      <c r="AN50">
        <v>-33.545200100000002</v>
      </c>
      <c r="AO50" s="79" t="s">
        <v>8</v>
      </c>
      <c r="AP50">
        <v>-3.8262141359999999</v>
      </c>
      <c r="AQ50">
        <v>-3.1365981590000001</v>
      </c>
      <c r="AR50">
        <v>-29.033586790000001</v>
      </c>
      <c r="AS50">
        <v>-36.314013580000001</v>
      </c>
      <c r="AT50">
        <v>-34.622130400000003</v>
      </c>
      <c r="AU50" s="79" t="s">
        <v>8</v>
      </c>
      <c r="AV50">
        <v>-3.2897580340000001</v>
      </c>
      <c r="AW50">
        <v>-2.0491127840000001</v>
      </c>
      <c r="AX50">
        <v>-36.020622600000003</v>
      </c>
      <c r="AY50">
        <v>-34.856304919999999</v>
      </c>
      <c r="AZ50">
        <v>-34.771455799999998</v>
      </c>
      <c r="BA50" s="79" t="s">
        <v>8</v>
      </c>
      <c r="BB50">
        <v>-3.8633959290000002</v>
      </c>
      <c r="BC50">
        <v>-3.1014812119999999</v>
      </c>
      <c r="BD50">
        <v>-27.61454737</v>
      </c>
      <c r="BE50">
        <v>-33.26621428</v>
      </c>
      <c r="BF50">
        <v>-35.552757829999997</v>
      </c>
      <c r="BG50" s="79" t="s">
        <v>8</v>
      </c>
      <c r="BH50">
        <v>-2.9795273240000002</v>
      </c>
      <c r="BI50">
        <v>-1.848205407</v>
      </c>
      <c r="BJ50">
        <v>-35.250564869999998</v>
      </c>
      <c r="BK50">
        <v>-34.431439070000003</v>
      </c>
      <c r="BL50">
        <v>-34.929678959999997</v>
      </c>
    </row>
    <row r="51" spans="1:64" x14ac:dyDescent="0.2">
      <c r="A51" t="s">
        <v>15</v>
      </c>
      <c r="D51" t="s">
        <v>15</v>
      </c>
      <c r="G51" s="35"/>
      <c r="Y51" s="104">
        <v>42</v>
      </c>
      <c r="Z51" s="104" t="s">
        <v>197</v>
      </c>
      <c r="AA51" s="104" t="s">
        <v>46</v>
      </c>
      <c r="AB51">
        <v>-2.765822091</v>
      </c>
      <c r="AC51">
        <v>0</v>
      </c>
      <c r="AD51">
        <v>1.7272410520000001</v>
      </c>
      <c r="AE51">
        <v>-2.6337955819999999</v>
      </c>
      <c r="AF51">
        <v>-6.6790161760000002</v>
      </c>
      <c r="AI51" s="79" t="s">
        <v>9</v>
      </c>
      <c r="AJ51">
        <v>-4.1897875000000004</v>
      </c>
      <c r="AK51">
        <v>-3.3619051230000001</v>
      </c>
      <c r="AL51">
        <v>-12.99935054</v>
      </c>
      <c r="AM51">
        <v>-36.436394319999998</v>
      </c>
      <c r="AN51">
        <v>-37.957888969999999</v>
      </c>
      <c r="AO51" s="79" t="s">
        <v>9</v>
      </c>
      <c r="AP51">
        <v>-4.8592190349999997</v>
      </c>
      <c r="AQ51">
        <v>-4.0853409840000001</v>
      </c>
      <c r="AR51">
        <v>-12.772747949999999</v>
      </c>
      <c r="AS51">
        <v>-36.685551230000002</v>
      </c>
      <c r="AT51">
        <v>-10.25742844</v>
      </c>
      <c r="AU51" s="79" t="s">
        <v>9</v>
      </c>
      <c r="AV51">
        <v>-4.3550729859999997</v>
      </c>
      <c r="AW51">
        <v>-3.3239086430000002</v>
      </c>
      <c r="AX51">
        <v>-12.516874809999999</v>
      </c>
      <c r="AY51">
        <v>-37.515815629999999</v>
      </c>
      <c r="AZ51">
        <v>-9.8698482970000008</v>
      </c>
      <c r="BA51" s="79" t="s">
        <v>9</v>
      </c>
      <c r="BB51">
        <v>-4.7876956599999998</v>
      </c>
      <c r="BC51">
        <v>-4.0963381820000002</v>
      </c>
      <c r="BD51">
        <v>-12.436220459999999</v>
      </c>
      <c r="BE51">
        <v>-30.518538110000001</v>
      </c>
      <c r="BF51">
        <v>-36.869728420000001</v>
      </c>
      <c r="BG51" s="79" t="s">
        <v>9</v>
      </c>
      <c r="BH51">
        <v>-4.0478579010000004</v>
      </c>
      <c r="BI51">
        <v>-3.4095776679999998</v>
      </c>
      <c r="BJ51">
        <v>-12.060967610000001</v>
      </c>
      <c r="BK51">
        <v>-38.191993080000003</v>
      </c>
      <c r="BL51">
        <v>-36.819402830000001</v>
      </c>
    </row>
    <row r="52" spans="1:64" x14ac:dyDescent="0.2">
      <c r="A52" t="s">
        <v>286</v>
      </c>
      <c r="B52">
        <v>-4.5876944310000001E-2</v>
      </c>
      <c r="D52" t="s">
        <v>286</v>
      </c>
      <c r="E52">
        <v>-4.5876944310000001E-2</v>
      </c>
      <c r="G52" s="35"/>
      <c r="H52" t="s">
        <v>13</v>
      </c>
      <c r="I52">
        <v>-4.5876944310000001E-2</v>
      </c>
      <c r="K52" t="str">
        <f t="array" ref="K52:O53">TRANSPOSE(H52:I56)</f>
        <v>PT</v>
      </c>
      <c r="L52" t="str">
        <v>car</v>
      </c>
      <c r="M52" t="str">
        <v>bike</v>
      </c>
      <c r="N52" t="str">
        <v>tele</v>
      </c>
      <c r="O52" t="str">
        <v>walk</v>
      </c>
      <c r="R52">
        <f t="array" ref="R52:V52">TRANSPOSE(I52:I56)</f>
        <v>-4.5876944310000001E-2</v>
      </c>
      <c r="S52">
        <v>0</v>
      </c>
      <c r="T52">
        <v>2.8731369070000001</v>
      </c>
      <c r="U52">
        <v>-1.577405645</v>
      </c>
      <c r="V52">
        <v>-25.982497980000002</v>
      </c>
      <c r="Y52" s="104">
        <v>43</v>
      </c>
      <c r="Z52" s="104" t="s">
        <v>197</v>
      </c>
      <c r="AA52" s="104" t="s">
        <v>47</v>
      </c>
      <c r="AB52">
        <v>-2.073452595</v>
      </c>
      <c r="AC52">
        <v>0</v>
      </c>
      <c r="AD52">
        <v>4.474938603</v>
      </c>
      <c r="AE52">
        <v>-3.2897580340000001</v>
      </c>
      <c r="AF52">
        <v>-24.370438979999999</v>
      </c>
    </row>
    <row r="53" spans="1:64" x14ac:dyDescent="0.2">
      <c r="A53" t="s">
        <v>287</v>
      </c>
      <c r="B53">
        <v>0</v>
      </c>
      <c r="D53" t="s">
        <v>287</v>
      </c>
      <c r="E53">
        <v>0</v>
      </c>
      <c r="G53" s="35"/>
      <c r="H53" t="s">
        <v>115</v>
      </c>
      <c r="I53">
        <v>0</v>
      </c>
      <c r="K53">
        <v>-4.5876944310000001E-2</v>
      </c>
      <c r="L53">
        <v>0</v>
      </c>
      <c r="M53">
        <v>2.8731369070000001</v>
      </c>
      <c r="N53">
        <v>-1.577405645</v>
      </c>
      <c r="O53">
        <v>-25.982497980000002</v>
      </c>
      <c r="Y53" s="104">
        <v>44</v>
      </c>
      <c r="Z53" s="104" t="s">
        <v>197</v>
      </c>
      <c r="AA53" s="105" t="s">
        <v>48</v>
      </c>
      <c r="AB53">
        <v>-2.7234959179999998</v>
      </c>
      <c r="AC53">
        <v>0</v>
      </c>
      <c r="AD53">
        <v>-1.5739370070000001</v>
      </c>
      <c r="AE53">
        <v>-4.3550729859999997</v>
      </c>
      <c r="AF53">
        <v>-26.277074030000001</v>
      </c>
    </row>
    <row r="54" spans="1:64" x14ac:dyDescent="0.2">
      <c r="A54" t="s">
        <v>288</v>
      </c>
      <c r="B54">
        <v>2.8731369070000001</v>
      </c>
      <c r="D54" t="s">
        <v>288</v>
      </c>
      <c r="E54">
        <v>2.8731369070000001</v>
      </c>
      <c r="G54" s="35"/>
      <c r="H54" t="s">
        <v>116</v>
      </c>
      <c r="I54">
        <v>2.8731369070000001</v>
      </c>
      <c r="Y54" s="104">
        <v>45</v>
      </c>
      <c r="Z54" s="104" t="s">
        <v>0</v>
      </c>
      <c r="AA54" s="104" t="s">
        <v>45</v>
      </c>
      <c r="AB54">
        <v>-2.5453202840000002</v>
      </c>
      <c r="AC54">
        <v>0</v>
      </c>
      <c r="AD54">
        <v>1.7283431229999999</v>
      </c>
      <c r="AE54">
        <v>-2.8331348520000001</v>
      </c>
      <c r="AF54">
        <v>-0.64886839190000001</v>
      </c>
    </row>
    <row r="55" spans="1:64" x14ac:dyDescent="0.2">
      <c r="A55" t="s">
        <v>289</v>
      </c>
      <c r="B55">
        <v>-1.577405645</v>
      </c>
      <c r="D55" t="s">
        <v>289</v>
      </c>
      <c r="E55">
        <v>-1.577405645</v>
      </c>
      <c r="G55" s="35"/>
      <c r="H55" t="s">
        <v>292</v>
      </c>
      <c r="I55">
        <v>-1.577405645</v>
      </c>
      <c r="Y55" s="104">
        <v>46</v>
      </c>
      <c r="Z55" s="104" t="s">
        <v>0</v>
      </c>
      <c r="AA55" s="104" t="s">
        <v>46</v>
      </c>
      <c r="AB55">
        <v>-1.971330802</v>
      </c>
      <c r="AC55">
        <v>0</v>
      </c>
      <c r="AD55">
        <v>2.335239493</v>
      </c>
      <c r="AE55">
        <v>-2.180886756</v>
      </c>
      <c r="AF55">
        <v>-24.703773559999998</v>
      </c>
    </row>
    <row r="56" spans="1:64" x14ac:dyDescent="0.2">
      <c r="A56" t="s">
        <v>290</v>
      </c>
      <c r="B56">
        <v>-25.982497980000002</v>
      </c>
      <c r="D56" t="s">
        <v>290</v>
      </c>
      <c r="E56">
        <v>-25.982497980000002</v>
      </c>
      <c r="G56" s="35"/>
      <c r="H56" t="s">
        <v>254</v>
      </c>
      <c r="I56">
        <v>-25.982497980000002</v>
      </c>
      <c r="Y56" s="104">
        <v>47</v>
      </c>
      <c r="Z56" s="104" t="s">
        <v>0</v>
      </c>
      <c r="AA56" s="104" t="s">
        <v>47</v>
      </c>
      <c r="AB56">
        <v>-0.75734368230000004</v>
      </c>
      <c r="AC56">
        <v>0</v>
      </c>
      <c r="AD56">
        <v>4.4265953089999996</v>
      </c>
      <c r="AE56">
        <v>-2.0491127840000001</v>
      </c>
      <c r="AF56">
        <v>-24.800528249999999</v>
      </c>
    </row>
    <row r="57" spans="1:64" x14ac:dyDescent="0.2">
      <c r="A57" s="11">
        <v>0.33333333333333331</v>
      </c>
      <c r="D57" s="11">
        <v>0.33333333333333331</v>
      </c>
      <c r="G57" s="35">
        <v>8</v>
      </c>
      <c r="Y57" s="104">
        <v>48</v>
      </c>
      <c r="Z57" s="104" t="s">
        <v>0</v>
      </c>
      <c r="AA57" s="105" t="s">
        <v>48</v>
      </c>
      <c r="AB57">
        <v>-1.708044787</v>
      </c>
      <c r="AC57">
        <v>0</v>
      </c>
      <c r="AD57">
        <v>0.27017678150000002</v>
      </c>
      <c r="AE57">
        <v>-3.3239086430000002</v>
      </c>
      <c r="AF57">
        <v>-33.928448109999998</v>
      </c>
    </row>
    <row r="58" spans="1:64" x14ac:dyDescent="0.2">
      <c r="A58" t="s">
        <v>15</v>
      </c>
      <c r="D58" t="s">
        <v>15</v>
      </c>
      <c r="G58" s="35"/>
      <c r="Y58" s="104">
        <v>49</v>
      </c>
      <c r="Z58" s="104" t="s">
        <v>198</v>
      </c>
      <c r="AA58" s="104" t="s">
        <v>45</v>
      </c>
      <c r="AB58">
        <v>-4.88362841</v>
      </c>
      <c r="AC58">
        <v>0</v>
      </c>
      <c r="AD58">
        <v>0.74903804330000001</v>
      </c>
      <c r="AE58">
        <v>-30.97987135</v>
      </c>
      <c r="AF58">
        <v>-0.88664279319999995</v>
      </c>
    </row>
    <row r="59" spans="1:64" x14ac:dyDescent="0.2">
      <c r="A59" t="s">
        <v>286</v>
      </c>
      <c r="B59">
        <v>-1.735859837</v>
      </c>
      <c r="D59" t="s">
        <v>286</v>
      </c>
      <c r="E59">
        <v>-1.735859837</v>
      </c>
      <c r="G59" s="35"/>
      <c r="H59" t="s">
        <v>13</v>
      </c>
      <c r="I59">
        <v>-1.735859837</v>
      </c>
      <c r="K59" t="str">
        <f t="array" ref="K59:O60">TRANSPOSE(H59:I63)</f>
        <v>PT</v>
      </c>
      <c r="L59" t="str">
        <v>car</v>
      </c>
      <c r="M59" t="str">
        <v>bike</v>
      </c>
      <c r="N59" t="str">
        <v>tele</v>
      </c>
      <c r="O59" t="str">
        <v>walk</v>
      </c>
      <c r="R59">
        <f t="array" ref="R59:V59">TRANSPOSE(I59:I63)</f>
        <v>-1.735859837</v>
      </c>
      <c r="S59">
        <v>0</v>
      </c>
      <c r="T59">
        <v>-1.344468266</v>
      </c>
      <c r="U59">
        <v>-3.3619051230000001</v>
      </c>
      <c r="V59">
        <v>-12.76994462</v>
      </c>
      <c r="Y59" s="104">
        <v>50</v>
      </c>
      <c r="Z59" s="104" t="s">
        <v>198</v>
      </c>
      <c r="AA59" s="104" t="s">
        <v>46</v>
      </c>
      <c r="AB59">
        <v>-2.856870319</v>
      </c>
      <c r="AC59">
        <v>0</v>
      </c>
      <c r="AD59">
        <v>3.141363342</v>
      </c>
      <c r="AE59">
        <v>-35.379394380000001</v>
      </c>
      <c r="AF59">
        <v>-4.1868435389999998</v>
      </c>
    </row>
    <row r="60" spans="1:64" x14ac:dyDescent="0.2">
      <c r="A60" t="s">
        <v>287</v>
      </c>
      <c r="B60">
        <v>0</v>
      </c>
      <c r="D60" t="s">
        <v>287</v>
      </c>
      <c r="E60">
        <v>0</v>
      </c>
      <c r="G60" s="35"/>
      <c r="H60" t="s">
        <v>115</v>
      </c>
      <c r="I60">
        <v>0</v>
      </c>
      <c r="K60">
        <v>-1.735859837</v>
      </c>
      <c r="L60">
        <v>0</v>
      </c>
      <c r="M60">
        <v>-1.344468266</v>
      </c>
      <c r="N60">
        <v>-3.3619051230000001</v>
      </c>
      <c r="O60">
        <v>-12.76994462</v>
      </c>
      <c r="Y60" s="104">
        <v>51</v>
      </c>
      <c r="Z60" s="104" t="s">
        <v>198</v>
      </c>
      <c r="AA60" s="104" t="s">
        <v>47</v>
      </c>
      <c r="AB60">
        <v>-1.340001346</v>
      </c>
      <c r="AC60">
        <v>0</v>
      </c>
      <c r="AD60">
        <v>9.7017743640000003</v>
      </c>
      <c r="AE60">
        <v>-36.020622600000003</v>
      </c>
      <c r="AF60">
        <v>-6.7482906800000002</v>
      </c>
    </row>
    <row r="61" spans="1:64" x14ac:dyDescent="0.2">
      <c r="A61" t="s">
        <v>288</v>
      </c>
      <c r="B61">
        <v>-1.344468266</v>
      </c>
      <c r="D61" t="s">
        <v>288</v>
      </c>
      <c r="E61">
        <v>-1.344468266</v>
      </c>
      <c r="G61" s="35"/>
      <c r="H61" t="s">
        <v>116</v>
      </c>
      <c r="I61">
        <v>-1.344468266</v>
      </c>
      <c r="Y61" s="104">
        <v>52</v>
      </c>
      <c r="Z61" s="104" t="s">
        <v>198</v>
      </c>
      <c r="AA61" s="105" t="s">
        <v>48</v>
      </c>
      <c r="AB61">
        <v>-3.300413882</v>
      </c>
      <c r="AC61">
        <v>0</v>
      </c>
      <c r="AD61">
        <v>-5.2350569240000002</v>
      </c>
      <c r="AE61">
        <v>-12.516874809999999</v>
      </c>
      <c r="AF61">
        <v>-12.516874830000001</v>
      </c>
    </row>
    <row r="62" spans="1:64" x14ac:dyDescent="0.2">
      <c r="A62" t="s">
        <v>289</v>
      </c>
      <c r="B62">
        <v>-3.3619051230000001</v>
      </c>
      <c r="D62" t="s">
        <v>289</v>
      </c>
      <c r="E62">
        <v>-3.3619051230000001</v>
      </c>
      <c r="G62" s="35"/>
      <c r="H62" t="s">
        <v>292</v>
      </c>
      <c r="I62">
        <v>-3.3619051230000001</v>
      </c>
      <c r="Y62" s="104">
        <v>53</v>
      </c>
      <c r="Z62" s="104" t="s">
        <v>199</v>
      </c>
      <c r="AA62" s="104" t="s">
        <v>45</v>
      </c>
      <c r="AB62">
        <v>-4.4764104079999996</v>
      </c>
      <c r="AC62">
        <v>0</v>
      </c>
      <c r="AD62">
        <v>0.54025252160000004</v>
      </c>
      <c r="AE62">
        <v>-31.349351070000001</v>
      </c>
      <c r="AF62">
        <v>-1.566119263</v>
      </c>
    </row>
    <row r="63" spans="1:64" x14ac:dyDescent="0.2">
      <c r="A63" t="s">
        <v>290</v>
      </c>
      <c r="B63">
        <v>-12.76994462</v>
      </c>
      <c r="D63" t="s">
        <v>290</v>
      </c>
      <c r="E63">
        <v>-12.76994462</v>
      </c>
      <c r="G63" s="35"/>
      <c r="H63" t="s">
        <v>254</v>
      </c>
      <c r="I63">
        <v>-12.76994462</v>
      </c>
      <c r="Y63" s="104">
        <v>54</v>
      </c>
      <c r="Z63" s="104" t="s">
        <v>199</v>
      </c>
      <c r="AA63" s="104" t="s">
        <v>46</v>
      </c>
      <c r="AB63">
        <v>-2.7870504669999998</v>
      </c>
      <c r="AC63">
        <v>0</v>
      </c>
      <c r="AD63">
        <v>2.3760482289999998</v>
      </c>
      <c r="AE63">
        <v>-35.027255050000001</v>
      </c>
      <c r="AF63">
        <v>-6.5882804979999996</v>
      </c>
    </row>
    <row r="64" spans="1:64" x14ac:dyDescent="0.2">
      <c r="A64" s="11">
        <v>0.375</v>
      </c>
      <c r="D64" s="11">
        <v>0.375</v>
      </c>
      <c r="G64" s="35">
        <v>9</v>
      </c>
      <c r="Y64" s="104">
        <v>55</v>
      </c>
      <c r="Z64" s="104" t="s">
        <v>199</v>
      </c>
      <c r="AA64" s="104" t="s">
        <v>47</v>
      </c>
      <c r="AB64">
        <v>-2.1929018619999998</v>
      </c>
      <c r="AC64">
        <v>0</v>
      </c>
      <c r="AD64">
        <v>3.2118785449999998</v>
      </c>
      <c r="AE64">
        <v>-34.856304919999999</v>
      </c>
      <c r="AF64">
        <v>-33.897255149999999</v>
      </c>
    </row>
    <row r="65" spans="1:32" x14ac:dyDescent="0.2">
      <c r="A65" t="s">
        <v>15</v>
      </c>
      <c r="D65" t="s">
        <v>15</v>
      </c>
      <c r="G65" s="35"/>
      <c r="Y65" s="104">
        <v>56</v>
      </c>
      <c r="Z65" s="104" t="s">
        <v>199</v>
      </c>
      <c r="AA65" s="105" t="s">
        <v>48</v>
      </c>
      <c r="AB65">
        <v>-2.5253333219999998</v>
      </c>
      <c r="AC65">
        <v>0</v>
      </c>
      <c r="AD65">
        <v>-8.5322952490000006</v>
      </c>
      <c r="AE65">
        <v>-37.515815629999999</v>
      </c>
      <c r="AF65">
        <v>-32.76190321</v>
      </c>
    </row>
    <row r="66" spans="1:32" x14ac:dyDescent="0.2">
      <c r="A66" t="s">
        <v>286</v>
      </c>
      <c r="B66">
        <v>-2.187061725</v>
      </c>
      <c r="D66" t="s">
        <v>286</v>
      </c>
      <c r="E66">
        <v>-2.187061725</v>
      </c>
      <c r="G66" s="35"/>
      <c r="H66" t="s">
        <v>13</v>
      </c>
      <c r="I66">
        <v>-2.187061725</v>
      </c>
      <c r="K66" t="str">
        <f t="array" ref="K66:O67">TRANSPOSE(H66:I70)</f>
        <v>PT</v>
      </c>
      <c r="L66" t="str">
        <v>car</v>
      </c>
      <c r="M66" t="str">
        <v>bike</v>
      </c>
      <c r="N66" t="str">
        <v>tele</v>
      </c>
      <c r="O66" t="str">
        <v>walk</v>
      </c>
      <c r="R66">
        <f t="array" ref="R66:V66">TRANSPOSE(I66:I70)</f>
        <v>-2.187061725</v>
      </c>
      <c r="S66">
        <v>0</v>
      </c>
      <c r="T66">
        <v>1.0162886520000001</v>
      </c>
      <c r="U66">
        <v>-31.379190040000001</v>
      </c>
      <c r="V66">
        <v>-0.71448595619999999</v>
      </c>
      <c r="Y66" s="104">
        <v>57</v>
      </c>
      <c r="Z66" s="104" t="s">
        <v>200</v>
      </c>
      <c r="AA66" s="104" t="s">
        <v>45</v>
      </c>
      <c r="AB66">
        <v>-7.0462270059999996</v>
      </c>
      <c r="AC66">
        <v>0</v>
      </c>
      <c r="AD66">
        <v>0.1130821202</v>
      </c>
      <c r="AE66">
        <v>-31.180509470000001</v>
      </c>
      <c r="AF66">
        <v>-1.9264059280000001</v>
      </c>
    </row>
    <row r="67" spans="1:32" x14ac:dyDescent="0.2">
      <c r="A67" t="s">
        <v>287</v>
      </c>
      <c r="B67">
        <v>0</v>
      </c>
      <c r="D67" t="s">
        <v>287</v>
      </c>
      <c r="E67">
        <v>0</v>
      </c>
      <c r="G67" s="35"/>
      <c r="H67" t="s">
        <v>115</v>
      </c>
      <c r="I67">
        <v>0</v>
      </c>
      <c r="K67">
        <v>-2.187061725</v>
      </c>
      <c r="L67">
        <v>0</v>
      </c>
      <c r="M67">
        <v>1.0162886520000001</v>
      </c>
      <c r="N67">
        <v>-31.379190040000001</v>
      </c>
      <c r="O67">
        <v>-0.71448595619999999</v>
      </c>
      <c r="Y67" s="104">
        <v>58</v>
      </c>
      <c r="Z67" s="104" t="s">
        <v>200</v>
      </c>
      <c r="AA67" s="104" t="s">
        <v>46</v>
      </c>
      <c r="AB67">
        <v>-2.8732107440000001</v>
      </c>
      <c r="AC67">
        <v>0</v>
      </c>
      <c r="AD67">
        <v>0.91814658810000005</v>
      </c>
      <c r="AE67">
        <v>-35.498425570000002</v>
      </c>
      <c r="AF67">
        <v>-6.8801784640000001</v>
      </c>
    </row>
    <row r="68" spans="1:32" x14ac:dyDescent="0.2">
      <c r="A68" t="s">
        <v>288</v>
      </c>
      <c r="B68">
        <v>1.0162886520000001</v>
      </c>
      <c r="D68" t="s">
        <v>288</v>
      </c>
      <c r="E68">
        <v>1.0162886520000001</v>
      </c>
      <c r="G68" s="35"/>
      <c r="H68" t="s">
        <v>116</v>
      </c>
      <c r="I68">
        <v>1.0162886520000001</v>
      </c>
      <c r="Y68" s="104">
        <v>59</v>
      </c>
      <c r="Z68" s="104" t="s">
        <v>200</v>
      </c>
      <c r="AA68" s="104" t="s">
        <v>47</v>
      </c>
      <c r="AB68">
        <v>-1.1517712470000001</v>
      </c>
      <c r="AC68">
        <v>0</v>
      </c>
      <c r="AD68">
        <v>5.9481903850000002</v>
      </c>
      <c r="AE68">
        <v>-34.771455799999998</v>
      </c>
      <c r="AF68">
        <v>-34.666756249999999</v>
      </c>
    </row>
    <row r="69" spans="1:32" x14ac:dyDescent="0.2">
      <c r="A69" t="s">
        <v>289</v>
      </c>
      <c r="B69">
        <v>-31.379190040000001</v>
      </c>
      <c r="D69" t="s">
        <v>289</v>
      </c>
      <c r="E69">
        <v>-31.379190040000001</v>
      </c>
      <c r="G69" s="35"/>
      <c r="H69" t="s">
        <v>292</v>
      </c>
      <c r="I69">
        <v>-31.379190040000001</v>
      </c>
      <c r="Y69" s="105">
        <v>60</v>
      </c>
      <c r="Z69" s="105" t="s">
        <v>200</v>
      </c>
      <c r="AA69" s="105" t="s">
        <v>48</v>
      </c>
      <c r="AB69">
        <v>0.51009293040000003</v>
      </c>
      <c r="AC69">
        <v>0</v>
      </c>
      <c r="AD69">
        <v>6.4997996530000002</v>
      </c>
      <c r="AE69">
        <v>-9.8698482970000008</v>
      </c>
      <c r="AF69">
        <v>-9.8698483059999997</v>
      </c>
    </row>
    <row r="70" spans="1:32" x14ac:dyDescent="0.2">
      <c r="A70" t="s">
        <v>290</v>
      </c>
      <c r="B70">
        <v>-0.71448595619999999</v>
      </c>
      <c r="D70" t="s">
        <v>290</v>
      </c>
      <c r="E70">
        <v>-0.71448595619999999</v>
      </c>
      <c r="G70" s="35"/>
      <c r="H70" t="s">
        <v>254</v>
      </c>
      <c r="I70">
        <v>-0.71448595619999999</v>
      </c>
      <c r="Y70" s="104">
        <v>61</v>
      </c>
      <c r="Z70" s="104" t="s">
        <v>197</v>
      </c>
      <c r="AA70" s="104" t="s">
        <v>45</v>
      </c>
      <c r="AB70">
        <v>-3.7540228029999998</v>
      </c>
      <c r="AC70">
        <v>0</v>
      </c>
      <c r="AD70">
        <v>0.77495256800000001</v>
      </c>
      <c r="AE70">
        <v>-3.3850260329999999</v>
      </c>
      <c r="AF70">
        <v>-1.9249337419999999</v>
      </c>
    </row>
    <row r="71" spans="1:32" x14ac:dyDescent="0.2">
      <c r="A71" s="11">
        <v>0.41666666666666669</v>
      </c>
      <c r="D71" s="11">
        <v>0.41666666666666669</v>
      </c>
      <c r="G71" s="35">
        <v>10</v>
      </c>
      <c r="Y71" s="104">
        <v>62</v>
      </c>
      <c r="Z71" s="104" t="s">
        <v>197</v>
      </c>
      <c r="AA71" s="104" t="s">
        <v>46</v>
      </c>
      <c r="AB71">
        <v>-3.4274896739999998</v>
      </c>
      <c r="AC71">
        <v>0</v>
      </c>
      <c r="AD71">
        <v>1.699329283</v>
      </c>
      <c r="AE71">
        <v>-3.1646787270000001</v>
      </c>
      <c r="AF71">
        <v>-9.3406722210000002</v>
      </c>
    </row>
    <row r="72" spans="1:32" x14ac:dyDescent="0.2">
      <c r="A72" t="s">
        <v>15</v>
      </c>
      <c r="D72" t="s">
        <v>15</v>
      </c>
      <c r="G72" s="35"/>
      <c r="Y72" s="104">
        <v>63</v>
      </c>
      <c r="Z72" s="104" t="s">
        <v>197</v>
      </c>
      <c r="AA72" s="104" t="s">
        <v>47</v>
      </c>
      <c r="AB72">
        <v>-2.9734098320000002</v>
      </c>
      <c r="AC72">
        <v>0</v>
      </c>
      <c r="AD72">
        <v>4.0303747459999997</v>
      </c>
      <c r="AE72">
        <v>-3.8633959290000002</v>
      </c>
      <c r="AF72">
        <v>-23.471405860000001</v>
      </c>
    </row>
    <row r="73" spans="1:32" x14ac:dyDescent="0.2">
      <c r="A73" t="s">
        <v>286</v>
      </c>
      <c r="B73">
        <v>-1.6907240189999999</v>
      </c>
      <c r="D73" t="s">
        <v>286</v>
      </c>
      <c r="E73">
        <v>-1.6907240189999999</v>
      </c>
      <c r="G73" s="35"/>
      <c r="H73" t="s">
        <v>13</v>
      </c>
      <c r="I73">
        <v>-1.6907240189999999</v>
      </c>
      <c r="K73" t="str">
        <f t="array" ref="K73:O74">TRANSPOSE(H73:I77)</f>
        <v>PT</v>
      </c>
      <c r="L73" t="str">
        <v>car</v>
      </c>
      <c r="M73" t="str">
        <v>bike</v>
      </c>
      <c r="N73" t="str">
        <v>tele</v>
      </c>
      <c r="O73" t="str">
        <v>walk</v>
      </c>
      <c r="R73">
        <f t="array" ref="R73:V73">TRANSPOSE(I73:I77)</f>
        <v>-1.6907240189999999</v>
      </c>
      <c r="S73">
        <v>0</v>
      </c>
      <c r="T73">
        <v>3.4622355580000002</v>
      </c>
      <c r="U73">
        <v>-36.075736740000004</v>
      </c>
      <c r="V73">
        <v>-3.811841389</v>
      </c>
      <c r="Y73" s="104">
        <v>64</v>
      </c>
      <c r="Z73" s="104" t="s">
        <v>197</v>
      </c>
      <c r="AA73" s="105" t="s">
        <v>48</v>
      </c>
      <c r="AB73">
        <v>-2.8382228399999998</v>
      </c>
      <c r="AC73">
        <v>0</v>
      </c>
      <c r="AD73">
        <v>-9.8327950919999996</v>
      </c>
      <c r="AE73">
        <v>-4.7876956599999998</v>
      </c>
      <c r="AF73">
        <v>-12.615720059999999</v>
      </c>
    </row>
    <row r="74" spans="1:32" x14ac:dyDescent="0.2">
      <c r="A74" t="s">
        <v>287</v>
      </c>
      <c r="B74">
        <v>0</v>
      </c>
      <c r="D74" t="s">
        <v>287</v>
      </c>
      <c r="E74">
        <v>0</v>
      </c>
      <c r="G74" s="35"/>
      <c r="H74" t="s">
        <v>115</v>
      </c>
      <c r="I74">
        <v>0</v>
      </c>
      <c r="K74">
        <v>-1.6907240189999999</v>
      </c>
      <c r="L74">
        <v>0</v>
      </c>
      <c r="M74">
        <v>3.4622355580000002</v>
      </c>
      <c r="N74">
        <v>-36.075736740000004</v>
      </c>
      <c r="O74">
        <v>-3.811841389</v>
      </c>
      <c r="Y74" s="104">
        <v>65</v>
      </c>
      <c r="Z74" s="104" t="s">
        <v>0</v>
      </c>
      <c r="AA74" s="104" t="s">
        <v>45</v>
      </c>
      <c r="AB74">
        <v>-2.9595762900000002</v>
      </c>
      <c r="AC74">
        <v>0</v>
      </c>
      <c r="AD74">
        <v>1.7542280800000001</v>
      </c>
      <c r="AE74">
        <v>-3.1067136049999999</v>
      </c>
      <c r="AF74">
        <v>-0.55245621550000001</v>
      </c>
    </row>
    <row r="75" spans="1:32" x14ac:dyDescent="0.2">
      <c r="A75" t="s">
        <v>288</v>
      </c>
      <c r="B75">
        <v>3.4622355580000002</v>
      </c>
      <c r="D75" t="s">
        <v>288</v>
      </c>
      <c r="E75">
        <v>3.4622355580000002</v>
      </c>
      <c r="G75" s="35"/>
      <c r="H75" t="s">
        <v>116</v>
      </c>
      <c r="I75">
        <v>3.4622355580000002</v>
      </c>
      <c r="Y75" s="104">
        <v>66</v>
      </c>
      <c r="Z75" s="104" t="s">
        <v>0</v>
      </c>
      <c r="AA75" s="104" t="s">
        <v>46</v>
      </c>
      <c r="AB75">
        <v>-1.209872646</v>
      </c>
      <c r="AC75">
        <v>0</v>
      </c>
      <c r="AD75">
        <v>3.1738205310000001</v>
      </c>
      <c r="AE75">
        <v>-2.3145717860000001</v>
      </c>
      <c r="AF75">
        <v>-24.854443570000001</v>
      </c>
    </row>
    <row r="76" spans="1:32" x14ac:dyDescent="0.2">
      <c r="A76" t="s">
        <v>289</v>
      </c>
      <c r="B76">
        <v>-36.075736740000004</v>
      </c>
      <c r="D76" t="s">
        <v>289</v>
      </c>
      <c r="E76">
        <v>-36.075736740000004</v>
      </c>
      <c r="G76" s="35"/>
      <c r="H76" t="s">
        <v>292</v>
      </c>
      <c r="I76">
        <v>-36.075736740000004</v>
      </c>
      <c r="Y76" s="104">
        <v>67</v>
      </c>
      <c r="Z76" s="104" t="s">
        <v>0</v>
      </c>
      <c r="AA76" s="104" t="s">
        <v>47</v>
      </c>
      <c r="AB76">
        <v>-1.293266547</v>
      </c>
      <c r="AC76">
        <v>0</v>
      </c>
      <c r="AD76">
        <v>4.8641886889999997</v>
      </c>
      <c r="AE76">
        <v>-3.1014812119999999</v>
      </c>
      <c r="AF76">
        <v>-25.31405122</v>
      </c>
    </row>
    <row r="77" spans="1:32" x14ac:dyDescent="0.2">
      <c r="A77" t="s">
        <v>290</v>
      </c>
      <c r="B77">
        <v>-3.811841389</v>
      </c>
      <c r="D77" t="s">
        <v>290</v>
      </c>
      <c r="E77">
        <v>-3.811841389</v>
      </c>
      <c r="G77" s="35"/>
      <c r="H77" t="s">
        <v>254</v>
      </c>
      <c r="I77">
        <v>-3.811841389</v>
      </c>
      <c r="Y77" s="104">
        <v>68</v>
      </c>
      <c r="Z77" s="104" t="s">
        <v>0</v>
      </c>
      <c r="AA77" s="105" t="s">
        <v>48</v>
      </c>
      <c r="AB77">
        <v>-1.9078306110000001</v>
      </c>
      <c r="AC77">
        <v>0</v>
      </c>
      <c r="AD77">
        <v>-1.8842252749999999</v>
      </c>
      <c r="AE77">
        <v>-4.0963381820000002</v>
      </c>
      <c r="AF77">
        <v>-30.155525109999999</v>
      </c>
    </row>
    <row r="78" spans="1:32" x14ac:dyDescent="0.2">
      <c r="A78" s="11">
        <v>0.45833333333333331</v>
      </c>
      <c r="D78" s="11">
        <v>0.45833333333333331</v>
      </c>
      <c r="G78" s="35">
        <v>11</v>
      </c>
      <c r="Y78" s="104">
        <v>69</v>
      </c>
      <c r="Z78" s="104" t="s">
        <v>198</v>
      </c>
      <c r="AA78" s="104" t="s">
        <v>45</v>
      </c>
      <c r="AB78">
        <v>-5.433020913</v>
      </c>
      <c r="AC78">
        <v>0</v>
      </c>
      <c r="AD78">
        <v>0.72760622460000002</v>
      </c>
      <c r="AE78">
        <v>-32.853178929999999</v>
      </c>
      <c r="AF78">
        <v>-0.88423603760000002</v>
      </c>
    </row>
    <row r="79" spans="1:32" x14ac:dyDescent="0.2">
      <c r="A79" t="s">
        <v>15</v>
      </c>
      <c r="D79" t="s">
        <v>15</v>
      </c>
      <c r="G79" s="35"/>
      <c r="Y79" s="104">
        <v>70</v>
      </c>
      <c r="Z79" s="104" t="s">
        <v>198</v>
      </c>
      <c r="AA79" s="104" t="s">
        <v>46</v>
      </c>
      <c r="AB79">
        <v>-3.8270531769999998</v>
      </c>
      <c r="AC79">
        <v>0</v>
      </c>
      <c r="AD79">
        <v>2.813299808</v>
      </c>
      <c r="AE79">
        <v>-34.593900730000001</v>
      </c>
      <c r="AF79">
        <v>-4.4327424320000004</v>
      </c>
    </row>
    <row r="80" spans="1:32" x14ac:dyDescent="0.2">
      <c r="A80" t="s">
        <v>286</v>
      </c>
      <c r="B80">
        <v>-0.4166544472</v>
      </c>
      <c r="D80" t="s">
        <v>286</v>
      </c>
      <c r="E80">
        <v>-0.4166544472</v>
      </c>
      <c r="G80" s="35"/>
      <c r="H80" t="s">
        <v>13</v>
      </c>
      <c r="I80">
        <v>-0.4166544472</v>
      </c>
      <c r="K80" t="str">
        <f t="array" ref="K80:O81">TRANSPOSE(H80:I84)</f>
        <v>PT</v>
      </c>
      <c r="L80" t="str">
        <v>car</v>
      </c>
      <c r="M80" t="str">
        <v>bike</v>
      </c>
      <c r="N80" t="str">
        <v>tele</v>
      </c>
      <c r="O80" t="str">
        <v>walk</v>
      </c>
      <c r="R80">
        <f t="array" ref="R80:V80">TRANSPOSE(I80:I84)</f>
        <v>-0.4166544472</v>
      </c>
      <c r="S80">
        <v>0</v>
      </c>
      <c r="T80">
        <v>9.4943150159999998</v>
      </c>
      <c r="U80">
        <v>-35.675436580000003</v>
      </c>
      <c r="V80">
        <v>-6.3133282450000001</v>
      </c>
      <c r="Y80" s="104">
        <v>71</v>
      </c>
      <c r="Z80" s="104" t="s">
        <v>198</v>
      </c>
      <c r="AA80" s="104" t="s">
        <v>47</v>
      </c>
      <c r="AB80">
        <v>-2.2217723600000001</v>
      </c>
      <c r="AC80">
        <v>0</v>
      </c>
      <c r="AD80">
        <v>9.3634208109999992</v>
      </c>
      <c r="AE80">
        <v>-27.61454737</v>
      </c>
      <c r="AF80">
        <v>-7.3671759760000004</v>
      </c>
    </row>
    <row r="81" spans="1:32" x14ac:dyDescent="0.2">
      <c r="A81" t="s">
        <v>287</v>
      </c>
      <c r="B81">
        <v>0</v>
      </c>
      <c r="D81" t="s">
        <v>287</v>
      </c>
      <c r="E81">
        <v>0</v>
      </c>
      <c r="G81" s="35"/>
      <c r="H81" t="s">
        <v>115</v>
      </c>
      <c r="I81">
        <v>0</v>
      </c>
      <c r="K81">
        <v>-0.4166544472</v>
      </c>
      <c r="L81">
        <v>0</v>
      </c>
      <c r="M81">
        <v>9.4943150159999998</v>
      </c>
      <c r="N81">
        <v>-35.675436580000003</v>
      </c>
      <c r="O81">
        <v>-6.3133282450000001</v>
      </c>
      <c r="Y81" s="104">
        <v>72</v>
      </c>
      <c r="Z81" s="104" t="s">
        <v>198</v>
      </c>
      <c r="AA81" s="105" t="s">
        <v>48</v>
      </c>
      <c r="AB81">
        <v>-3.3445426839999999</v>
      </c>
      <c r="AC81">
        <v>0</v>
      </c>
      <c r="AD81">
        <v>-1.1677106880000001</v>
      </c>
      <c r="AE81">
        <v>-12.436220459999999</v>
      </c>
      <c r="AF81">
        <v>-12.43622066</v>
      </c>
    </row>
    <row r="82" spans="1:32" x14ac:dyDescent="0.2">
      <c r="A82" t="s">
        <v>288</v>
      </c>
      <c r="B82">
        <v>9.4943150159999998</v>
      </c>
      <c r="D82" t="s">
        <v>288</v>
      </c>
      <c r="E82">
        <v>9.4943150159999998</v>
      </c>
      <c r="G82" s="35"/>
      <c r="H82" t="s">
        <v>116</v>
      </c>
      <c r="I82">
        <v>9.4943150159999998</v>
      </c>
      <c r="Y82" s="104">
        <v>73</v>
      </c>
      <c r="Z82" s="104" t="s">
        <v>199</v>
      </c>
      <c r="AA82" s="104" t="s">
        <v>45</v>
      </c>
      <c r="AB82">
        <v>-6.0398596260000001</v>
      </c>
      <c r="AC82">
        <v>0</v>
      </c>
      <c r="AD82">
        <v>0.21068758709999999</v>
      </c>
      <c r="AE82">
        <v>-28.34978083</v>
      </c>
      <c r="AF82">
        <v>-1.921248729</v>
      </c>
    </row>
    <row r="83" spans="1:32" x14ac:dyDescent="0.2">
      <c r="A83" t="s">
        <v>289</v>
      </c>
      <c r="B83">
        <v>-35.675436580000003</v>
      </c>
      <c r="D83" t="s">
        <v>289</v>
      </c>
      <c r="E83">
        <v>-35.675436580000003</v>
      </c>
      <c r="G83" s="35"/>
      <c r="H83" t="s">
        <v>292</v>
      </c>
      <c r="I83">
        <v>-35.675436580000003</v>
      </c>
      <c r="Y83" s="104">
        <v>74</v>
      </c>
      <c r="Z83" s="104" t="s">
        <v>199</v>
      </c>
      <c r="AA83" s="104" t="s">
        <v>46</v>
      </c>
      <c r="AB83">
        <v>-3.9252930400000001</v>
      </c>
      <c r="AC83">
        <v>0</v>
      </c>
      <c r="AD83">
        <v>1.8731476170000001</v>
      </c>
      <c r="AE83">
        <v>-33.173777510000001</v>
      </c>
      <c r="AF83">
        <v>-6.772188506</v>
      </c>
    </row>
    <row r="84" spans="1:32" x14ac:dyDescent="0.2">
      <c r="A84" t="s">
        <v>290</v>
      </c>
      <c r="B84">
        <v>-6.3133282450000001</v>
      </c>
      <c r="D84" t="s">
        <v>290</v>
      </c>
      <c r="E84">
        <v>-6.3133282450000001</v>
      </c>
      <c r="G84" s="35"/>
      <c r="H84" t="s">
        <v>254</v>
      </c>
      <c r="I84">
        <v>-6.3133282450000001</v>
      </c>
      <c r="Y84" s="104">
        <v>75</v>
      </c>
      <c r="Z84" s="104" t="s">
        <v>199</v>
      </c>
      <c r="AA84" s="104" t="s">
        <v>47</v>
      </c>
      <c r="AB84">
        <v>-3.123804308</v>
      </c>
      <c r="AC84">
        <v>0</v>
      </c>
      <c r="AD84">
        <v>6.1897234689999996</v>
      </c>
      <c r="AE84">
        <v>-33.26621428</v>
      </c>
      <c r="AF84">
        <v>-32.100818830000001</v>
      </c>
    </row>
    <row r="85" spans="1:32" x14ac:dyDescent="0.2">
      <c r="A85" s="11">
        <v>0.5</v>
      </c>
      <c r="D85" s="11">
        <v>0.5</v>
      </c>
      <c r="G85" s="35">
        <v>12</v>
      </c>
      <c r="Y85" s="104">
        <v>76</v>
      </c>
      <c r="Z85" s="104" t="s">
        <v>199</v>
      </c>
      <c r="AA85" s="105" t="s">
        <v>48</v>
      </c>
      <c r="AB85">
        <v>-2.0512648389999999</v>
      </c>
      <c r="AC85">
        <v>0</v>
      </c>
      <c r="AD85">
        <v>4.0349098899999998</v>
      </c>
      <c r="AE85">
        <v>-30.518538110000001</v>
      </c>
      <c r="AF85">
        <v>-27.52139597</v>
      </c>
    </row>
    <row r="86" spans="1:32" x14ac:dyDescent="0.2">
      <c r="A86" t="s">
        <v>15</v>
      </c>
      <c r="D86" t="s">
        <v>15</v>
      </c>
      <c r="G86" s="35"/>
      <c r="Y86" s="104">
        <v>77</v>
      </c>
      <c r="Z86" s="104" t="s">
        <v>200</v>
      </c>
      <c r="AA86" s="104" t="s">
        <v>45</v>
      </c>
      <c r="AB86">
        <v>-5.6181095790000004</v>
      </c>
      <c r="AC86">
        <v>0</v>
      </c>
      <c r="AD86">
        <v>0.2065256909</v>
      </c>
      <c r="AE86">
        <v>-20.815682519999999</v>
      </c>
      <c r="AF86">
        <v>-2.1459966769999999</v>
      </c>
    </row>
    <row r="87" spans="1:32" x14ac:dyDescent="0.2">
      <c r="A87" t="s">
        <v>286</v>
      </c>
      <c r="B87">
        <v>-2.088636374</v>
      </c>
      <c r="D87" t="s">
        <v>286</v>
      </c>
      <c r="E87">
        <v>-2.088636374</v>
      </c>
      <c r="G87" s="35"/>
      <c r="H87" t="s">
        <v>13</v>
      </c>
      <c r="I87">
        <v>-2.088636374</v>
      </c>
      <c r="K87" t="str">
        <f t="array" ref="K87:O88">TRANSPOSE(H87:I91)</f>
        <v>PT</v>
      </c>
      <c r="L87" t="str">
        <v>car</v>
      </c>
      <c r="M87" t="str">
        <v>bike</v>
      </c>
      <c r="N87" t="str">
        <v>tele</v>
      </c>
      <c r="O87" t="str">
        <v>walk</v>
      </c>
      <c r="R87">
        <f t="array" ref="R87:V87">TRANSPOSE(I87:I91)</f>
        <v>-2.088636374</v>
      </c>
      <c r="S87">
        <v>0</v>
      </c>
      <c r="T87">
        <v>2.9493273690000001</v>
      </c>
      <c r="U87">
        <v>-12.99935054</v>
      </c>
      <c r="V87">
        <v>-12.97716632</v>
      </c>
      <c r="Y87" s="104">
        <v>78</v>
      </c>
      <c r="Z87" s="104" t="s">
        <v>200</v>
      </c>
      <c r="AA87" s="104" t="s">
        <v>46</v>
      </c>
      <c r="AB87">
        <v>-4.201092783</v>
      </c>
      <c r="AC87">
        <v>0</v>
      </c>
      <c r="AD87">
        <v>1.0595263070000001</v>
      </c>
      <c r="AE87">
        <v>-35.137359889999999</v>
      </c>
      <c r="AF87">
        <v>-6.1737944560000004</v>
      </c>
    </row>
    <row r="88" spans="1:32" x14ac:dyDescent="0.2">
      <c r="A88" t="s">
        <v>287</v>
      </c>
      <c r="B88">
        <v>0</v>
      </c>
      <c r="D88" t="s">
        <v>287</v>
      </c>
      <c r="E88">
        <v>0</v>
      </c>
      <c r="G88" s="35"/>
      <c r="H88" t="s">
        <v>115</v>
      </c>
      <c r="I88">
        <v>0</v>
      </c>
      <c r="K88">
        <v>-2.088636374</v>
      </c>
      <c r="L88">
        <v>0</v>
      </c>
      <c r="M88">
        <v>2.9493273690000001</v>
      </c>
      <c r="N88">
        <v>-12.99935054</v>
      </c>
      <c r="O88">
        <v>-12.97716632</v>
      </c>
      <c r="Y88" s="104">
        <v>79</v>
      </c>
      <c r="Z88" s="104" t="s">
        <v>200</v>
      </c>
      <c r="AA88" s="104" t="s">
        <v>47</v>
      </c>
      <c r="AB88">
        <v>-2.4326678560000001</v>
      </c>
      <c r="AC88">
        <v>0</v>
      </c>
      <c r="AD88">
        <v>4.6966229970000004</v>
      </c>
      <c r="AE88">
        <v>-35.552757829999997</v>
      </c>
      <c r="AF88">
        <v>-35.315240520000003</v>
      </c>
    </row>
    <row r="89" spans="1:32" x14ac:dyDescent="0.2">
      <c r="A89" t="s">
        <v>288</v>
      </c>
      <c r="B89">
        <v>2.9493273690000001</v>
      </c>
      <c r="D89" t="s">
        <v>288</v>
      </c>
      <c r="E89">
        <v>2.9493273690000001</v>
      </c>
      <c r="G89" s="35"/>
      <c r="H89" t="s">
        <v>116</v>
      </c>
      <c r="I89">
        <v>2.9493273690000001</v>
      </c>
      <c r="Y89" s="105">
        <v>80</v>
      </c>
      <c r="Z89" s="105" t="s">
        <v>200</v>
      </c>
      <c r="AA89" s="105" t="s">
        <v>48</v>
      </c>
      <c r="AB89">
        <v>-4.7708680610000003E-3</v>
      </c>
      <c r="AC89">
        <v>0</v>
      </c>
      <c r="AD89">
        <v>-19.164318609999999</v>
      </c>
      <c r="AE89">
        <v>-36.869728420000001</v>
      </c>
      <c r="AF89">
        <v>-37.050310119999999</v>
      </c>
    </row>
    <row r="90" spans="1:32" x14ac:dyDescent="0.2">
      <c r="A90" t="s">
        <v>289</v>
      </c>
      <c r="B90">
        <v>-12.99935054</v>
      </c>
      <c r="D90" t="s">
        <v>289</v>
      </c>
      <c r="E90">
        <v>-12.99935054</v>
      </c>
      <c r="G90" s="35"/>
      <c r="H90" t="s">
        <v>292</v>
      </c>
      <c r="I90">
        <v>-12.99935054</v>
      </c>
      <c r="Y90" s="104">
        <v>81</v>
      </c>
      <c r="Z90" s="104" t="s">
        <v>197</v>
      </c>
      <c r="AA90" s="104" t="s">
        <v>45</v>
      </c>
      <c r="AB90">
        <v>-4.2809802389999998</v>
      </c>
      <c r="AC90">
        <v>0</v>
      </c>
      <c r="AD90">
        <v>0.64104705070000001</v>
      </c>
      <c r="AE90">
        <v>-2.5255401470000001</v>
      </c>
      <c r="AF90">
        <v>-1.894537066</v>
      </c>
    </row>
    <row r="91" spans="1:32" x14ac:dyDescent="0.2">
      <c r="A91" t="s">
        <v>290</v>
      </c>
      <c r="B91">
        <v>-12.97716632</v>
      </c>
      <c r="D91" t="s">
        <v>290</v>
      </c>
      <c r="E91">
        <v>-12.97716632</v>
      </c>
      <c r="G91" s="35"/>
      <c r="H91" t="s">
        <v>254</v>
      </c>
      <c r="I91">
        <v>-12.97716632</v>
      </c>
      <c r="Y91" s="104">
        <v>82</v>
      </c>
      <c r="Z91" s="104" t="s">
        <v>197</v>
      </c>
      <c r="AA91" s="104" t="s">
        <v>46</v>
      </c>
      <c r="AB91">
        <v>-4.1783769209999999</v>
      </c>
      <c r="AC91">
        <v>0</v>
      </c>
      <c r="AD91">
        <v>1.3037920940000001</v>
      </c>
      <c r="AE91">
        <v>-2.4771573789999999</v>
      </c>
      <c r="AF91">
        <v>-6.5127416619999998</v>
      </c>
    </row>
    <row r="92" spans="1:32" x14ac:dyDescent="0.2">
      <c r="A92" s="11">
        <v>0.54166666666666663</v>
      </c>
      <c r="D92" s="11">
        <v>0.54166666666666663</v>
      </c>
      <c r="G92" s="35">
        <v>13</v>
      </c>
      <c r="Y92" s="104">
        <v>83</v>
      </c>
      <c r="Z92" s="104" t="s">
        <v>197</v>
      </c>
      <c r="AA92" s="104" t="s">
        <v>47</v>
      </c>
      <c r="AB92">
        <v>-3.1852629970000002</v>
      </c>
      <c r="AC92">
        <v>0</v>
      </c>
      <c r="AD92">
        <v>3.0687393350000001</v>
      </c>
      <c r="AE92">
        <v>-2.9795273240000002</v>
      </c>
      <c r="AF92">
        <v>-26.346197950000001</v>
      </c>
    </row>
    <row r="93" spans="1:32" x14ac:dyDescent="0.2">
      <c r="A93" t="s">
        <v>15</v>
      </c>
      <c r="D93" t="s">
        <v>15</v>
      </c>
      <c r="G93" s="35"/>
      <c r="Y93" s="104">
        <v>84</v>
      </c>
      <c r="Z93" s="104" t="s">
        <v>197</v>
      </c>
      <c r="AA93" s="105" t="s">
        <v>48</v>
      </c>
      <c r="AB93">
        <v>-2.7717692899999999</v>
      </c>
      <c r="AC93">
        <v>0</v>
      </c>
      <c r="AD93">
        <v>-12.68931853</v>
      </c>
      <c r="AE93">
        <v>-4.0478579010000004</v>
      </c>
      <c r="AF93">
        <v>-27.288388019999999</v>
      </c>
    </row>
    <row r="94" spans="1:32" x14ac:dyDescent="0.2">
      <c r="A94" t="s">
        <v>286</v>
      </c>
      <c r="B94">
        <v>-2.1332526440000001</v>
      </c>
      <c r="D94" t="s">
        <v>286</v>
      </c>
      <c r="E94">
        <v>-2.1332526440000001</v>
      </c>
      <c r="G94" s="35"/>
      <c r="H94" t="s">
        <v>13</v>
      </c>
      <c r="I94">
        <v>-2.1332526440000001</v>
      </c>
      <c r="K94" t="str">
        <f t="array" ref="K94:O95">TRANSPOSE(H94:I98)</f>
        <v>PT</v>
      </c>
      <c r="L94" t="str">
        <v>car</v>
      </c>
      <c r="M94" t="str">
        <v>bike</v>
      </c>
      <c r="N94" t="str">
        <v>tele</v>
      </c>
      <c r="O94" t="str">
        <v>walk</v>
      </c>
      <c r="R94">
        <f t="array" ref="R94:V94">TRANSPOSE(I94:I98)</f>
        <v>-2.1332526440000001</v>
      </c>
      <c r="S94">
        <v>0</v>
      </c>
      <c r="T94">
        <v>0.95309479890000004</v>
      </c>
      <c r="U94">
        <v>-23.57225545</v>
      </c>
      <c r="V94">
        <v>-0.47162624040000001</v>
      </c>
      <c r="Y94" s="104">
        <v>85</v>
      </c>
      <c r="Z94" s="104" t="s">
        <v>0</v>
      </c>
      <c r="AA94" s="104" t="s">
        <v>45</v>
      </c>
      <c r="AB94">
        <v>-3.1829402400000002</v>
      </c>
      <c r="AC94">
        <v>0</v>
      </c>
      <c r="AD94">
        <v>1.2210817920000001</v>
      </c>
      <c r="AE94">
        <v>-2.337022969</v>
      </c>
      <c r="AF94">
        <v>-0.97323043870000003</v>
      </c>
    </row>
    <row r="95" spans="1:32" x14ac:dyDescent="0.2">
      <c r="A95" t="s">
        <v>287</v>
      </c>
      <c r="B95">
        <v>0</v>
      </c>
      <c r="D95" t="s">
        <v>287</v>
      </c>
      <c r="E95">
        <v>0</v>
      </c>
      <c r="G95" s="35"/>
      <c r="H95" t="s">
        <v>115</v>
      </c>
      <c r="I95">
        <v>0</v>
      </c>
      <c r="K95">
        <v>-2.1332526440000001</v>
      </c>
      <c r="L95">
        <v>0</v>
      </c>
      <c r="M95">
        <v>0.95309479890000004</v>
      </c>
      <c r="N95">
        <v>-23.57225545</v>
      </c>
      <c r="O95">
        <v>-0.47162624040000001</v>
      </c>
      <c r="Y95" s="104">
        <v>86</v>
      </c>
      <c r="Z95" s="104" t="s">
        <v>0</v>
      </c>
      <c r="AA95" s="104" t="s">
        <v>46</v>
      </c>
      <c r="AB95">
        <v>-2.2356904059999998</v>
      </c>
      <c r="AC95">
        <v>0</v>
      </c>
      <c r="AD95">
        <v>3.4104379520000001</v>
      </c>
      <c r="AE95">
        <v>-1.3534704500000001</v>
      </c>
      <c r="AF95">
        <v>-23.84134418</v>
      </c>
    </row>
    <row r="96" spans="1:32" x14ac:dyDescent="0.2">
      <c r="A96" t="s">
        <v>288</v>
      </c>
      <c r="B96">
        <v>0.95309479890000004</v>
      </c>
      <c r="D96" t="s">
        <v>288</v>
      </c>
      <c r="E96">
        <v>0.95309479890000004</v>
      </c>
      <c r="G96" s="35"/>
      <c r="H96" t="s">
        <v>116</v>
      </c>
      <c r="I96">
        <v>0.95309479890000004</v>
      </c>
      <c r="Y96" s="104">
        <v>87</v>
      </c>
      <c r="Z96" s="104" t="s">
        <v>0</v>
      </c>
      <c r="AA96" s="104" t="s">
        <v>47</v>
      </c>
      <c r="AB96">
        <v>-0.27366630120000002</v>
      </c>
      <c r="AC96">
        <v>0</v>
      </c>
      <c r="AD96">
        <v>5.3027115040000004</v>
      </c>
      <c r="AE96">
        <v>-1.848205407</v>
      </c>
      <c r="AF96">
        <v>-22.742450860000002</v>
      </c>
    </row>
    <row r="97" spans="1:32" x14ac:dyDescent="0.2">
      <c r="A97" t="s">
        <v>289</v>
      </c>
      <c r="B97">
        <v>-23.57225545</v>
      </c>
      <c r="D97" t="s">
        <v>289</v>
      </c>
      <c r="E97">
        <v>-23.57225545</v>
      </c>
      <c r="G97" s="35"/>
      <c r="H97" t="s">
        <v>292</v>
      </c>
      <c r="I97">
        <v>-23.57225545</v>
      </c>
      <c r="Y97" s="104">
        <v>88</v>
      </c>
      <c r="Z97" s="104" t="s">
        <v>0</v>
      </c>
      <c r="AA97" s="105" t="s">
        <v>48</v>
      </c>
      <c r="AB97">
        <v>-2.1392121230000001</v>
      </c>
      <c r="AC97">
        <v>0</v>
      </c>
      <c r="AD97">
        <v>1.5255402520000001</v>
      </c>
      <c r="AE97">
        <v>-3.4095776679999998</v>
      </c>
      <c r="AF97">
        <v>-30.12134636</v>
      </c>
    </row>
    <row r="98" spans="1:32" x14ac:dyDescent="0.2">
      <c r="A98" t="s">
        <v>290</v>
      </c>
      <c r="B98">
        <v>-0.47162624040000001</v>
      </c>
      <c r="D98" t="s">
        <v>290</v>
      </c>
      <c r="E98">
        <v>-0.47162624040000001</v>
      </c>
      <c r="G98" s="35"/>
      <c r="H98" t="s">
        <v>254</v>
      </c>
      <c r="I98">
        <v>-0.47162624040000001</v>
      </c>
      <c r="Y98" s="104">
        <v>89</v>
      </c>
      <c r="Z98" s="104" t="s">
        <v>198</v>
      </c>
      <c r="AA98" s="104" t="s">
        <v>45</v>
      </c>
      <c r="AB98">
        <v>-5.0142407760000003</v>
      </c>
      <c r="AC98">
        <v>0</v>
      </c>
      <c r="AD98">
        <v>0.58516713220000005</v>
      </c>
      <c r="AE98">
        <v>-33.254882909999999</v>
      </c>
      <c r="AF98">
        <v>-0.8472368683</v>
      </c>
    </row>
    <row r="99" spans="1:32" x14ac:dyDescent="0.2">
      <c r="A99" s="11">
        <v>0.58333333333333337</v>
      </c>
      <c r="D99" s="11">
        <v>0.58333333333333337</v>
      </c>
      <c r="G99" s="35">
        <v>14</v>
      </c>
      <c r="Y99" s="104">
        <v>90</v>
      </c>
      <c r="Z99" s="104" t="s">
        <v>198</v>
      </c>
      <c r="AA99" s="104" t="s">
        <v>46</v>
      </c>
      <c r="AB99">
        <v>-3.1182469400000001</v>
      </c>
      <c r="AC99">
        <v>0</v>
      </c>
      <c r="AD99">
        <v>2.6386118079999998</v>
      </c>
      <c r="AE99">
        <v>-35.903507529999999</v>
      </c>
      <c r="AF99">
        <v>-4.4339013769999998</v>
      </c>
    </row>
    <row r="100" spans="1:32" x14ac:dyDescent="0.2">
      <c r="A100" t="s">
        <v>15</v>
      </c>
      <c r="D100" t="s">
        <v>15</v>
      </c>
      <c r="G100" s="35"/>
      <c r="Y100" s="104">
        <v>91</v>
      </c>
      <c r="Z100" s="104" t="s">
        <v>198</v>
      </c>
      <c r="AA100" s="104" t="s">
        <v>47</v>
      </c>
      <c r="AB100">
        <v>-1.9477942690000001</v>
      </c>
      <c r="AC100">
        <v>0</v>
      </c>
      <c r="AD100">
        <v>9.1583606080000006</v>
      </c>
      <c r="AE100">
        <v>-35.250564869999998</v>
      </c>
      <c r="AF100">
        <v>-7.3325175590000002</v>
      </c>
    </row>
    <row r="101" spans="1:32" x14ac:dyDescent="0.2">
      <c r="A101" t="s">
        <v>286</v>
      </c>
      <c r="B101">
        <v>-1.3830576910000001</v>
      </c>
      <c r="D101" t="s">
        <v>286</v>
      </c>
      <c r="E101">
        <v>-1.3830576910000001</v>
      </c>
      <c r="G101" s="35"/>
      <c r="H101" t="s">
        <v>13</v>
      </c>
      <c r="I101">
        <v>-1.3830576910000001</v>
      </c>
      <c r="K101" t="str">
        <f t="array" ref="K101:O102">TRANSPOSE(H101:I105)</f>
        <v>PT</v>
      </c>
      <c r="L101" t="str">
        <v>car</v>
      </c>
      <c r="M101" t="str">
        <v>bike</v>
      </c>
      <c r="N101" t="str">
        <v>tele</v>
      </c>
      <c r="O101" t="str">
        <v>walk</v>
      </c>
      <c r="R101">
        <f t="array" ref="R101:V101">TRANSPOSE(I101:I105)</f>
        <v>-1.3830576910000001</v>
      </c>
      <c r="S101">
        <v>0</v>
      </c>
      <c r="T101">
        <v>2.3718089839999998</v>
      </c>
      <c r="U101">
        <v>-34.52550626</v>
      </c>
      <c r="V101">
        <v>-4.9279290009999999</v>
      </c>
      <c r="Y101" s="104">
        <v>92</v>
      </c>
      <c r="Z101" s="104" t="s">
        <v>198</v>
      </c>
      <c r="AA101" s="105" t="s">
        <v>48</v>
      </c>
      <c r="AB101">
        <v>-3.400645189</v>
      </c>
      <c r="AC101">
        <v>0</v>
      </c>
      <c r="AD101">
        <v>2.7888693710000001</v>
      </c>
      <c r="AE101">
        <v>-12.060967610000001</v>
      </c>
      <c r="AF101">
        <v>-12.030538399999999</v>
      </c>
    </row>
    <row r="102" spans="1:32" x14ac:dyDescent="0.2">
      <c r="A102" t="s">
        <v>287</v>
      </c>
      <c r="B102">
        <v>0</v>
      </c>
      <c r="D102" t="s">
        <v>287</v>
      </c>
      <c r="E102">
        <v>0</v>
      </c>
      <c r="G102" s="35"/>
      <c r="H102" t="s">
        <v>115</v>
      </c>
      <c r="I102">
        <v>0</v>
      </c>
      <c r="K102">
        <v>-1.3830576910000001</v>
      </c>
      <c r="L102">
        <v>0</v>
      </c>
      <c r="M102">
        <v>2.3718089839999998</v>
      </c>
      <c r="N102">
        <v>-34.52550626</v>
      </c>
      <c r="O102">
        <v>-4.9279290009999999</v>
      </c>
      <c r="Y102" s="104">
        <v>93</v>
      </c>
      <c r="Z102" s="104" t="s">
        <v>199</v>
      </c>
      <c r="AA102" s="104" t="s">
        <v>45</v>
      </c>
      <c r="AB102">
        <v>-6.4660916559999997</v>
      </c>
      <c r="AC102">
        <v>0</v>
      </c>
      <c r="AD102">
        <v>0.17639780029999999</v>
      </c>
      <c r="AE102">
        <v>-32.464601479999999</v>
      </c>
      <c r="AF102">
        <v>-2.0271581759999999</v>
      </c>
    </row>
    <row r="103" spans="1:32" x14ac:dyDescent="0.2">
      <c r="A103" t="s">
        <v>288</v>
      </c>
      <c r="B103">
        <v>2.3718089839999998</v>
      </c>
      <c r="D103" t="s">
        <v>288</v>
      </c>
      <c r="E103">
        <v>2.3718089839999998</v>
      </c>
      <c r="G103" s="35"/>
      <c r="H103" t="s">
        <v>116</v>
      </c>
      <c r="I103">
        <v>2.3718089839999998</v>
      </c>
      <c r="Y103" s="104">
        <v>94</v>
      </c>
      <c r="Z103" s="104" t="s">
        <v>199</v>
      </c>
      <c r="AA103" s="104" t="s">
        <v>46</v>
      </c>
      <c r="AB103">
        <v>-3.8349286660000002</v>
      </c>
      <c r="AC103">
        <v>0</v>
      </c>
      <c r="AD103">
        <v>1.6072078320000001</v>
      </c>
      <c r="AE103">
        <v>-33.931058229999998</v>
      </c>
      <c r="AF103">
        <v>-33.605937840000003</v>
      </c>
    </row>
    <row r="104" spans="1:32" x14ac:dyDescent="0.2">
      <c r="A104" t="s">
        <v>289</v>
      </c>
      <c r="B104">
        <v>-34.52550626</v>
      </c>
      <c r="D104" t="s">
        <v>289</v>
      </c>
      <c r="E104">
        <v>-34.52550626</v>
      </c>
      <c r="G104" s="35"/>
      <c r="H104" t="s">
        <v>292</v>
      </c>
      <c r="I104">
        <v>-34.52550626</v>
      </c>
      <c r="Y104" s="104">
        <v>95</v>
      </c>
      <c r="Z104" s="104" t="s">
        <v>199</v>
      </c>
      <c r="AA104" s="104" t="s">
        <v>47</v>
      </c>
      <c r="AB104">
        <v>-3.5165330300000002</v>
      </c>
      <c r="AC104">
        <v>0</v>
      </c>
      <c r="AD104">
        <v>6.0405994759999997</v>
      </c>
      <c r="AE104">
        <v>-34.431439070000003</v>
      </c>
      <c r="AF104">
        <v>-33.552868109999999</v>
      </c>
    </row>
    <row r="105" spans="1:32" x14ac:dyDescent="0.2">
      <c r="A105" t="s">
        <v>290</v>
      </c>
      <c r="B105">
        <v>-4.9279290009999999</v>
      </c>
      <c r="D105" t="s">
        <v>290</v>
      </c>
      <c r="E105">
        <v>-4.9279290009999999</v>
      </c>
      <c r="G105" s="35"/>
      <c r="H105" t="s">
        <v>254</v>
      </c>
      <c r="I105">
        <v>-4.9279290009999999</v>
      </c>
      <c r="Y105" s="104">
        <v>96</v>
      </c>
      <c r="Z105" s="104" t="s">
        <v>199</v>
      </c>
      <c r="AA105" s="105" t="s">
        <v>48</v>
      </c>
      <c r="AB105">
        <v>-2.6032885860000001</v>
      </c>
      <c r="AC105">
        <v>0</v>
      </c>
      <c r="AD105">
        <v>0.73389318179999996</v>
      </c>
      <c r="AE105">
        <v>-38.191993080000003</v>
      </c>
      <c r="AF105">
        <v>-33.283709870000003</v>
      </c>
    </row>
    <row r="106" spans="1:32" x14ac:dyDescent="0.2">
      <c r="A106" s="11">
        <v>0.625</v>
      </c>
      <c r="D106" s="11">
        <v>0.625</v>
      </c>
      <c r="G106" s="35">
        <v>15</v>
      </c>
      <c r="Y106" s="104">
        <v>97</v>
      </c>
      <c r="Z106" s="104" t="s">
        <v>200</v>
      </c>
      <c r="AA106" s="104" t="s">
        <v>45</v>
      </c>
      <c r="AB106">
        <v>-4.8730250169999998</v>
      </c>
      <c r="AC106">
        <v>0</v>
      </c>
      <c r="AD106">
        <v>-7.7787432259999997E-2</v>
      </c>
      <c r="AE106">
        <v>-34.014281660000002</v>
      </c>
      <c r="AF106">
        <v>-2.3632169689999998</v>
      </c>
    </row>
    <row r="107" spans="1:32" x14ac:dyDescent="0.2">
      <c r="A107" t="s">
        <v>15</v>
      </c>
      <c r="D107" t="s">
        <v>15</v>
      </c>
      <c r="G107" s="35"/>
      <c r="Y107" s="104">
        <v>98</v>
      </c>
      <c r="Z107" s="104" t="s">
        <v>200</v>
      </c>
      <c r="AA107" s="104" t="s">
        <v>46</v>
      </c>
      <c r="AB107">
        <v>-32.041581790000002</v>
      </c>
      <c r="AC107">
        <v>0</v>
      </c>
      <c r="AD107">
        <v>0.67813086980000004</v>
      </c>
      <c r="AE107">
        <v>-34.359562889999999</v>
      </c>
      <c r="AF107">
        <v>-34.163398860000001</v>
      </c>
    </row>
    <row r="108" spans="1:32" x14ac:dyDescent="0.2">
      <c r="A108" t="s">
        <v>286</v>
      </c>
      <c r="B108">
        <v>-1.185022684</v>
      </c>
      <c r="D108" t="s">
        <v>286</v>
      </c>
      <c r="E108">
        <v>-1.185022684</v>
      </c>
      <c r="G108" s="35"/>
      <c r="H108" t="s">
        <v>13</v>
      </c>
      <c r="I108">
        <v>-1.185022684</v>
      </c>
      <c r="K108" t="str">
        <f t="array" ref="K108:O109">TRANSPOSE(H108:I112)</f>
        <v>PT</v>
      </c>
      <c r="L108" t="str">
        <v>car</v>
      </c>
      <c r="M108" t="str">
        <v>bike</v>
      </c>
      <c r="N108" t="str">
        <v>tele</v>
      </c>
      <c r="O108" t="str">
        <v>walk</v>
      </c>
      <c r="R108">
        <f t="array" ref="R108:V108">TRANSPOSE(I108:I112)</f>
        <v>-1.185022684</v>
      </c>
      <c r="S108">
        <v>0</v>
      </c>
      <c r="T108">
        <v>5.5626781159999998</v>
      </c>
      <c r="U108">
        <v>-23.92148297</v>
      </c>
      <c r="V108">
        <v>-7.2174450800000001</v>
      </c>
      <c r="Y108" s="104">
        <v>99</v>
      </c>
      <c r="Z108" s="104" t="s">
        <v>200</v>
      </c>
      <c r="AA108" s="104" t="s">
        <v>47</v>
      </c>
      <c r="AB108">
        <v>-1.496505915</v>
      </c>
      <c r="AC108">
        <v>0</v>
      </c>
      <c r="AD108">
        <v>6.2801596599999998</v>
      </c>
      <c r="AE108">
        <v>-34.929678959999997</v>
      </c>
      <c r="AF108">
        <v>-34.682228670000001</v>
      </c>
    </row>
    <row r="109" spans="1:32" x14ac:dyDescent="0.2">
      <c r="A109" t="s">
        <v>287</v>
      </c>
      <c r="B109">
        <v>0</v>
      </c>
      <c r="D109" t="s">
        <v>287</v>
      </c>
      <c r="E109">
        <v>0</v>
      </c>
      <c r="G109" s="35"/>
      <c r="H109" t="s">
        <v>115</v>
      </c>
      <c r="I109">
        <v>0</v>
      </c>
      <c r="K109">
        <v>-1.185022684</v>
      </c>
      <c r="L109">
        <v>0</v>
      </c>
      <c r="M109">
        <v>5.5626781159999998</v>
      </c>
      <c r="N109">
        <v>-23.92148297</v>
      </c>
      <c r="O109">
        <v>-7.2174450800000001</v>
      </c>
      <c r="Y109" s="104">
        <v>100</v>
      </c>
      <c r="Z109" s="105" t="s">
        <v>200</v>
      </c>
      <c r="AA109" s="105" t="s">
        <v>48</v>
      </c>
      <c r="AB109">
        <v>-2.0070536950000002</v>
      </c>
      <c r="AC109">
        <v>0</v>
      </c>
      <c r="AD109">
        <v>-12.926849389999999</v>
      </c>
      <c r="AE109">
        <v>-36.819402830000001</v>
      </c>
      <c r="AF109">
        <v>-36.901100569999997</v>
      </c>
    </row>
    <row r="110" spans="1:32" x14ac:dyDescent="0.2">
      <c r="A110" t="s">
        <v>288</v>
      </c>
      <c r="B110">
        <v>5.5626781159999998</v>
      </c>
      <c r="D110" t="s">
        <v>288</v>
      </c>
      <c r="E110">
        <v>5.5626781159999998</v>
      </c>
      <c r="G110" s="35"/>
      <c r="H110" t="s">
        <v>116</v>
      </c>
      <c r="I110">
        <v>5.5626781159999998</v>
      </c>
    </row>
    <row r="111" spans="1:32" x14ac:dyDescent="0.2">
      <c r="A111" t="s">
        <v>289</v>
      </c>
      <c r="B111">
        <v>-23.92148297</v>
      </c>
      <c r="D111" t="s">
        <v>289</v>
      </c>
      <c r="E111">
        <v>-23.92148297</v>
      </c>
      <c r="G111" s="35"/>
      <c r="H111" t="s">
        <v>292</v>
      </c>
      <c r="I111">
        <v>-23.92148297</v>
      </c>
    </row>
    <row r="112" spans="1:32" x14ac:dyDescent="0.2">
      <c r="A112" t="s">
        <v>290</v>
      </c>
      <c r="B112">
        <v>-7.2174450800000001</v>
      </c>
      <c r="D112" t="s">
        <v>290</v>
      </c>
      <c r="E112">
        <v>-7.2174450800000001</v>
      </c>
      <c r="G112" s="35"/>
      <c r="H112" t="s">
        <v>254</v>
      </c>
      <c r="I112">
        <v>-7.2174450800000001</v>
      </c>
    </row>
    <row r="113" spans="1:22" x14ac:dyDescent="0.2">
      <c r="A113" s="11">
        <v>0.66666666666666663</v>
      </c>
      <c r="D113" s="11">
        <v>0.66666666666666663</v>
      </c>
      <c r="G113" s="35">
        <v>16</v>
      </c>
    </row>
    <row r="114" spans="1:22" x14ac:dyDescent="0.2">
      <c r="A114" t="s">
        <v>15</v>
      </c>
      <c r="D114" t="s">
        <v>15</v>
      </c>
      <c r="G114" s="35"/>
    </row>
    <row r="115" spans="1:22" x14ac:dyDescent="0.2">
      <c r="A115" t="s">
        <v>286</v>
      </c>
      <c r="B115">
        <v>-1.4106731809999999</v>
      </c>
      <c r="D115" t="s">
        <v>286</v>
      </c>
      <c r="E115">
        <v>-1.4106731809999999</v>
      </c>
      <c r="G115" s="35"/>
      <c r="H115" t="s">
        <v>13</v>
      </c>
      <c r="I115">
        <v>-1.4106731809999999</v>
      </c>
      <c r="K115" t="str">
        <f t="array" ref="K115:O116">TRANSPOSE(H115:I119)</f>
        <v>PT</v>
      </c>
      <c r="L115" t="str">
        <v>car</v>
      </c>
      <c r="M115" t="str">
        <v>bike</v>
      </c>
      <c r="N115" t="str">
        <v>tele</v>
      </c>
      <c r="O115" t="str">
        <v>walk</v>
      </c>
      <c r="R115">
        <f t="array" ref="R115:V115">TRANSPOSE(I115:I119)</f>
        <v>-1.4106731809999999</v>
      </c>
      <c r="S115">
        <v>0</v>
      </c>
      <c r="T115">
        <v>-14.27744223</v>
      </c>
      <c r="U115">
        <v>-36.436394319999998</v>
      </c>
      <c r="V115">
        <v>-31.504525810000001</v>
      </c>
    </row>
    <row r="116" spans="1:22" x14ac:dyDescent="0.2">
      <c r="A116" t="s">
        <v>287</v>
      </c>
      <c r="B116">
        <v>0</v>
      </c>
      <c r="D116" t="s">
        <v>287</v>
      </c>
      <c r="E116">
        <v>0</v>
      </c>
      <c r="G116" s="35"/>
      <c r="H116" t="s">
        <v>115</v>
      </c>
      <c r="I116">
        <v>0</v>
      </c>
      <c r="K116">
        <v>-1.4106731809999999</v>
      </c>
      <c r="L116">
        <v>0</v>
      </c>
      <c r="M116">
        <v>-14.27744223</v>
      </c>
      <c r="N116">
        <v>-36.436394319999998</v>
      </c>
      <c r="O116">
        <v>-31.504525810000001</v>
      </c>
    </row>
    <row r="117" spans="1:22" x14ac:dyDescent="0.2">
      <c r="A117" t="s">
        <v>288</v>
      </c>
      <c r="B117">
        <v>-14.27744223</v>
      </c>
      <c r="D117" t="s">
        <v>288</v>
      </c>
      <c r="E117">
        <v>-14.27744223</v>
      </c>
      <c r="G117" s="35"/>
      <c r="H117" t="s">
        <v>116</v>
      </c>
      <c r="I117">
        <v>-14.27744223</v>
      </c>
    </row>
    <row r="118" spans="1:22" x14ac:dyDescent="0.2">
      <c r="A118" t="s">
        <v>289</v>
      </c>
      <c r="B118">
        <v>-36.436394319999998</v>
      </c>
      <c r="D118" t="s">
        <v>289</v>
      </c>
      <c r="E118">
        <v>-36.436394319999998</v>
      </c>
      <c r="G118" s="35"/>
      <c r="H118" t="s">
        <v>292</v>
      </c>
      <c r="I118">
        <v>-36.436394319999998</v>
      </c>
    </row>
    <row r="119" spans="1:22" x14ac:dyDescent="0.2">
      <c r="A119" t="s">
        <v>290</v>
      </c>
      <c r="B119">
        <v>-31.504525810000001</v>
      </c>
      <c r="D119" t="s">
        <v>290</v>
      </c>
      <c r="E119">
        <v>-31.504525810000001</v>
      </c>
      <c r="G119" s="35"/>
      <c r="H119" t="s">
        <v>254</v>
      </c>
      <c r="I119">
        <v>-31.504525810000001</v>
      </c>
    </row>
    <row r="120" spans="1:22" x14ac:dyDescent="0.2">
      <c r="A120" s="11">
        <v>0.70833333333333337</v>
      </c>
      <c r="D120" s="11">
        <v>0.70833333333333337</v>
      </c>
      <c r="G120" s="35">
        <v>17</v>
      </c>
    </row>
    <row r="121" spans="1:22" x14ac:dyDescent="0.2">
      <c r="A121" t="s">
        <v>15</v>
      </c>
      <c r="D121" t="s">
        <v>15</v>
      </c>
      <c r="G121" s="35"/>
    </row>
    <row r="122" spans="1:22" x14ac:dyDescent="0.2">
      <c r="A122" t="s">
        <v>286</v>
      </c>
      <c r="B122">
        <v>-2.5483733110000002</v>
      </c>
      <c r="D122" t="s">
        <v>286</v>
      </c>
      <c r="E122">
        <v>-2.5483733110000002</v>
      </c>
      <c r="G122" s="35"/>
      <c r="H122" t="s">
        <v>13</v>
      </c>
      <c r="I122">
        <v>-2.5483733110000002</v>
      </c>
      <c r="K122" t="str">
        <f t="array" ref="K122:O123">TRANSPOSE(H122:I126)</f>
        <v>PT</v>
      </c>
      <c r="L122" t="str">
        <v>car</v>
      </c>
      <c r="M122" t="str">
        <v>bike</v>
      </c>
      <c r="N122" t="str">
        <v>tele</v>
      </c>
      <c r="O122" t="str">
        <v>walk</v>
      </c>
      <c r="R122">
        <f t="array" ref="R122:V122">TRANSPOSE(I122:I126)</f>
        <v>-2.5483733110000002</v>
      </c>
      <c r="S122">
        <v>0</v>
      </c>
      <c r="T122">
        <v>0.53366944250000004</v>
      </c>
      <c r="U122">
        <v>-33.49747215</v>
      </c>
      <c r="V122">
        <v>-1.1988970269999999</v>
      </c>
    </row>
    <row r="123" spans="1:22" x14ac:dyDescent="0.2">
      <c r="A123" t="s">
        <v>287</v>
      </c>
      <c r="B123">
        <v>0</v>
      </c>
      <c r="D123" t="s">
        <v>287</v>
      </c>
      <c r="E123">
        <v>0</v>
      </c>
      <c r="G123" s="35"/>
      <c r="H123" t="s">
        <v>115</v>
      </c>
      <c r="I123">
        <v>0</v>
      </c>
      <c r="K123">
        <v>-2.5483733110000002</v>
      </c>
      <c r="L123">
        <v>0</v>
      </c>
      <c r="M123">
        <v>0.53366944250000004</v>
      </c>
      <c r="N123">
        <v>-33.49747215</v>
      </c>
      <c r="O123">
        <v>-1.1988970269999999</v>
      </c>
    </row>
    <row r="124" spans="1:22" x14ac:dyDescent="0.2">
      <c r="A124" t="s">
        <v>288</v>
      </c>
      <c r="B124">
        <v>0.53366944250000004</v>
      </c>
      <c r="D124" t="s">
        <v>288</v>
      </c>
      <c r="E124">
        <v>0.53366944250000004</v>
      </c>
      <c r="G124" s="35"/>
      <c r="H124" t="s">
        <v>116</v>
      </c>
      <c r="I124">
        <v>0.53366944250000004</v>
      </c>
    </row>
    <row r="125" spans="1:22" x14ac:dyDescent="0.2">
      <c r="A125" t="s">
        <v>289</v>
      </c>
      <c r="B125">
        <v>-33.49747215</v>
      </c>
      <c r="D125" t="s">
        <v>289</v>
      </c>
      <c r="E125">
        <v>-33.49747215</v>
      </c>
      <c r="G125" s="35"/>
      <c r="H125" t="s">
        <v>292</v>
      </c>
      <c r="I125">
        <v>-33.49747215</v>
      </c>
    </row>
    <row r="126" spans="1:22" x14ac:dyDescent="0.2">
      <c r="A126" t="s">
        <v>290</v>
      </c>
      <c r="B126">
        <v>-1.1988970269999999</v>
      </c>
      <c r="D126" t="s">
        <v>290</v>
      </c>
      <c r="E126">
        <v>-1.1988970269999999</v>
      </c>
      <c r="G126" s="35"/>
      <c r="H126" t="s">
        <v>254</v>
      </c>
      <c r="I126">
        <v>-1.1988970269999999</v>
      </c>
    </row>
    <row r="127" spans="1:22" x14ac:dyDescent="0.2">
      <c r="A127" s="11">
        <v>0.75</v>
      </c>
      <c r="D127" s="11">
        <v>0.75</v>
      </c>
      <c r="G127" s="35">
        <v>18</v>
      </c>
    </row>
    <row r="128" spans="1:22" x14ac:dyDescent="0.2">
      <c r="A128" t="s">
        <v>15</v>
      </c>
      <c r="D128" t="s">
        <v>15</v>
      </c>
      <c r="G128" s="35"/>
    </row>
    <row r="129" spans="1:22" x14ac:dyDescent="0.2">
      <c r="A129" t="s">
        <v>286</v>
      </c>
      <c r="B129">
        <v>-1.274337619</v>
      </c>
      <c r="D129" t="s">
        <v>286</v>
      </c>
      <c r="E129">
        <v>-1.274337619</v>
      </c>
      <c r="G129" s="35"/>
      <c r="H129" t="s">
        <v>13</v>
      </c>
      <c r="I129">
        <v>-1.274337619</v>
      </c>
      <c r="K129" t="str">
        <f t="array" ref="K129:O130">TRANSPOSE(H129:I133)</f>
        <v>PT</v>
      </c>
      <c r="L129" t="str">
        <v>car</v>
      </c>
      <c r="M129" t="str">
        <v>bike</v>
      </c>
      <c r="N129" t="str">
        <v>tele</v>
      </c>
      <c r="O129" t="str">
        <v>walk</v>
      </c>
      <c r="R129">
        <f t="array" ref="R129:V129">TRANSPOSE(I129:I133)</f>
        <v>-1.274337619</v>
      </c>
      <c r="S129">
        <v>0</v>
      </c>
      <c r="T129">
        <v>2.3813163089999998</v>
      </c>
      <c r="U129">
        <v>-32.567485429999998</v>
      </c>
      <c r="V129">
        <v>-7.1248306079999999</v>
      </c>
    </row>
    <row r="130" spans="1:22" x14ac:dyDescent="0.2">
      <c r="A130" t="s">
        <v>287</v>
      </c>
      <c r="B130">
        <v>0</v>
      </c>
      <c r="D130" t="s">
        <v>287</v>
      </c>
      <c r="E130">
        <v>0</v>
      </c>
      <c r="G130" s="35"/>
      <c r="H130" t="s">
        <v>115</v>
      </c>
      <c r="I130">
        <v>0</v>
      </c>
      <c r="K130">
        <v>-1.274337619</v>
      </c>
      <c r="L130">
        <v>0</v>
      </c>
      <c r="M130">
        <v>2.3813163089999998</v>
      </c>
      <c r="N130">
        <v>-32.567485429999998</v>
      </c>
      <c r="O130">
        <v>-7.1248306079999999</v>
      </c>
    </row>
    <row r="131" spans="1:22" x14ac:dyDescent="0.2">
      <c r="A131" t="s">
        <v>288</v>
      </c>
      <c r="B131">
        <v>2.3813163089999998</v>
      </c>
      <c r="D131" t="s">
        <v>288</v>
      </c>
      <c r="E131">
        <v>2.3813163089999998</v>
      </c>
      <c r="G131" s="35"/>
      <c r="H131" t="s">
        <v>116</v>
      </c>
      <c r="I131">
        <v>2.3813163089999998</v>
      </c>
    </row>
    <row r="132" spans="1:22" x14ac:dyDescent="0.2">
      <c r="A132" t="s">
        <v>289</v>
      </c>
      <c r="B132">
        <v>-32.567485429999998</v>
      </c>
      <c r="D132" t="s">
        <v>289</v>
      </c>
      <c r="E132">
        <v>-32.567485429999998</v>
      </c>
      <c r="G132" s="35"/>
      <c r="H132" t="s">
        <v>292</v>
      </c>
      <c r="I132">
        <v>-32.567485429999998</v>
      </c>
    </row>
    <row r="133" spans="1:22" x14ac:dyDescent="0.2">
      <c r="A133" t="s">
        <v>290</v>
      </c>
      <c r="B133">
        <v>-7.1248306079999999</v>
      </c>
      <c r="D133" t="s">
        <v>290</v>
      </c>
      <c r="E133">
        <v>-7.1248306079999999</v>
      </c>
      <c r="G133" s="35"/>
      <c r="H133" t="s">
        <v>254</v>
      </c>
      <c r="I133">
        <v>-7.1248306079999999</v>
      </c>
    </row>
    <row r="134" spans="1:22" x14ac:dyDescent="0.2">
      <c r="A134" s="11">
        <v>0.79166666666666663</v>
      </c>
      <c r="D134" s="11">
        <v>0.79166666666666663</v>
      </c>
      <c r="G134" s="35">
        <v>19</v>
      </c>
    </row>
    <row r="135" spans="1:22" x14ac:dyDescent="0.2">
      <c r="A135" t="s">
        <v>15</v>
      </c>
      <c r="D135" t="s">
        <v>15</v>
      </c>
      <c r="G135" s="35"/>
    </row>
    <row r="136" spans="1:22" x14ac:dyDescent="0.2">
      <c r="A136" t="s">
        <v>286</v>
      </c>
      <c r="B136">
        <v>-0.53896332550000003</v>
      </c>
      <c r="D136" t="s">
        <v>286</v>
      </c>
      <c r="E136">
        <v>-0.53896332550000003</v>
      </c>
      <c r="G136" s="35"/>
      <c r="H136" t="s">
        <v>13</v>
      </c>
      <c r="I136">
        <v>-0.53896332550000003</v>
      </c>
      <c r="K136" t="str">
        <f t="array" ref="K136:O137">TRANSPOSE(H136:I140)</f>
        <v>PT</v>
      </c>
      <c r="L136" t="str">
        <v>car</v>
      </c>
      <c r="M136" t="str">
        <v>bike</v>
      </c>
      <c r="N136" t="str">
        <v>tele</v>
      </c>
      <c r="O136" t="str">
        <v>walk</v>
      </c>
      <c r="R136">
        <f t="array" ref="R136:V136">TRANSPOSE(I136:I140)</f>
        <v>-0.53896332550000003</v>
      </c>
      <c r="S136">
        <v>0</v>
      </c>
      <c r="T136">
        <v>6.0746254300000002</v>
      </c>
      <c r="U136">
        <v>-33.545200100000002</v>
      </c>
      <c r="V136">
        <v>-33.713370740000002</v>
      </c>
    </row>
    <row r="137" spans="1:22" x14ac:dyDescent="0.2">
      <c r="A137" t="s">
        <v>287</v>
      </c>
      <c r="B137">
        <v>0</v>
      </c>
      <c r="D137" t="s">
        <v>287</v>
      </c>
      <c r="E137">
        <v>0</v>
      </c>
      <c r="G137" s="35"/>
      <c r="H137" t="s">
        <v>115</v>
      </c>
      <c r="I137">
        <v>0</v>
      </c>
      <c r="K137">
        <v>-0.53896332550000003</v>
      </c>
      <c r="L137">
        <v>0</v>
      </c>
      <c r="M137">
        <v>6.0746254300000002</v>
      </c>
      <c r="N137">
        <v>-33.545200100000002</v>
      </c>
      <c r="O137">
        <v>-33.713370740000002</v>
      </c>
    </row>
    <row r="138" spans="1:22" x14ac:dyDescent="0.2">
      <c r="A138" t="s">
        <v>288</v>
      </c>
      <c r="B138">
        <v>6.0746254300000002</v>
      </c>
      <c r="D138" t="s">
        <v>288</v>
      </c>
      <c r="E138">
        <v>6.0746254300000002</v>
      </c>
      <c r="G138" s="35"/>
      <c r="H138" t="s">
        <v>116</v>
      </c>
      <c r="I138">
        <v>6.0746254300000002</v>
      </c>
    </row>
    <row r="139" spans="1:22" x14ac:dyDescent="0.2">
      <c r="A139" t="s">
        <v>289</v>
      </c>
      <c r="B139">
        <v>-33.545200100000002</v>
      </c>
      <c r="D139" t="s">
        <v>289</v>
      </c>
      <c r="E139">
        <v>-33.545200100000002</v>
      </c>
      <c r="G139" s="35"/>
      <c r="H139" t="s">
        <v>292</v>
      </c>
      <c r="I139">
        <v>-33.545200100000002</v>
      </c>
    </row>
    <row r="140" spans="1:22" x14ac:dyDescent="0.2">
      <c r="A140" t="s">
        <v>290</v>
      </c>
      <c r="B140">
        <v>-33.713370740000002</v>
      </c>
      <c r="D140" t="s">
        <v>290</v>
      </c>
      <c r="E140">
        <v>-33.713370740000002</v>
      </c>
      <c r="G140" s="35"/>
      <c r="H140" t="s">
        <v>254</v>
      </c>
      <c r="I140">
        <v>-33.713370740000002</v>
      </c>
    </row>
    <row r="141" spans="1:22" x14ac:dyDescent="0.2">
      <c r="A141" s="11">
        <v>0.83333333333333337</v>
      </c>
      <c r="D141" s="11">
        <v>0.83333333333333337</v>
      </c>
      <c r="G141" s="35">
        <v>20</v>
      </c>
    </row>
    <row r="142" spans="1:22" x14ac:dyDescent="0.2">
      <c r="A142" t="s">
        <v>15</v>
      </c>
      <c r="D142" t="s">
        <v>15</v>
      </c>
      <c r="G142" s="35"/>
    </row>
    <row r="143" spans="1:22" x14ac:dyDescent="0.2">
      <c r="A143" t="s">
        <v>286</v>
      </c>
      <c r="B143">
        <v>2.0697526480000001</v>
      </c>
      <c r="D143" t="s">
        <v>286</v>
      </c>
      <c r="E143">
        <v>2.0697526480000001</v>
      </c>
      <c r="G143" s="35"/>
      <c r="H143" t="s">
        <v>13</v>
      </c>
      <c r="I143">
        <v>2.0697526480000001</v>
      </c>
      <c r="K143" t="str">
        <f t="array" ref="K143:O144">TRANSPOSE(H143:I147)</f>
        <v>PT</v>
      </c>
      <c r="L143" t="str">
        <v>car</v>
      </c>
      <c r="M143" t="str">
        <v>bike</v>
      </c>
      <c r="N143" t="str">
        <v>tele</v>
      </c>
      <c r="O143" t="str">
        <v>walk</v>
      </c>
      <c r="R143">
        <f t="array" ref="R143:V143">TRANSPOSE(I143:I147)</f>
        <v>2.0697526480000001</v>
      </c>
      <c r="S143">
        <v>0</v>
      </c>
      <c r="T143">
        <v>2.3798902220000002</v>
      </c>
      <c r="U143">
        <v>-37.957888969999999</v>
      </c>
      <c r="V143">
        <v>-38.563778929999998</v>
      </c>
    </row>
    <row r="144" spans="1:22" x14ac:dyDescent="0.2">
      <c r="A144" t="s">
        <v>287</v>
      </c>
      <c r="B144">
        <v>0</v>
      </c>
      <c r="D144" t="s">
        <v>287</v>
      </c>
      <c r="E144">
        <v>0</v>
      </c>
      <c r="G144" s="35"/>
      <c r="H144" t="s">
        <v>115</v>
      </c>
      <c r="I144">
        <v>0</v>
      </c>
      <c r="K144">
        <v>2.0697526480000001</v>
      </c>
      <c r="L144">
        <v>0</v>
      </c>
      <c r="M144">
        <v>2.3798902220000002</v>
      </c>
      <c r="N144">
        <v>-37.957888969999999</v>
      </c>
      <c r="O144">
        <v>-38.563778929999998</v>
      </c>
    </row>
    <row r="145" spans="1:22" x14ac:dyDescent="0.2">
      <c r="A145" t="s">
        <v>288</v>
      </c>
      <c r="B145">
        <v>2.3798902220000002</v>
      </c>
      <c r="D145" t="s">
        <v>288</v>
      </c>
      <c r="E145">
        <v>2.3798902220000002</v>
      </c>
      <c r="G145" s="35"/>
      <c r="H145" t="s">
        <v>116</v>
      </c>
      <c r="I145">
        <v>2.3798902220000002</v>
      </c>
    </row>
    <row r="146" spans="1:22" x14ac:dyDescent="0.2">
      <c r="A146" t="s">
        <v>289</v>
      </c>
      <c r="B146">
        <v>-37.957888969999999</v>
      </c>
      <c r="D146" t="s">
        <v>289</v>
      </c>
      <c r="E146">
        <v>-37.957888969999999</v>
      </c>
      <c r="G146" s="35"/>
      <c r="H146" t="s">
        <v>292</v>
      </c>
      <c r="I146">
        <v>-37.957888969999999</v>
      </c>
    </row>
    <row r="147" spans="1:22" x14ac:dyDescent="0.2">
      <c r="A147" t="s">
        <v>290</v>
      </c>
      <c r="B147">
        <v>-38.563778929999998</v>
      </c>
      <c r="D147" t="s">
        <v>290</v>
      </c>
      <c r="E147">
        <v>-38.563778929999998</v>
      </c>
      <c r="G147" s="35"/>
      <c r="H147" t="s">
        <v>254</v>
      </c>
      <c r="I147">
        <v>-38.563778929999998</v>
      </c>
    </row>
    <row r="148" spans="1:22" x14ac:dyDescent="0.2">
      <c r="A148" s="11">
        <v>0.875</v>
      </c>
      <c r="D148" s="11">
        <v>0.875</v>
      </c>
      <c r="G148" s="35">
        <v>21</v>
      </c>
    </row>
    <row r="149" spans="1:22" x14ac:dyDescent="0.2">
      <c r="A149" t="s">
        <v>15</v>
      </c>
      <c r="D149" t="s">
        <v>15</v>
      </c>
      <c r="G149" s="35"/>
    </row>
    <row r="150" spans="1:22" x14ac:dyDescent="0.2">
      <c r="A150" t="s">
        <v>286</v>
      </c>
      <c r="B150">
        <v>-3.251713928</v>
      </c>
      <c r="D150" t="s">
        <v>286</v>
      </c>
      <c r="E150">
        <v>-3.251713928</v>
      </c>
      <c r="G150" s="35"/>
      <c r="H150" t="s">
        <v>13</v>
      </c>
      <c r="I150">
        <v>-3.251713928</v>
      </c>
      <c r="K150" t="str">
        <f t="array" ref="K150:O151">TRANSPOSE(H150:I154)</f>
        <v>PT</v>
      </c>
      <c r="L150" t="str">
        <v>car</v>
      </c>
      <c r="M150" t="str">
        <v>bike</v>
      </c>
      <c r="N150" t="str">
        <v>tele</v>
      </c>
      <c r="O150" t="str">
        <v>walk</v>
      </c>
      <c r="R150">
        <f t="array" ref="R150:V150">TRANSPOSE(I150:I154)</f>
        <v>-3.251713928</v>
      </c>
      <c r="S150">
        <v>0</v>
      </c>
      <c r="T150">
        <v>0.92060762829999998</v>
      </c>
      <c r="U150">
        <v>-3.6104741169999999</v>
      </c>
      <c r="V150">
        <v>-1.7466778089999999</v>
      </c>
    </row>
    <row r="151" spans="1:22" x14ac:dyDescent="0.2">
      <c r="A151" t="s">
        <v>287</v>
      </c>
      <c r="B151">
        <v>0</v>
      </c>
      <c r="D151" t="s">
        <v>287</v>
      </c>
      <c r="E151">
        <v>0</v>
      </c>
      <c r="G151" s="35"/>
      <c r="H151" t="s">
        <v>115</v>
      </c>
      <c r="I151">
        <v>0</v>
      </c>
      <c r="K151">
        <v>-3.251713928</v>
      </c>
      <c r="L151">
        <v>0</v>
      </c>
      <c r="M151">
        <v>0.92060762829999998</v>
      </c>
      <c r="N151">
        <v>-3.6104741169999999</v>
      </c>
      <c r="O151">
        <v>-1.7466778089999999</v>
      </c>
    </row>
    <row r="152" spans="1:22" x14ac:dyDescent="0.2">
      <c r="A152" t="s">
        <v>288</v>
      </c>
      <c r="B152">
        <v>0.92060762829999998</v>
      </c>
      <c r="D152" t="s">
        <v>288</v>
      </c>
      <c r="E152">
        <v>0.92060762829999998</v>
      </c>
      <c r="G152" s="35"/>
      <c r="H152" t="s">
        <v>116</v>
      </c>
      <c r="I152">
        <v>0.92060762829999998</v>
      </c>
    </row>
    <row r="153" spans="1:22" x14ac:dyDescent="0.2">
      <c r="A153" t="s">
        <v>289</v>
      </c>
      <c r="B153">
        <v>-3.6104741169999999</v>
      </c>
      <c r="D153" t="s">
        <v>289</v>
      </c>
      <c r="E153">
        <v>-3.6104741169999999</v>
      </c>
      <c r="G153" s="35"/>
      <c r="H153" t="s">
        <v>292</v>
      </c>
      <c r="I153">
        <v>-3.6104741169999999</v>
      </c>
    </row>
    <row r="154" spans="1:22" x14ac:dyDescent="0.2">
      <c r="A154" t="s">
        <v>290</v>
      </c>
      <c r="B154">
        <v>-1.7466778089999999</v>
      </c>
      <c r="D154" t="s">
        <v>290</v>
      </c>
      <c r="E154">
        <v>-1.7466778089999999</v>
      </c>
      <c r="G154" s="35"/>
      <c r="H154" t="s">
        <v>254</v>
      </c>
      <c r="I154">
        <v>-1.7466778089999999</v>
      </c>
    </row>
    <row r="155" spans="1:22" x14ac:dyDescent="0.2">
      <c r="A155" s="11">
        <v>0.91666666666666663</v>
      </c>
      <c r="D155" s="11">
        <v>0.91666666666666663</v>
      </c>
      <c r="G155" s="35">
        <v>22</v>
      </c>
    </row>
    <row r="156" spans="1:22" x14ac:dyDescent="0.2">
      <c r="A156" t="s">
        <v>15</v>
      </c>
      <c r="D156" t="s">
        <v>15</v>
      </c>
      <c r="G156" s="35"/>
    </row>
    <row r="157" spans="1:22" x14ac:dyDescent="0.2">
      <c r="A157" t="s">
        <v>286</v>
      </c>
      <c r="B157">
        <v>-2.0916095619999999</v>
      </c>
      <c r="D157" t="s">
        <v>286</v>
      </c>
      <c r="E157">
        <v>-2.199609562</v>
      </c>
      <c r="G157" s="35"/>
      <c r="H157" t="s">
        <v>13</v>
      </c>
      <c r="I157">
        <v>-2.0916095619999999</v>
      </c>
      <c r="K157" t="str">
        <f t="array" ref="K157:O158">TRANSPOSE(H157:I161)</f>
        <v>PT</v>
      </c>
      <c r="L157" t="str">
        <v>car</v>
      </c>
      <c r="M157" t="str">
        <v>bike</v>
      </c>
      <c r="N157" t="str">
        <v>tele</v>
      </c>
      <c r="O157" t="str">
        <v>walk</v>
      </c>
      <c r="R157">
        <f t="array" ref="R157:V157">TRANSPOSE(I157:I161)</f>
        <v>-2.0916095619999999</v>
      </c>
      <c r="S157">
        <v>0</v>
      </c>
      <c r="T157">
        <v>2.0621332940000001</v>
      </c>
      <c r="U157">
        <v>-2.9979137850000002</v>
      </c>
      <c r="V157">
        <v>-6.5229031099999997</v>
      </c>
    </row>
    <row r="158" spans="1:22" x14ac:dyDescent="0.2">
      <c r="A158" t="s">
        <v>287</v>
      </c>
      <c r="B158">
        <v>0</v>
      </c>
      <c r="D158" t="s">
        <v>287</v>
      </c>
      <c r="E158">
        <v>0</v>
      </c>
      <c r="G158" s="35"/>
      <c r="H158" t="s">
        <v>115</v>
      </c>
      <c r="I158">
        <v>0</v>
      </c>
      <c r="K158">
        <v>-2.0916095619999999</v>
      </c>
      <c r="L158">
        <v>0</v>
      </c>
      <c r="M158">
        <v>2.0621332940000001</v>
      </c>
      <c r="N158">
        <v>-2.9979137850000002</v>
      </c>
      <c r="O158">
        <v>-6.5229031099999997</v>
      </c>
    </row>
    <row r="159" spans="1:22" x14ac:dyDescent="0.2">
      <c r="A159" t="s">
        <v>288</v>
      </c>
      <c r="B159">
        <v>2.0621332940000001</v>
      </c>
      <c r="D159" t="s">
        <v>288</v>
      </c>
      <c r="E159">
        <v>2.0621332940000001</v>
      </c>
      <c r="G159" s="35"/>
      <c r="H159" t="s">
        <v>116</v>
      </c>
      <c r="I159">
        <v>2.0621332940000001</v>
      </c>
    </row>
    <row r="160" spans="1:22" x14ac:dyDescent="0.2">
      <c r="A160" t="s">
        <v>289</v>
      </c>
      <c r="B160">
        <v>-2.9979137850000002</v>
      </c>
      <c r="D160" t="s">
        <v>289</v>
      </c>
      <c r="E160">
        <v>-2.9979137850000002</v>
      </c>
      <c r="G160" s="35"/>
      <c r="H160" t="s">
        <v>292</v>
      </c>
      <c r="I160">
        <v>-2.9979137850000002</v>
      </c>
    </row>
    <row r="161" spans="1:22" x14ac:dyDescent="0.2">
      <c r="A161" t="s">
        <v>290</v>
      </c>
      <c r="B161">
        <v>-6.5229031099999997</v>
      </c>
      <c r="D161" t="s">
        <v>290</v>
      </c>
      <c r="E161">
        <v>-6.5229030850000003</v>
      </c>
      <c r="G161" s="35"/>
      <c r="H161" t="s">
        <v>254</v>
      </c>
      <c r="I161">
        <v>-6.5229031099999997</v>
      </c>
    </row>
    <row r="162" spans="1:22" x14ac:dyDescent="0.2">
      <c r="A162" s="11">
        <v>0.95833333333333337</v>
      </c>
      <c r="D162" s="11">
        <v>0.95833333333333337</v>
      </c>
      <c r="G162" s="35">
        <v>23</v>
      </c>
    </row>
    <row r="163" spans="1:22" x14ac:dyDescent="0.2">
      <c r="A163" t="s">
        <v>15</v>
      </c>
      <c r="D163" t="s">
        <v>15</v>
      </c>
      <c r="G163" s="35"/>
    </row>
    <row r="164" spans="1:22" x14ac:dyDescent="0.2">
      <c r="A164" t="s">
        <v>286</v>
      </c>
      <c r="B164">
        <v>-1.8858161170000001</v>
      </c>
      <c r="D164" t="s">
        <v>286</v>
      </c>
      <c r="E164">
        <v>-2.011816117</v>
      </c>
      <c r="G164" s="35"/>
      <c r="H164" t="s">
        <v>13</v>
      </c>
      <c r="I164">
        <v>-1.8858161170000001</v>
      </c>
      <c r="K164" t="str">
        <f t="array" ref="K164:O165">TRANSPOSE(H164:I168)</f>
        <v>PT</v>
      </c>
      <c r="L164" t="str">
        <v>car</v>
      </c>
      <c r="M164" t="str">
        <v>bike</v>
      </c>
      <c r="N164" t="str">
        <v>tele</v>
      </c>
      <c r="O164" t="str">
        <v>walk</v>
      </c>
      <c r="R164">
        <f t="array" ref="R164:V164">TRANSPOSE(I164:I168)</f>
        <v>-1.8858161170000001</v>
      </c>
      <c r="S164">
        <v>0</v>
      </c>
      <c r="T164">
        <v>3.7587722440000002</v>
      </c>
      <c r="U164">
        <v>-3.8262141359999999</v>
      </c>
      <c r="V164">
        <v>-7.9202163759999999</v>
      </c>
    </row>
    <row r="165" spans="1:22" x14ac:dyDescent="0.2">
      <c r="A165" t="s">
        <v>287</v>
      </c>
      <c r="B165">
        <v>0</v>
      </c>
      <c r="D165" t="s">
        <v>287</v>
      </c>
      <c r="E165">
        <v>0</v>
      </c>
      <c r="G165" s="35"/>
      <c r="H165" t="s">
        <v>115</v>
      </c>
      <c r="I165">
        <v>0</v>
      </c>
      <c r="K165">
        <v>-1.8858161170000001</v>
      </c>
      <c r="L165">
        <v>0</v>
      </c>
      <c r="M165">
        <v>3.7587722440000002</v>
      </c>
      <c r="N165">
        <v>-3.8262141359999999</v>
      </c>
      <c r="O165">
        <v>-7.9202163759999999</v>
      </c>
    </row>
    <row r="166" spans="1:22" x14ac:dyDescent="0.2">
      <c r="A166" t="s">
        <v>288</v>
      </c>
      <c r="B166">
        <v>3.7587722440000002</v>
      </c>
      <c r="D166" t="s">
        <v>288</v>
      </c>
      <c r="E166">
        <v>3.7587722440000002</v>
      </c>
      <c r="G166" s="35"/>
      <c r="H166" t="s">
        <v>116</v>
      </c>
      <c r="I166">
        <v>3.7587722440000002</v>
      </c>
    </row>
    <row r="167" spans="1:22" x14ac:dyDescent="0.2">
      <c r="A167" t="s">
        <v>289</v>
      </c>
      <c r="B167">
        <v>-3.8262141359999999</v>
      </c>
      <c r="D167" t="s">
        <v>289</v>
      </c>
      <c r="E167">
        <v>-3.8262141359999999</v>
      </c>
      <c r="G167" s="35"/>
      <c r="H167" t="s">
        <v>292</v>
      </c>
      <c r="I167">
        <v>-3.8262141359999999</v>
      </c>
    </row>
    <row r="168" spans="1:22" x14ac:dyDescent="0.2">
      <c r="A168" t="s">
        <v>290</v>
      </c>
      <c r="B168">
        <v>-7.9202163759999999</v>
      </c>
      <c r="D168" t="s">
        <v>290</v>
      </c>
      <c r="E168">
        <v>-7.920216377</v>
      </c>
      <c r="G168" s="35"/>
      <c r="H168" t="s">
        <v>254</v>
      </c>
      <c r="I168">
        <v>-7.9202163759999999</v>
      </c>
    </row>
    <row r="169" spans="1:22" x14ac:dyDescent="0.2">
      <c r="A169" s="120">
        <v>1</v>
      </c>
      <c r="D169" s="120">
        <v>1</v>
      </c>
      <c r="G169" s="35">
        <v>24</v>
      </c>
    </row>
    <row r="170" spans="1:22" x14ac:dyDescent="0.2">
      <c r="A170" t="s">
        <v>15</v>
      </c>
      <c r="D170" t="s">
        <v>15</v>
      </c>
      <c r="G170" s="35"/>
    </row>
    <row r="171" spans="1:22" x14ac:dyDescent="0.2">
      <c r="A171" t="s">
        <v>286</v>
      </c>
      <c r="B171">
        <v>-2.1502946010000001</v>
      </c>
      <c r="D171" t="s">
        <v>286</v>
      </c>
      <c r="E171">
        <v>-2.3482946010000001</v>
      </c>
      <c r="G171" s="35"/>
      <c r="H171" t="s">
        <v>13</v>
      </c>
      <c r="I171">
        <v>-2.1502946010000001</v>
      </c>
      <c r="K171" t="str">
        <f t="array" ref="K171:O172">TRANSPOSE(H171:I175)</f>
        <v>PT</v>
      </c>
      <c r="L171" t="str">
        <v>car</v>
      </c>
      <c r="M171" t="str">
        <v>bike</v>
      </c>
      <c r="N171" t="str">
        <v>tele</v>
      </c>
      <c r="O171" t="str">
        <v>walk</v>
      </c>
      <c r="R171">
        <f t="array" ref="R171:V171">TRANSPOSE(I171:I175)</f>
        <v>-2.1502946010000001</v>
      </c>
      <c r="S171">
        <v>0</v>
      </c>
      <c r="T171">
        <v>-6.0628672149999998</v>
      </c>
      <c r="U171">
        <v>-4.8592190349999997</v>
      </c>
      <c r="V171">
        <v>-9.0270794120000009</v>
      </c>
    </row>
    <row r="172" spans="1:22" x14ac:dyDescent="0.2">
      <c r="A172" t="s">
        <v>287</v>
      </c>
      <c r="B172">
        <v>0</v>
      </c>
      <c r="D172" t="s">
        <v>287</v>
      </c>
      <c r="E172">
        <v>0</v>
      </c>
      <c r="G172" s="35"/>
      <c r="H172" t="s">
        <v>115</v>
      </c>
      <c r="I172">
        <v>0</v>
      </c>
      <c r="K172">
        <v>-2.1502946010000001</v>
      </c>
      <c r="L172">
        <v>0</v>
      </c>
      <c r="M172">
        <v>-6.0628672149999998</v>
      </c>
      <c r="N172">
        <v>-4.8592190349999997</v>
      </c>
      <c r="O172">
        <v>-9.0270794120000009</v>
      </c>
    </row>
    <row r="173" spans="1:22" x14ac:dyDescent="0.2">
      <c r="A173" t="s">
        <v>288</v>
      </c>
      <c r="B173">
        <v>-6.0628672149999998</v>
      </c>
      <c r="D173" t="s">
        <v>288</v>
      </c>
      <c r="E173">
        <v>-8.2333841420000002</v>
      </c>
      <c r="G173" s="35"/>
      <c r="H173" t="s">
        <v>116</v>
      </c>
      <c r="I173">
        <v>-6.0628672149999998</v>
      </c>
    </row>
    <row r="174" spans="1:22" x14ac:dyDescent="0.2">
      <c r="A174" t="s">
        <v>289</v>
      </c>
      <c r="B174">
        <v>-4.8592190349999997</v>
      </c>
      <c r="D174" t="s">
        <v>289</v>
      </c>
      <c r="E174">
        <v>-4.8592190349999997</v>
      </c>
      <c r="G174" s="35"/>
      <c r="H174" t="s">
        <v>292</v>
      </c>
      <c r="I174">
        <v>-4.8592190349999997</v>
      </c>
    </row>
    <row r="175" spans="1:22" x14ac:dyDescent="0.2">
      <c r="A175" t="s">
        <v>290</v>
      </c>
      <c r="B175">
        <v>-9.0270794120000009</v>
      </c>
      <c r="D175" t="s">
        <v>290</v>
      </c>
      <c r="E175">
        <v>-9.0270794179999996</v>
      </c>
      <c r="G175" s="35"/>
      <c r="H175" t="s">
        <v>254</v>
      </c>
      <c r="I175">
        <v>-9.0270794120000009</v>
      </c>
    </row>
    <row r="176" spans="1:22" x14ac:dyDescent="0.2">
      <c r="A176" s="120">
        <v>1.0416666666666667</v>
      </c>
      <c r="D176" s="120">
        <v>1.0416666666666667</v>
      </c>
      <c r="G176" s="35">
        <v>25</v>
      </c>
    </row>
    <row r="177" spans="1:22" x14ac:dyDescent="0.2">
      <c r="A177" t="s">
        <v>15</v>
      </c>
      <c r="D177" t="s">
        <v>15</v>
      </c>
      <c r="G177" s="35"/>
    </row>
    <row r="178" spans="1:22" x14ac:dyDescent="0.2">
      <c r="A178" t="s">
        <v>286</v>
      </c>
      <c r="B178">
        <v>-2.3376608000000001</v>
      </c>
      <c r="D178" t="s">
        <v>286</v>
      </c>
      <c r="E178">
        <v>-2.3376608000000001</v>
      </c>
      <c r="G178" s="35"/>
      <c r="H178" t="s">
        <v>13</v>
      </c>
      <c r="I178">
        <v>-2.3376608000000001</v>
      </c>
      <c r="K178" t="str">
        <f t="array" ref="K178:O179">TRANSPOSE(H178:I182)</f>
        <v>PT</v>
      </c>
      <c r="L178" t="str">
        <v>car</v>
      </c>
      <c r="M178" t="str">
        <v>bike</v>
      </c>
      <c r="N178" t="str">
        <v>tele</v>
      </c>
      <c r="O178" t="str">
        <v>walk</v>
      </c>
      <c r="R178">
        <f t="array" ref="R178:V178">TRANSPOSE(I178:I182)</f>
        <v>-2.3376608000000001</v>
      </c>
      <c r="S178">
        <v>0</v>
      </c>
      <c r="T178">
        <v>1.550066846</v>
      </c>
      <c r="U178">
        <v>-3.6989460709999999</v>
      </c>
      <c r="V178">
        <v>-0.77114552120000002</v>
      </c>
    </row>
    <row r="179" spans="1:22" x14ac:dyDescent="0.2">
      <c r="A179" t="s">
        <v>287</v>
      </c>
      <c r="B179">
        <v>0</v>
      </c>
      <c r="D179" t="s">
        <v>287</v>
      </c>
      <c r="E179">
        <v>0</v>
      </c>
      <c r="G179" s="35"/>
      <c r="H179" t="s">
        <v>115</v>
      </c>
      <c r="I179">
        <v>0</v>
      </c>
      <c r="K179">
        <v>-2.3376608000000001</v>
      </c>
      <c r="L179">
        <v>0</v>
      </c>
      <c r="M179">
        <v>1.550066846</v>
      </c>
      <c r="N179">
        <v>-3.6989460709999999</v>
      </c>
      <c r="O179">
        <v>-0.77114552120000002</v>
      </c>
    </row>
    <row r="180" spans="1:22" x14ac:dyDescent="0.2">
      <c r="A180" t="s">
        <v>288</v>
      </c>
      <c r="B180">
        <v>1.550066846</v>
      </c>
      <c r="D180" t="s">
        <v>288</v>
      </c>
      <c r="E180">
        <v>1.550066846</v>
      </c>
      <c r="G180" s="35"/>
      <c r="H180" t="s">
        <v>116</v>
      </c>
      <c r="I180">
        <v>1.550066846</v>
      </c>
    </row>
    <row r="181" spans="1:22" x14ac:dyDescent="0.2">
      <c r="A181" t="s">
        <v>289</v>
      </c>
      <c r="B181">
        <v>-3.6989460709999999</v>
      </c>
      <c r="D181" t="s">
        <v>289</v>
      </c>
      <c r="E181">
        <v>-3.6989460709999999</v>
      </c>
      <c r="G181" s="35"/>
      <c r="H181" t="s">
        <v>292</v>
      </c>
      <c r="I181">
        <v>-3.6989460709999999</v>
      </c>
    </row>
    <row r="182" spans="1:22" x14ac:dyDescent="0.2">
      <c r="A182" t="s">
        <v>290</v>
      </c>
      <c r="B182">
        <v>-0.77114552120000002</v>
      </c>
      <c r="D182" t="s">
        <v>290</v>
      </c>
      <c r="E182">
        <v>-0.77114552120000002</v>
      </c>
      <c r="G182" s="35"/>
      <c r="H182" t="s">
        <v>254</v>
      </c>
      <c r="I182">
        <v>-0.77114552120000002</v>
      </c>
    </row>
    <row r="183" spans="1:22" x14ac:dyDescent="0.2">
      <c r="A183" s="120">
        <v>1.0833333333333333</v>
      </c>
      <c r="D183" s="120">
        <v>1.0833333333333333</v>
      </c>
      <c r="G183" s="35">
        <v>26</v>
      </c>
    </row>
    <row r="184" spans="1:22" x14ac:dyDescent="0.2">
      <c r="A184" t="s">
        <v>15</v>
      </c>
      <c r="D184" t="s">
        <v>15</v>
      </c>
      <c r="G184" s="35"/>
    </row>
    <row r="185" spans="1:22" x14ac:dyDescent="0.2">
      <c r="A185" t="s">
        <v>286</v>
      </c>
      <c r="B185">
        <v>-0.89153930699999995</v>
      </c>
      <c r="D185" t="s">
        <v>286</v>
      </c>
      <c r="E185">
        <v>-0.96353930740000004</v>
      </c>
      <c r="G185" s="35"/>
      <c r="H185" t="s">
        <v>13</v>
      </c>
      <c r="I185">
        <v>-0.89153930699999995</v>
      </c>
      <c r="K185" t="str">
        <f t="array" ref="K185:O186">TRANSPOSE(H185:I189)</f>
        <v>PT</v>
      </c>
      <c r="L185" t="str">
        <v>car</v>
      </c>
      <c r="M185" t="str">
        <v>bike</v>
      </c>
      <c r="N185" t="str">
        <v>tele</v>
      </c>
      <c r="O185" t="str">
        <v>walk</v>
      </c>
      <c r="R185">
        <f t="array" ref="R185:V185">TRANSPOSE(I185:I189)</f>
        <v>-0.89153930699999995</v>
      </c>
      <c r="S185">
        <v>0</v>
      </c>
      <c r="T185">
        <v>2.4421930060000001</v>
      </c>
      <c r="U185">
        <v>-1.8779820330000001</v>
      </c>
      <c r="V185">
        <v>-6.7208161259999999</v>
      </c>
    </row>
    <row r="186" spans="1:22" x14ac:dyDescent="0.2">
      <c r="A186" t="s">
        <v>287</v>
      </c>
      <c r="B186">
        <v>0</v>
      </c>
      <c r="D186" t="s">
        <v>287</v>
      </c>
      <c r="E186">
        <v>0</v>
      </c>
      <c r="G186" s="35"/>
      <c r="H186" t="s">
        <v>115</v>
      </c>
      <c r="I186">
        <v>0</v>
      </c>
      <c r="K186">
        <v>-0.89153930699999995</v>
      </c>
      <c r="L186">
        <v>0</v>
      </c>
      <c r="M186">
        <v>2.4421930060000001</v>
      </c>
      <c r="N186">
        <v>-1.8779820330000001</v>
      </c>
      <c r="O186">
        <v>-6.7208161259999999</v>
      </c>
    </row>
    <row r="187" spans="1:22" x14ac:dyDescent="0.2">
      <c r="A187" t="s">
        <v>288</v>
      </c>
      <c r="B187">
        <v>2.4421930060000001</v>
      </c>
      <c r="D187" t="s">
        <v>288</v>
      </c>
      <c r="E187">
        <v>2.442193005</v>
      </c>
      <c r="G187" s="35"/>
      <c r="H187" t="s">
        <v>116</v>
      </c>
      <c r="I187">
        <v>2.4421930060000001</v>
      </c>
    </row>
    <row r="188" spans="1:22" x14ac:dyDescent="0.2">
      <c r="A188" t="s">
        <v>289</v>
      </c>
      <c r="B188">
        <v>-1.8779820330000001</v>
      </c>
      <c r="D188" t="s">
        <v>289</v>
      </c>
      <c r="E188">
        <v>-1.8779820330000001</v>
      </c>
      <c r="G188" s="35"/>
      <c r="H188" t="s">
        <v>292</v>
      </c>
      <c r="I188">
        <v>-1.8779820330000001</v>
      </c>
    </row>
    <row r="189" spans="1:22" x14ac:dyDescent="0.2">
      <c r="A189" t="s">
        <v>290</v>
      </c>
      <c r="B189">
        <v>-6.7208161259999999</v>
      </c>
      <c r="D189" t="s">
        <v>290</v>
      </c>
      <c r="E189">
        <v>-6.720816449</v>
      </c>
      <c r="G189" s="35"/>
      <c r="H189" t="s">
        <v>254</v>
      </c>
      <c r="I189">
        <v>-6.7208161259999999</v>
      </c>
    </row>
    <row r="190" spans="1:22" x14ac:dyDescent="0.2">
      <c r="A190" s="120">
        <v>1.125</v>
      </c>
      <c r="D190" s="120">
        <v>1.125</v>
      </c>
      <c r="G190" s="35">
        <v>27</v>
      </c>
    </row>
    <row r="191" spans="1:22" x14ac:dyDescent="0.2">
      <c r="A191" t="s">
        <v>15</v>
      </c>
      <c r="D191" t="s">
        <v>15</v>
      </c>
      <c r="G191" s="35"/>
    </row>
    <row r="192" spans="1:22" x14ac:dyDescent="0.2">
      <c r="A192" t="s">
        <v>286</v>
      </c>
      <c r="B192">
        <v>-1.518740424</v>
      </c>
      <c r="D192" t="s">
        <v>286</v>
      </c>
      <c r="E192">
        <v>-1.6027404220000001</v>
      </c>
      <c r="G192" s="35"/>
      <c r="H192" t="s">
        <v>13</v>
      </c>
      <c r="I192">
        <v>-1.518740424</v>
      </c>
      <c r="K192" t="str">
        <f t="array" ref="K192:O193">TRANSPOSE(H192:I196)</f>
        <v>PT</v>
      </c>
      <c r="L192" t="str">
        <v>car</v>
      </c>
      <c r="M192" t="str">
        <v>bike</v>
      </c>
      <c r="N192" t="str">
        <v>tele</v>
      </c>
      <c r="O192" t="str">
        <v>walk</v>
      </c>
      <c r="R192">
        <f t="array" ref="R192:V192">TRANSPOSE(I192:I196)</f>
        <v>-1.518740424</v>
      </c>
      <c r="S192">
        <v>0</v>
      </c>
      <c r="T192">
        <v>3.232786226</v>
      </c>
      <c r="U192">
        <v>-3.1365981590000001</v>
      </c>
      <c r="V192">
        <v>-29.840094319999999</v>
      </c>
    </row>
    <row r="193" spans="1:22" x14ac:dyDescent="0.2">
      <c r="A193" t="s">
        <v>287</v>
      </c>
      <c r="B193">
        <v>0</v>
      </c>
      <c r="D193" t="s">
        <v>287</v>
      </c>
      <c r="E193">
        <v>0</v>
      </c>
      <c r="G193" s="35"/>
      <c r="H193" t="s">
        <v>115</v>
      </c>
      <c r="I193">
        <v>0</v>
      </c>
      <c r="K193">
        <v>-1.518740424</v>
      </c>
      <c r="L193">
        <v>0</v>
      </c>
      <c r="M193">
        <v>3.232786226</v>
      </c>
      <c r="N193">
        <v>-3.1365981590000001</v>
      </c>
      <c r="O193">
        <v>-29.840094319999999</v>
      </c>
    </row>
    <row r="194" spans="1:22" x14ac:dyDescent="0.2">
      <c r="A194" t="s">
        <v>288</v>
      </c>
      <c r="B194">
        <v>3.232786226</v>
      </c>
      <c r="D194" t="s">
        <v>288</v>
      </c>
      <c r="E194">
        <v>3.2327862289999998</v>
      </c>
      <c r="G194" s="35"/>
      <c r="H194" t="s">
        <v>116</v>
      </c>
      <c r="I194">
        <v>3.232786226</v>
      </c>
    </row>
    <row r="195" spans="1:22" x14ac:dyDescent="0.2">
      <c r="A195" t="s">
        <v>289</v>
      </c>
      <c r="B195">
        <v>-3.1365981590000001</v>
      </c>
      <c r="D195" t="s">
        <v>289</v>
      </c>
      <c r="E195">
        <v>-3.1365981610000002</v>
      </c>
      <c r="G195" s="35"/>
      <c r="H195" t="s">
        <v>292</v>
      </c>
      <c r="I195">
        <v>-3.1365981590000001</v>
      </c>
    </row>
    <row r="196" spans="1:22" x14ac:dyDescent="0.2">
      <c r="A196" t="s">
        <v>290</v>
      </c>
      <c r="B196">
        <v>-29.840094319999999</v>
      </c>
      <c r="D196" t="s">
        <v>290</v>
      </c>
      <c r="E196">
        <v>-23.606272260000001</v>
      </c>
      <c r="G196" s="35"/>
      <c r="H196" t="s">
        <v>254</v>
      </c>
      <c r="I196">
        <v>-29.840094319999999</v>
      </c>
    </row>
    <row r="197" spans="1:22" x14ac:dyDescent="0.2">
      <c r="A197" s="120">
        <v>1.1666666666666667</v>
      </c>
      <c r="D197" s="120">
        <v>1.1666666666666667</v>
      </c>
      <c r="G197" s="35">
        <v>28</v>
      </c>
    </row>
    <row r="198" spans="1:22" x14ac:dyDescent="0.2">
      <c r="A198" t="s">
        <v>15</v>
      </c>
      <c r="D198" t="s">
        <v>15</v>
      </c>
      <c r="G198" s="35"/>
    </row>
    <row r="199" spans="1:22" x14ac:dyDescent="0.2">
      <c r="A199" t="s">
        <v>286</v>
      </c>
      <c r="B199">
        <v>-1.8099821490000001</v>
      </c>
      <c r="D199" t="s">
        <v>286</v>
      </c>
      <c r="E199">
        <v>-1.941982149</v>
      </c>
      <c r="G199" s="35"/>
      <c r="H199" t="s">
        <v>13</v>
      </c>
      <c r="I199">
        <v>-1.8099821490000001</v>
      </c>
      <c r="K199" t="str">
        <f t="array" ref="K199:O200">TRANSPOSE(H199:I203)</f>
        <v>PT</v>
      </c>
      <c r="L199" t="str">
        <v>car</v>
      </c>
      <c r="M199" t="str">
        <v>bike</v>
      </c>
      <c r="N199" t="str">
        <v>tele</v>
      </c>
      <c r="O199" t="str">
        <v>walk</v>
      </c>
      <c r="R199">
        <f t="array" ref="R199:V199">TRANSPOSE(I199:I203)</f>
        <v>-1.8099821490000001</v>
      </c>
      <c r="S199">
        <v>0</v>
      </c>
      <c r="T199">
        <v>-14.14879163</v>
      </c>
      <c r="U199">
        <v>-4.0853409840000001</v>
      </c>
      <c r="V199">
        <v>-29.729159360000001</v>
      </c>
    </row>
    <row r="200" spans="1:22" x14ac:dyDescent="0.2">
      <c r="A200" t="s">
        <v>287</v>
      </c>
      <c r="B200">
        <v>0</v>
      </c>
      <c r="D200" t="s">
        <v>287</v>
      </c>
      <c r="E200">
        <v>0</v>
      </c>
      <c r="G200" s="35"/>
      <c r="H200" t="s">
        <v>115</v>
      </c>
      <c r="I200">
        <v>0</v>
      </c>
      <c r="K200">
        <v>-1.8099821490000001</v>
      </c>
      <c r="L200">
        <v>0</v>
      </c>
      <c r="M200">
        <v>-14.14879163</v>
      </c>
      <c r="N200">
        <v>-4.0853409840000001</v>
      </c>
      <c r="O200">
        <v>-29.729159360000001</v>
      </c>
    </row>
    <row r="201" spans="1:22" x14ac:dyDescent="0.2">
      <c r="A201" t="s">
        <v>288</v>
      </c>
      <c r="B201">
        <v>-14.14879163</v>
      </c>
      <c r="D201" t="s">
        <v>288</v>
      </c>
      <c r="E201">
        <v>-3.3305921409999999</v>
      </c>
      <c r="G201" s="35"/>
      <c r="H201" t="s">
        <v>116</v>
      </c>
      <c r="I201">
        <v>-14.14879163</v>
      </c>
    </row>
    <row r="202" spans="1:22" x14ac:dyDescent="0.2">
      <c r="A202" t="s">
        <v>289</v>
      </c>
      <c r="B202">
        <v>-4.0853409840000001</v>
      </c>
      <c r="D202" t="s">
        <v>289</v>
      </c>
      <c r="E202">
        <v>-4.0853409850000002</v>
      </c>
      <c r="G202" s="35"/>
      <c r="H202" t="s">
        <v>292</v>
      </c>
      <c r="I202">
        <v>-4.0853409840000001</v>
      </c>
    </row>
    <row r="203" spans="1:22" x14ac:dyDescent="0.2">
      <c r="A203" t="s">
        <v>290</v>
      </c>
      <c r="B203">
        <v>-29.729159360000001</v>
      </c>
      <c r="D203" t="s">
        <v>290</v>
      </c>
      <c r="E203">
        <v>-31.969615839999999</v>
      </c>
      <c r="G203" s="35"/>
      <c r="H203" t="s">
        <v>254</v>
      </c>
      <c r="I203">
        <v>-29.729159360000001</v>
      </c>
    </row>
    <row r="204" spans="1:22" x14ac:dyDescent="0.2">
      <c r="A204" s="120">
        <v>1.2083333333333333</v>
      </c>
      <c r="D204" s="120">
        <v>1.2083333333333333</v>
      </c>
      <c r="G204" s="35">
        <v>29</v>
      </c>
    </row>
    <row r="205" spans="1:22" x14ac:dyDescent="0.2">
      <c r="A205" t="s">
        <v>15</v>
      </c>
      <c r="D205" t="s">
        <v>15</v>
      </c>
      <c r="G205" s="35"/>
    </row>
    <row r="206" spans="1:22" x14ac:dyDescent="0.2">
      <c r="A206" t="s">
        <v>286</v>
      </c>
      <c r="B206">
        <v>-4.0561832129999997</v>
      </c>
      <c r="D206" t="s">
        <v>286</v>
      </c>
      <c r="E206">
        <v>-4.0561832129999997</v>
      </c>
      <c r="G206" s="35"/>
      <c r="H206" t="s">
        <v>13</v>
      </c>
      <c r="I206">
        <v>-4.0561832129999997</v>
      </c>
      <c r="K206" t="str">
        <f t="array" ref="K206:O207">TRANSPOSE(H206:I210)</f>
        <v>PT</v>
      </c>
      <c r="L206" t="str">
        <v>car</v>
      </c>
      <c r="M206" t="str">
        <v>bike</v>
      </c>
      <c r="N206" t="str">
        <v>tele</v>
      </c>
      <c r="O206" t="str">
        <v>walk</v>
      </c>
      <c r="R206">
        <f t="array" ref="R206:V206">TRANSPOSE(I206:I210)</f>
        <v>-4.0561832129999997</v>
      </c>
      <c r="S206">
        <v>0</v>
      </c>
      <c r="T206">
        <v>0.40296628280000002</v>
      </c>
      <c r="U206">
        <v>-34.543171100000002</v>
      </c>
      <c r="V206">
        <v>-1.2705685630000001</v>
      </c>
    </row>
    <row r="207" spans="1:22" x14ac:dyDescent="0.2">
      <c r="A207" t="s">
        <v>287</v>
      </c>
      <c r="B207">
        <v>0</v>
      </c>
      <c r="D207" t="s">
        <v>287</v>
      </c>
      <c r="E207">
        <v>0</v>
      </c>
      <c r="G207" s="35"/>
      <c r="H207" t="s">
        <v>115</v>
      </c>
      <c r="I207">
        <v>0</v>
      </c>
      <c r="K207">
        <v>-4.0561832129999997</v>
      </c>
      <c r="L207">
        <v>0</v>
      </c>
      <c r="M207">
        <v>0.40296628280000002</v>
      </c>
      <c r="N207">
        <v>-34.543171100000002</v>
      </c>
      <c r="O207">
        <v>-1.2705685630000001</v>
      </c>
    </row>
    <row r="208" spans="1:22" x14ac:dyDescent="0.2">
      <c r="A208" t="s">
        <v>288</v>
      </c>
      <c r="B208">
        <v>0.40296628280000002</v>
      </c>
      <c r="D208" t="s">
        <v>288</v>
      </c>
      <c r="E208">
        <v>0.40296628280000002</v>
      </c>
      <c r="G208" s="35"/>
      <c r="H208" t="s">
        <v>116</v>
      </c>
      <c r="I208">
        <v>0.40296628280000002</v>
      </c>
    </row>
    <row r="209" spans="1:22" x14ac:dyDescent="0.2">
      <c r="A209" t="s">
        <v>289</v>
      </c>
      <c r="B209">
        <v>-34.543171100000002</v>
      </c>
      <c r="D209" t="s">
        <v>289</v>
      </c>
      <c r="E209">
        <v>-34.543171100000002</v>
      </c>
      <c r="G209" s="35"/>
      <c r="H209" t="s">
        <v>292</v>
      </c>
      <c r="I209">
        <v>-34.543171100000002</v>
      </c>
    </row>
    <row r="210" spans="1:22" x14ac:dyDescent="0.2">
      <c r="A210" t="s">
        <v>290</v>
      </c>
      <c r="B210">
        <v>-1.2705685630000001</v>
      </c>
      <c r="D210" t="s">
        <v>290</v>
      </c>
      <c r="E210">
        <v>-1.2705685630000001</v>
      </c>
      <c r="G210" s="35"/>
      <c r="H210" t="s">
        <v>254</v>
      </c>
      <c r="I210">
        <v>-1.2705685630000001</v>
      </c>
    </row>
    <row r="211" spans="1:22" x14ac:dyDescent="0.2">
      <c r="A211" s="120">
        <v>1.25</v>
      </c>
      <c r="D211" s="120">
        <v>1.25</v>
      </c>
      <c r="G211" s="35">
        <v>30</v>
      </c>
    </row>
    <row r="212" spans="1:22" x14ac:dyDescent="0.2">
      <c r="A212" t="s">
        <v>15</v>
      </c>
      <c r="D212" t="s">
        <v>15</v>
      </c>
      <c r="G212" s="35"/>
    </row>
    <row r="213" spans="1:22" x14ac:dyDescent="0.2">
      <c r="A213" t="s">
        <v>286</v>
      </c>
      <c r="B213">
        <v>-2.7669151209999998</v>
      </c>
      <c r="D213" t="s">
        <v>286</v>
      </c>
      <c r="E213">
        <v>-2.7909151209999998</v>
      </c>
      <c r="G213" s="35"/>
      <c r="H213" t="s">
        <v>13</v>
      </c>
      <c r="I213">
        <v>-2.7669151209999998</v>
      </c>
      <c r="K213" t="str">
        <f t="array" ref="K213:O214">TRANSPOSE(H213:I217)</f>
        <v>PT</v>
      </c>
      <c r="L213" t="str">
        <v>car</v>
      </c>
      <c r="M213" t="str">
        <v>bike</v>
      </c>
      <c r="N213" t="str">
        <v>tele</v>
      </c>
      <c r="O213" t="str">
        <v>walk</v>
      </c>
      <c r="R213">
        <f t="array" ref="R213:V213">TRANSPOSE(I213:I217)</f>
        <v>-2.7669151209999998</v>
      </c>
      <c r="S213">
        <v>0</v>
      </c>
      <c r="T213">
        <v>3.1162529490000002</v>
      </c>
      <c r="U213">
        <v>-25.428066529999999</v>
      </c>
      <c r="V213">
        <v>-4.1267689010000002</v>
      </c>
    </row>
    <row r="214" spans="1:22" x14ac:dyDescent="0.2">
      <c r="A214" t="s">
        <v>287</v>
      </c>
      <c r="B214">
        <v>0</v>
      </c>
      <c r="D214" t="s">
        <v>287</v>
      </c>
      <c r="E214">
        <v>0</v>
      </c>
      <c r="G214" s="35"/>
      <c r="H214" t="s">
        <v>115</v>
      </c>
      <c r="I214">
        <v>0</v>
      </c>
      <c r="K214">
        <v>-2.7669151209999998</v>
      </c>
      <c r="L214">
        <v>0</v>
      </c>
      <c r="M214">
        <v>3.1162529490000002</v>
      </c>
      <c r="N214">
        <v>-25.428066529999999</v>
      </c>
      <c r="O214">
        <v>-4.1267689010000002</v>
      </c>
    </row>
    <row r="215" spans="1:22" x14ac:dyDescent="0.2">
      <c r="A215" t="s">
        <v>288</v>
      </c>
      <c r="B215">
        <v>3.1162529490000002</v>
      </c>
      <c r="D215" t="s">
        <v>288</v>
      </c>
      <c r="E215">
        <v>3.1162529490000002</v>
      </c>
      <c r="G215" s="35"/>
      <c r="H215" t="s">
        <v>116</v>
      </c>
      <c r="I215">
        <v>3.1162529490000002</v>
      </c>
    </row>
    <row r="216" spans="1:22" x14ac:dyDescent="0.2">
      <c r="A216" t="s">
        <v>289</v>
      </c>
      <c r="B216">
        <v>-25.428066529999999</v>
      </c>
      <c r="D216" t="s">
        <v>289</v>
      </c>
      <c r="E216">
        <v>-31.900126629999999</v>
      </c>
      <c r="G216" s="35"/>
      <c r="H216" t="s">
        <v>292</v>
      </c>
      <c r="I216">
        <v>-25.428066529999999</v>
      </c>
    </row>
    <row r="217" spans="1:22" x14ac:dyDescent="0.2">
      <c r="A217" t="s">
        <v>290</v>
      </c>
      <c r="B217">
        <v>-4.1267689010000002</v>
      </c>
      <c r="D217" t="s">
        <v>290</v>
      </c>
      <c r="E217">
        <v>-4.1267689010000002</v>
      </c>
      <c r="G217" s="35"/>
      <c r="H217" t="s">
        <v>254</v>
      </c>
      <c r="I217">
        <v>-4.1267689010000002</v>
      </c>
    </row>
    <row r="218" spans="1:22" x14ac:dyDescent="0.2">
      <c r="A218" s="120">
        <v>1.2916666666666667</v>
      </c>
      <c r="D218" s="120">
        <v>1.2916666666666667</v>
      </c>
      <c r="G218" s="35">
        <v>31</v>
      </c>
    </row>
    <row r="219" spans="1:22" x14ac:dyDescent="0.2">
      <c r="A219" t="s">
        <v>15</v>
      </c>
      <c r="D219" t="s">
        <v>15</v>
      </c>
      <c r="G219" s="35"/>
    </row>
    <row r="220" spans="1:22" x14ac:dyDescent="0.2">
      <c r="A220" t="s">
        <v>286</v>
      </c>
      <c r="B220">
        <v>-1.2045507710000001</v>
      </c>
      <c r="D220" t="s">
        <v>286</v>
      </c>
      <c r="E220">
        <v>-1.2325507710000001</v>
      </c>
      <c r="G220" s="35"/>
      <c r="H220" t="s">
        <v>13</v>
      </c>
      <c r="I220">
        <v>-1.2045507710000001</v>
      </c>
      <c r="K220" t="str">
        <f t="array" ref="K220:O221">TRANSPOSE(H220:I224)</f>
        <v>PT</v>
      </c>
      <c r="L220" t="str">
        <v>car</v>
      </c>
      <c r="M220" t="str">
        <v>bike</v>
      </c>
      <c r="N220" t="str">
        <v>tele</v>
      </c>
      <c r="O220" t="str">
        <v>walk</v>
      </c>
      <c r="R220">
        <f t="array" ref="R220:V220">TRANSPOSE(I220:I224)</f>
        <v>-1.2045507710000001</v>
      </c>
      <c r="S220">
        <v>0</v>
      </c>
      <c r="T220">
        <v>9.3817314950000004</v>
      </c>
      <c r="U220">
        <v>-29.033586790000001</v>
      </c>
      <c r="V220">
        <v>-6.7372364249999999</v>
      </c>
    </row>
    <row r="221" spans="1:22" x14ac:dyDescent="0.2">
      <c r="A221" t="s">
        <v>287</v>
      </c>
      <c r="B221">
        <v>0</v>
      </c>
      <c r="D221" t="s">
        <v>287</v>
      </c>
      <c r="E221">
        <v>0</v>
      </c>
      <c r="G221" s="35"/>
      <c r="H221" t="s">
        <v>115</v>
      </c>
      <c r="I221">
        <v>0</v>
      </c>
      <c r="K221">
        <v>-1.2045507710000001</v>
      </c>
      <c r="L221">
        <v>0</v>
      </c>
      <c r="M221">
        <v>9.3817314950000004</v>
      </c>
      <c r="N221">
        <v>-29.033586790000001</v>
      </c>
      <c r="O221">
        <v>-6.7372364249999999</v>
      </c>
    </row>
    <row r="222" spans="1:22" x14ac:dyDescent="0.2">
      <c r="A222" t="s">
        <v>288</v>
      </c>
      <c r="B222">
        <v>9.3817314950000004</v>
      </c>
      <c r="D222" t="s">
        <v>288</v>
      </c>
      <c r="E222">
        <v>9.3817314950000004</v>
      </c>
      <c r="G222" s="35"/>
      <c r="H222" t="s">
        <v>116</v>
      </c>
      <c r="I222">
        <v>9.3817314950000004</v>
      </c>
    </row>
    <row r="223" spans="1:22" x14ac:dyDescent="0.2">
      <c r="A223" t="s">
        <v>289</v>
      </c>
      <c r="B223">
        <v>-29.033586790000001</v>
      </c>
      <c r="D223" t="s">
        <v>289</v>
      </c>
      <c r="E223">
        <v>-36.631018099999999</v>
      </c>
      <c r="G223" s="35"/>
      <c r="H223" t="s">
        <v>292</v>
      </c>
      <c r="I223">
        <v>-29.033586790000001</v>
      </c>
    </row>
    <row r="224" spans="1:22" x14ac:dyDescent="0.2">
      <c r="A224" t="s">
        <v>290</v>
      </c>
      <c r="B224">
        <v>-6.7372364249999999</v>
      </c>
      <c r="D224" t="s">
        <v>290</v>
      </c>
      <c r="E224">
        <v>-6.7372364249999999</v>
      </c>
      <c r="G224" s="35"/>
      <c r="H224" t="s">
        <v>254</v>
      </c>
      <c r="I224">
        <v>-6.7372364249999999</v>
      </c>
    </row>
    <row r="225" spans="1:22" x14ac:dyDescent="0.2">
      <c r="A225" s="120">
        <v>1.3333333333333333</v>
      </c>
      <c r="D225" s="120">
        <v>1.3333333333333333</v>
      </c>
      <c r="G225" s="35">
        <v>32</v>
      </c>
    </row>
    <row r="226" spans="1:22" x14ac:dyDescent="0.2">
      <c r="A226" t="s">
        <v>15</v>
      </c>
      <c r="D226" t="s">
        <v>15</v>
      </c>
      <c r="G226" s="35"/>
    </row>
    <row r="227" spans="1:22" x14ac:dyDescent="0.2">
      <c r="A227" t="s">
        <v>286</v>
      </c>
      <c r="B227">
        <v>-3.019973604</v>
      </c>
      <c r="D227" t="s">
        <v>286</v>
      </c>
      <c r="E227">
        <v>-3.0639736059999998</v>
      </c>
      <c r="G227" s="35"/>
      <c r="H227" t="s">
        <v>13</v>
      </c>
      <c r="I227">
        <v>-3.019973604</v>
      </c>
      <c r="K227" t="str">
        <f t="array" ref="K227:O228">TRANSPOSE(H227:I231)</f>
        <v>PT</v>
      </c>
      <c r="L227" t="str">
        <v>car</v>
      </c>
      <c r="M227" t="str">
        <v>bike</v>
      </c>
      <c r="N227" t="str">
        <v>tele</v>
      </c>
      <c r="O227" t="str">
        <v>walk</v>
      </c>
      <c r="R227">
        <f t="array" ref="R227:V227">TRANSPOSE(I227:I231)</f>
        <v>-3.019973604</v>
      </c>
      <c r="S227">
        <v>0</v>
      </c>
      <c r="T227">
        <v>-1.0769313089999999</v>
      </c>
      <c r="U227">
        <v>-12.772747949999999</v>
      </c>
      <c r="V227">
        <v>-12.77274789</v>
      </c>
    </row>
    <row r="228" spans="1:22" x14ac:dyDescent="0.2">
      <c r="A228" t="s">
        <v>287</v>
      </c>
      <c r="B228">
        <v>0</v>
      </c>
      <c r="D228" t="s">
        <v>287</v>
      </c>
      <c r="E228">
        <v>0</v>
      </c>
      <c r="G228" s="35"/>
      <c r="H228" t="s">
        <v>115</v>
      </c>
      <c r="I228">
        <v>0</v>
      </c>
      <c r="K228">
        <v>-3.019973604</v>
      </c>
      <c r="L228">
        <v>0</v>
      </c>
      <c r="M228">
        <v>-1.0769313089999999</v>
      </c>
      <c r="N228">
        <v>-12.772747949999999</v>
      </c>
      <c r="O228">
        <v>-12.77274789</v>
      </c>
    </row>
    <row r="229" spans="1:22" x14ac:dyDescent="0.2">
      <c r="A229" t="s">
        <v>288</v>
      </c>
      <c r="B229">
        <v>-1.0769313089999999</v>
      </c>
      <c r="D229" t="s">
        <v>288</v>
      </c>
      <c r="E229">
        <v>-2.6802239509999999</v>
      </c>
      <c r="G229" s="35"/>
      <c r="H229" t="s">
        <v>116</v>
      </c>
      <c r="I229">
        <v>-1.0769313089999999</v>
      </c>
    </row>
    <row r="230" spans="1:22" x14ac:dyDescent="0.2">
      <c r="A230" t="s">
        <v>289</v>
      </c>
      <c r="B230">
        <v>-12.772747949999999</v>
      </c>
      <c r="D230" t="s">
        <v>289</v>
      </c>
      <c r="E230">
        <v>-12.772747969999999</v>
      </c>
      <c r="G230" s="35"/>
      <c r="H230" t="s">
        <v>292</v>
      </c>
      <c r="I230">
        <v>-12.772747949999999</v>
      </c>
    </row>
    <row r="231" spans="1:22" x14ac:dyDescent="0.2">
      <c r="A231" t="s">
        <v>290</v>
      </c>
      <c r="B231">
        <v>-12.77274789</v>
      </c>
      <c r="D231" t="s">
        <v>290</v>
      </c>
      <c r="E231">
        <v>-12.772747880000001</v>
      </c>
      <c r="G231" s="35"/>
      <c r="H231" t="s">
        <v>254</v>
      </c>
      <c r="I231">
        <v>-12.77274789</v>
      </c>
    </row>
    <row r="232" spans="1:22" x14ac:dyDescent="0.2">
      <c r="A232" s="120">
        <v>1.375</v>
      </c>
      <c r="D232" s="120">
        <v>1.375</v>
      </c>
      <c r="G232" s="35">
        <v>33</v>
      </c>
    </row>
    <row r="233" spans="1:22" x14ac:dyDescent="0.2">
      <c r="A233" t="s">
        <v>15</v>
      </c>
      <c r="D233" t="s">
        <v>15</v>
      </c>
      <c r="G233" s="35"/>
    </row>
    <row r="234" spans="1:22" x14ac:dyDescent="0.2">
      <c r="A234" t="s">
        <v>286</v>
      </c>
      <c r="B234">
        <v>-3.9136264810000001</v>
      </c>
      <c r="D234" t="s">
        <v>286</v>
      </c>
      <c r="E234">
        <v>-3.9136264810000001</v>
      </c>
      <c r="G234" s="35"/>
      <c r="H234" t="s">
        <v>13</v>
      </c>
      <c r="I234">
        <v>-3.9136264810000001</v>
      </c>
      <c r="K234" t="str">
        <f t="array" ref="K234:O235">TRANSPOSE(H234:I238)</f>
        <v>PT</v>
      </c>
      <c r="L234" t="str">
        <v>car</v>
      </c>
      <c r="M234" t="str">
        <v>bike</v>
      </c>
      <c r="N234" t="str">
        <v>tele</v>
      </c>
      <c r="O234" t="str">
        <v>walk</v>
      </c>
      <c r="R234">
        <f t="array" ref="R234:V234">TRANSPOSE(I234:I238)</f>
        <v>-3.9136264810000001</v>
      </c>
      <c r="S234">
        <v>0</v>
      </c>
      <c r="T234">
        <v>0.52671438950000005</v>
      </c>
      <c r="U234">
        <v>-22.323926650000001</v>
      </c>
      <c r="V234">
        <v>-1.3698183349999999</v>
      </c>
    </row>
    <row r="235" spans="1:22" x14ac:dyDescent="0.2">
      <c r="A235" t="s">
        <v>287</v>
      </c>
      <c r="B235">
        <v>0</v>
      </c>
      <c r="D235" t="s">
        <v>287</v>
      </c>
      <c r="E235">
        <v>0</v>
      </c>
      <c r="G235" s="35"/>
      <c r="H235" t="s">
        <v>115</v>
      </c>
      <c r="I235">
        <v>0</v>
      </c>
      <c r="K235">
        <v>-3.9136264810000001</v>
      </c>
      <c r="L235">
        <v>0</v>
      </c>
      <c r="M235">
        <v>0.52671438950000005</v>
      </c>
      <c r="N235">
        <v>-22.323926650000001</v>
      </c>
      <c r="O235">
        <v>-1.3698183349999999</v>
      </c>
    </row>
    <row r="236" spans="1:22" x14ac:dyDescent="0.2">
      <c r="A236" t="s">
        <v>288</v>
      </c>
      <c r="B236">
        <v>0.52671438950000005</v>
      </c>
      <c r="D236" t="s">
        <v>288</v>
      </c>
      <c r="E236">
        <v>0.52671438950000005</v>
      </c>
      <c r="G236" s="35"/>
      <c r="H236" t="s">
        <v>116</v>
      </c>
      <c r="I236">
        <v>0.52671438950000005</v>
      </c>
    </row>
    <row r="237" spans="1:22" x14ac:dyDescent="0.2">
      <c r="A237" t="s">
        <v>289</v>
      </c>
      <c r="B237">
        <v>-22.323926650000001</v>
      </c>
      <c r="D237" t="s">
        <v>289</v>
      </c>
      <c r="E237">
        <v>-22.323926650000001</v>
      </c>
      <c r="G237" s="35"/>
      <c r="H237" t="s">
        <v>292</v>
      </c>
      <c r="I237">
        <v>-22.323926650000001</v>
      </c>
    </row>
    <row r="238" spans="1:22" x14ac:dyDescent="0.2">
      <c r="A238" t="s">
        <v>290</v>
      </c>
      <c r="B238">
        <v>-1.3698183349999999</v>
      </c>
      <c r="D238" t="s">
        <v>290</v>
      </c>
      <c r="E238">
        <v>-1.3698183349999999</v>
      </c>
      <c r="G238" s="35"/>
      <c r="H238" t="s">
        <v>254</v>
      </c>
      <c r="I238">
        <v>-1.3698183349999999</v>
      </c>
    </row>
    <row r="239" spans="1:22" x14ac:dyDescent="0.2">
      <c r="A239" s="120">
        <v>1.4166666666666667</v>
      </c>
      <c r="D239" s="120">
        <v>1.4166666666666667</v>
      </c>
      <c r="G239" s="35">
        <v>34</v>
      </c>
    </row>
    <row r="240" spans="1:22" x14ac:dyDescent="0.2">
      <c r="A240" t="s">
        <v>15</v>
      </c>
      <c r="D240" t="s">
        <v>15</v>
      </c>
      <c r="G240" s="35"/>
    </row>
    <row r="241" spans="1:22" x14ac:dyDescent="0.2">
      <c r="A241" t="s">
        <v>286</v>
      </c>
      <c r="B241">
        <v>-2.4081214609999999</v>
      </c>
      <c r="D241" t="s">
        <v>286</v>
      </c>
      <c r="E241">
        <v>-2.4321214609999999</v>
      </c>
      <c r="G241" s="35"/>
      <c r="H241" t="s">
        <v>13</v>
      </c>
      <c r="I241">
        <v>-2.4081214609999999</v>
      </c>
      <c r="K241" t="str">
        <f t="array" ref="K241:O242">TRANSPOSE(H241:I245)</f>
        <v>PT</v>
      </c>
      <c r="L241" t="str">
        <v>car</v>
      </c>
      <c r="M241" t="str">
        <v>bike</v>
      </c>
      <c r="N241" t="str">
        <v>tele</v>
      </c>
      <c r="O241" t="str">
        <v>walk</v>
      </c>
      <c r="R241">
        <f t="array" ref="R241:V241">TRANSPOSE(I241:I245)</f>
        <v>-2.4081214609999999</v>
      </c>
      <c r="S241">
        <v>0</v>
      </c>
      <c r="T241">
        <v>2.1392495380000001</v>
      </c>
      <c r="U241">
        <v>-34.779067499999996</v>
      </c>
      <c r="V241">
        <v>-6.6370423089999999</v>
      </c>
    </row>
    <row r="242" spans="1:22" x14ac:dyDescent="0.2">
      <c r="A242" t="s">
        <v>287</v>
      </c>
      <c r="B242">
        <v>0</v>
      </c>
      <c r="D242" t="s">
        <v>287</v>
      </c>
      <c r="E242">
        <v>0</v>
      </c>
      <c r="G242" s="35"/>
      <c r="H242" t="s">
        <v>115</v>
      </c>
      <c r="I242">
        <v>0</v>
      </c>
      <c r="K242">
        <v>-2.4081214609999999</v>
      </c>
      <c r="L242">
        <v>0</v>
      </c>
      <c r="M242">
        <v>2.1392495380000001</v>
      </c>
      <c r="N242">
        <v>-34.779067499999996</v>
      </c>
      <c r="O242">
        <v>-6.6370423089999999</v>
      </c>
    </row>
    <row r="243" spans="1:22" x14ac:dyDescent="0.2">
      <c r="A243" t="s">
        <v>288</v>
      </c>
      <c r="B243">
        <v>2.1392495380000001</v>
      </c>
      <c r="D243" t="s">
        <v>288</v>
      </c>
      <c r="E243">
        <v>2.1392495380000001</v>
      </c>
      <c r="G243" s="35"/>
      <c r="H243" t="s">
        <v>116</v>
      </c>
      <c r="I243">
        <v>2.1392495380000001</v>
      </c>
    </row>
    <row r="244" spans="1:22" x14ac:dyDescent="0.2">
      <c r="A244" t="s">
        <v>289</v>
      </c>
      <c r="B244">
        <v>-34.779067499999996</v>
      </c>
      <c r="D244" t="s">
        <v>289</v>
      </c>
      <c r="E244">
        <v>-36.505872529999998</v>
      </c>
      <c r="G244" s="35"/>
      <c r="H244" t="s">
        <v>292</v>
      </c>
      <c r="I244">
        <v>-34.779067499999996</v>
      </c>
    </row>
    <row r="245" spans="1:22" x14ac:dyDescent="0.2">
      <c r="A245" t="s">
        <v>290</v>
      </c>
      <c r="B245">
        <v>-6.6370423089999999</v>
      </c>
      <c r="D245" t="s">
        <v>290</v>
      </c>
      <c r="E245">
        <v>-6.6370423089999999</v>
      </c>
      <c r="G245" s="35"/>
      <c r="H245" t="s">
        <v>254</v>
      </c>
      <c r="I245">
        <v>-6.6370423089999999</v>
      </c>
    </row>
    <row r="246" spans="1:22" x14ac:dyDescent="0.2">
      <c r="A246" s="120">
        <v>1.4583333333333333</v>
      </c>
      <c r="D246" s="120">
        <v>1.4583333333333333</v>
      </c>
      <c r="G246" s="35">
        <v>35</v>
      </c>
    </row>
    <row r="247" spans="1:22" x14ac:dyDescent="0.2">
      <c r="A247" t="s">
        <v>15</v>
      </c>
      <c r="D247" t="s">
        <v>15</v>
      </c>
      <c r="G247" s="35"/>
    </row>
    <row r="248" spans="1:22" x14ac:dyDescent="0.2">
      <c r="A248" t="s">
        <v>286</v>
      </c>
      <c r="B248">
        <v>-2.2983482070000001</v>
      </c>
      <c r="D248" t="s">
        <v>286</v>
      </c>
      <c r="E248">
        <v>-2.3263482070000001</v>
      </c>
      <c r="G248" s="35"/>
      <c r="H248" t="s">
        <v>13</v>
      </c>
      <c r="I248">
        <v>-2.2983482070000001</v>
      </c>
      <c r="K248" t="str">
        <f t="array" ref="K248:O249">TRANSPOSE(H248:I252)</f>
        <v>PT</v>
      </c>
      <c r="L248" t="str">
        <v>car</v>
      </c>
      <c r="M248" t="str">
        <v>bike</v>
      </c>
      <c r="N248" t="str">
        <v>tele</v>
      </c>
      <c r="O248" t="str">
        <v>walk</v>
      </c>
      <c r="R248">
        <f t="array" ref="R248:V248">TRANSPOSE(I248:I252)</f>
        <v>-2.2983482070000001</v>
      </c>
      <c r="S248">
        <v>0</v>
      </c>
      <c r="T248">
        <v>6.6533318299999999</v>
      </c>
      <c r="U248">
        <v>-36.314013580000001</v>
      </c>
      <c r="V248">
        <v>-9.3619422710000002</v>
      </c>
    </row>
    <row r="249" spans="1:22" x14ac:dyDescent="0.2">
      <c r="A249" t="s">
        <v>287</v>
      </c>
      <c r="B249">
        <v>0</v>
      </c>
      <c r="D249" t="s">
        <v>287</v>
      </c>
      <c r="E249">
        <v>0</v>
      </c>
      <c r="G249" s="35"/>
      <c r="H249" t="s">
        <v>115</v>
      </c>
      <c r="I249">
        <v>0</v>
      </c>
      <c r="K249">
        <v>-2.2983482070000001</v>
      </c>
      <c r="L249">
        <v>0</v>
      </c>
      <c r="M249">
        <v>6.6533318299999999</v>
      </c>
      <c r="N249">
        <v>-36.314013580000001</v>
      </c>
      <c r="O249">
        <v>-9.3619422710000002</v>
      </c>
    </row>
    <row r="250" spans="1:22" x14ac:dyDescent="0.2">
      <c r="A250" t="s">
        <v>288</v>
      </c>
      <c r="B250">
        <v>6.6533318299999999</v>
      </c>
      <c r="D250" t="s">
        <v>288</v>
      </c>
      <c r="E250">
        <v>6.6533318299999999</v>
      </c>
      <c r="G250" s="35"/>
      <c r="H250" t="s">
        <v>116</v>
      </c>
      <c r="I250">
        <v>6.6533318299999999</v>
      </c>
    </row>
    <row r="251" spans="1:22" x14ac:dyDescent="0.2">
      <c r="A251" t="s">
        <v>289</v>
      </c>
      <c r="B251">
        <v>-36.314013580000001</v>
      </c>
      <c r="D251" t="s">
        <v>289</v>
      </c>
      <c r="E251">
        <v>-34.801636530000003</v>
      </c>
      <c r="G251" s="35"/>
      <c r="H251" t="s">
        <v>292</v>
      </c>
      <c r="I251">
        <v>-36.314013580000001</v>
      </c>
    </row>
    <row r="252" spans="1:22" x14ac:dyDescent="0.2">
      <c r="A252" t="s">
        <v>290</v>
      </c>
      <c r="B252">
        <v>-9.3619422710000002</v>
      </c>
      <c r="D252" t="s">
        <v>290</v>
      </c>
      <c r="E252">
        <v>-9.3619422710000002</v>
      </c>
      <c r="G252" s="35"/>
      <c r="H252" t="s">
        <v>254</v>
      </c>
      <c r="I252">
        <v>-9.3619422710000002</v>
      </c>
    </row>
    <row r="253" spans="1:22" x14ac:dyDescent="0.2">
      <c r="A253" s="120">
        <v>1.5</v>
      </c>
      <c r="D253" s="120">
        <v>1.5</v>
      </c>
      <c r="G253" s="35">
        <v>36</v>
      </c>
    </row>
    <row r="254" spans="1:22" x14ac:dyDescent="0.2">
      <c r="A254" t="s">
        <v>15</v>
      </c>
      <c r="D254" t="s">
        <v>15</v>
      </c>
      <c r="G254" s="35"/>
    </row>
    <row r="255" spans="1:22" x14ac:dyDescent="0.2">
      <c r="A255" t="s">
        <v>286</v>
      </c>
      <c r="B255">
        <v>-1.5445408620000001</v>
      </c>
      <c r="D255" t="s">
        <v>286</v>
      </c>
      <c r="E255">
        <v>-1.5885408620000001</v>
      </c>
      <c r="G255" s="35"/>
      <c r="H255" t="s">
        <v>13</v>
      </c>
      <c r="I255">
        <v>-1.5445408620000001</v>
      </c>
      <c r="K255" t="str">
        <f t="array" ref="K255:O256">TRANSPOSE(H255:I259)</f>
        <v>PT</v>
      </c>
      <c r="L255" t="str">
        <v>car</v>
      </c>
      <c r="M255" t="str">
        <v>bike</v>
      </c>
      <c r="N255" t="str">
        <v>tele</v>
      </c>
      <c r="O255" t="str">
        <v>walk</v>
      </c>
      <c r="R255">
        <f t="array" ref="R255:V255">TRANSPOSE(I255:I259)</f>
        <v>-1.5445408620000001</v>
      </c>
      <c r="S255">
        <v>0</v>
      </c>
      <c r="T255">
        <v>-3.9314199570000001</v>
      </c>
      <c r="U255">
        <v>-36.685551230000002</v>
      </c>
      <c r="V255">
        <v>-31.666862720000001</v>
      </c>
    </row>
    <row r="256" spans="1:22" x14ac:dyDescent="0.2">
      <c r="A256" t="s">
        <v>287</v>
      </c>
      <c r="B256">
        <v>0</v>
      </c>
      <c r="D256" t="s">
        <v>287</v>
      </c>
      <c r="E256">
        <v>0</v>
      </c>
      <c r="G256" s="35"/>
      <c r="H256" t="s">
        <v>115</v>
      </c>
      <c r="I256">
        <v>0</v>
      </c>
      <c r="K256">
        <v>-1.5445408620000001</v>
      </c>
      <c r="L256">
        <v>0</v>
      </c>
      <c r="M256">
        <v>-3.9314199570000001</v>
      </c>
      <c r="N256">
        <v>-36.685551230000002</v>
      </c>
      <c r="O256">
        <v>-31.666862720000001</v>
      </c>
    </row>
    <row r="257" spans="1:22" x14ac:dyDescent="0.2">
      <c r="A257" t="s">
        <v>288</v>
      </c>
      <c r="B257">
        <v>-3.9314199570000001</v>
      </c>
      <c r="D257" t="s">
        <v>288</v>
      </c>
      <c r="E257">
        <v>5.5125055510000003</v>
      </c>
      <c r="G257" s="35"/>
      <c r="H257" t="s">
        <v>116</v>
      </c>
      <c r="I257">
        <v>-3.9314199570000001</v>
      </c>
    </row>
    <row r="258" spans="1:22" x14ac:dyDescent="0.2">
      <c r="A258" t="s">
        <v>289</v>
      </c>
      <c r="B258">
        <v>-36.685551230000002</v>
      </c>
      <c r="D258" t="s">
        <v>289</v>
      </c>
      <c r="E258">
        <v>-37.189171049999999</v>
      </c>
      <c r="G258" s="35"/>
      <c r="H258" t="s">
        <v>292</v>
      </c>
      <c r="I258">
        <v>-36.685551230000002</v>
      </c>
    </row>
    <row r="259" spans="1:22" x14ac:dyDescent="0.2">
      <c r="A259" t="s">
        <v>290</v>
      </c>
      <c r="B259">
        <v>-31.666862720000001</v>
      </c>
      <c r="D259" t="s">
        <v>290</v>
      </c>
      <c r="E259">
        <v>-31.84226284</v>
      </c>
      <c r="G259" s="35"/>
      <c r="H259" t="s">
        <v>254</v>
      </c>
      <c r="I259">
        <v>-31.666862720000001</v>
      </c>
    </row>
    <row r="260" spans="1:22" x14ac:dyDescent="0.2">
      <c r="A260" s="120">
        <v>1.5416666666666667</v>
      </c>
      <c r="D260" s="120">
        <v>1.5416666666666667</v>
      </c>
      <c r="G260" s="35">
        <v>37</v>
      </c>
    </row>
    <row r="261" spans="1:22" x14ac:dyDescent="0.2">
      <c r="A261" t="s">
        <v>15</v>
      </c>
      <c r="D261" t="s">
        <v>15</v>
      </c>
      <c r="G261" s="35"/>
    </row>
    <row r="262" spans="1:22" x14ac:dyDescent="0.2">
      <c r="A262" t="s">
        <v>286</v>
      </c>
      <c r="B262">
        <v>-4.2944956689999998</v>
      </c>
      <c r="D262" t="s">
        <v>286</v>
      </c>
      <c r="E262">
        <v>-4.2944956689999998</v>
      </c>
      <c r="G262" s="35"/>
      <c r="H262" t="s">
        <v>13</v>
      </c>
      <c r="I262">
        <v>-4.2944956689999998</v>
      </c>
      <c r="K262" t="str">
        <f t="array" ref="K262:O263">TRANSPOSE(H262:I266)</f>
        <v>PT</v>
      </c>
      <c r="L262" t="str">
        <v>car</v>
      </c>
      <c r="M262" t="str">
        <v>bike</v>
      </c>
      <c r="N262" t="str">
        <v>tele</v>
      </c>
      <c r="O262" t="str">
        <v>walk</v>
      </c>
      <c r="R262">
        <f t="array" ref="R262:V262">TRANSPOSE(I262:I266)</f>
        <v>-4.2944956689999998</v>
      </c>
      <c r="S262">
        <v>0</v>
      </c>
      <c r="T262">
        <v>-6.4659138249999998E-2</v>
      </c>
      <c r="U262">
        <v>-33.639193730000002</v>
      </c>
      <c r="V262">
        <v>-1.966122557</v>
      </c>
    </row>
    <row r="263" spans="1:22" x14ac:dyDescent="0.2">
      <c r="A263" t="s">
        <v>287</v>
      </c>
      <c r="B263">
        <v>0</v>
      </c>
      <c r="D263" t="s">
        <v>287</v>
      </c>
      <c r="E263">
        <v>0</v>
      </c>
      <c r="G263" s="35"/>
      <c r="H263" t="s">
        <v>115</v>
      </c>
      <c r="I263">
        <v>0</v>
      </c>
      <c r="K263">
        <v>-4.2944956689999998</v>
      </c>
      <c r="L263">
        <v>0</v>
      </c>
      <c r="M263">
        <v>-6.4659138249999998E-2</v>
      </c>
      <c r="N263">
        <v>-33.639193730000002</v>
      </c>
      <c r="O263">
        <v>-1.966122557</v>
      </c>
    </row>
    <row r="264" spans="1:22" x14ac:dyDescent="0.2">
      <c r="A264" t="s">
        <v>288</v>
      </c>
      <c r="B264">
        <v>-6.4659138249999998E-2</v>
      </c>
      <c r="D264" t="s">
        <v>288</v>
      </c>
      <c r="E264">
        <v>-6.4659138249999998E-2</v>
      </c>
      <c r="G264" s="35"/>
      <c r="H264" t="s">
        <v>116</v>
      </c>
      <c r="I264">
        <v>-6.4659138249999998E-2</v>
      </c>
    </row>
    <row r="265" spans="1:22" x14ac:dyDescent="0.2">
      <c r="A265" t="s">
        <v>289</v>
      </c>
      <c r="B265">
        <v>-33.639193730000002</v>
      </c>
      <c r="D265" t="s">
        <v>289</v>
      </c>
      <c r="E265">
        <v>-33.639193730000002</v>
      </c>
      <c r="G265" s="35"/>
      <c r="H265" t="s">
        <v>292</v>
      </c>
      <c r="I265">
        <v>-33.639193730000002</v>
      </c>
    </row>
    <row r="266" spans="1:22" x14ac:dyDescent="0.2">
      <c r="A266" t="s">
        <v>290</v>
      </c>
      <c r="B266">
        <v>-1.966122557</v>
      </c>
      <c r="D266" t="s">
        <v>290</v>
      </c>
      <c r="E266">
        <v>-1.966122557</v>
      </c>
      <c r="G266" s="35"/>
      <c r="H266" t="s">
        <v>254</v>
      </c>
      <c r="I266">
        <v>-1.966122557</v>
      </c>
    </row>
    <row r="267" spans="1:22" x14ac:dyDescent="0.2">
      <c r="A267" s="120">
        <v>1.5833333333333333</v>
      </c>
      <c r="D267" s="120">
        <v>1.5833333333333333</v>
      </c>
      <c r="G267" s="35">
        <v>38</v>
      </c>
    </row>
    <row r="268" spans="1:22" x14ac:dyDescent="0.2">
      <c r="A268" t="s">
        <v>15</v>
      </c>
      <c r="D268" t="s">
        <v>15</v>
      </c>
      <c r="G268" s="35"/>
    </row>
    <row r="269" spans="1:22" x14ac:dyDescent="0.2">
      <c r="A269" t="s">
        <v>286</v>
      </c>
      <c r="B269">
        <v>-2.4630195659999998</v>
      </c>
      <c r="D269" t="s">
        <v>286</v>
      </c>
      <c r="E269">
        <v>-2.4870195659999998</v>
      </c>
      <c r="G269" s="35"/>
      <c r="H269" t="s">
        <v>13</v>
      </c>
      <c r="I269">
        <v>-2.4630195659999998</v>
      </c>
      <c r="K269" t="str">
        <f t="array" ref="K269:O270">TRANSPOSE(H269:I273)</f>
        <v>PT</v>
      </c>
      <c r="L269" t="str">
        <v>car</v>
      </c>
      <c r="M269" t="str">
        <v>bike</v>
      </c>
      <c r="N269" t="str">
        <v>tele</v>
      </c>
      <c r="O269" t="str">
        <v>walk</v>
      </c>
      <c r="R269">
        <f t="array" ref="R269:V269">TRANSPOSE(I269:I273)</f>
        <v>-2.4630195659999998</v>
      </c>
      <c r="S269">
        <v>0</v>
      </c>
      <c r="T269">
        <v>1.2709549339999999</v>
      </c>
      <c r="U269">
        <v>-28.654885740000001</v>
      </c>
      <c r="V269">
        <v>-6.7136030289999997</v>
      </c>
    </row>
    <row r="270" spans="1:22" x14ac:dyDescent="0.2">
      <c r="A270" t="s">
        <v>287</v>
      </c>
      <c r="B270">
        <v>0</v>
      </c>
      <c r="D270" t="s">
        <v>287</v>
      </c>
      <c r="E270">
        <v>0</v>
      </c>
      <c r="G270" s="35"/>
      <c r="H270" t="s">
        <v>115</v>
      </c>
      <c r="I270">
        <v>0</v>
      </c>
      <c r="K270">
        <v>-2.4630195659999998</v>
      </c>
      <c r="L270">
        <v>0</v>
      </c>
      <c r="M270">
        <v>1.2709549339999999</v>
      </c>
      <c r="N270">
        <v>-28.654885740000001</v>
      </c>
      <c r="O270">
        <v>-6.7136030289999997</v>
      </c>
    </row>
    <row r="271" spans="1:22" x14ac:dyDescent="0.2">
      <c r="A271" t="s">
        <v>288</v>
      </c>
      <c r="B271">
        <v>1.2709549339999999</v>
      </c>
      <c r="D271" t="s">
        <v>288</v>
      </c>
      <c r="E271">
        <v>1.2709549339999999</v>
      </c>
      <c r="G271" s="35"/>
      <c r="H271" t="s">
        <v>116</v>
      </c>
      <c r="I271">
        <v>1.2709549339999999</v>
      </c>
    </row>
    <row r="272" spans="1:22" x14ac:dyDescent="0.2">
      <c r="A272" t="s">
        <v>289</v>
      </c>
      <c r="B272">
        <v>-28.654885740000001</v>
      </c>
      <c r="D272" t="s">
        <v>289</v>
      </c>
      <c r="E272">
        <v>-35.315865649999999</v>
      </c>
      <c r="G272" s="35"/>
      <c r="H272" t="s">
        <v>292</v>
      </c>
      <c r="I272">
        <v>-28.654885740000001</v>
      </c>
    </row>
    <row r="273" spans="1:22" x14ac:dyDescent="0.2">
      <c r="A273" t="s">
        <v>290</v>
      </c>
      <c r="B273">
        <v>-6.7136030289999997</v>
      </c>
      <c r="D273" t="s">
        <v>290</v>
      </c>
      <c r="E273">
        <v>-6.7136030289999997</v>
      </c>
      <c r="G273" s="35"/>
      <c r="H273" t="s">
        <v>254</v>
      </c>
      <c r="I273">
        <v>-6.7136030289999997</v>
      </c>
    </row>
    <row r="274" spans="1:22" x14ac:dyDescent="0.2">
      <c r="A274" s="120">
        <v>1.625</v>
      </c>
      <c r="D274" s="120">
        <v>1.625</v>
      </c>
      <c r="G274" s="35">
        <v>39</v>
      </c>
    </row>
    <row r="275" spans="1:22" x14ac:dyDescent="0.2">
      <c r="A275" t="s">
        <v>15</v>
      </c>
      <c r="D275" t="s">
        <v>15</v>
      </c>
      <c r="G275" s="35"/>
    </row>
    <row r="276" spans="1:22" x14ac:dyDescent="0.2">
      <c r="A276" t="s">
        <v>286</v>
      </c>
      <c r="B276">
        <v>-0.95468954559999997</v>
      </c>
      <c r="D276" t="s">
        <v>286</v>
      </c>
      <c r="E276">
        <v>-0.98268954559999999</v>
      </c>
      <c r="G276" s="35"/>
      <c r="H276" t="s">
        <v>13</v>
      </c>
      <c r="I276">
        <v>-0.95468954559999997</v>
      </c>
      <c r="K276" t="str">
        <f t="array" ref="K276:O277">TRANSPOSE(H276:I280)</f>
        <v>PT</v>
      </c>
      <c r="L276" t="str">
        <v>car</v>
      </c>
      <c r="M276" t="str">
        <v>bike</v>
      </c>
      <c r="N276" t="str">
        <v>tele</v>
      </c>
      <c r="O276" t="str">
        <v>walk</v>
      </c>
      <c r="R276">
        <f t="array" ref="R276:V276">TRANSPOSE(I276:I280)</f>
        <v>-0.95468954559999997</v>
      </c>
      <c r="S276">
        <v>0</v>
      </c>
      <c r="T276">
        <v>5.321582942</v>
      </c>
      <c r="U276">
        <v>-34.622130400000003</v>
      </c>
      <c r="V276">
        <v>-35.022710439999997</v>
      </c>
    </row>
    <row r="277" spans="1:22" x14ac:dyDescent="0.2">
      <c r="A277" t="s">
        <v>287</v>
      </c>
      <c r="B277">
        <v>0</v>
      </c>
      <c r="D277" t="s">
        <v>287</v>
      </c>
      <c r="E277">
        <v>0</v>
      </c>
      <c r="G277" s="35"/>
      <c r="H277" t="s">
        <v>115</v>
      </c>
      <c r="I277">
        <v>0</v>
      </c>
      <c r="K277">
        <v>-0.95468954559999997</v>
      </c>
      <c r="L277">
        <v>0</v>
      </c>
      <c r="M277">
        <v>5.321582942</v>
      </c>
      <c r="N277">
        <v>-34.622130400000003</v>
      </c>
      <c r="O277">
        <v>-35.022710439999997</v>
      </c>
    </row>
    <row r="278" spans="1:22" x14ac:dyDescent="0.2">
      <c r="A278" t="s">
        <v>288</v>
      </c>
      <c r="B278">
        <v>5.321582942</v>
      </c>
      <c r="D278" t="s">
        <v>288</v>
      </c>
      <c r="E278">
        <v>5.321582942</v>
      </c>
      <c r="G278" s="35"/>
      <c r="H278" t="s">
        <v>116</v>
      </c>
      <c r="I278">
        <v>5.321582942</v>
      </c>
    </row>
    <row r="279" spans="1:22" x14ac:dyDescent="0.2">
      <c r="A279" t="s">
        <v>289</v>
      </c>
      <c r="B279">
        <v>-34.622130400000003</v>
      </c>
      <c r="D279" t="s">
        <v>289</v>
      </c>
      <c r="E279">
        <v>-34.891794519999998</v>
      </c>
      <c r="G279" s="35"/>
      <c r="H279" t="s">
        <v>292</v>
      </c>
      <c r="I279">
        <v>-34.622130400000003</v>
      </c>
    </row>
    <row r="280" spans="1:22" x14ac:dyDescent="0.2">
      <c r="A280" t="s">
        <v>290</v>
      </c>
      <c r="B280">
        <v>-35.022710439999997</v>
      </c>
      <c r="D280" t="s">
        <v>290</v>
      </c>
      <c r="E280">
        <v>-35.830251529999998</v>
      </c>
      <c r="G280" s="35"/>
      <c r="H280" t="s">
        <v>254</v>
      </c>
      <c r="I280">
        <v>-35.022710439999997</v>
      </c>
    </row>
    <row r="281" spans="1:22" x14ac:dyDescent="0.2">
      <c r="A281" s="120">
        <v>1.6666666666666667</v>
      </c>
      <c r="D281" s="120">
        <v>1.6666666666666667</v>
      </c>
      <c r="G281" s="35">
        <v>40</v>
      </c>
    </row>
    <row r="282" spans="1:22" x14ac:dyDescent="0.2">
      <c r="A282" t="s">
        <v>15</v>
      </c>
      <c r="D282" t="s">
        <v>15</v>
      </c>
      <c r="G282" s="35"/>
    </row>
    <row r="283" spans="1:22" x14ac:dyDescent="0.2">
      <c r="A283" t="s">
        <v>286</v>
      </c>
      <c r="B283">
        <v>0.94064434750000003</v>
      </c>
      <c r="D283" t="s">
        <v>286</v>
      </c>
      <c r="E283">
        <v>0.87463605710000003</v>
      </c>
      <c r="G283" s="35"/>
      <c r="H283" t="s">
        <v>13</v>
      </c>
      <c r="I283">
        <v>0.94064434750000003</v>
      </c>
      <c r="K283" t="str">
        <f t="array" ref="K283:O284">TRANSPOSE(H283:I287)</f>
        <v>PT</v>
      </c>
      <c r="L283" t="str">
        <v>car</v>
      </c>
      <c r="M283" t="str">
        <v>bike</v>
      </c>
      <c r="N283" t="str">
        <v>tele</v>
      </c>
      <c r="O283" t="str">
        <v>walk</v>
      </c>
      <c r="R283">
        <f t="array" ref="R283:V283">TRANSPOSE(I283:I287)</f>
        <v>0.94064434750000003</v>
      </c>
      <c r="S283">
        <v>0</v>
      </c>
      <c r="T283">
        <v>6.6703189729999997</v>
      </c>
      <c r="U283">
        <v>-10.25742844</v>
      </c>
      <c r="V283">
        <v>-10.257428279999999</v>
      </c>
    </row>
    <row r="284" spans="1:22" x14ac:dyDescent="0.2">
      <c r="A284" t="s">
        <v>287</v>
      </c>
      <c r="B284">
        <v>0</v>
      </c>
      <c r="D284" t="s">
        <v>287</v>
      </c>
      <c r="E284">
        <v>0</v>
      </c>
      <c r="G284" s="35"/>
      <c r="H284" t="s">
        <v>115</v>
      </c>
      <c r="I284">
        <v>0</v>
      </c>
      <c r="K284">
        <v>0.94064434750000003</v>
      </c>
      <c r="L284">
        <v>0</v>
      </c>
      <c r="M284">
        <v>6.6703189729999997</v>
      </c>
      <c r="N284">
        <v>-10.25742844</v>
      </c>
      <c r="O284">
        <v>-10.257428279999999</v>
      </c>
    </row>
    <row r="285" spans="1:22" x14ac:dyDescent="0.2">
      <c r="A285" t="s">
        <v>288</v>
      </c>
      <c r="B285">
        <v>6.6703189729999997</v>
      </c>
      <c r="D285" t="s">
        <v>288</v>
      </c>
      <c r="E285">
        <v>31.414094009999999</v>
      </c>
      <c r="G285" s="35"/>
      <c r="H285" t="s">
        <v>116</v>
      </c>
      <c r="I285">
        <v>6.6703189729999997</v>
      </c>
    </row>
    <row r="286" spans="1:22" x14ac:dyDescent="0.2">
      <c r="A286" t="s">
        <v>289</v>
      </c>
      <c r="B286">
        <v>-10.25742844</v>
      </c>
      <c r="D286" t="s">
        <v>289</v>
      </c>
      <c r="E286">
        <v>-35.060906289999998</v>
      </c>
      <c r="G286" s="35"/>
      <c r="H286" t="s">
        <v>292</v>
      </c>
      <c r="I286">
        <v>-10.25742844</v>
      </c>
    </row>
    <row r="287" spans="1:22" x14ac:dyDescent="0.2">
      <c r="A287" t="s">
        <v>290</v>
      </c>
      <c r="B287">
        <v>-10.257428279999999</v>
      </c>
      <c r="D287" t="s">
        <v>290</v>
      </c>
      <c r="E287">
        <v>-34.344037649999997</v>
      </c>
      <c r="G287" s="35"/>
      <c r="H287" t="s">
        <v>254</v>
      </c>
      <c r="I287">
        <v>-10.257428279999999</v>
      </c>
    </row>
    <row r="288" spans="1:22" x14ac:dyDescent="0.2">
      <c r="A288" s="120">
        <v>1.7083333333333333</v>
      </c>
      <c r="D288" s="120">
        <v>1.7083333333333333</v>
      </c>
      <c r="G288" s="35">
        <v>41</v>
      </c>
    </row>
    <row r="289" spans="1:22" x14ac:dyDescent="0.2">
      <c r="A289" t="s">
        <v>15</v>
      </c>
      <c r="D289" t="s">
        <v>15</v>
      </c>
      <c r="G289" s="35"/>
    </row>
    <row r="290" spans="1:22" x14ac:dyDescent="0.2">
      <c r="A290" t="s">
        <v>286</v>
      </c>
      <c r="B290">
        <v>-3.9763571170000001</v>
      </c>
      <c r="D290" t="s">
        <v>286</v>
      </c>
      <c r="E290">
        <v>-4.0303191050000002</v>
      </c>
      <c r="G290" s="35"/>
      <c r="H290" t="s">
        <v>13</v>
      </c>
      <c r="I290">
        <v>-3.9763571170000001</v>
      </c>
      <c r="K290" t="str">
        <f t="array" ref="K290:O291">TRANSPOSE(H290:I294)</f>
        <v>PT</v>
      </c>
      <c r="L290" t="str">
        <v>car</v>
      </c>
      <c r="M290" t="str">
        <v>bike</v>
      </c>
      <c r="N290" t="str">
        <v>tele</v>
      </c>
      <c r="O290" t="str">
        <v>walk</v>
      </c>
      <c r="R290">
        <f t="array" ref="R290:V290">TRANSPOSE(I290:I294)</f>
        <v>-3.9763571170000001</v>
      </c>
      <c r="S290">
        <v>0</v>
      </c>
      <c r="T290">
        <v>0.87396109099999997</v>
      </c>
      <c r="U290">
        <v>-2.9482970630000001</v>
      </c>
      <c r="V290">
        <v>-1.96003781</v>
      </c>
    </row>
    <row r="291" spans="1:22" x14ac:dyDescent="0.2">
      <c r="A291" t="s">
        <v>287</v>
      </c>
      <c r="B291">
        <v>0</v>
      </c>
      <c r="D291" t="s">
        <v>287</v>
      </c>
      <c r="E291">
        <v>0</v>
      </c>
      <c r="G291" s="35"/>
      <c r="H291" t="s">
        <v>115</v>
      </c>
      <c r="I291">
        <v>0</v>
      </c>
      <c r="K291">
        <v>-3.9763571170000001</v>
      </c>
      <c r="L291">
        <v>0</v>
      </c>
      <c r="M291">
        <v>0.87396109099999997</v>
      </c>
      <c r="N291">
        <v>-2.9482970630000001</v>
      </c>
      <c r="O291">
        <v>-1.96003781</v>
      </c>
    </row>
    <row r="292" spans="1:22" x14ac:dyDescent="0.2">
      <c r="A292" t="s">
        <v>288</v>
      </c>
      <c r="B292">
        <v>0.87396109099999997</v>
      </c>
      <c r="D292" t="s">
        <v>288</v>
      </c>
      <c r="E292">
        <v>0.87396109109999998</v>
      </c>
      <c r="G292" s="35"/>
      <c r="H292" t="s">
        <v>116</v>
      </c>
      <c r="I292">
        <v>0.87396109099999997</v>
      </c>
    </row>
    <row r="293" spans="1:22" x14ac:dyDescent="0.2">
      <c r="A293" t="s">
        <v>289</v>
      </c>
      <c r="B293">
        <v>-2.9482970630000001</v>
      </c>
      <c r="D293" t="s">
        <v>289</v>
      </c>
      <c r="E293">
        <v>-2.9482970669999999</v>
      </c>
      <c r="G293" s="35"/>
      <c r="H293" t="s">
        <v>292</v>
      </c>
      <c r="I293">
        <v>-2.9482970630000001</v>
      </c>
    </row>
    <row r="294" spans="1:22" x14ac:dyDescent="0.2">
      <c r="A294" t="s">
        <v>290</v>
      </c>
      <c r="B294">
        <v>-1.96003781</v>
      </c>
      <c r="D294" t="s">
        <v>290</v>
      </c>
      <c r="E294">
        <v>-1.9600378089999999</v>
      </c>
      <c r="G294" s="35"/>
      <c r="H294" t="s">
        <v>254</v>
      </c>
      <c r="I294">
        <v>-1.96003781</v>
      </c>
    </row>
    <row r="295" spans="1:22" x14ac:dyDescent="0.2">
      <c r="A295" s="120">
        <v>1.75</v>
      </c>
      <c r="D295" s="120">
        <v>1.75</v>
      </c>
      <c r="G295" s="35">
        <v>42</v>
      </c>
    </row>
    <row r="296" spans="1:22" x14ac:dyDescent="0.2">
      <c r="A296" t="s">
        <v>15</v>
      </c>
      <c r="D296" t="s">
        <v>15</v>
      </c>
      <c r="G296" s="35"/>
    </row>
    <row r="297" spans="1:22" x14ac:dyDescent="0.2">
      <c r="A297" t="s">
        <v>286</v>
      </c>
      <c r="B297">
        <v>-2.765822091</v>
      </c>
      <c r="D297" t="s">
        <v>286</v>
      </c>
      <c r="E297">
        <v>-2.9098220879999999</v>
      </c>
      <c r="G297" s="35"/>
      <c r="H297" t="s">
        <v>13</v>
      </c>
      <c r="I297">
        <v>-2.765822091</v>
      </c>
      <c r="K297" t="str">
        <f t="array" ref="K297:O298">TRANSPOSE(H297:I301)</f>
        <v>PT</v>
      </c>
      <c r="L297" t="str">
        <v>car</v>
      </c>
      <c r="M297" t="str">
        <v>bike</v>
      </c>
      <c r="N297" t="str">
        <v>tele</v>
      </c>
      <c r="O297" t="str">
        <v>walk</v>
      </c>
      <c r="R297">
        <f t="array" ref="R297:V297">TRANSPOSE(I297:I301)</f>
        <v>-2.765822091</v>
      </c>
      <c r="S297">
        <v>0</v>
      </c>
      <c r="T297">
        <v>1.7272410520000001</v>
      </c>
      <c r="U297">
        <v>-2.6337955819999999</v>
      </c>
      <c r="V297">
        <v>-6.6790161760000002</v>
      </c>
    </row>
    <row r="298" spans="1:22" x14ac:dyDescent="0.2">
      <c r="A298" t="s">
        <v>287</v>
      </c>
      <c r="B298">
        <v>0</v>
      </c>
      <c r="D298" t="s">
        <v>287</v>
      </c>
      <c r="E298">
        <v>0</v>
      </c>
      <c r="G298" s="35"/>
      <c r="H298" t="s">
        <v>115</v>
      </c>
      <c r="I298">
        <v>0</v>
      </c>
      <c r="K298">
        <v>-2.765822091</v>
      </c>
      <c r="L298">
        <v>0</v>
      </c>
      <c r="M298">
        <v>1.7272410520000001</v>
      </c>
      <c r="N298">
        <v>-2.6337955819999999</v>
      </c>
      <c r="O298">
        <v>-6.6790161760000002</v>
      </c>
    </row>
    <row r="299" spans="1:22" x14ac:dyDescent="0.2">
      <c r="A299" t="s">
        <v>288</v>
      </c>
      <c r="B299">
        <v>1.7272410520000001</v>
      </c>
      <c r="D299" t="s">
        <v>288</v>
      </c>
      <c r="E299">
        <v>1.727241053</v>
      </c>
      <c r="G299" s="35"/>
      <c r="H299" t="s">
        <v>116</v>
      </c>
      <c r="I299">
        <v>1.7272410520000001</v>
      </c>
    </row>
    <row r="300" spans="1:22" x14ac:dyDescent="0.2">
      <c r="A300" t="s">
        <v>289</v>
      </c>
      <c r="B300">
        <v>-2.6337955819999999</v>
      </c>
      <c r="D300" t="s">
        <v>289</v>
      </c>
      <c r="E300">
        <v>-2.6337955829999999</v>
      </c>
      <c r="G300" s="35"/>
      <c r="H300" t="s">
        <v>292</v>
      </c>
      <c r="I300">
        <v>-2.6337955819999999</v>
      </c>
    </row>
    <row r="301" spans="1:22" x14ac:dyDescent="0.2">
      <c r="A301" t="s">
        <v>290</v>
      </c>
      <c r="B301">
        <v>-6.6790161760000002</v>
      </c>
      <c r="D301" t="s">
        <v>290</v>
      </c>
      <c r="E301">
        <v>-6.6790160219999999</v>
      </c>
      <c r="G301" s="35"/>
      <c r="H301" t="s">
        <v>254</v>
      </c>
      <c r="I301">
        <v>-6.6790161760000002</v>
      </c>
    </row>
    <row r="302" spans="1:22" x14ac:dyDescent="0.2">
      <c r="A302" s="120">
        <v>1.7916666666666667</v>
      </c>
      <c r="D302" s="120">
        <v>1.7916666666666667</v>
      </c>
      <c r="G302" s="35">
        <v>43</v>
      </c>
    </row>
    <row r="303" spans="1:22" x14ac:dyDescent="0.2">
      <c r="A303" t="s">
        <v>15</v>
      </c>
      <c r="D303" t="s">
        <v>15</v>
      </c>
      <c r="G303" s="35"/>
    </row>
    <row r="304" spans="1:22" x14ac:dyDescent="0.2">
      <c r="A304" t="s">
        <v>286</v>
      </c>
      <c r="B304">
        <v>-2.073452595</v>
      </c>
      <c r="D304" t="s">
        <v>286</v>
      </c>
      <c r="E304">
        <v>-2.271452596</v>
      </c>
      <c r="G304" s="35"/>
      <c r="H304" t="s">
        <v>13</v>
      </c>
      <c r="I304">
        <v>-2.073452595</v>
      </c>
      <c r="K304" t="str">
        <f t="array" ref="K304:O305">TRANSPOSE(H304:I308)</f>
        <v>PT</v>
      </c>
      <c r="L304" t="str">
        <v>car</v>
      </c>
      <c r="M304" t="str">
        <v>bike</v>
      </c>
      <c r="N304" t="str">
        <v>tele</v>
      </c>
      <c r="O304" t="str">
        <v>walk</v>
      </c>
      <c r="R304">
        <f t="array" ref="R304:V304">TRANSPOSE(I304:I308)</f>
        <v>-2.073452595</v>
      </c>
      <c r="S304">
        <v>0</v>
      </c>
      <c r="T304">
        <v>4.474938603</v>
      </c>
      <c r="U304">
        <v>-3.2897580340000001</v>
      </c>
      <c r="V304">
        <v>-24.370438979999999</v>
      </c>
    </row>
    <row r="305" spans="1:22" x14ac:dyDescent="0.2">
      <c r="A305" t="s">
        <v>287</v>
      </c>
      <c r="B305">
        <v>0</v>
      </c>
      <c r="D305" t="s">
        <v>287</v>
      </c>
      <c r="E305">
        <v>0</v>
      </c>
      <c r="G305" s="35"/>
      <c r="H305" t="s">
        <v>115</v>
      </c>
      <c r="I305">
        <v>0</v>
      </c>
      <c r="K305">
        <v>-2.073452595</v>
      </c>
      <c r="L305">
        <v>0</v>
      </c>
      <c r="M305">
        <v>4.474938603</v>
      </c>
      <c r="N305">
        <v>-3.2897580340000001</v>
      </c>
      <c r="O305">
        <v>-24.370438979999999</v>
      </c>
    </row>
    <row r="306" spans="1:22" x14ac:dyDescent="0.2">
      <c r="A306" t="s">
        <v>288</v>
      </c>
      <c r="B306">
        <v>4.474938603</v>
      </c>
      <c r="D306" t="s">
        <v>288</v>
      </c>
      <c r="E306">
        <v>4.4749386080000004</v>
      </c>
      <c r="G306" s="35"/>
      <c r="H306" t="s">
        <v>116</v>
      </c>
      <c r="I306">
        <v>4.474938603</v>
      </c>
    </row>
    <row r="307" spans="1:22" x14ac:dyDescent="0.2">
      <c r="A307" t="s">
        <v>289</v>
      </c>
      <c r="B307">
        <v>-3.2897580340000001</v>
      </c>
      <c r="D307" t="s">
        <v>289</v>
      </c>
      <c r="E307">
        <v>-3.2897580350000002</v>
      </c>
      <c r="G307" s="35"/>
      <c r="H307" t="s">
        <v>292</v>
      </c>
      <c r="I307">
        <v>-3.2897580340000001</v>
      </c>
    </row>
    <row r="308" spans="1:22" x14ac:dyDescent="0.2">
      <c r="A308" t="s">
        <v>290</v>
      </c>
      <c r="B308">
        <v>-24.370438979999999</v>
      </c>
      <c r="D308" t="s">
        <v>290</v>
      </c>
      <c r="E308">
        <v>-23.43675425</v>
      </c>
      <c r="G308" s="35"/>
      <c r="H308" t="s">
        <v>254</v>
      </c>
      <c r="I308">
        <v>-24.370438979999999</v>
      </c>
    </row>
    <row r="309" spans="1:22" x14ac:dyDescent="0.2">
      <c r="A309" s="120">
        <v>1.8333333333333333</v>
      </c>
      <c r="D309" s="120">
        <v>1.8333333333333333</v>
      </c>
      <c r="G309" s="35">
        <v>44</v>
      </c>
    </row>
    <row r="310" spans="1:22" x14ac:dyDescent="0.2">
      <c r="A310" t="s">
        <v>15</v>
      </c>
      <c r="D310" t="s">
        <v>15</v>
      </c>
      <c r="G310" s="35"/>
    </row>
    <row r="311" spans="1:22" x14ac:dyDescent="0.2">
      <c r="A311" t="s">
        <v>286</v>
      </c>
      <c r="B311">
        <v>-2.7234959179999998</v>
      </c>
      <c r="D311" t="s">
        <v>286</v>
      </c>
      <c r="E311">
        <v>-2.9934959179999998</v>
      </c>
      <c r="G311" s="35"/>
      <c r="H311" t="s">
        <v>13</v>
      </c>
      <c r="I311">
        <v>-2.7234959179999998</v>
      </c>
      <c r="K311" t="str">
        <f t="array" ref="K311:O312">TRANSPOSE(H311:I315)</f>
        <v>PT</v>
      </c>
      <c r="L311" t="str">
        <v>car</v>
      </c>
      <c r="M311" t="str">
        <v>bike</v>
      </c>
      <c r="N311" t="str">
        <v>tele</v>
      </c>
      <c r="O311" t="str">
        <v>walk</v>
      </c>
      <c r="R311">
        <f t="array" ref="R311:V311">TRANSPOSE(I311:I315)</f>
        <v>-2.7234959179999998</v>
      </c>
      <c r="S311">
        <v>0</v>
      </c>
      <c r="T311">
        <v>-1.5739370070000001</v>
      </c>
      <c r="U311">
        <v>-4.3550729859999997</v>
      </c>
      <c r="V311">
        <v>-26.277074030000001</v>
      </c>
    </row>
    <row r="312" spans="1:22" x14ac:dyDescent="0.2">
      <c r="A312" t="s">
        <v>287</v>
      </c>
      <c r="B312">
        <v>0</v>
      </c>
      <c r="D312" t="s">
        <v>287</v>
      </c>
      <c r="E312">
        <v>0</v>
      </c>
      <c r="G312" s="35"/>
      <c r="H312" t="s">
        <v>115</v>
      </c>
      <c r="I312">
        <v>0</v>
      </c>
      <c r="K312">
        <v>-2.7234959179999998</v>
      </c>
      <c r="L312">
        <v>0</v>
      </c>
      <c r="M312">
        <v>-1.5739370070000001</v>
      </c>
      <c r="N312">
        <v>-4.3550729859999997</v>
      </c>
      <c r="O312">
        <v>-26.277074030000001</v>
      </c>
    </row>
    <row r="313" spans="1:22" x14ac:dyDescent="0.2">
      <c r="A313" t="s">
        <v>288</v>
      </c>
      <c r="B313">
        <v>-1.5739370070000001</v>
      </c>
      <c r="D313" t="s">
        <v>288</v>
      </c>
      <c r="E313">
        <v>-3.121381806</v>
      </c>
      <c r="G313" s="35"/>
      <c r="H313" t="s">
        <v>116</v>
      </c>
      <c r="I313">
        <v>-1.5739370070000001</v>
      </c>
    </row>
    <row r="314" spans="1:22" x14ac:dyDescent="0.2">
      <c r="A314" t="s">
        <v>289</v>
      </c>
      <c r="B314">
        <v>-4.3550729859999997</v>
      </c>
      <c r="D314" t="s">
        <v>289</v>
      </c>
      <c r="E314">
        <v>-4.3550729859999997</v>
      </c>
      <c r="G314" s="35"/>
      <c r="H314" t="s">
        <v>292</v>
      </c>
      <c r="I314">
        <v>-4.3550729859999997</v>
      </c>
    </row>
    <row r="315" spans="1:22" x14ac:dyDescent="0.2">
      <c r="A315" t="s">
        <v>290</v>
      </c>
      <c r="B315">
        <v>-26.277074030000001</v>
      </c>
      <c r="D315" t="s">
        <v>290</v>
      </c>
      <c r="E315">
        <v>-25.336699830000001</v>
      </c>
      <c r="G315" s="35"/>
      <c r="H315" t="s">
        <v>254</v>
      </c>
      <c r="I315">
        <v>-26.277074030000001</v>
      </c>
    </row>
    <row r="316" spans="1:22" x14ac:dyDescent="0.2">
      <c r="A316" s="120">
        <v>1.875</v>
      </c>
      <c r="D316" s="120">
        <v>1.875</v>
      </c>
      <c r="G316" s="35">
        <v>45</v>
      </c>
    </row>
    <row r="317" spans="1:22" x14ac:dyDescent="0.2">
      <c r="A317" t="s">
        <v>15</v>
      </c>
      <c r="D317" t="s">
        <v>15</v>
      </c>
      <c r="G317" s="35"/>
    </row>
    <row r="318" spans="1:22" x14ac:dyDescent="0.2">
      <c r="A318" t="s">
        <v>286</v>
      </c>
      <c r="B318">
        <v>-2.5453202840000002</v>
      </c>
      <c r="D318" t="s">
        <v>286</v>
      </c>
      <c r="E318">
        <v>-2.5794453370000001</v>
      </c>
      <c r="G318" s="35"/>
      <c r="H318" t="s">
        <v>13</v>
      </c>
      <c r="I318">
        <v>-2.5453202840000002</v>
      </c>
      <c r="K318" t="str">
        <f t="array" ref="K318:O319">TRANSPOSE(H318:I322)</f>
        <v>PT</v>
      </c>
      <c r="L318" t="str">
        <v>car</v>
      </c>
      <c r="M318" t="str">
        <v>bike</v>
      </c>
      <c r="N318" t="str">
        <v>tele</v>
      </c>
      <c r="O318" t="str">
        <v>walk</v>
      </c>
      <c r="R318">
        <f t="array" ref="R318:V318">TRANSPOSE(I318:I322)</f>
        <v>-2.5453202840000002</v>
      </c>
      <c r="S318">
        <v>0</v>
      </c>
      <c r="T318">
        <v>1.7283431229999999</v>
      </c>
      <c r="U318">
        <v>-2.8331348520000001</v>
      </c>
      <c r="V318">
        <v>-0.64886839190000001</v>
      </c>
    </row>
    <row r="319" spans="1:22" x14ac:dyDescent="0.2">
      <c r="A319" t="s">
        <v>287</v>
      </c>
      <c r="B319">
        <v>0</v>
      </c>
      <c r="D319" t="s">
        <v>287</v>
      </c>
      <c r="E319">
        <v>0</v>
      </c>
      <c r="G319" s="35"/>
      <c r="H319" t="s">
        <v>115</v>
      </c>
      <c r="I319">
        <v>0</v>
      </c>
      <c r="K319">
        <v>-2.5453202840000002</v>
      </c>
      <c r="L319">
        <v>0</v>
      </c>
      <c r="M319">
        <v>1.7283431229999999</v>
      </c>
      <c r="N319">
        <v>-2.8331348520000001</v>
      </c>
      <c r="O319">
        <v>-0.64886839190000001</v>
      </c>
    </row>
    <row r="320" spans="1:22" x14ac:dyDescent="0.2">
      <c r="A320" t="s">
        <v>288</v>
      </c>
      <c r="B320">
        <v>1.7283431229999999</v>
      </c>
      <c r="D320" t="s">
        <v>288</v>
      </c>
      <c r="E320">
        <v>1.7283431220000001</v>
      </c>
      <c r="G320" s="35"/>
      <c r="H320" t="s">
        <v>116</v>
      </c>
      <c r="I320">
        <v>1.7283431229999999</v>
      </c>
    </row>
    <row r="321" spans="1:22" x14ac:dyDescent="0.2">
      <c r="A321" t="s">
        <v>289</v>
      </c>
      <c r="B321">
        <v>-2.8331348520000001</v>
      </c>
      <c r="D321" t="s">
        <v>289</v>
      </c>
      <c r="E321">
        <v>-2.8331348190000001</v>
      </c>
      <c r="G321" s="35"/>
      <c r="H321" t="s">
        <v>292</v>
      </c>
      <c r="I321">
        <v>-2.8331348520000001</v>
      </c>
    </row>
    <row r="322" spans="1:22" x14ac:dyDescent="0.2">
      <c r="A322" t="s">
        <v>290</v>
      </c>
      <c r="B322">
        <v>-0.64886839190000001</v>
      </c>
      <c r="D322" t="s">
        <v>290</v>
      </c>
      <c r="E322">
        <v>-0.64886839230000004</v>
      </c>
      <c r="G322" s="35"/>
      <c r="H322" t="s">
        <v>254</v>
      </c>
      <c r="I322">
        <v>-0.64886839190000001</v>
      </c>
    </row>
    <row r="323" spans="1:22" x14ac:dyDescent="0.2">
      <c r="A323" s="120">
        <v>1.9166666666666667</v>
      </c>
      <c r="D323" s="120">
        <v>1.9166666666666667</v>
      </c>
      <c r="G323" s="35">
        <v>46</v>
      </c>
    </row>
    <row r="324" spans="1:22" x14ac:dyDescent="0.2">
      <c r="A324" t="s">
        <v>15</v>
      </c>
      <c r="D324" t="s">
        <v>15</v>
      </c>
      <c r="G324" s="35"/>
    </row>
    <row r="325" spans="1:22" x14ac:dyDescent="0.2">
      <c r="A325" t="s">
        <v>286</v>
      </c>
      <c r="B325">
        <v>-1.971330802</v>
      </c>
      <c r="D325" t="s">
        <v>286</v>
      </c>
      <c r="E325">
        <v>-2.0673308019999999</v>
      </c>
      <c r="G325" s="35"/>
      <c r="H325" t="s">
        <v>13</v>
      </c>
      <c r="I325">
        <v>-1.971330802</v>
      </c>
      <c r="K325" t="str">
        <f t="array" ref="K325:O326">TRANSPOSE(H325:I329)</f>
        <v>PT</v>
      </c>
      <c r="L325" t="str">
        <v>car</v>
      </c>
      <c r="M325" t="str">
        <v>bike</v>
      </c>
      <c r="N325" t="str">
        <v>tele</v>
      </c>
      <c r="O325" t="str">
        <v>walk</v>
      </c>
      <c r="R325">
        <f t="array" ref="R325:V325">TRANSPOSE(I325:I329)</f>
        <v>-1.971330802</v>
      </c>
      <c r="S325">
        <v>0</v>
      </c>
      <c r="T325">
        <v>2.335239493</v>
      </c>
      <c r="U325">
        <v>-2.180886756</v>
      </c>
      <c r="V325">
        <v>-24.703773559999998</v>
      </c>
    </row>
    <row r="326" spans="1:22" x14ac:dyDescent="0.2">
      <c r="A326" t="s">
        <v>287</v>
      </c>
      <c r="B326">
        <v>0</v>
      </c>
      <c r="D326" t="s">
        <v>287</v>
      </c>
      <c r="E326">
        <v>0</v>
      </c>
      <c r="G326" s="35"/>
      <c r="H326" t="s">
        <v>115</v>
      </c>
      <c r="I326">
        <v>0</v>
      </c>
      <c r="K326">
        <v>-1.971330802</v>
      </c>
      <c r="L326">
        <v>0</v>
      </c>
      <c r="M326">
        <v>2.335239493</v>
      </c>
      <c r="N326">
        <v>-2.180886756</v>
      </c>
      <c r="O326">
        <v>-24.703773559999998</v>
      </c>
    </row>
    <row r="327" spans="1:22" x14ac:dyDescent="0.2">
      <c r="A327" t="s">
        <v>288</v>
      </c>
      <c r="B327">
        <v>2.335239493</v>
      </c>
      <c r="D327" t="s">
        <v>288</v>
      </c>
      <c r="E327">
        <v>2.335239493</v>
      </c>
      <c r="G327" s="35"/>
      <c r="H327" t="s">
        <v>116</v>
      </c>
      <c r="I327">
        <v>2.335239493</v>
      </c>
    </row>
    <row r="328" spans="1:22" x14ac:dyDescent="0.2">
      <c r="A328" t="s">
        <v>289</v>
      </c>
      <c r="B328">
        <v>-2.180886756</v>
      </c>
      <c r="D328" t="s">
        <v>289</v>
      </c>
      <c r="E328">
        <v>-2.180886756</v>
      </c>
      <c r="G328" s="35"/>
      <c r="H328" t="s">
        <v>292</v>
      </c>
      <c r="I328">
        <v>-2.180886756</v>
      </c>
    </row>
    <row r="329" spans="1:22" x14ac:dyDescent="0.2">
      <c r="A329" t="s">
        <v>290</v>
      </c>
      <c r="B329">
        <v>-24.703773559999998</v>
      </c>
      <c r="D329" t="s">
        <v>290</v>
      </c>
      <c r="E329">
        <v>-26.118865620000001</v>
      </c>
      <c r="G329" s="35"/>
      <c r="H329" t="s">
        <v>254</v>
      </c>
      <c r="I329">
        <v>-24.703773559999998</v>
      </c>
    </row>
    <row r="330" spans="1:22" x14ac:dyDescent="0.2">
      <c r="A330" s="120">
        <v>1.9583333333333333</v>
      </c>
      <c r="D330" s="120">
        <v>1.9583333333333333</v>
      </c>
      <c r="G330" s="35">
        <v>47</v>
      </c>
    </row>
    <row r="331" spans="1:22" x14ac:dyDescent="0.2">
      <c r="A331" t="s">
        <v>15</v>
      </c>
      <c r="D331" t="s">
        <v>15</v>
      </c>
      <c r="G331" s="35"/>
    </row>
    <row r="332" spans="1:22" x14ac:dyDescent="0.2">
      <c r="A332" t="s">
        <v>286</v>
      </c>
      <c r="B332">
        <v>-0.75734368230000004</v>
      </c>
      <c r="D332" t="s">
        <v>286</v>
      </c>
      <c r="E332">
        <v>-0.88934368259999996</v>
      </c>
      <c r="G332" s="35"/>
      <c r="H332" t="s">
        <v>13</v>
      </c>
      <c r="I332">
        <v>-0.75734368230000004</v>
      </c>
      <c r="K332" t="str">
        <f t="array" ref="K332:O333">TRANSPOSE(H332:I336)</f>
        <v>PT</v>
      </c>
      <c r="L332" t="str">
        <v>car</v>
      </c>
      <c r="M332" t="str">
        <v>bike</v>
      </c>
      <c r="N332" t="str">
        <v>tele</v>
      </c>
      <c r="O332" t="str">
        <v>walk</v>
      </c>
      <c r="R332">
        <f t="array" ref="R332:V332">TRANSPOSE(I332:I336)</f>
        <v>-0.75734368230000004</v>
      </c>
      <c r="S332">
        <v>0</v>
      </c>
      <c r="T332">
        <v>4.4265953089999996</v>
      </c>
      <c r="U332">
        <v>-2.0491127840000001</v>
      </c>
      <c r="V332">
        <v>-24.800528249999999</v>
      </c>
    </row>
    <row r="333" spans="1:22" x14ac:dyDescent="0.2">
      <c r="A333" t="s">
        <v>287</v>
      </c>
      <c r="B333">
        <v>0</v>
      </c>
      <c r="D333" t="s">
        <v>287</v>
      </c>
      <c r="E333">
        <v>0</v>
      </c>
      <c r="G333" s="35"/>
      <c r="H333" t="s">
        <v>115</v>
      </c>
      <c r="I333">
        <v>0</v>
      </c>
      <c r="K333">
        <v>-0.75734368230000004</v>
      </c>
      <c r="L333">
        <v>0</v>
      </c>
      <c r="M333">
        <v>4.4265953089999996</v>
      </c>
      <c r="N333">
        <v>-2.0491127840000001</v>
      </c>
      <c r="O333">
        <v>-24.800528249999999</v>
      </c>
    </row>
    <row r="334" spans="1:22" x14ac:dyDescent="0.2">
      <c r="A334" t="s">
        <v>288</v>
      </c>
      <c r="B334">
        <v>4.4265953089999996</v>
      </c>
      <c r="D334" t="s">
        <v>288</v>
      </c>
      <c r="E334">
        <v>4.4265953079999996</v>
      </c>
      <c r="G334" s="35"/>
      <c r="H334" t="s">
        <v>116</v>
      </c>
      <c r="I334">
        <v>4.4265953089999996</v>
      </c>
    </row>
    <row r="335" spans="1:22" x14ac:dyDescent="0.2">
      <c r="A335" t="s">
        <v>289</v>
      </c>
      <c r="B335">
        <v>-2.0491127840000001</v>
      </c>
      <c r="D335" t="s">
        <v>289</v>
      </c>
      <c r="E335">
        <v>-2.0491127850000002</v>
      </c>
      <c r="G335" s="35"/>
      <c r="H335" t="s">
        <v>292</v>
      </c>
      <c r="I335">
        <v>-2.0491127840000001</v>
      </c>
    </row>
    <row r="336" spans="1:22" x14ac:dyDescent="0.2">
      <c r="A336" t="s">
        <v>290</v>
      </c>
      <c r="B336">
        <v>-24.800528249999999</v>
      </c>
      <c r="D336" t="s">
        <v>290</v>
      </c>
      <c r="E336">
        <v>-27.49607597</v>
      </c>
      <c r="G336" s="35"/>
      <c r="H336" t="s">
        <v>254</v>
      </c>
      <c r="I336">
        <v>-24.800528249999999</v>
      </c>
    </row>
    <row r="337" spans="1:22" x14ac:dyDescent="0.2">
      <c r="A337" s="120">
        <v>2</v>
      </c>
      <c r="D337" s="120">
        <v>2</v>
      </c>
      <c r="G337" s="35">
        <v>48</v>
      </c>
    </row>
    <row r="338" spans="1:22" x14ac:dyDescent="0.2">
      <c r="A338" t="s">
        <v>15</v>
      </c>
      <c r="D338" t="s">
        <v>15</v>
      </c>
      <c r="G338" s="35"/>
    </row>
    <row r="339" spans="1:22" x14ac:dyDescent="0.2">
      <c r="A339" t="s">
        <v>286</v>
      </c>
      <c r="B339">
        <v>-1.708044787</v>
      </c>
      <c r="D339" t="s">
        <v>286</v>
      </c>
      <c r="E339">
        <v>-1.888044788</v>
      </c>
      <c r="G339" s="35"/>
      <c r="H339" t="s">
        <v>13</v>
      </c>
      <c r="I339">
        <v>-1.708044787</v>
      </c>
      <c r="K339" t="str">
        <f t="array" ref="K339:O340">TRANSPOSE(H339:I343)</f>
        <v>PT</v>
      </c>
      <c r="L339" t="str">
        <v>car</v>
      </c>
      <c r="M339" t="str">
        <v>bike</v>
      </c>
      <c r="N339" t="str">
        <v>tele</v>
      </c>
      <c r="O339" t="str">
        <v>walk</v>
      </c>
      <c r="R339">
        <f t="array" ref="R339:V339">TRANSPOSE(I339:I343)</f>
        <v>-1.708044787</v>
      </c>
      <c r="S339">
        <v>0</v>
      </c>
      <c r="T339">
        <v>0.27017678150000002</v>
      </c>
      <c r="U339">
        <v>-3.3239086430000002</v>
      </c>
      <c r="V339">
        <v>-33.928448109999998</v>
      </c>
    </row>
    <row r="340" spans="1:22" x14ac:dyDescent="0.2">
      <c r="A340" t="s">
        <v>287</v>
      </c>
      <c r="B340">
        <v>0</v>
      </c>
      <c r="D340" t="s">
        <v>287</v>
      </c>
      <c r="E340">
        <v>0</v>
      </c>
      <c r="G340" s="35"/>
      <c r="H340" t="s">
        <v>115</v>
      </c>
      <c r="I340">
        <v>0</v>
      </c>
      <c r="K340">
        <v>-1.708044787</v>
      </c>
      <c r="L340">
        <v>0</v>
      </c>
      <c r="M340">
        <v>0.27017678150000002</v>
      </c>
      <c r="N340">
        <v>-3.3239086430000002</v>
      </c>
      <c r="O340">
        <v>-33.928448109999998</v>
      </c>
    </row>
    <row r="341" spans="1:22" x14ac:dyDescent="0.2">
      <c r="A341" t="s">
        <v>288</v>
      </c>
      <c r="B341">
        <v>0.27017678150000002</v>
      </c>
      <c r="D341" t="s">
        <v>288</v>
      </c>
      <c r="E341">
        <v>-20.023304499999998</v>
      </c>
      <c r="G341" s="35"/>
      <c r="H341" t="s">
        <v>116</v>
      </c>
      <c r="I341">
        <v>0.27017678150000002</v>
      </c>
    </row>
    <row r="342" spans="1:22" x14ac:dyDescent="0.2">
      <c r="A342" t="s">
        <v>289</v>
      </c>
      <c r="B342">
        <v>-3.3239086430000002</v>
      </c>
      <c r="D342" t="s">
        <v>289</v>
      </c>
      <c r="E342">
        <v>-3.3239086439999999</v>
      </c>
      <c r="G342" s="35"/>
      <c r="H342" t="s">
        <v>292</v>
      </c>
      <c r="I342">
        <v>-3.3239086430000002</v>
      </c>
    </row>
    <row r="343" spans="1:22" x14ac:dyDescent="0.2">
      <c r="A343" t="s">
        <v>290</v>
      </c>
      <c r="B343">
        <v>-33.928448109999998</v>
      </c>
      <c r="D343" t="s">
        <v>290</v>
      </c>
      <c r="E343">
        <v>-30.038829979999999</v>
      </c>
      <c r="G343" s="35"/>
      <c r="H343" t="s">
        <v>254</v>
      </c>
      <c r="I343">
        <v>-33.928448109999998</v>
      </c>
    </row>
    <row r="344" spans="1:22" x14ac:dyDescent="0.2">
      <c r="A344" s="120">
        <v>2.0416666666666665</v>
      </c>
      <c r="D344" s="120">
        <v>2.0416666666666665</v>
      </c>
      <c r="G344" s="35">
        <v>49</v>
      </c>
    </row>
    <row r="345" spans="1:22" x14ac:dyDescent="0.2">
      <c r="A345" t="s">
        <v>15</v>
      </c>
      <c r="D345" t="s">
        <v>15</v>
      </c>
      <c r="G345" s="35"/>
    </row>
    <row r="346" spans="1:22" x14ac:dyDescent="0.2">
      <c r="A346" t="s">
        <v>286</v>
      </c>
      <c r="B346">
        <v>-4.88362841</v>
      </c>
      <c r="D346" t="s">
        <v>286</v>
      </c>
      <c r="E346">
        <v>-4.8940784390000003</v>
      </c>
      <c r="G346" s="35"/>
      <c r="H346" t="s">
        <v>13</v>
      </c>
      <c r="I346">
        <v>-4.88362841</v>
      </c>
      <c r="K346" t="str">
        <f t="array" ref="K346:O347">TRANSPOSE(H346:I350)</f>
        <v>PT</v>
      </c>
      <c r="L346" t="str">
        <v>car</v>
      </c>
      <c r="M346" t="str">
        <v>bike</v>
      </c>
      <c r="N346" t="str">
        <v>tele</v>
      </c>
      <c r="O346" t="str">
        <v>walk</v>
      </c>
      <c r="R346">
        <f t="array" ref="R346:V346">TRANSPOSE(I346:I350)</f>
        <v>-4.88362841</v>
      </c>
      <c r="S346">
        <v>0</v>
      </c>
      <c r="T346">
        <v>0.74903804330000001</v>
      </c>
      <c r="U346">
        <v>-30.97987135</v>
      </c>
      <c r="V346">
        <v>-0.88664279319999995</v>
      </c>
    </row>
    <row r="347" spans="1:22" x14ac:dyDescent="0.2">
      <c r="A347" t="s">
        <v>287</v>
      </c>
      <c r="B347">
        <v>0</v>
      </c>
      <c r="D347" t="s">
        <v>287</v>
      </c>
      <c r="E347">
        <v>0</v>
      </c>
      <c r="G347" s="35"/>
      <c r="H347" t="s">
        <v>115</v>
      </c>
      <c r="I347">
        <v>0</v>
      </c>
      <c r="K347">
        <v>-4.88362841</v>
      </c>
      <c r="L347">
        <v>0</v>
      </c>
      <c r="M347">
        <v>0.74903804330000001</v>
      </c>
      <c r="N347">
        <v>-30.97987135</v>
      </c>
      <c r="O347">
        <v>-0.88664279319999995</v>
      </c>
    </row>
    <row r="348" spans="1:22" x14ac:dyDescent="0.2">
      <c r="A348" t="s">
        <v>288</v>
      </c>
      <c r="B348">
        <v>0.74903804330000001</v>
      </c>
      <c r="D348" t="s">
        <v>288</v>
      </c>
      <c r="E348">
        <v>0.74903804330000001</v>
      </c>
      <c r="G348" s="35"/>
      <c r="H348" t="s">
        <v>116</v>
      </c>
      <c r="I348">
        <v>0.74903804330000001</v>
      </c>
    </row>
    <row r="349" spans="1:22" x14ac:dyDescent="0.2">
      <c r="A349" t="s">
        <v>289</v>
      </c>
      <c r="B349">
        <v>-30.97987135</v>
      </c>
      <c r="D349" t="s">
        <v>289</v>
      </c>
      <c r="E349">
        <v>-21.6345408</v>
      </c>
      <c r="G349" s="35"/>
      <c r="H349" t="s">
        <v>292</v>
      </c>
      <c r="I349">
        <v>-30.97987135</v>
      </c>
    </row>
    <row r="350" spans="1:22" x14ac:dyDescent="0.2">
      <c r="A350" t="s">
        <v>290</v>
      </c>
      <c r="B350">
        <v>-0.88664279319999995</v>
      </c>
      <c r="D350" t="s">
        <v>290</v>
      </c>
      <c r="E350">
        <v>-0.88664279319999995</v>
      </c>
      <c r="G350" s="35"/>
      <c r="H350" t="s">
        <v>254</v>
      </c>
      <c r="I350">
        <v>-0.88664279319999995</v>
      </c>
    </row>
    <row r="351" spans="1:22" x14ac:dyDescent="0.2">
      <c r="A351" s="120">
        <v>2.0833333333333335</v>
      </c>
      <c r="D351" s="120">
        <v>2.0833333333333335</v>
      </c>
      <c r="G351" s="35">
        <v>50</v>
      </c>
    </row>
    <row r="352" spans="1:22" x14ac:dyDescent="0.2">
      <c r="A352" t="s">
        <v>15</v>
      </c>
      <c r="D352" t="s">
        <v>15</v>
      </c>
      <c r="G352" s="35"/>
    </row>
    <row r="353" spans="1:22" x14ac:dyDescent="0.2">
      <c r="A353" t="s">
        <v>286</v>
      </c>
      <c r="B353">
        <v>-2.856870319</v>
      </c>
      <c r="D353" t="s">
        <v>286</v>
      </c>
      <c r="E353">
        <v>-2.888870319</v>
      </c>
      <c r="G353" s="35"/>
      <c r="H353" t="s">
        <v>13</v>
      </c>
      <c r="I353">
        <v>-2.856870319</v>
      </c>
      <c r="K353" t="str">
        <f t="array" ref="K353:O354">TRANSPOSE(H353:I357)</f>
        <v>PT</v>
      </c>
      <c r="L353" t="str">
        <v>car</v>
      </c>
      <c r="M353" t="str">
        <v>bike</v>
      </c>
      <c r="N353" t="str">
        <v>tele</v>
      </c>
      <c r="O353" t="str">
        <v>walk</v>
      </c>
      <c r="R353">
        <f t="array" ref="R353:V353">TRANSPOSE(I353:I357)</f>
        <v>-2.856870319</v>
      </c>
      <c r="S353">
        <v>0</v>
      </c>
      <c r="T353">
        <v>3.141363342</v>
      </c>
      <c r="U353">
        <v>-35.379394380000001</v>
      </c>
      <c r="V353">
        <v>-4.1868435389999998</v>
      </c>
    </row>
    <row r="354" spans="1:22" x14ac:dyDescent="0.2">
      <c r="A354" t="s">
        <v>287</v>
      </c>
      <c r="B354">
        <v>0</v>
      </c>
      <c r="D354" t="s">
        <v>287</v>
      </c>
      <c r="E354">
        <v>0</v>
      </c>
      <c r="G354" s="35"/>
      <c r="H354" t="s">
        <v>115</v>
      </c>
      <c r="I354">
        <v>0</v>
      </c>
      <c r="K354">
        <v>-2.856870319</v>
      </c>
      <c r="L354">
        <v>0</v>
      </c>
      <c r="M354">
        <v>3.141363342</v>
      </c>
      <c r="N354">
        <v>-35.379394380000001</v>
      </c>
      <c r="O354">
        <v>-4.1868435389999998</v>
      </c>
    </row>
    <row r="355" spans="1:22" x14ac:dyDescent="0.2">
      <c r="A355" t="s">
        <v>288</v>
      </c>
      <c r="B355">
        <v>3.141363342</v>
      </c>
      <c r="D355" t="s">
        <v>288</v>
      </c>
      <c r="E355">
        <v>3.141363342</v>
      </c>
      <c r="G355" s="35"/>
      <c r="H355" t="s">
        <v>116</v>
      </c>
      <c r="I355">
        <v>3.141363342</v>
      </c>
    </row>
    <row r="356" spans="1:22" x14ac:dyDescent="0.2">
      <c r="A356" t="s">
        <v>289</v>
      </c>
      <c r="B356">
        <v>-35.379394380000001</v>
      </c>
      <c r="D356" t="s">
        <v>289</v>
      </c>
      <c r="E356">
        <v>-35.781743730000002</v>
      </c>
      <c r="G356" s="35"/>
      <c r="H356" t="s">
        <v>292</v>
      </c>
      <c r="I356">
        <v>-35.379394380000001</v>
      </c>
    </row>
    <row r="357" spans="1:22" x14ac:dyDescent="0.2">
      <c r="A357" t="s">
        <v>290</v>
      </c>
      <c r="B357">
        <v>-4.1868435389999998</v>
      </c>
      <c r="D357" t="s">
        <v>290</v>
      </c>
      <c r="E357">
        <v>-4.1868435389999998</v>
      </c>
      <c r="G357" s="35"/>
      <c r="H357" t="s">
        <v>254</v>
      </c>
      <c r="I357">
        <v>-4.1868435389999998</v>
      </c>
    </row>
    <row r="358" spans="1:22" x14ac:dyDescent="0.2">
      <c r="A358" s="120">
        <v>2.125</v>
      </c>
      <c r="D358" s="120">
        <v>2.125</v>
      </c>
      <c r="G358" s="35">
        <v>51</v>
      </c>
    </row>
    <row r="359" spans="1:22" x14ac:dyDescent="0.2">
      <c r="A359" t="s">
        <v>15</v>
      </c>
      <c r="D359" t="s">
        <v>15</v>
      </c>
      <c r="G359" s="35"/>
    </row>
    <row r="360" spans="1:22" x14ac:dyDescent="0.2">
      <c r="A360" t="s">
        <v>286</v>
      </c>
      <c r="B360">
        <v>-1.340001346</v>
      </c>
      <c r="D360" t="s">
        <v>286</v>
      </c>
      <c r="E360">
        <v>-1.384001346</v>
      </c>
      <c r="G360" s="35"/>
      <c r="H360" t="s">
        <v>13</v>
      </c>
      <c r="I360">
        <v>-1.340001346</v>
      </c>
      <c r="K360" t="str">
        <f t="array" ref="K360:O361">TRANSPOSE(H360:I364)</f>
        <v>PT</v>
      </c>
      <c r="L360" t="str">
        <v>car</v>
      </c>
      <c r="M360" t="str">
        <v>bike</v>
      </c>
      <c r="N360" t="str">
        <v>tele</v>
      </c>
      <c r="O360" t="str">
        <v>walk</v>
      </c>
      <c r="R360">
        <f t="array" ref="R360:V360">TRANSPOSE(I360:I364)</f>
        <v>-1.340001346</v>
      </c>
      <c r="S360">
        <v>0</v>
      </c>
      <c r="T360">
        <v>9.7017743640000003</v>
      </c>
      <c r="U360">
        <v>-36.020622600000003</v>
      </c>
      <c r="V360">
        <v>-6.7482906800000002</v>
      </c>
    </row>
    <row r="361" spans="1:22" x14ac:dyDescent="0.2">
      <c r="A361" t="s">
        <v>287</v>
      </c>
      <c r="B361">
        <v>0</v>
      </c>
      <c r="D361" t="s">
        <v>287</v>
      </c>
      <c r="E361">
        <v>0</v>
      </c>
      <c r="G361" s="35"/>
      <c r="H361" t="s">
        <v>115</v>
      </c>
      <c r="I361">
        <v>0</v>
      </c>
      <c r="K361">
        <v>-1.340001346</v>
      </c>
      <c r="L361">
        <v>0</v>
      </c>
      <c r="M361">
        <v>9.7017743640000003</v>
      </c>
      <c r="N361">
        <v>-36.020622600000003</v>
      </c>
      <c r="O361">
        <v>-6.7482906800000002</v>
      </c>
    </row>
    <row r="362" spans="1:22" x14ac:dyDescent="0.2">
      <c r="A362" t="s">
        <v>288</v>
      </c>
      <c r="B362">
        <v>9.7017743640000003</v>
      </c>
      <c r="D362" t="s">
        <v>288</v>
      </c>
      <c r="E362">
        <v>9.7017743640000003</v>
      </c>
      <c r="G362" s="35"/>
      <c r="H362" t="s">
        <v>116</v>
      </c>
      <c r="I362">
        <v>9.7017743640000003</v>
      </c>
    </row>
    <row r="363" spans="1:22" x14ac:dyDescent="0.2">
      <c r="A363" t="s">
        <v>289</v>
      </c>
      <c r="B363">
        <v>-36.020622600000003</v>
      </c>
      <c r="D363" t="s">
        <v>289</v>
      </c>
      <c r="E363">
        <v>-30.841026410000001</v>
      </c>
      <c r="G363" s="35"/>
      <c r="H363" t="s">
        <v>292</v>
      </c>
      <c r="I363">
        <v>-36.020622600000003</v>
      </c>
    </row>
    <row r="364" spans="1:22" x14ac:dyDescent="0.2">
      <c r="A364" t="s">
        <v>290</v>
      </c>
      <c r="B364">
        <v>-6.7482906800000002</v>
      </c>
      <c r="D364" t="s">
        <v>290</v>
      </c>
      <c r="E364">
        <v>-6.7482906800000002</v>
      </c>
      <c r="G364" s="35"/>
      <c r="H364" t="s">
        <v>254</v>
      </c>
      <c r="I364">
        <v>-6.7482906800000002</v>
      </c>
    </row>
    <row r="365" spans="1:22" x14ac:dyDescent="0.2">
      <c r="A365" s="120">
        <v>2.1666666666666665</v>
      </c>
      <c r="D365" s="120">
        <v>2.1666666666666665</v>
      </c>
      <c r="G365" s="35">
        <v>52</v>
      </c>
    </row>
    <row r="366" spans="1:22" x14ac:dyDescent="0.2">
      <c r="A366" t="s">
        <v>15</v>
      </c>
      <c r="D366" t="s">
        <v>15</v>
      </c>
      <c r="G366" s="35"/>
    </row>
    <row r="367" spans="1:22" x14ac:dyDescent="0.2">
      <c r="A367" t="s">
        <v>286</v>
      </c>
      <c r="B367">
        <v>-3.300413882</v>
      </c>
      <c r="D367" t="s">
        <v>286</v>
      </c>
      <c r="E367">
        <v>-3.3604138830000001</v>
      </c>
      <c r="G367" s="35"/>
      <c r="H367" t="s">
        <v>13</v>
      </c>
      <c r="I367">
        <v>-3.300413882</v>
      </c>
      <c r="K367" t="str">
        <f t="array" ref="K367:O368">TRANSPOSE(H367:I371)</f>
        <v>PT</v>
      </c>
      <c r="L367" t="str">
        <v>car</v>
      </c>
      <c r="M367" t="str">
        <v>bike</v>
      </c>
      <c r="N367" t="str">
        <v>tele</v>
      </c>
      <c r="O367" t="str">
        <v>walk</v>
      </c>
      <c r="R367">
        <f t="array" ref="R367:V367">TRANSPOSE(I367:I371)</f>
        <v>-3.300413882</v>
      </c>
      <c r="S367">
        <v>0</v>
      </c>
      <c r="T367">
        <v>-5.2350569240000002</v>
      </c>
      <c r="U367">
        <v>-12.516874809999999</v>
      </c>
      <c r="V367">
        <v>-12.516874830000001</v>
      </c>
    </row>
    <row r="368" spans="1:22" x14ac:dyDescent="0.2">
      <c r="A368" t="s">
        <v>287</v>
      </c>
      <c r="B368">
        <v>0</v>
      </c>
      <c r="D368" t="s">
        <v>287</v>
      </c>
      <c r="E368">
        <v>0</v>
      </c>
      <c r="G368" s="35"/>
      <c r="H368" t="s">
        <v>115</v>
      </c>
      <c r="I368">
        <v>0</v>
      </c>
      <c r="K368">
        <v>-3.300413882</v>
      </c>
      <c r="L368">
        <v>0</v>
      </c>
      <c r="M368">
        <v>-5.2350569240000002</v>
      </c>
      <c r="N368">
        <v>-12.516874809999999</v>
      </c>
      <c r="O368">
        <v>-12.516874830000001</v>
      </c>
    </row>
    <row r="369" spans="1:22" x14ac:dyDescent="0.2">
      <c r="A369" t="s">
        <v>288</v>
      </c>
      <c r="B369">
        <v>-5.2350569240000002</v>
      </c>
      <c r="D369" t="s">
        <v>288</v>
      </c>
      <c r="E369">
        <v>-13.839979319999999</v>
      </c>
      <c r="G369" s="35"/>
      <c r="H369" t="s">
        <v>116</v>
      </c>
      <c r="I369">
        <v>-5.2350569240000002</v>
      </c>
    </row>
    <row r="370" spans="1:22" x14ac:dyDescent="0.2">
      <c r="A370" t="s">
        <v>289</v>
      </c>
      <c r="B370">
        <v>-12.516874809999999</v>
      </c>
      <c r="D370" t="s">
        <v>289</v>
      </c>
      <c r="E370">
        <v>-12.516874899999999</v>
      </c>
      <c r="G370" s="35"/>
      <c r="H370" t="s">
        <v>292</v>
      </c>
      <c r="I370">
        <v>-12.516874809999999</v>
      </c>
    </row>
    <row r="371" spans="1:22" x14ac:dyDescent="0.2">
      <c r="A371" t="s">
        <v>290</v>
      </c>
      <c r="B371">
        <v>-12.516874830000001</v>
      </c>
      <c r="D371" t="s">
        <v>290</v>
      </c>
      <c r="E371">
        <v>-12.51687476</v>
      </c>
      <c r="G371" s="35"/>
      <c r="H371" t="s">
        <v>254</v>
      </c>
      <c r="I371">
        <v>-12.516874830000001</v>
      </c>
    </row>
    <row r="372" spans="1:22" x14ac:dyDescent="0.2">
      <c r="A372" s="120">
        <v>2.2083333333333335</v>
      </c>
      <c r="D372" s="120">
        <v>2.2083333333333335</v>
      </c>
      <c r="G372" s="35">
        <v>53</v>
      </c>
    </row>
    <row r="373" spans="1:22" x14ac:dyDescent="0.2">
      <c r="A373" t="s">
        <v>15</v>
      </c>
      <c r="D373" t="s">
        <v>15</v>
      </c>
      <c r="G373" s="35"/>
    </row>
    <row r="374" spans="1:22" x14ac:dyDescent="0.2">
      <c r="A374" t="s">
        <v>286</v>
      </c>
      <c r="B374">
        <v>-4.4764104079999996</v>
      </c>
      <c r="D374" t="s">
        <v>286</v>
      </c>
      <c r="E374">
        <v>-4.4868604080000001</v>
      </c>
      <c r="G374" s="35"/>
      <c r="H374" t="s">
        <v>13</v>
      </c>
      <c r="I374">
        <v>-4.4764104079999996</v>
      </c>
      <c r="K374" t="str">
        <f t="array" ref="K374:O375">TRANSPOSE(H374:I378)</f>
        <v>PT</v>
      </c>
      <c r="L374" t="str">
        <v>car</v>
      </c>
      <c r="M374" t="str">
        <v>bike</v>
      </c>
      <c r="N374" t="str">
        <v>tele</v>
      </c>
      <c r="O374" t="str">
        <v>walk</v>
      </c>
      <c r="R374">
        <f t="array" ref="R374:V374">TRANSPOSE(I374:I378)</f>
        <v>-4.4764104079999996</v>
      </c>
      <c r="S374">
        <v>0</v>
      </c>
      <c r="T374">
        <v>0.54025252160000004</v>
      </c>
      <c r="U374">
        <v>-31.349351070000001</v>
      </c>
      <c r="V374">
        <v>-1.566119263</v>
      </c>
    </row>
    <row r="375" spans="1:22" x14ac:dyDescent="0.2">
      <c r="A375" t="s">
        <v>287</v>
      </c>
      <c r="B375">
        <v>0</v>
      </c>
      <c r="D375" t="s">
        <v>287</v>
      </c>
      <c r="E375">
        <v>0</v>
      </c>
      <c r="G375" s="35"/>
      <c r="H375" t="s">
        <v>115</v>
      </c>
      <c r="I375">
        <v>0</v>
      </c>
      <c r="K375">
        <v>-4.4764104079999996</v>
      </c>
      <c r="L375">
        <v>0</v>
      </c>
      <c r="M375">
        <v>0.54025252160000004</v>
      </c>
      <c r="N375">
        <v>-31.349351070000001</v>
      </c>
      <c r="O375">
        <v>-1.566119263</v>
      </c>
    </row>
    <row r="376" spans="1:22" x14ac:dyDescent="0.2">
      <c r="A376" t="s">
        <v>288</v>
      </c>
      <c r="B376">
        <v>0.54025252160000004</v>
      </c>
      <c r="D376" t="s">
        <v>288</v>
      </c>
      <c r="E376">
        <v>0.54025252160000004</v>
      </c>
      <c r="G376" s="35"/>
      <c r="H376" t="s">
        <v>116</v>
      </c>
      <c r="I376">
        <v>0.54025252160000004</v>
      </c>
    </row>
    <row r="377" spans="1:22" x14ac:dyDescent="0.2">
      <c r="A377" t="s">
        <v>289</v>
      </c>
      <c r="B377">
        <v>-31.349351070000001</v>
      </c>
      <c r="D377" t="s">
        <v>289</v>
      </c>
      <c r="E377">
        <v>-34.22483381</v>
      </c>
      <c r="G377" s="35"/>
      <c r="H377" t="s">
        <v>292</v>
      </c>
      <c r="I377">
        <v>-31.349351070000001</v>
      </c>
    </row>
    <row r="378" spans="1:22" x14ac:dyDescent="0.2">
      <c r="A378" t="s">
        <v>290</v>
      </c>
      <c r="B378">
        <v>-1.566119263</v>
      </c>
      <c r="D378" t="s">
        <v>290</v>
      </c>
      <c r="E378">
        <v>-1.566119263</v>
      </c>
      <c r="G378" s="35"/>
      <c r="H378" t="s">
        <v>254</v>
      </c>
      <c r="I378">
        <v>-1.566119263</v>
      </c>
    </row>
    <row r="379" spans="1:22" x14ac:dyDescent="0.2">
      <c r="A379" s="120">
        <v>2.25</v>
      </c>
      <c r="D379" s="120">
        <v>2.25</v>
      </c>
      <c r="G379" s="35">
        <v>54</v>
      </c>
    </row>
    <row r="380" spans="1:22" x14ac:dyDescent="0.2">
      <c r="A380" t="s">
        <v>15</v>
      </c>
      <c r="D380" t="s">
        <v>15</v>
      </c>
      <c r="G380" s="35"/>
    </row>
    <row r="381" spans="1:22" x14ac:dyDescent="0.2">
      <c r="A381" t="s">
        <v>286</v>
      </c>
      <c r="B381">
        <v>-2.7870504669999998</v>
      </c>
      <c r="D381" t="s">
        <v>286</v>
      </c>
      <c r="E381">
        <v>-2.8190504669999998</v>
      </c>
      <c r="G381" s="35"/>
      <c r="H381" t="s">
        <v>13</v>
      </c>
      <c r="I381">
        <v>-2.7870504669999998</v>
      </c>
      <c r="K381" t="str">
        <f t="array" ref="K381:O382">TRANSPOSE(H381:I385)</f>
        <v>PT</v>
      </c>
      <c r="L381" t="str">
        <v>car</v>
      </c>
      <c r="M381" t="str">
        <v>bike</v>
      </c>
      <c r="N381" t="str">
        <v>tele</v>
      </c>
      <c r="O381" t="str">
        <v>walk</v>
      </c>
      <c r="R381">
        <f t="array" ref="R381:V381">TRANSPOSE(I381:I385)</f>
        <v>-2.7870504669999998</v>
      </c>
      <c r="S381">
        <v>0</v>
      </c>
      <c r="T381">
        <v>2.3760482289999998</v>
      </c>
      <c r="U381">
        <v>-35.027255050000001</v>
      </c>
      <c r="V381">
        <v>-6.5882804979999996</v>
      </c>
    </row>
    <row r="382" spans="1:22" x14ac:dyDescent="0.2">
      <c r="A382" t="s">
        <v>287</v>
      </c>
      <c r="B382">
        <v>0</v>
      </c>
      <c r="D382" t="s">
        <v>287</v>
      </c>
      <c r="E382">
        <v>0</v>
      </c>
      <c r="G382" s="35"/>
      <c r="H382" t="s">
        <v>115</v>
      </c>
      <c r="I382">
        <v>0</v>
      </c>
      <c r="K382">
        <v>-2.7870504669999998</v>
      </c>
      <c r="L382">
        <v>0</v>
      </c>
      <c r="M382">
        <v>2.3760482289999998</v>
      </c>
      <c r="N382">
        <v>-35.027255050000001</v>
      </c>
      <c r="O382">
        <v>-6.5882804979999996</v>
      </c>
    </row>
    <row r="383" spans="1:22" x14ac:dyDescent="0.2">
      <c r="A383" t="s">
        <v>288</v>
      </c>
      <c r="B383">
        <v>2.3760482289999998</v>
      </c>
      <c r="D383" t="s">
        <v>288</v>
      </c>
      <c r="E383">
        <v>2.3760482289999998</v>
      </c>
      <c r="G383" s="35"/>
      <c r="H383" t="s">
        <v>116</v>
      </c>
      <c r="I383">
        <v>2.3760482289999998</v>
      </c>
    </row>
    <row r="384" spans="1:22" x14ac:dyDescent="0.2">
      <c r="A384" t="s">
        <v>289</v>
      </c>
      <c r="B384">
        <v>-35.027255050000001</v>
      </c>
      <c r="D384" t="s">
        <v>289</v>
      </c>
      <c r="E384">
        <v>-31.008973220000001</v>
      </c>
      <c r="G384" s="35"/>
      <c r="H384" t="s">
        <v>292</v>
      </c>
      <c r="I384">
        <v>-35.027255050000001</v>
      </c>
    </row>
    <row r="385" spans="1:22" x14ac:dyDescent="0.2">
      <c r="A385" t="s">
        <v>290</v>
      </c>
      <c r="B385">
        <v>-6.5882804979999996</v>
      </c>
      <c r="D385" t="s">
        <v>290</v>
      </c>
      <c r="E385">
        <v>-6.5882804979999996</v>
      </c>
      <c r="G385" s="35"/>
      <c r="H385" t="s">
        <v>254</v>
      </c>
      <c r="I385">
        <v>-6.5882804979999996</v>
      </c>
    </row>
    <row r="386" spans="1:22" x14ac:dyDescent="0.2">
      <c r="A386" s="120">
        <v>2.2916666666666665</v>
      </c>
      <c r="D386" s="120">
        <v>2.2916666666666665</v>
      </c>
      <c r="G386" s="35">
        <v>55</v>
      </c>
    </row>
    <row r="387" spans="1:22" x14ac:dyDescent="0.2">
      <c r="A387" t="s">
        <v>15</v>
      </c>
      <c r="D387" t="s">
        <v>15</v>
      </c>
      <c r="G387" s="35"/>
    </row>
    <row r="388" spans="1:22" x14ac:dyDescent="0.2">
      <c r="A388" t="s">
        <v>286</v>
      </c>
      <c r="B388">
        <v>-2.1929018619999998</v>
      </c>
      <c r="D388" t="s">
        <v>286</v>
      </c>
      <c r="E388">
        <v>-2.2369018619999999</v>
      </c>
      <c r="G388" s="35"/>
      <c r="H388" t="s">
        <v>13</v>
      </c>
      <c r="I388">
        <v>-2.1929018619999998</v>
      </c>
      <c r="K388" t="str">
        <f t="array" ref="K388:O389">TRANSPOSE(H388:I392)</f>
        <v>PT</v>
      </c>
      <c r="L388" t="str">
        <v>car</v>
      </c>
      <c r="M388" t="str">
        <v>bike</v>
      </c>
      <c r="N388" t="str">
        <v>tele</v>
      </c>
      <c r="O388" t="str">
        <v>walk</v>
      </c>
      <c r="R388">
        <f t="array" ref="R388:V388">TRANSPOSE(I388:I392)</f>
        <v>-2.1929018619999998</v>
      </c>
      <c r="S388">
        <v>0</v>
      </c>
      <c r="T388">
        <v>3.2118785449999998</v>
      </c>
      <c r="U388">
        <v>-34.856304919999999</v>
      </c>
      <c r="V388">
        <v>-33.897255149999999</v>
      </c>
    </row>
    <row r="389" spans="1:22" x14ac:dyDescent="0.2">
      <c r="A389" t="s">
        <v>287</v>
      </c>
      <c r="B389">
        <v>0</v>
      </c>
      <c r="D389" t="s">
        <v>287</v>
      </c>
      <c r="E389">
        <v>0</v>
      </c>
      <c r="G389" s="35"/>
      <c r="H389" t="s">
        <v>115</v>
      </c>
      <c r="I389">
        <v>0</v>
      </c>
      <c r="K389">
        <v>-2.1929018619999998</v>
      </c>
      <c r="L389">
        <v>0</v>
      </c>
      <c r="M389">
        <v>3.2118785449999998</v>
      </c>
      <c r="N389">
        <v>-34.856304919999999</v>
      </c>
      <c r="O389">
        <v>-33.897255149999999</v>
      </c>
    </row>
    <row r="390" spans="1:22" x14ac:dyDescent="0.2">
      <c r="A390" t="s">
        <v>288</v>
      </c>
      <c r="B390">
        <v>3.2118785449999998</v>
      </c>
      <c r="D390" t="s">
        <v>288</v>
      </c>
      <c r="E390">
        <v>3.2118785449999998</v>
      </c>
      <c r="G390" s="35"/>
      <c r="H390" t="s">
        <v>116</v>
      </c>
      <c r="I390">
        <v>3.2118785449999998</v>
      </c>
    </row>
    <row r="391" spans="1:22" x14ac:dyDescent="0.2">
      <c r="A391" t="s">
        <v>289</v>
      </c>
      <c r="B391">
        <v>-34.856304919999999</v>
      </c>
      <c r="D391" t="s">
        <v>289</v>
      </c>
      <c r="E391">
        <v>-35.276748740000002</v>
      </c>
      <c r="G391" s="35"/>
      <c r="H391" t="s">
        <v>292</v>
      </c>
      <c r="I391">
        <v>-34.856304919999999</v>
      </c>
    </row>
    <row r="392" spans="1:22" x14ac:dyDescent="0.2">
      <c r="A392" t="s">
        <v>290</v>
      </c>
      <c r="B392">
        <v>-33.897255149999999</v>
      </c>
      <c r="D392" t="s">
        <v>290</v>
      </c>
      <c r="E392">
        <v>-34.17214826</v>
      </c>
      <c r="G392" s="35"/>
      <c r="H392" t="s">
        <v>254</v>
      </c>
      <c r="I392">
        <v>-33.897255149999999</v>
      </c>
    </row>
    <row r="393" spans="1:22" x14ac:dyDescent="0.2">
      <c r="A393" s="120">
        <v>2.3333333333333335</v>
      </c>
      <c r="D393" s="120">
        <v>2.3333333333333335</v>
      </c>
      <c r="G393" s="35">
        <v>56</v>
      </c>
    </row>
    <row r="394" spans="1:22" x14ac:dyDescent="0.2">
      <c r="A394" t="s">
        <v>15</v>
      </c>
      <c r="D394" t="s">
        <v>15</v>
      </c>
      <c r="G394" s="35"/>
    </row>
    <row r="395" spans="1:22" x14ac:dyDescent="0.2">
      <c r="A395" t="s">
        <v>286</v>
      </c>
      <c r="B395">
        <v>-2.5253333219999998</v>
      </c>
      <c r="D395" t="s">
        <v>286</v>
      </c>
      <c r="E395">
        <v>-2.5853333219999999</v>
      </c>
      <c r="G395" s="35"/>
      <c r="H395" t="s">
        <v>13</v>
      </c>
      <c r="I395">
        <v>-2.5253333219999998</v>
      </c>
      <c r="K395" t="str">
        <f t="array" ref="K395:O396">TRANSPOSE(H395:I399)</f>
        <v>PT</v>
      </c>
      <c r="L395" t="str">
        <v>car</v>
      </c>
      <c r="M395" t="str">
        <v>bike</v>
      </c>
      <c r="N395" t="str">
        <v>tele</v>
      </c>
      <c r="O395" t="str">
        <v>walk</v>
      </c>
      <c r="R395">
        <f t="array" ref="R395:V395">TRANSPOSE(I395:I399)</f>
        <v>-2.5253333219999998</v>
      </c>
      <c r="S395">
        <v>0</v>
      </c>
      <c r="T395">
        <v>-8.5322952490000006</v>
      </c>
      <c r="U395">
        <v>-37.515815629999999</v>
      </c>
      <c r="V395">
        <v>-32.76190321</v>
      </c>
    </row>
    <row r="396" spans="1:22" x14ac:dyDescent="0.2">
      <c r="A396" t="s">
        <v>287</v>
      </c>
      <c r="B396">
        <v>0</v>
      </c>
      <c r="D396" t="s">
        <v>287</v>
      </c>
      <c r="E396">
        <v>0</v>
      </c>
      <c r="G396" s="35"/>
      <c r="H396" t="s">
        <v>115</v>
      </c>
      <c r="I396">
        <v>0</v>
      </c>
      <c r="K396">
        <v>-2.5253333219999998</v>
      </c>
      <c r="L396">
        <v>0</v>
      </c>
      <c r="M396">
        <v>-8.5322952490000006</v>
      </c>
      <c r="N396">
        <v>-37.515815629999999</v>
      </c>
      <c r="O396">
        <v>-32.76190321</v>
      </c>
    </row>
    <row r="397" spans="1:22" x14ac:dyDescent="0.2">
      <c r="A397" t="s">
        <v>288</v>
      </c>
      <c r="B397">
        <v>-8.5322952490000006</v>
      </c>
      <c r="D397" t="s">
        <v>288</v>
      </c>
      <c r="E397">
        <v>-0.8159094294</v>
      </c>
      <c r="G397" s="35"/>
      <c r="H397" t="s">
        <v>116</v>
      </c>
      <c r="I397">
        <v>-8.5322952490000006</v>
      </c>
    </row>
    <row r="398" spans="1:22" x14ac:dyDescent="0.2">
      <c r="A398" t="s">
        <v>289</v>
      </c>
      <c r="B398">
        <v>-37.515815629999999</v>
      </c>
      <c r="D398" t="s">
        <v>289</v>
      </c>
      <c r="E398">
        <v>-38.109834399999997</v>
      </c>
      <c r="G398" s="35"/>
      <c r="H398" t="s">
        <v>292</v>
      </c>
      <c r="I398">
        <v>-37.515815629999999</v>
      </c>
    </row>
    <row r="399" spans="1:22" x14ac:dyDescent="0.2">
      <c r="A399" t="s">
        <v>290</v>
      </c>
      <c r="B399">
        <v>-32.76190321</v>
      </c>
      <c r="D399" t="s">
        <v>290</v>
      </c>
      <c r="E399">
        <v>-32.537581189999997</v>
      </c>
      <c r="G399" s="35"/>
      <c r="H399" t="s">
        <v>254</v>
      </c>
      <c r="I399">
        <v>-32.76190321</v>
      </c>
    </row>
    <row r="400" spans="1:22" x14ac:dyDescent="0.2">
      <c r="A400" s="120">
        <v>2.375</v>
      </c>
      <c r="D400" s="120">
        <v>2.375</v>
      </c>
      <c r="G400" s="35">
        <v>57</v>
      </c>
    </row>
    <row r="401" spans="1:22" x14ac:dyDescent="0.2">
      <c r="A401" t="s">
        <v>15</v>
      </c>
      <c r="D401" t="s">
        <v>15</v>
      </c>
      <c r="G401" s="35"/>
    </row>
    <row r="402" spans="1:22" x14ac:dyDescent="0.2">
      <c r="A402" t="s">
        <v>286</v>
      </c>
      <c r="B402">
        <v>-7.0462270059999996</v>
      </c>
      <c r="D402" t="s">
        <v>286</v>
      </c>
      <c r="E402">
        <v>-7.0351700069999996</v>
      </c>
      <c r="G402" s="35"/>
      <c r="H402" t="s">
        <v>13</v>
      </c>
      <c r="I402">
        <v>-7.0462270059999996</v>
      </c>
      <c r="K402" t="str">
        <f t="array" ref="K402:O403">TRANSPOSE(H402:I406)</f>
        <v>PT</v>
      </c>
      <c r="L402" t="str">
        <v>car</v>
      </c>
      <c r="M402" t="str">
        <v>bike</v>
      </c>
      <c r="N402" t="str">
        <v>tele</v>
      </c>
      <c r="O402" t="str">
        <v>walk</v>
      </c>
      <c r="R402">
        <f t="array" ref="R402:V402">TRANSPOSE(I402:I406)</f>
        <v>-7.0462270059999996</v>
      </c>
      <c r="S402">
        <v>0</v>
      </c>
      <c r="T402">
        <v>0.1130821202</v>
      </c>
      <c r="U402">
        <v>-31.180509470000001</v>
      </c>
      <c r="V402">
        <v>-1.9264059280000001</v>
      </c>
    </row>
    <row r="403" spans="1:22" x14ac:dyDescent="0.2">
      <c r="A403" t="s">
        <v>287</v>
      </c>
      <c r="B403">
        <v>0</v>
      </c>
      <c r="D403" t="s">
        <v>287</v>
      </c>
      <c r="E403">
        <v>0</v>
      </c>
      <c r="G403" s="35"/>
      <c r="H403" t="s">
        <v>115</v>
      </c>
      <c r="I403">
        <v>0</v>
      </c>
      <c r="K403">
        <v>-7.0462270059999996</v>
      </c>
      <c r="L403">
        <v>0</v>
      </c>
      <c r="M403">
        <v>0.1130821202</v>
      </c>
      <c r="N403">
        <v>-31.180509470000001</v>
      </c>
      <c r="O403">
        <v>-1.9264059280000001</v>
      </c>
    </row>
    <row r="404" spans="1:22" x14ac:dyDescent="0.2">
      <c r="A404" t="s">
        <v>288</v>
      </c>
      <c r="B404">
        <v>0.1130821202</v>
      </c>
      <c r="D404" t="s">
        <v>288</v>
      </c>
      <c r="E404">
        <v>0.1130821202</v>
      </c>
      <c r="G404" s="35"/>
      <c r="H404" t="s">
        <v>116</v>
      </c>
      <c r="I404">
        <v>0.1130821202</v>
      </c>
    </row>
    <row r="405" spans="1:22" x14ac:dyDescent="0.2">
      <c r="A405" t="s">
        <v>289</v>
      </c>
      <c r="B405">
        <v>-31.180509470000001</v>
      </c>
      <c r="D405" t="s">
        <v>289</v>
      </c>
      <c r="E405">
        <v>-26.333659699999998</v>
      </c>
      <c r="G405" s="35"/>
      <c r="H405" t="s">
        <v>292</v>
      </c>
      <c r="I405">
        <v>-31.180509470000001</v>
      </c>
    </row>
    <row r="406" spans="1:22" x14ac:dyDescent="0.2">
      <c r="A406" t="s">
        <v>290</v>
      </c>
      <c r="B406">
        <v>-1.9264059280000001</v>
      </c>
      <c r="D406" t="s">
        <v>290</v>
      </c>
      <c r="E406">
        <v>-1.9264059280000001</v>
      </c>
      <c r="G406" s="35"/>
      <c r="H406" t="s">
        <v>254</v>
      </c>
      <c r="I406">
        <v>-1.9264059280000001</v>
      </c>
    </row>
    <row r="407" spans="1:22" x14ac:dyDescent="0.2">
      <c r="A407" s="120">
        <v>2.4166666666666665</v>
      </c>
      <c r="D407" s="120">
        <v>2.4166666666666665</v>
      </c>
      <c r="G407" s="35">
        <v>58</v>
      </c>
    </row>
    <row r="408" spans="1:22" x14ac:dyDescent="0.2">
      <c r="A408" t="s">
        <v>15</v>
      </c>
      <c r="D408" t="s">
        <v>15</v>
      </c>
      <c r="G408" s="35"/>
    </row>
    <row r="409" spans="1:22" x14ac:dyDescent="0.2">
      <c r="A409" t="s">
        <v>286</v>
      </c>
      <c r="B409">
        <v>-2.8732107440000001</v>
      </c>
      <c r="D409" t="s">
        <v>286</v>
      </c>
      <c r="E409">
        <v>-2.9052107440000001</v>
      </c>
      <c r="G409" s="35"/>
      <c r="H409" t="s">
        <v>13</v>
      </c>
      <c r="I409">
        <v>-2.8732107440000001</v>
      </c>
      <c r="K409" t="str">
        <f t="array" ref="K409:O410">TRANSPOSE(H409:I413)</f>
        <v>PT</v>
      </c>
      <c r="L409" t="str">
        <v>car</v>
      </c>
      <c r="M409" t="str">
        <v>bike</v>
      </c>
      <c r="N409" t="str">
        <v>tele</v>
      </c>
      <c r="O409" t="str">
        <v>walk</v>
      </c>
      <c r="R409">
        <f t="array" ref="R409:V409">TRANSPOSE(I409:I413)</f>
        <v>-2.8732107440000001</v>
      </c>
      <c r="S409">
        <v>0</v>
      </c>
      <c r="T409">
        <v>0.91814658810000005</v>
      </c>
      <c r="U409">
        <v>-35.498425570000002</v>
      </c>
      <c r="V409">
        <v>-6.8801784640000001</v>
      </c>
    </row>
    <row r="410" spans="1:22" x14ac:dyDescent="0.2">
      <c r="A410" t="s">
        <v>287</v>
      </c>
      <c r="B410">
        <v>0</v>
      </c>
      <c r="D410" t="s">
        <v>287</v>
      </c>
      <c r="E410">
        <v>0</v>
      </c>
      <c r="G410" s="35"/>
      <c r="H410" t="s">
        <v>115</v>
      </c>
      <c r="I410">
        <v>0</v>
      </c>
      <c r="K410">
        <v>-2.8732107440000001</v>
      </c>
      <c r="L410">
        <v>0</v>
      </c>
      <c r="M410">
        <v>0.91814658810000005</v>
      </c>
      <c r="N410">
        <v>-35.498425570000002</v>
      </c>
      <c r="O410">
        <v>-6.8801784640000001</v>
      </c>
    </row>
    <row r="411" spans="1:22" x14ac:dyDescent="0.2">
      <c r="A411" t="s">
        <v>288</v>
      </c>
      <c r="B411">
        <v>0.91814658810000005</v>
      </c>
      <c r="D411" t="s">
        <v>288</v>
      </c>
      <c r="E411">
        <v>0.91814658810000005</v>
      </c>
      <c r="G411" s="35"/>
      <c r="H411" t="s">
        <v>116</v>
      </c>
      <c r="I411">
        <v>0.91814658810000005</v>
      </c>
    </row>
    <row r="412" spans="1:22" x14ac:dyDescent="0.2">
      <c r="A412" t="s">
        <v>289</v>
      </c>
      <c r="B412">
        <v>-35.498425570000002</v>
      </c>
      <c r="D412" t="s">
        <v>289</v>
      </c>
      <c r="E412">
        <v>-34.58699463</v>
      </c>
      <c r="G412" s="35"/>
      <c r="H412" t="s">
        <v>292</v>
      </c>
      <c r="I412">
        <v>-35.498425570000002</v>
      </c>
    </row>
    <row r="413" spans="1:22" x14ac:dyDescent="0.2">
      <c r="A413" t="s">
        <v>290</v>
      </c>
      <c r="B413">
        <v>-6.8801784640000001</v>
      </c>
      <c r="D413" t="s">
        <v>290</v>
      </c>
      <c r="E413">
        <v>-6.8801784640000001</v>
      </c>
      <c r="G413" s="35"/>
      <c r="H413" t="s">
        <v>254</v>
      </c>
      <c r="I413">
        <v>-6.8801784640000001</v>
      </c>
    </row>
    <row r="414" spans="1:22" x14ac:dyDescent="0.2">
      <c r="A414" s="120">
        <v>2.4583333333333335</v>
      </c>
      <c r="D414" s="120">
        <v>2.4583333333333335</v>
      </c>
      <c r="G414" s="35">
        <v>59</v>
      </c>
    </row>
    <row r="415" spans="1:22" x14ac:dyDescent="0.2">
      <c r="A415" t="s">
        <v>15</v>
      </c>
      <c r="D415" t="s">
        <v>15</v>
      </c>
      <c r="G415" s="35"/>
    </row>
    <row r="416" spans="1:22" x14ac:dyDescent="0.2">
      <c r="A416" t="s">
        <v>286</v>
      </c>
      <c r="B416">
        <v>-1.1517712470000001</v>
      </c>
      <c r="D416" t="s">
        <v>286</v>
      </c>
      <c r="E416">
        <v>-1.1957712469999999</v>
      </c>
      <c r="G416" s="35"/>
      <c r="H416" t="s">
        <v>13</v>
      </c>
      <c r="I416">
        <v>-1.1517712470000001</v>
      </c>
      <c r="K416" t="str">
        <f t="array" ref="K416:O417">TRANSPOSE(H416:I420)</f>
        <v>PT</v>
      </c>
      <c r="L416" t="str">
        <v>car</v>
      </c>
      <c r="M416" t="str">
        <v>bike</v>
      </c>
      <c r="N416" t="str">
        <v>tele</v>
      </c>
      <c r="O416" t="str">
        <v>walk</v>
      </c>
      <c r="R416">
        <f t="array" ref="R416:V416">TRANSPOSE(I416:I420)</f>
        <v>-1.1517712470000001</v>
      </c>
      <c r="S416">
        <v>0</v>
      </c>
      <c r="T416">
        <v>5.9481903850000002</v>
      </c>
      <c r="U416">
        <v>-34.771455799999998</v>
      </c>
      <c r="V416">
        <v>-34.666756249999999</v>
      </c>
    </row>
    <row r="417" spans="1:22" x14ac:dyDescent="0.2">
      <c r="A417" t="s">
        <v>287</v>
      </c>
      <c r="B417">
        <v>0</v>
      </c>
      <c r="D417" t="s">
        <v>287</v>
      </c>
      <c r="E417">
        <v>0</v>
      </c>
      <c r="G417" s="35"/>
      <c r="H417" t="s">
        <v>115</v>
      </c>
      <c r="I417">
        <v>0</v>
      </c>
      <c r="K417">
        <v>-1.1517712470000001</v>
      </c>
      <c r="L417">
        <v>0</v>
      </c>
      <c r="M417">
        <v>5.9481903850000002</v>
      </c>
      <c r="N417">
        <v>-34.771455799999998</v>
      </c>
      <c r="O417">
        <v>-34.666756249999999</v>
      </c>
    </row>
    <row r="418" spans="1:22" x14ac:dyDescent="0.2">
      <c r="A418" t="s">
        <v>288</v>
      </c>
      <c r="B418">
        <v>5.9481903850000002</v>
      </c>
      <c r="D418" t="s">
        <v>288</v>
      </c>
      <c r="E418">
        <v>5.9481903850000002</v>
      </c>
      <c r="G418" s="35"/>
      <c r="H418" t="s">
        <v>116</v>
      </c>
      <c r="I418">
        <v>5.9481903850000002</v>
      </c>
    </row>
    <row r="419" spans="1:22" x14ac:dyDescent="0.2">
      <c r="A419" t="s">
        <v>289</v>
      </c>
      <c r="B419">
        <v>-34.771455799999998</v>
      </c>
      <c r="D419" t="s">
        <v>289</v>
      </c>
      <c r="E419">
        <v>-34.258138449999997</v>
      </c>
      <c r="G419" s="35"/>
      <c r="H419" t="s">
        <v>292</v>
      </c>
      <c r="I419">
        <v>-34.771455799999998</v>
      </c>
    </row>
    <row r="420" spans="1:22" x14ac:dyDescent="0.2">
      <c r="A420" t="s">
        <v>290</v>
      </c>
      <c r="B420">
        <v>-34.666756249999999</v>
      </c>
      <c r="D420" t="s">
        <v>290</v>
      </c>
      <c r="E420">
        <v>-33.770543490000001</v>
      </c>
      <c r="G420" s="35"/>
      <c r="H420" t="s">
        <v>254</v>
      </c>
      <c r="I420">
        <v>-34.666756249999999</v>
      </c>
    </row>
    <row r="421" spans="1:22" x14ac:dyDescent="0.2">
      <c r="A421" s="120">
        <v>2.5</v>
      </c>
      <c r="D421" s="120">
        <v>2.5</v>
      </c>
      <c r="G421" s="35">
        <v>60</v>
      </c>
    </row>
    <row r="422" spans="1:22" x14ac:dyDescent="0.2">
      <c r="A422" t="s">
        <v>15</v>
      </c>
      <c r="D422" t="s">
        <v>15</v>
      </c>
      <c r="G422" s="35"/>
    </row>
    <row r="423" spans="1:22" x14ac:dyDescent="0.2">
      <c r="A423" t="s">
        <v>286</v>
      </c>
      <c r="B423">
        <v>0.51009293040000003</v>
      </c>
      <c r="D423" t="s">
        <v>286</v>
      </c>
      <c r="E423">
        <v>0.45009292960000002</v>
      </c>
      <c r="G423" s="35"/>
      <c r="H423" t="s">
        <v>13</v>
      </c>
      <c r="I423">
        <v>0.51009293040000003</v>
      </c>
      <c r="K423" t="str">
        <f t="array" ref="K423:O424">TRANSPOSE(H423:I427)</f>
        <v>PT</v>
      </c>
      <c r="L423" t="str">
        <v>car</v>
      </c>
      <c r="M423" t="str">
        <v>bike</v>
      </c>
      <c r="N423" t="str">
        <v>tele</v>
      </c>
      <c r="O423" t="str">
        <v>walk</v>
      </c>
      <c r="R423">
        <f t="array" ref="R423:V423">TRANSPOSE(I423:I427)</f>
        <v>0.51009293040000003</v>
      </c>
      <c r="S423">
        <v>0</v>
      </c>
      <c r="T423">
        <v>6.4997996530000002</v>
      </c>
      <c r="U423">
        <v>-9.8698482970000008</v>
      </c>
      <c r="V423">
        <v>-9.8698483059999997</v>
      </c>
    </row>
    <row r="424" spans="1:22" x14ac:dyDescent="0.2">
      <c r="A424" t="s">
        <v>287</v>
      </c>
      <c r="B424">
        <v>0</v>
      </c>
      <c r="D424" t="s">
        <v>287</v>
      </c>
      <c r="E424">
        <v>0</v>
      </c>
      <c r="G424" s="35"/>
      <c r="H424" t="s">
        <v>115</v>
      </c>
      <c r="I424">
        <v>0</v>
      </c>
      <c r="K424">
        <v>0.51009293040000003</v>
      </c>
      <c r="L424">
        <v>0</v>
      </c>
      <c r="M424">
        <v>6.4997996530000002</v>
      </c>
      <c r="N424">
        <v>-9.8698482970000008</v>
      </c>
      <c r="O424">
        <v>-9.8698483059999997</v>
      </c>
    </row>
    <row r="425" spans="1:22" x14ac:dyDescent="0.2">
      <c r="A425" t="s">
        <v>288</v>
      </c>
      <c r="B425">
        <v>6.4997996530000002</v>
      </c>
      <c r="D425" t="s">
        <v>288</v>
      </c>
      <c r="E425">
        <v>5.5963583129999996</v>
      </c>
      <c r="G425" s="35"/>
      <c r="H425" t="s">
        <v>116</v>
      </c>
      <c r="I425">
        <v>6.4997996530000002</v>
      </c>
    </row>
    <row r="426" spans="1:22" x14ac:dyDescent="0.2">
      <c r="A426" t="s">
        <v>289</v>
      </c>
      <c r="B426">
        <v>-9.8698482970000008</v>
      </c>
      <c r="D426" t="s">
        <v>289</v>
      </c>
      <c r="E426">
        <v>-9.8698482819999995</v>
      </c>
      <c r="G426" s="35"/>
      <c r="H426" t="s">
        <v>292</v>
      </c>
      <c r="I426">
        <v>-9.8698482970000008</v>
      </c>
    </row>
    <row r="427" spans="1:22" x14ac:dyDescent="0.2">
      <c r="A427" t="s">
        <v>290</v>
      </c>
      <c r="B427">
        <v>-9.8698483059999997</v>
      </c>
      <c r="D427" t="s">
        <v>290</v>
      </c>
      <c r="E427">
        <v>-9.8698483849999992</v>
      </c>
      <c r="G427" s="35"/>
      <c r="H427" t="s">
        <v>254</v>
      </c>
      <c r="I427">
        <v>-9.8698483059999997</v>
      </c>
    </row>
    <row r="428" spans="1:22" x14ac:dyDescent="0.2">
      <c r="A428" s="120">
        <v>2.5416666666666665</v>
      </c>
      <c r="D428" s="120">
        <v>2.5416666666666665</v>
      </c>
      <c r="G428" s="35">
        <v>61</v>
      </c>
    </row>
    <row r="429" spans="1:22" x14ac:dyDescent="0.2">
      <c r="A429" t="s">
        <v>15</v>
      </c>
      <c r="D429" t="s">
        <v>15</v>
      </c>
      <c r="G429" s="35"/>
    </row>
    <row r="430" spans="1:22" x14ac:dyDescent="0.2">
      <c r="A430" t="s">
        <v>286</v>
      </c>
      <c r="B430">
        <v>-3.7540228029999998</v>
      </c>
      <c r="D430" t="s">
        <v>286</v>
      </c>
      <c r="E430">
        <v>-3.9432098350000002</v>
      </c>
      <c r="G430" s="35"/>
      <c r="H430" t="s">
        <v>13</v>
      </c>
      <c r="I430">
        <v>-3.7540228029999998</v>
      </c>
      <c r="K430" t="str">
        <f t="array" ref="K430:O431">TRANSPOSE(H430:I434)</f>
        <v>PT</v>
      </c>
      <c r="L430" t="str">
        <v>car</v>
      </c>
      <c r="M430" t="str">
        <v>bike</v>
      </c>
      <c r="N430" t="str">
        <v>tele</v>
      </c>
      <c r="O430" t="str">
        <v>walk</v>
      </c>
      <c r="R430">
        <f t="array" ref="R430:V430">TRANSPOSE(I430:I434)</f>
        <v>-3.7540228029999998</v>
      </c>
      <c r="S430">
        <v>0</v>
      </c>
      <c r="T430">
        <v>0.77495256800000001</v>
      </c>
      <c r="U430">
        <v>-3.3850260329999999</v>
      </c>
      <c r="V430">
        <v>-1.9249337419999999</v>
      </c>
    </row>
    <row r="431" spans="1:22" x14ac:dyDescent="0.2">
      <c r="A431" t="s">
        <v>287</v>
      </c>
      <c r="B431">
        <v>0</v>
      </c>
      <c r="D431" t="s">
        <v>287</v>
      </c>
      <c r="E431">
        <v>0</v>
      </c>
      <c r="G431" s="35"/>
      <c r="H431" t="s">
        <v>115</v>
      </c>
      <c r="I431">
        <v>0</v>
      </c>
      <c r="K431">
        <v>-3.7540228029999998</v>
      </c>
      <c r="L431">
        <v>0</v>
      </c>
      <c r="M431">
        <v>0.77495256800000001</v>
      </c>
      <c r="N431">
        <v>-3.3850260329999999</v>
      </c>
      <c r="O431">
        <v>-1.9249337419999999</v>
      </c>
    </row>
    <row r="432" spans="1:22" x14ac:dyDescent="0.2">
      <c r="A432" t="s">
        <v>288</v>
      </c>
      <c r="B432">
        <v>0.77495256800000001</v>
      </c>
      <c r="D432" t="s">
        <v>288</v>
      </c>
      <c r="E432">
        <v>0.77495256800000001</v>
      </c>
      <c r="G432" s="35"/>
      <c r="H432" t="s">
        <v>116</v>
      </c>
      <c r="I432">
        <v>0.77495256800000001</v>
      </c>
    </row>
    <row r="433" spans="1:22" x14ac:dyDescent="0.2">
      <c r="A433" t="s">
        <v>289</v>
      </c>
      <c r="B433">
        <v>-3.3850260329999999</v>
      </c>
      <c r="D433" t="s">
        <v>289</v>
      </c>
      <c r="E433">
        <v>-3.3850260049999998</v>
      </c>
      <c r="G433" s="35"/>
      <c r="H433" t="s">
        <v>292</v>
      </c>
      <c r="I433">
        <v>-3.3850260329999999</v>
      </c>
    </row>
    <row r="434" spans="1:22" x14ac:dyDescent="0.2">
      <c r="A434" t="s">
        <v>290</v>
      </c>
      <c r="B434">
        <v>-1.9249337419999999</v>
      </c>
      <c r="D434" t="s">
        <v>290</v>
      </c>
      <c r="E434">
        <v>-1.9249337419999999</v>
      </c>
      <c r="G434" s="35"/>
      <c r="H434" t="s">
        <v>254</v>
      </c>
      <c r="I434">
        <v>-1.9249337419999999</v>
      </c>
    </row>
    <row r="435" spans="1:22" x14ac:dyDescent="0.2">
      <c r="A435" s="120">
        <v>2.5833333333333335</v>
      </c>
      <c r="D435" s="120">
        <v>2.5833333333333335</v>
      </c>
      <c r="G435" s="35">
        <v>62</v>
      </c>
    </row>
    <row r="436" spans="1:22" x14ac:dyDescent="0.2">
      <c r="A436" t="s">
        <v>15</v>
      </c>
      <c r="D436" t="s">
        <v>15</v>
      </c>
      <c r="G436" s="35"/>
    </row>
    <row r="437" spans="1:22" x14ac:dyDescent="0.2">
      <c r="A437" t="s">
        <v>286</v>
      </c>
      <c r="B437">
        <v>-3.4274896739999998</v>
      </c>
      <c r="D437" t="s">
        <v>286</v>
      </c>
      <c r="E437">
        <v>-3.6794896750000001</v>
      </c>
      <c r="G437" s="35"/>
      <c r="H437" t="s">
        <v>13</v>
      </c>
      <c r="I437">
        <v>-3.4274896739999998</v>
      </c>
      <c r="K437" t="str">
        <f t="array" ref="K437:O438">TRANSPOSE(H437:I441)</f>
        <v>PT</v>
      </c>
      <c r="L437" t="str">
        <v>car</v>
      </c>
      <c r="M437" t="str">
        <v>bike</v>
      </c>
      <c r="N437" t="str">
        <v>tele</v>
      </c>
      <c r="O437" t="str">
        <v>walk</v>
      </c>
      <c r="R437">
        <f t="array" ref="R437:V437">TRANSPOSE(I437:I441)</f>
        <v>-3.4274896739999998</v>
      </c>
      <c r="S437">
        <v>0</v>
      </c>
      <c r="T437">
        <v>1.699329283</v>
      </c>
      <c r="U437">
        <v>-3.1646787270000001</v>
      </c>
      <c r="V437">
        <v>-9.3406722210000002</v>
      </c>
    </row>
    <row r="438" spans="1:22" x14ac:dyDescent="0.2">
      <c r="A438" t="s">
        <v>287</v>
      </c>
      <c r="B438">
        <v>0</v>
      </c>
      <c r="D438" t="s">
        <v>287</v>
      </c>
      <c r="E438">
        <v>0</v>
      </c>
      <c r="G438" s="35"/>
      <c r="H438" t="s">
        <v>115</v>
      </c>
      <c r="I438">
        <v>0</v>
      </c>
      <c r="K438">
        <v>-3.4274896739999998</v>
      </c>
      <c r="L438">
        <v>0</v>
      </c>
      <c r="M438">
        <v>1.699329283</v>
      </c>
      <c r="N438">
        <v>-3.1646787270000001</v>
      </c>
      <c r="O438">
        <v>-9.3406722210000002</v>
      </c>
    </row>
    <row r="439" spans="1:22" x14ac:dyDescent="0.2">
      <c r="A439" t="s">
        <v>288</v>
      </c>
      <c r="B439">
        <v>1.699329283</v>
      </c>
      <c r="D439" t="s">
        <v>288</v>
      </c>
      <c r="E439">
        <v>1.699329283</v>
      </c>
      <c r="G439" s="35"/>
      <c r="H439" t="s">
        <v>116</v>
      </c>
      <c r="I439">
        <v>1.699329283</v>
      </c>
    </row>
    <row r="440" spans="1:22" x14ac:dyDescent="0.2">
      <c r="A440" t="s">
        <v>289</v>
      </c>
      <c r="B440">
        <v>-3.1646787270000001</v>
      </c>
      <c r="D440" t="s">
        <v>289</v>
      </c>
      <c r="E440">
        <v>-3.1646787270000001</v>
      </c>
      <c r="G440" s="35"/>
      <c r="H440" t="s">
        <v>292</v>
      </c>
      <c r="I440">
        <v>-3.1646787270000001</v>
      </c>
    </row>
    <row r="441" spans="1:22" x14ac:dyDescent="0.2">
      <c r="A441" t="s">
        <v>290</v>
      </c>
      <c r="B441">
        <v>-9.3406722210000002</v>
      </c>
      <c r="D441" t="s">
        <v>290</v>
      </c>
      <c r="E441">
        <v>-9.3406721860000008</v>
      </c>
      <c r="G441" s="35"/>
      <c r="H441" t="s">
        <v>254</v>
      </c>
      <c r="I441">
        <v>-9.3406722210000002</v>
      </c>
    </row>
    <row r="442" spans="1:22" x14ac:dyDescent="0.2">
      <c r="A442" s="120">
        <v>2.625</v>
      </c>
      <c r="D442" s="120">
        <v>2.625</v>
      </c>
      <c r="G442" s="35">
        <v>63</v>
      </c>
    </row>
    <row r="443" spans="1:22" x14ac:dyDescent="0.2">
      <c r="A443" t="s">
        <v>15</v>
      </c>
      <c r="D443" t="s">
        <v>15</v>
      </c>
      <c r="G443" s="35"/>
    </row>
    <row r="444" spans="1:22" x14ac:dyDescent="0.2">
      <c r="A444" t="s">
        <v>286</v>
      </c>
      <c r="B444">
        <v>-2.9734098320000002</v>
      </c>
      <c r="D444" t="s">
        <v>286</v>
      </c>
      <c r="E444">
        <v>-3.279409829</v>
      </c>
      <c r="G444" s="35"/>
      <c r="H444" t="s">
        <v>13</v>
      </c>
      <c r="I444">
        <v>-2.9734098320000002</v>
      </c>
      <c r="K444" t="str">
        <f t="array" ref="K444:O445">TRANSPOSE(H444:I448)</f>
        <v>PT</v>
      </c>
      <c r="L444" t="str">
        <v>car</v>
      </c>
      <c r="M444" t="str">
        <v>bike</v>
      </c>
      <c r="N444" t="str">
        <v>tele</v>
      </c>
      <c r="O444" t="str">
        <v>walk</v>
      </c>
      <c r="R444">
        <f t="array" ref="R444:V444">TRANSPOSE(I444:I448)</f>
        <v>-2.9734098320000002</v>
      </c>
      <c r="S444">
        <v>0</v>
      </c>
      <c r="T444">
        <v>4.0303747459999997</v>
      </c>
      <c r="U444">
        <v>-3.8633959290000002</v>
      </c>
      <c r="V444">
        <v>-23.471405860000001</v>
      </c>
    </row>
    <row r="445" spans="1:22" x14ac:dyDescent="0.2">
      <c r="A445" t="s">
        <v>287</v>
      </c>
      <c r="B445">
        <v>0</v>
      </c>
      <c r="D445" t="s">
        <v>287</v>
      </c>
      <c r="E445">
        <v>0</v>
      </c>
      <c r="G445" s="35"/>
      <c r="H445" t="s">
        <v>115</v>
      </c>
      <c r="I445">
        <v>0</v>
      </c>
      <c r="K445">
        <v>-2.9734098320000002</v>
      </c>
      <c r="L445">
        <v>0</v>
      </c>
      <c r="M445">
        <v>4.0303747459999997</v>
      </c>
      <c r="N445">
        <v>-3.8633959290000002</v>
      </c>
      <c r="O445">
        <v>-23.471405860000001</v>
      </c>
    </row>
    <row r="446" spans="1:22" x14ac:dyDescent="0.2">
      <c r="A446" t="s">
        <v>288</v>
      </c>
      <c r="B446">
        <v>4.0303747459999997</v>
      </c>
      <c r="D446" t="s">
        <v>288</v>
      </c>
      <c r="E446">
        <v>4.0303747459999997</v>
      </c>
      <c r="G446" s="35"/>
      <c r="H446" t="s">
        <v>116</v>
      </c>
      <c r="I446">
        <v>4.0303747459999997</v>
      </c>
    </row>
    <row r="447" spans="1:22" x14ac:dyDescent="0.2">
      <c r="A447" t="s">
        <v>289</v>
      </c>
      <c r="B447">
        <v>-3.8633959290000002</v>
      </c>
      <c r="D447" t="s">
        <v>289</v>
      </c>
      <c r="E447">
        <v>-3.8633959299999998</v>
      </c>
      <c r="G447" s="35"/>
      <c r="H447" t="s">
        <v>292</v>
      </c>
      <c r="I447">
        <v>-3.8633959290000002</v>
      </c>
    </row>
    <row r="448" spans="1:22" x14ac:dyDescent="0.2">
      <c r="A448" t="s">
        <v>290</v>
      </c>
      <c r="B448">
        <v>-23.471405860000001</v>
      </c>
      <c r="D448" t="s">
        <v>290</v>
      </c>
      <c r="E448">
        <v>-29.06965714</v>
      </c>
      <c r="G448" s="35"/>
      <c r="H448" t="s">
        <v>254</v>
      </c>
      <c r="I448">
        <v>-23.471405860000001</v>
      </c>
    </row>
    <row r="449" spans="1:22" x14ac:dyDescent="0.2">
      <c r="A449" s="120">
        <v>2.6666666666666665</v>
      </c>
      <c r="D449" s="120">
        <v>2.6666666666666665</v>
      </c>
      <c r="G449" s="35">
        <v>64</v>
      </c>
    </row>
    <row r="450" spans="1:22" x14ac:dyDescent="0.2">
      <c r="A450" t="s">
        <v>15</v>
      </c>
      <c r="D450" t="s">
        <v>15</v>
      </c>
      <c r="G450" s="35"/>
    </row>
    <row r="451" spans="1:22" x14ac:dyDescent="0.2">
      <c r="A451" t="s">
        <v>286</v>
      </c>
      <c r="B451">
        <v>-2.8382228399999998</v>
      </c>
      <c r="D451" t="s">
        <v>286</v>
      </c>
      <c r="E451">
        <v>-3.32422284</v>
      </c>
      <c r="G451" s="35"/>
      <c r="H451" t="s">
        <v>13</v>
      </c>
      <c r="I451">
        <v>-2.8382228399999998</v>
      </c>
      <c r="K451" t="str">
        <f t="array" ref="K451:O452">TRANSPOSE(H451:I455)</f>
        <v>PT</v>
      </c>
      <c r="L451" t="str">
        <v>car</v>
      </c>
      <c r="M451" t="str">
        <v>bike</v>
      </c>
      <c r="N451" t="str">
        <v>tele</v>
      </c>
      <c r="O451" t="str">
        <v>walk</v>
      </c>
      <c r="R451">
        <f t="array" ref="R451:V451">TRANSPOSE(I451:I455)</f>
        <v>-2.8382228399999998</v>
      </c>
      <c r="S451">
        <v>0</v>
      </c>
      <c r="T451">
        <v>-9.8327950919999996</v>
      </c>
      <c r="U451">
        <v>-4.7876956599999998</v>
      </c>
      <c r="V451">
        <v>-12.615720059999999</v>
      </c>
    </row>
    <row r="452" spans="1:22" x14ac:dyDescent="0.2">
      <c r="A452" t="s">
        <v>287</v>
      </c>
      <c r="B452">
        <v>0</v>
      </c>
      <c r="D452" t="s">
        <v>287</v>
      </c>
      <c r="E452">
        <v>0</v>
      </c>
      <c r="G452" s="35"/>
      <c r="H452" t="s">
        <v>115</v>
      </c>
      <c r="I452">
        <v>0</v>
      </c>
      <c r="K452">
        <v>-2.8382228399999998</v>
      </c>
      <c r="L452">
        <v>0</v>
      </c>
      <c r="M452">
        <v>-9.8327950919999996</v>
      </c>
      <c r="N452">
        <v>-4.7876956599999998</v>
      </c>
      <c r="O452">
        <v>-12.615720059999999</v>
      </c>
    </row>
    <row r="453" spans="1:22" x14ac:dyDescent="0.2">
      <c r="A453" t="s">
        <v>288</v>
      </c>
      <c r="B453">
        <v>-9.8327950919999996</v>
      </c>
      <c r="D453" t="s">
        <v>288</v>
      </c>
      <c r="E453">
        <v>-3.9996298160000001</v>
      </c>
      <c r="G453" s="35"/>
      <c r="H453" t="s">
        <v>116</v>
      </c>
      <c r="I453">
        <v>-9.8327950919999996</v>
      </c>
    </row>
    <row r="454" spans="1:22" x14ac:dyDescent="0.2">
      <c r="A454" t="s">
        <v>289</v>
      </c>
      <c r="B454">
        <v>-4.7876956599999998</v>
      </c>
      <c r="D454" t="s">
        <v>289</v>
      </c>
      <c r="E454">
        <v>-4.7876956599999998</v>
      </c>
      <c r="G454" s="35"/>
      <c r="H454" t="s">
        <v>292</v>
      </c>
      <c r="I454">
        <v>-4.7876956599999998</v>
      </c>
    </row>
    <row r="455" spans="1:22" x14ac:dyDescent="0.2">
      <c r="A455" t="s">
        <v>290</v>
      </c>
      <c r="B455">
        <v>-12.615720059999999</v>
      </c>
      <c r="D455" t="s">
        <v>290</v>
      </c>
      <c r="E455">
        <v>-12.61572093</v>
      </c>
      <c r="G455" s="35"/>
      <c r="H455" t="s">
        <v>254</v>
      </c>
      <c r="I455">
        <v>-12.615720059999999</v>
      </c>
    </row>
    <row r="456" spans="1:22" x14ac:dyDescent="0.2">
      <c r="A456" s="120">
        <v>2.7083333333333335</v>
      </c>
      <c r="D456" s="120">
        <v>2.7083333333333335</v>
      </c>
      <c r="G456" s="35">
        <v>65</v>
      </c>
    </row>
    <row r="457" spans="1:22" x14ac:dyDescent="0.2">
      <c r="A457" t="s">
        <v>15</v>
      </c>
      <c r="D457" t="s">
        <v>15</v>
      </c>
      <c r="G457" s="35"/>
    </row>
    <row r="458" spans="1:22" x14ac:dyDescent="0.2">
      <c r="A458" t="s">
        <v>286</v>
      </c>
      <c r="B458">
        <v>-2.9595762900000002</v>
      </c>
      <c r="D458" t="s">
        <v>286</v>
      </c>
      <c r="E458">
        <v>-3.082951274</v>
      </c>
      <c r="G458" s="35"/>
      <c r="H458" t="s">
        <v>13</v>
      </c>
      <c r="I458">
        <v>-2.9595762900000002</v>
      </c>
      <c r="K458" t="str">
        <f t="array" ref="K458:O459">TRANSPOSE(H458:I462)</f>
        <v>PT</v>
      </c>
      <c r="L458" t="str">
        <v>car</v>
      </c>
      <c r="M458" t="str">
        <v>bike</v>
      </c>
      <c r="N458" t="str">
        <v>tele</v>
      </c>
      <c r="O458" t="str">
        <v>walk</v>
      </c>
      <c r="R458">
        <f t="array" ref="R458:V458">TRANSPOSE(I458:I462)</f>
        <v>-2.9595762900000002</v>
      </c>
      <c r="S458">
        <v>0</v>
      </c>
      <c r="T458">
        <v>1.7542280800000001</v>
      </c>
      <c r="U458">
        <v>-3.1067136049999999</v>
      </c>
      <c r="V458">
        <v>-0.55245621550000001</v>
      </c>
    </row>
    <row r="459" spans="1:22" x14ac:dyDescent="0.2">
      <c r="A459" t="s">
        <v>287</v>
      </c>
      <c r="B459">
        <v>0</v>
      </c>
      <c r="D459" t="s">
        <v>287</v>
      </c>
      <c r="E459">
        <v>0</v>
      </c>
      <c r="G459" s="35"/>
      <c r="H459" t="s">
        <v>115</v>
      </c>
      <c r="I459">
        <v>0</v>
      </c>
      <c r="K459">
        <v>-2.9595762900000002</v>
      </c>
      <c r="L459">
        <v>0</v>
      </c>
      <c r="M459">
        <v>1.7542280800000001</v>
      </c>
      <c r="N459">
        <v>-3.1067136049999999</v>
      </c>
      <c r="O459">
        <v>-0.55245621550000001</v>
      </c>
    </row>
    <row r="460" spans="1:22" x14ac:dyDescent="0.2">
      <c r="A460" t="s">
        <v>288</v>
      </c>
      <c r="B460">
        <v>1.7542280800000001</v>
      </c>
      <c r="D460" t="s">
        <v>288</v>
      </c>
      <c r="E460">
        <v>1.7542280800000001</v>
      </c>
      <c r="G460" s="35"/>
      <c r="H460" t="s">
        <v>116</v>
      </c>
      <c r="I460">
        <v>1.7542280800000001</v>
      </c>
    </row>
    <row r="461" spans="1:22" x14ac:dyDescent="0.2">
      <c r="A461" t="s">
        <v>289</v>
      </c>
      <c r="B461">
        <v>-3.1067136049999999</v>
      </c>
      <c r="D461" t="s">
        <v>289</v>
      </c>
      <c r="E461">
        <v>-3.1067136180000001</v>
      </c>
      <c r="G461" s="35"/>
      <c r="H461" t="s">
        <v>292</v>
      </c>
      <c r="I461">
        <v>-3.1067136049999999</v>
      </c>
    </row>
    <row r="462" spans="1:22" x14ac:dyDescent="0.2">
      <c r="A462" t="s">
        <v>290</v>
      </c>
      <c r="B462">
        <v>-0.55245621550000001</v>
      </c>
      <c r="D462" t="s">
        <v>290</v>
      </c>
      <c r="E462">
        <v>-0.55245621509999998</v>
      </c>
      <c r="G462" s="35"/>
      <c r="H462" t="s">
        <v>254</v>
      </c>
      <c r="I462">
        <v>-0.55245621550000001</v>
      </c>
    </row>
    <row r="463" spans="1:22" x14ac:dyDescent="0.2">
      <c r="A463" s="120">
        <v>2.75</v>
      </c>
      <c r="D463" s="120">
        <v>2.75</v>
      </c>
      <c r="G463" s="35">
        <v>66</v>
      </c>
    </row>
    <row r="464" spans="1:22" x14ac:dyDescent="0.2">
      <c r="A464" t="s">
        <v>15</v>
      </c>
      <c r="D464" t="s">
        <v>15</v>
      </c>
      <c r="G464" s="35"/>
    </row>
    <row r="465" spans="1:22" x14ac:dyDescent="0.2">
      <c r="A465" t="s">
        <v>286</v>
      </c>
      <c r="B465">
        <v>-1.209872646</v>
      </c>
      <c r="D465" t="s">
        <v>286</v>
      </c>
      <c r="E465">
        <v>-1.3778726459999999</v>
      </c>
      <c r="G465" s="35"/>
      <c r="H465" t="s">
        <v>13</v>
      </c>
      <c r="I465">
        <v>-1.209872646</v>
      </c>
      <c r="K465" t="str">
        <f t="array" ref="K465:O466">TRANSPOSE(H465:I469)</f>
        <v>PT</v>
      </c>
      <c r="L465" t="str">
        <v>car</v>
      </c>
      <c r="M465" t="str">
        <v>bike</v>
      </c>
      <c r="N465" t="str">
        <v>tele</v>
      </c>
      <c r="O465" t="str">
        <v>walk</v>
      </c>
      <c r="R465">
        <f t="array" ref="R465:V465">TRANSPOSE(I465:I469)</f>
        <v>-1.209872646</v>
      </c>
      <c r="S465">
        <v>0</v>
      </c>
      <c r="T465">
        <v>3.1738205310000001</v>
      </c>
      <c r="U465">
        <v>-2.3145717860000001</v>
      </c>
      <c r="V465">
        <v>-24.854443570000001</v>
      </c>
    </row>
    <row r="466" spans="1:22" x14ac:dyDescent="0.2">
      <c r="A466" t="s">
        <v>287</v>
      </c>
      <c r="B466">
        <v>0</v>
      </c>
      <c r="D466" t="s">
        <v>287</v>
      </c>
      <c r="E466">
        <v>0</v>
      </c>
      <c r="G466" s="35"/>
      <c r="H466" t="s">
        <v>115</v>
      </c>
      <c r="I466">
        <v>0</v>
      </c>
      <c r="K466">
        <v>-1.209872646</v>
      </c>
      <c r="L466">
        <v>0</v>
      </c>
      <c r="M466">
        <v>3.1738205310000001</v>
      </c>
      <c r="N466">
        <v>-2.3145717860000001</v>
      </c>
      <c r="O466">
        <v>-24.854443570000001</v>
      </c>
    </row>
    <row r="467" spans="1:22" x14ac:dyDescent="0.2">
      <c r="A467" t="s">
        <v>288</v>
      </c>
      <c r="B467">
        <v>3.1738205310000001</v>
      </c>
      <c r="D467" t="s">
        <v>288</v>
      </c>
      <c r="E467">
        <v>3.1738205310000001</v>
      </c>
      <c r="G467" s="35"/>
      <c r="H467" t="s">
        <v>116</v>
      </c>
      <c r="I467">
        <v>3.1738205310000001</v>
      </c>
    </row>
    <row r="468" spans="1:22" x14ac:dyDescent="0.2">
      <c r="A468" t="s">
        <v>289</v>
      </c>
      <c r="B468">
        <v>-2.3145717860000001</v>
      </c>
      <c r="D468" t="s">
        <v>289</v>
      </c>
      <c r="E468">
        <v>-2.3145717860000001</v>
      </c>
      <c r="G468" s="35"/>
      <c r="H468" t="s">
        <v>292</v>
      </c>
      <c r="I468">
        <v>-2.3145717860000001</v>
      </c>
    </row>
    <row r="469" spans="1:22" x14ac:dyDescent="0.2">
      <c r="A469" t="s">
        <v>290</v>
      </c>
      <c r="B469">
        <v>-24.854443570000001</v>
      </c>
      <c r="D469" t="s">
        <v>290</v>
      </c>
      <c r="E469">
        <v>-23.512871090000001</v>
      </c>
      <c r="G469" s="35"/>
      <c r="H469" t="s">
        <v>254</v>
      </c>
      <c r="I469">
        <v>-24.854443570000001</v>
      </c>
    </row>
    <row r="470" spans="1:22" x14ac:dyDescent="0.2">
      <c r="A470" s="120">
        <v>2.7916666666666665</v>
      </c>
      <c r="D470" s="120">
        <v>2.7916666666666665</v>
      </c>
      <c r="G470" s="35">
        <v>67</v>
      </c>
    </row>
    <row r="471" spans="1:22" x14ac:dyDescent="0.2">
      <c r="A471" t="s">
        <v>15</v>
      </c>
      <c r="D471" t="s">
        <v>15</v>
      </c>
      <c r="G471" s="35"/>
    </row>
    <row r="472" spans="1:22" x14ac:dyDescent="0.2">
      <c r="A472" t="s">
        <v>286</v>
      </c>
      <c r="B472">
        <v>-1.293266547</v>
      </c>
      <c r="D472" t="s">
        <v>286</v>
      </c>
      <c r="E472">
        <v>-1.4972665469999999</v>
      </c>
      <c r="G472" s="35"/>
      <c r="H472" t="s">
        <v>13</v>
      </c>
      <c r="I472">
        <v>-1.293266547</v>
      </c>
      <c r="K472" t="str">
        <f t="array" ref="K472:O473">TRANSPOSE(H472:I476)</f>
        <v>PT</v>
      </c>
      <c r="L472" t="str">
        <v>car</v>
      </c>
      <c r="M472" t="str">
        <v>bike</v>
      </c>
      <c r="N472" t="str">
        <v>tele</v>
      </c>
      <c r="O472" t="str">
        <v>walk</v>
      </c>
      <c r="R472">
        <f t="array" ref="R472:V472">TRANSPOSE(I472:I476)</f>
        <v>-1.293266547</v>
      </c>
      <c r="S472">
        <v>0</v>
      </c>
      <c r="T472">
        <v>4.8641886889999997</v>
      </c>
      <c r="U472">
        <v>-3.1014812119999999</v>
      </c>
      <c r="V472">
        <v>-25.31405122</v>
      </c>
    </row>
    <row r="473" spans="1:22" x14ac:dyDescent="0.2">
      <c r="A473" t="s">
        <v>287</v>
      </c>
      <c r="B473">
        <v>0</v>
      </c>
      <c r="D473" t="s">
        <v>287</v>
      </c>
      <c r="E473">
        <v>0</v>
      </c>
      <c r="G473" s="35"/>
      <c r="H473" t="s">
        <v>115</v>
      </c>
      <c r="I473">
        <v>0</v>
      </c>
      <c r="K473">
        <v>-1.293266547</v>
      </c>
      <c r="L473">
        <v>0</v>
      </c>
      <c r="M473">
        <v>4.8641886889999997</v>
      </c>
      <c r="N473">
        <v>-3.1014812119999999</v>
      </c>
      <c r="O473">
        <v>-25.31405122</v>
      </c>
    </row>
    <row r="474" spans="1:22" x14ac:dyDescent="0.2">
      <c r="A474" t="s">
        <v>288</v>
      </c>
      <c r="B474">
        <v>4.8641886889999997</v>
      </c>
      <c r="D474" t="s">
        <v>288</v>
      </c>
      <c r="E474">
        <v>4.8641886889999997</v>
      </c>
      <c r="G474" s="35"/>
      <c r="H474" t="s">
        <v>116</v>
      </c>
      <c r="I474">
        <v>4.8641886889999997</v>
      </c>
    </row>
    <row r="475" spans="1:22" x14ac:dyDescent="0.2">
      <c r="A475" t="s">
        <v>289</v>
      </c>
      <c r="B475">
        <v>-3.1014812119999999</v>
      </c>
      <c r="D475" t="s">
        <v>289</v>
      </c>
      <c r="E475">
        <v>-3.1014812119999999</v>
      </c>
      <c r="G475" s="35"/>
      <c r="H475" t="s">
        <v>292</v>
      </c>
      <c r="I475">
        <v>-3.1014812119999999</v>
      </c>
    </row>
    <row r="476" spans="1:22" x14ac:dyDescent="0.2">
      <c r="A476" t="s">
        <v>290</v>
      </c>
      <c r="B476">
        <v>-25.31405122</v>
      </c>
      <c r="D476" t="s">
        <v>290</v>
      </c>
      <c r="E476">
        <v>-28.195500599999999</v>
      </c>
      <c r="G476" s="35"/>
      <c r="H476" t="s">
        <v>254</v>
      </c>
      <c r="I476">
        <v>-25.31405122</v>
      </c>
    </row>
    <row r="477" spans="1:22" x14ac:dyDescent="0.2">
      <c r="A477" s="120">
        <v>2.8333333333333335</v>
      </c>
      <c r="D477" s="120">
        <v>2.8333333333333335</v>
      </c>
      <c r="G477" s="35">
        <v>68</v>
      </c>
    </row>
    <row r="478" spans="1:22" x14ac:dyDescent="0.2">
      <c r="A478" t="s">
        <v>15</v>
      </c>
      <c r="D478" t="s">
        <v>15</v>
      </c>
      <c r="G478" s="35"/>
    </row>
    <row r="479" spans="1:22" x14ac:dyDescent="0.2">
      <c r="A479" t="s">
        <v>286</v>
      </c>
      <c r="B479">
        <v>-1.9078306110000001</v>
      </c>
      <c r="D479" t="s">
        <v>286</v>
      </c>
      <c r="E479">
        <v>-2.2318306099999998</v>
      </c>
      <c r="G479" s="35"/>
      <c r="H479" t="s">
        <v>13</v>
      </c>
      <c r="I479">
        <v>-1.9078306110000001</v>
      </c>
      <c r="K479" t="str">
        <f t="array" ref="K479:O480">TRANSPOSE(H479:I483)</f>
        <v>PT</v>
      </c>
      <c r="L479" t="str">
        <v>car</v>
      </c>
      <c r="M479" t="str">
        <v>bike</v>
      </c>
      <c r="N479" t="str">
        <v>tele</v>
      </c>
      <c r="O479" t="str">
        <v>walk</v>
      </c>
      <c r="R479">
        <f t="array" ref="R479:V479">TRANSPOSE(I479:I483)</f>
        <v>-1.9078306110000001</v>
      </c>
      <c r="S479">
        <v>0</v>
      </c>
      <c r="T479">
        <v>-1.8842252749999999</v>
      </c>
      <c r="U479">
        <v>-4.0963381820000002</v>
      </c>
      <c r="V479">
        <v>-30.155525109999999</v>
      </c>
    </row>
    <row r="480" spans="1:22" x14ac:dyDescent="0.2">
      <c r="A480" t="s">
        <v>287</v>
      </c>
      <c r="B480">
        <v>0</v>
      </c>
      <c r="D480" t="s">
        <v>287</v>
      </c>
      <c r="E480">
        <v>0</v>
      </c>
      <c r="G480" s="35"/>
      <c r="H480" t="s">
        <v>115</v>
      </c>
      <c r="I480">
        <v>0</v>
      </c>
      <c r="K480">
        <v>-1.9078306110000001</v>
      </c>
      <c r="L480">
        <v>0</v>
      </c>
      <c r="M480">
        <v>-1.8842252749999999</v>
      </c>
      <c r="N480">
        <v>-4.0963381820000002</v>
      </c>
      <c r="O480">
        <v>-30.155525109999999</v>
      </c>
    </row>
    <row r="481" spans="1:22" x14ac:dyDescent="0.2">
      <c r="A481" t="s">
        <v>288</v>
      </c>
      <c r="B481">
        <v>-1.8842252749999999</v>
      </c>
      <c r="D481" t="s">
        <v>288</v>
      </c>
      <c r="E481">
        <v>-22.83599534</v>
      </c>
      <c r="G481" s="35"/>
      <c r="H481" t="s">
        <v>116</v>
      </c>
      <c r="I481">
        <v>-1.8842252749999999</v>
      </c>
    </row>
    <row r="482" spans="1:22" x14ac:dyDescent="0.2">
      <c r="A482" t="s">
        <v>289</v>
      </c>
      <c r="B482">
        <v>-4.0963381820000002</v>
      </c>
      <c r="D482" t="s">
        <v>289</v>
      </c>
      <c r="E482">
        <v>-4.0963381820000002</v>
      </c>
      <c r="G482" s="35"/>
      <c r="H482" t="s">
        <v>292</v>
      </c>
      <c r="I482">
        <v>-4.0963381820000002</v>
      </c>
    </row>
    <row r="483" spans="1:22" x14ac:dyDescent="0.2">
      <c r="A483" t="s">
        <v>290</v>
      </c>
      <c r="B483">
        <v>-30.155525109999999</v>
      </c>
      <c r="D483" t="s">
        <v>290</v>
      </c>
      <c r="E483">
        <v>-30.33216032</v>
      </c>
      <c r="G483" s="35"/>
      <c r="H483" t="s">
        <v>254</v>
      </c>
      <c r="I483">
        <v>-30.155525109999999</v>
      </c>
    </row>
    <row r="484" spans="1:22" x14ac:dyDescent="0.2">
      <c r="A484" s="120">
        <v>2.875</v>
      </c>
      <c r="D484" s="120">
        <v>2.875</v>
      </c>
      <c r="G484" s="35">
        <v>69</v>
      </c>
    </row>
    <row r="485" spans="1:22" x14ac:dyDescent="0.2">
      <c r="A485" t="s">
        <v>15</v>
      </c>
      <c r="D485" t="s">
        <v>15</v>
      </c>
      <c r="G485" s="35"/>
    </row>
    <row r="486" spans="1:22" x14ac:dyDescent="0.2">
      <c r="A486" t="s">
        <v>286</v>
      </c>
      <c r="B486">
        <v>-5.433020913</v>
      </c>
      <c r="D486" t="s">
        <v>286</v>
      </c>
      <c r="E486">
        <v>-5.4727709129999997</v>
      </c>
      <c r="G486" s="35"/>
      <c r="H486" t="s">
        <v>13</v>
      </c>
      <c r="I486">
        <v>-5.433020913</v>
      </c>
      <c r="K486" t="str">
        <f t="array" ref="K486:O487">TRANSPOSE(H486:I490)</f>
        <v>PT</v>
      </c>
      <c r="L486" t="str">
        <v>car</v>
      </c>
      <c r="M486" t="str">
        <v>bike</v>
      </c>
      <c r="N486" t="str">
        <v>tele</v>
      </c>
      <c r="O486" t="str">
        <v>walk</v>
      </c>
      <c r="R486">
        <f t="array" ref="R486:V486">TRANSPOSE(I486:I490)</f>
        <v>-5.433020913</v>
      </c>
      <c r="S486">
        <v>0</v>
      </c>
      <c r="T486">
        <v>0.72760622460000002</v>
      </c>
      <c r="U486">
        <v>-32.853178929999999</v>
      </c>
      <c r="V486">
        <v>-0.88423603760000002</v>
      </c>
    </row>
    <row r="487" spans="1:22" x14ac:dyDescent="0.2">
      <c r="A487" t="s">
        <v>287</v>
      </c>
      <c r="B487">
        <v>0</v>
      </c>
      <c r="D487" t="s">
        <v>287</v>
      </c>
      <c r="E487">
        <v>0</v>
      </c>
      <c r="G487" s="35"/>
      <c r="H487" t="s">
        <v>115</v>
      </c>
      <c r="I487">
        <v>0</v>
      </c>
      <c r="K487">
        <v>-5.433020913</v>
      </c>
      <c r="L487">
        <v>0</v>
      </c>
      <c r="M487">
        <v>0.72760622460000002</v>
      </c>
      <c r="N487">
        <v>-32.853178929999999</v>
      </c>
      <c r="O487">
        <v>-0.88423603760000002</v>
      </c>
    </row>
    <row r="488" spans="1:22" x14ac:dyDescent="0.2">
      <c r="A488" t="s">
        <v>288</v>
      </c>
      <c r="B488">
        <v>0.72760622460000002</v>
      </c>
      <c r="D488" t="s">
        <v>288</v>
      </c>
      <c r="E488">
        <v>0.72760622460000002</v>
      </c>
      <c r="G488" s="35"/>
      <c r="H488" t="s">
        <v>116</v>
      </c>
      <c r="I488">
        <v>0.72760622460000002</v>
      </c>
    </row>
    <row r="489" spans="1:22" x14ac:dyDescent="0.2">
      <c r="A489" t="s">
        <v>289</v>
      </c>
      <c r="B489">
        <v>-32.853178929999999</v>
      </c>
      <c r="D489" t="s">
        <v>289</v>
      </c>
      <c r="E489">
        <v>-33.14626337</v>
      </c>
      <c r="G489" s="35"/>
      <c r="H489" t="s">
        <v>292</v>
      </c>
      <c r="I489">
        <v>-32.853178929999999</v>
      </c>
    </row>
    <row r="490" spans="1:22" x14ac:dyDescent="0.2">
      <c r="A490" t="s">
        <v>290</v>
      </c>
      <c r="B490">
        <v>-0.88423603760000002</v>
      </c>
      <c r="D490" t="s">
        <v>290</v>
      </c>
      <c r="E490">
        <v>-0.88423603760000002</v>
      </c>
      <c r="G490" s="35"/>
      <c r="H490" t="s">
        <v>254</v>
      </c>
      <c r="I490">
        <v>-0.88423603760000002</v>
      </c>
    </row>
    <row r="491" spans="1:22" x14ac:dyDescent="0.2">
      <c r="A491" s="120">
        <v>2.9166666666666665</v>
      </c>
      <c r="D491" s="120">
        <v>2.9166666666666665</v>
      </c>
      <c r="G491" s="35">
        <v>70</v>
      </c>
    </row>
    <row r="492" spans="1:22" x14ac:dyDescent="0.2">
      <c r="A492" t="s">
        <v>15</v>
      </c>
      <c r="D492" t="s">
        <v>15</v>
      </c>
      <c r="G492" s="35"/>
    </row>
    <row r="493" spans="1:22" x14ac:dyDescent="0.2">
      <c r="A493" t="s">
        <v>286</v>
      </c>
      <c r="B493">
        <v>-3.8270531769999998</v>
      </c>
      <c r="D493" t="s">
        <v>286</v>
      </c>
      <c r="E493">
        <v>-3.8830531769999999</v>
      </c>
      <c r="G493" s="35"/>
      <c r="H493" t="s">
        <v>13</v>
      </c>
      <c r="I493">
        <v>-3.8270531769999998</v>
      </c>
      <c r="K493" t="str">
        <f t="array" ref="K493:O494">TRANSPOSE(H493:I497)</f>
        <v>PT</v>
      </c>
      <c r="L493" t="str">
        <v>car</v>
      </c>
      <c r="M493" t="str">
        <v>bike</v>
      </c>
      <c r="N493" t="str">
        <v>tele</v>
      </c>
      <c r="O493" t="str">
        <v>walk</v>
      </c>
      <c r="R493">
        <f t="array" ref="R493:V493">TRANSPOSE(I493:I497)</f>
        <v>-3.8270531769999998</v>
      </c>
      <c r="S493">
        <v>0</v>
      </c>
      <c r="T493">
        <v>2.813299808</v>
      </c>
      <c r="U493">
        <v>-34.593900730000001</v>
      </c>
      <c r="V493">
        <v>-4.4327424320000004</v>
      </c>
    </row>
    <row r="494" spans="1:22" x14ac:dyDescent="0.2">
      <c r="A494" t="s">
        <v>287</v>
      </c>
      <c r="B494">
        <v>0</v>
      </c>
      <c r="D494" t="s">
        <v>287</v>
      </c>
      <c r="E494">
        <v>0</v>
      </c>
      <c r="G494" s="35"/>
      <c r="H494" t="s">
        <v>115</v>
      </c>
      <c r="I494">
        <v>0</v>
      </c>
      <c r="K494">
        <v>-3.8270531769999998</v>
      </c>
      <c r="L494">
        <v>0</v>
      </c>
      <c r="M494">
        <v>2.813299808</v>
      </c>
      <c r="N494">
        <v>-34.593900730000001</v>
      </c>
      <c r="O494">
        <v>-4.4327424320000004</v>
      </c>
    </row>
    <row r="495" spans="1:22" x14ac:dyDescent="0.2">
      <c r="A495" t="s">
        <v>288</v>
      </c>
      <c r="B495">
        <v>2.813299808</v>
      </c>
      <c r="D495" t="s">
        <v>288</v>
      </c>
      <c r="E495">
        <v>2.813299808</v>
      </c>
      <c r="G495" s="35"/>
      <c r="H495" t="s">
        <v>116</v>
      </c>
      <c r="I495">
        <v>2.813299808</v>
      </c>
    </row>
    <row r="496" spans="1:22" x14ac:dyDescent="0.2">
      <c r="A496" t="s">
        <v>289</v>
      </c>
      <c r="B496">
        <v>-34.593900730000001</v>
      </c>
      <c r="D496" t="s">
        <v>289</v>
      </c>
      <c r="E496">
        <v>-31.201825920000001</v>
      </c>
      <c r="G496" s="35"/>
      <c r="H496" t="s">
        <v>292</v>
      </c>
      <c r="I496">
        <v>-34.593900730000001</v>
      </c>
    </row>
    <row r="497" spans="1:22" x14ac:dyDescent="0.2">
      <c r="A497" t="s">
        <v>290</v>
      </c>
      <c r="B497">
        <v>-4.4327424320000004</v>
      </c>
      <c r="D497" t="s">
        <v>290</v>
      </c>
      <c r="E497">
        <v>-4.4327424320000004</v>
      </c>
      <c r="G497" s="35"/>
      <c r="H497" t="s">
        <v>254</v>
      </c>
      <c r="I497">
        <v>-4.4327424320000004</v>
      </c>
    </row>
    <row r="498" spans="1:22" x14ac:dyDescent="0.2">
      <c r="A498" s="120">
        <v>2.9583333333333335</v>
      </c>
      <c r="D498" s="120">
        <v>2.9583333333333335</v>
      </c>
      <c r="G498" s="35">
        <v>71</v>
      </c>
    </row>
    <row r="499" spans="1:22" x14ac:dyDescent="0.2">
      <c r="A499" t="s">
        <v>15</v>
      </c>
      <c r="D499" t="s">
        <v>15</v>
      </c>
      <c r="G499" s="35"/>
    </row>
    <row r="500" spans="1:22" x14ac:dyDescent="0.2">
      <c r="A500" t="s">
        <v>286</v>
      </c>
      <c r="B500">
        <v>-2.2217723600000001</v>
      </c>
      <c r="D500" t="s">
        <v>286</v>
      </c>
      <c r="E500">
        <v>-2.2897723600000002</v>
      </c>
      <c r="G500" s="35"/>
      <c r="H500" t="s">
        <v>13</v>
      </c>
      <c r="I500">
        <v>-2.2217723600000001</v>
      </c>
      <c r="K500" t="str">
        <f t="array" ref="K500:O501">TRANSPOSE(H500:I504)</f>
        <v>PT</v>
      </c>
      <c r="L500" t="str">
        <v>car</v>
      </c>
      <c r="M500" t="str">
        <v>bike</v>
      </c>
      <c r="N500" t="str">
        <v>tele</v>
      </c>
      <c r="O500" t="str">
        <v>walk</v>
      </c>
      <c r="R500">
        <f t="array" ref="R500:V500">TRANSPOSE(I500:I504)</f>
        <v>-2.2217723600000001</v>
      </c>
      <c r="S500">
        <v>0</v>
      </c>
      <c r="T500">
        <v>9.3634208109999992</v>
      </c>
      <c r="U500">
        <v>-27.61454737</v>
      </c>
      <c r="V500">
        <v>-7.3671759760000004</v>
      </c>
    </row>
    <row r="501" spans="1:22" x14ac:dyDescent="0.2">
      <c r="A501" t="s">
        <v>287</v>
      </c>
      <c r="B501">
        <v>0</v>
      </c>
      <c r="D501" t="s">
        <v>287</v>
      </c>
      <c r="E501">
        <v>0</v>
      </c>
      <c r="G501" s="35"/>
      <c r="H501" t="s">
        <v>115</v>
      </c>
      <c r="I501">
        <v>0</v>
      </c>
      <c r="K501">
        <v>-2.2217723600000001</v>
      </c>
      <c r="L501">
        <v>0</v>
      </c>
      <c r="M501">
        <v>9.3634208109999992</v>
      </c>
      <c r="N501">
        <v>-27.61454737</v>
      </c>
      <c r="O501">
        <v>-7.3671759760000004</v>
      </c>
    </row>
    <row r="502" spans="1:22" x14ac:dyDescent="0.2">
      <c r="A502" t="s">
        <v>288</v>
      </c>
      <c r="B502">
        <v>9.3634208109999992</v>
      </c>
      <c r="D502" t="s">
        <v>288</v>
      </c>
      <c r="E502">
        <v>9.3634208109999992</v>
      </c>
      <c r="G502" s="35"/>
      <c r="H502" t="s">
        <v>116</v>
      </c>
      <c r="I502">
        <v>9.3634208109999992</v>
      </c>
    </row>
    <row r="503" spans="1:22" x14ac:dyDescent="0.2">
      <c r="A503" t="s">
        <v>289</v>
      </c>
      <c r="B503">
        <v>-27.61454737</v>
      </c>
      <c r="D503" t="s">
        <v>289</v>
      </c>
      <c r="E503">
        <v>-33.224637629999997</v>
      </c>
      <c r="G503" s="35"/>
      <c r="H503" t="s">
        <v>292</v>
      </c>
      <c r="I503">
        <v>-27.61454737</v>
      </c>
    </row>
    <row r="504" spans="1:22" x14ac:dyDescent="0.2">
      <c r="A504" t="s">
        <v>290</v>
      </c>
      <c r="B504">
        <v>-7.3671759760000004</v>
      </c>
      <c r="D504" t="s">
        <v>290</v>
      </c>
      <c r="E504">
        <v>-7.3671759760000004</v>
      </c>
      <c r="G504" s="35"/>
      <c r="H504" t="s">
        <v>254</v>
      </c>
      <c r="I504">
        <v>-7.3671759760000004</v>
      </c>
    </row>
    <row r="505" spans="1:22" x14ac:dyDescent="0.2">
      <c r="A505" s="120">
        <v>3</v>
      </c>
      <c r="D505" s="120">
        <v>3</v>
      </c>
      <c r="G505" s="35">
        <v>72</v>
      </c>
    </row>
    <row r="506" spans="1:22" x14ac:dyDescent="0.2">
      <c r="A506" t="s">
        <v>15</v>
      </c>
      <c r="D506" t="s">
        <v>15</v>
      </c>
      <c r="G506" s="35"/>
    </row>
    <row r="507" spans="1:22" x14ac:dyDescent="0.2">
      <c r="A507" t="s">
        <v>286</v>
      </c>
      <c r="B507">
        <v>-3.3445426839999999</v>
      </c>
      <c r="D507" t="s">
        <v>286</v>
      </c>
      <c r="E507">
        <v>-3.4525426889999999</v>
      </c>
      <c r="G507" s="35"/>
      <c r="H507" t="s">
        <v>13</v>
      </c>
      <c r="I507">
        <v>-3.3445426839999999</v>
      </c>
      <c r="K507" t="str">
        <f t="array" ref="K507:O508">TRANSPOSE(H507:I511)</f>
        <v>PT</v>
      </c>
      <c r="L507" t="str">
        <v>car</v>
      </c>
      <c r="M507" t="str">
        <v>bike</v>
      </c>
      <c r="N507" t="str">
        <v>tele</v>
      </c>
      <c r="O507" t="str">
        <v>walk</v>
      </c>
      <c r="R507">
        <f t="array" ref="R507:V507">TRANSPOSE(I507:I511)</f>
        <v>-3.3445426839999999</v>
      </c>
      <c r="S507">
        <v>0</v>
      </c>
      <c r="T507">
        <v>-1.1677106880000001</v>
      </c>
      <c r="U507">
        <v>-12.436220459999999</v>
      </c>
      <c r="V507">
        <v>-12.43622066</v>
      </c>
    </row>
    <row r="508" spans="1:22" x14ac:dyDescent="0.2">
      <c r="A508" t="s">
        <v>287</v>
      </c>
      <c r="B508">
        <v>0</v>
      </c>
      <c r="D508" t="s">
        <v>287</v>
      </c>
      <c r="E508">
        <v>0</v>
      </c>
      <c r="G508" s="35"/>
      <c r="H508" t="s">
        <v>115</v>
      </c>
      <c r="I508">
        <v>0</v>
      </c>
      <c r="K508">
        <v>-3.3445426839999999</v>
      </c>
      <c r="L508">
        <v>0</v>
      </c>
      <c r="M508">
        <v>-1.1677106880000001</v>
      </c>
      <c r="N508">
        <v>-12.436220459999999</v>
      </c>
      <c r="O508">
        <v>-12.43622066</v>
      </c>
    </row>
    <row r="509" spans="1:22" x14ac:dyDescent="0.2">
      <c r="A509" t="s">
        <v>288</v>
      </c>
      <c r="B509">
        <v>-1.1677106880000001</v>
      </c>
      <c r="D509" t="s">
        <v>288</v>
      </c>
      <c r="E509">
        <v>-17.836116440000001</v>
      </c>
      <c r="G509" s="35"/>
      <c r="H509" t="s">
        <v>116</v>
      </c>
      <c r="I509">
        <v>-1.1677106880000001</v>
      </c>
    </row>
    <row r="510" spans="1:22" x14ac:dyDescent="0.2">
      <c r="A510" t="s">
        <v>289</v>
      </c>
      <c r="B510">
        <v>-12.436220459999999</v>
      </c>
      <c r="D510" t="s">
        <v>289</v>
      </c>
      <c r="E510">
        <v>-12.436220499999999</v>
      </c>
      <c r="G510" s="35"/>
      <c r="H510" t="s">
        <v>292</v>
      </c>
      <c r="I510">
        <v>-12.436220459999999</v>
      </c>
    </row>
    <row r="511" spans="1:22" x14ac:dyDescent="0.2">
      <c r="A511" t="s">
        <v>290</v>
      </c>
      <c r="B511">
        <v>-12.43622066</v>
      </c>
      <c r="D511" t="s">
        <v>290</v>
      </c>
      <c r="E511">
        <v>-12.436220540000001</v>
      </c>
      <c r="G511" s="35"/>
      <c r="H511" t="s">
        <v>254</v>
      </c>
      <c r="I511">
        <v>-12.43622066</v>
      </c>
    </row>
    <row r="512" spans="1:22" x14ac:dyDescent="0.2">
      <c r="A512" s="120">
        <v>3.0416666666666665</v>
      </c>
      <c r="D512" s="120">
        <v>3.0416666666666665</v>
      </c>
      <c r="G512" s="35">
        <v>73</v>
      </c>
    </row>
    <row r="513" spans="1:22" x14ac:dyDescent="0.2">
      <c r="A513" t="s">
        <v>15</v>
      </c>
      <c r="D513" t="s">
        <v>15</v>
      </c>
      <c r="G513" s="35"/>
    </row>
    <row r="514" spans="1:22" x14ac:dyDescent="0.2">
      <c r="A514" t="s">
        <v>286</v>
      </c>
      <c r="B514">
        <v>-6.0398596260000001</v>
      </c>
      <c r="D514" t="s">
        <v>286</v>
      </c>
      <c r="E514">
        <v>-6.0796096259999999</v>
      </c>
      <c r="G514" s="35"/>
      <c r="H514" t="s">
        <v>13</v>
      </c>
      <c r="I514">
        <v>-6.0398596260000001</v>
      </c>
      <c r="K514" t="str">
        <f t="array" ref="K514:O515">TRANSPOSE(H514:I518)</f>
        <v>PT</v>
      </c>
      <c r="L514" t="str">
        <v>car</v>
      </c>
      <c r="M514" t="str">
        <v>bike</v>
      </c>
      <c r="N514" t="str">
        <v>tele</v>
      </c>
      <c r="O514" t="str">
        <v>walk</v>
      </c>
      <c r="R514">
        <f t="array" ref="R514:V514">TRANSPOSE(I514:I518)</f>
        <v>-6.0398596260000001</v>
      </c>
      <c r="S514">
        <v>0</v>
      </c>
      <c r="T514">
        <v>0.21068758709999999</v>
      </c>
      <c r="U514">
        <v>-28.34978083</v>
      </c>
      <c r="V514">
        <v>-1.921248729</v>
      </c>
    </row>
    <row r="515" spans="1:22" x14ac:dyDescent="0.2">
      <c r="A515" t="s">
        <v>287</v>
      </c>
      <c r="B515">
        <v>0</v>
      </c>
      <c r="D515" t="s">
        <v>287</v>
      </c>
      <c r="E515">
        <v>0</v>
      </c>
      <c r="G515" s="35"/>
      <c r="H515" t="s">
        <v>115</v>
      </c>
      <c r="I515">
        <v>0</v>
      </c>
      <c r="K515">
        <v>-6.0398596260000001</v>
      </c>
      <c r="L515">
        <v>0</v>
      </c>
      <c r="M515">
        <v>0.21068758709999999</v>
      </c>
      <c r="N515">
        <v>-28.34978083</v>
      </c>
      <c r="O515">
        <v>-1.921248729</v>
      </c>
    </row>
    <row r="516" spans="1:22" x14ac:dyDescent="0.2">
      <c r="A516" t="s">
        <v>288</v>
      </c>
      <c r="B516">
        <v>0.21068758709999999</v>
      </c>
      <c r="D516" t="s">
        <v>288</v>
      </c>
      <c r="E516">
        <v>0.21068758709999999</v>
      </c>
      <c r="G516" s="35"/>
      <c r="H516" t="s">
        <v>116</v>
      </c>
      <c r="I516">
        <v>0.21068758709999999</v>
      </c>
    </row>
    <row r="517" spans="1:22" x14ac:dyDescent="0.2">
      <c r="A517" t="s">
        <v>289</v>
      </c>
      <c r="B517">
        <v>-28.34978083</v>
      </c>
      <c r="D517" t="s">
        <v>289</v>
      </c>
      <c r="E517">
        <v>-32.974122540000003</v>
      </c>
      <c r="G517" s="35"/>
      <c r="H517" t="s">
        <v>292</v>
      </c>
      <c r="I517">
        <v>-28.34978083</v>
      </c>
    </row>
    <row r="518" spans="1:22" x14ac:dyDescent="0.2">
      <c r="A518" t="s">
        <v>290</v>
      </c>
      <c r="B518">
        <v>-1.921248729</v>
      </c>
      <c r="D518" t="s">
        <v>290</v>
      </c>
      <c r="E518">
        <v>-1.921248729</v>
      </c>
      <c r="G518" s="35"/>
      <c r="H518" t="s">
        <v>254</v>
      </c>
      <c r="I518">
        <v>-1.921248729</v>
      </c>
    </row>
    <row r="519" spans="1:22" x14ac:dyDescent="0.2">
      <c r="A519" s="120">
        <v>3.0833333333333335</v>
      </c>
      <c r="D519" s="120">
        <v>3.0833333333333335</v>
      </c>
      <c r="G519" s="35">
        <v>74</v>
      </c>
    </row>
    <row r="520" spans="1:22" x14ac:dyDescent="0.2">
      <c r="A520" t="s">
        <v>15</v>
      </c>
      <c r="D520" t="s">
        <v>15</v>
      </c>
      <c r="G520" s="35"/>
    </row>
    <row r="521" spans="1:22" x14ac:dyDescent="0.2">
      <c r="A521" t="s">
        <v>286</v>
      </c>
      <c r="B521">
        <v>-3.9252930400000001</v>
      </c>
      <c r="D521" t="s">
        <v>286</v>
      </c>
      <c r="E521">
        <v>-3.9812930400000002</v>
      </c>
      <c r="G521" s="35"/>
      <c r="H521" t="s">
        <v>13</v>
      </c>
      <c r="I521">
        <v>-3.9252930400000001</v>
      </c>
      <c r="K521" t="str">
        <f t="array" ref="K521:O522">TRANSPOSE(H521:I525)</f>
        <v>PT</v>
      </c>
      <c r="L521" t="str">
        <v>car</v>
      </c>
      <c r="M521" t="str">
        <v>bike</v>
      </c>
      <c r="N521" t="str">
        <v>tele</v>
      </c>
      <c r="O521" t="str">
        <v>walk</v>
      </c>
      <c r="R521">
        <f t="array" ref="R521:V521">TRANSPOSE(I521:I525)</f>
        <v>-3.9252930400000001</v>
      </c>
      <c r="S521">
        <v>0</v>
      </c>
      <c r="T521">
        <v>1.8731476170000001</v>
      </c>
      <c r="U521">
        <v>-33.173777510000001</v>
      </c>
      <c r="V521">
        <v>-6.772188506</v>
      </c>
    </row>
    <row r="522" spans="1:22" x14ac:dyDescent="0.2">
      <c r="A522" t="s">
        <v>287</v>
      </c>
      <c r="B522">
        <v>0</v>
      </c>
      <c r="D522" t="s">
        <v>287</v>
      </c>
      <c r="E522">
        <v>0</v>
      </c>
      <c r="G522" s="35"/>
      <c r="H522" t="s">
        <v>115</v>
      </c>
      <c r="I522">
        <v>0</v>
      </c>
      <c r="K522">
        <v>-3.9252930400000001</v>
      </c>
      <c r="L522">
        <v>0</v>
      </c>
      <c r="M522">
        <v>1.8731476170000001</v>
      </c>
      <c r="N522">
        <v>-33.173777510000001</v>
      </c>
      <c r="O522">
        <v>-6.772188506</v>
      </c>
    </row>
    <row r="523" spans="1:22" x14ac:dyDescent="0.2">
      <c r="A523" t="s">
        <v>288</v>
      </c>
      <c r="B523">
        <v>1.8731476170000001</v>
      </c>
      <c r="D523" t="s">
        <v>288</v>
      </c>
      <c r="E523">
        <v>1.8731476170000001</v>
      </c>
      <c r="G523" s="35"/>
      <c r="H523" t="s">
        <v>116</v>
      </c>
      <c r="I523">
        <v>1.8731476170000001</v>
      </c>
    </row>
    <row r="524" spans="1:22" x14ac:dyDescent="0.2">
      <c r="A524" t="s">
        <v>289</v>
      </c>
      <c r="B524">
        <v>-33.173777510000001</v>
      </c>
      <c r="D524" t="s">
        <v>289</v>
      </c>
      <c r="E524">
        <v>-35.116394139999997</v>
      </c>
      <c r="G524" s="35"/>
      <c r="H524" t="s">
        <v>292</v>
      </c>
      <c r="I524">
        <v>-33.173777510000001</v>
      </c>
    </row>
    <row r="525" spans="1:22" x14ac:dyDescent="0.2">
      <c r="A525" t="s">
        <v>290</v>
      </c>
      <c r="B525">
        <v>-6.772188506</v>
      </c>
      <c r="D525" t="s">
        <v>290</v>
      </c>
      <c r="E525">
        <v>-6.772188506</v>
      </c>
      <c r="G525" s="35"/>
      <c r="H525" t="s">
        <v>254</v>
      </c>
      <c r="I525">
        <v>-6.772188506</v>
      </c>
    </row>
    <row r="526" spans="1:22" x14ac:dyDescent="0.2">
      <c r="A526" s="120">
        <v>3.125</v>
      </c>
      <c r="D526" s="120">
        <v>3.125</v>
      </c>
      <c r="G526" s="35">
        <v>75</v>
      </c>
    </row>
    <row r="527" spans="1:22" x14ac:dyDescent="0.2">
      <c r="A527" t="s">
        <v>15</v>
      </c>
      <c r="D527" t="s">
        <v>15</v>
      </c>
      <c r="G527" s="35"/>
    </row>
    <row r="528" spans="1:22" x14ac:dyDescent="0.2">
      <c r="A528" t="s">
        <v>286</v>
      </c>
      <c r="B528">
        <v>-3.123804308</v>
      </c>
      <c r="D528" t="s">
        <v>286</v>
      </c>
      <c r="E528">
        <v>-3.191804308</v>
      </c>
      <c r="G528" s="35"/>
      <c r="H528" t="s">
        <v>13</v>
      </c>
      <c r="I528">
        <v>-3.123804308</v>
      </c>
      <c r="K528" t="str">
        <f t="array" ref="K528:O529">TRANSPOSE(H528:I532)</f>
        <v>PT</v>
      </c>
      <c r="L528" t="str">
        <v>car</v>
      </c>
      <c r="M528" t="str">
        <v>bike</v>
      </c>
      <c r="N528" t="str">
        <v>tele</v>
      </c>
      <c r="O528" t="str">
        <v>walk</v>
      </c>
      <c r="R528">
        <f t="array" ref="R528:V528">TRANSPOSE(I528:I532)</f>
        <v>-3.123804308</v>
      </c>
      <c r="S528">
        <v>0</v>
      </c>
      <c r="T528">
        <v>6.1897234689999996</v>
      </c>
      <c r="U528">
        <v>-33.26621428</v>
      </c>
      <c r="V528">
        <v>-32.100818830000001</v>
      </c>
    </row>
    <row r="529" spans="1:22" x14ac:dyDescent="0.2">
      <c r="A529" t="s">
        <v>287</v>
      </c>
      <c r="B529">
        <v>0</v>
      </c>
      <c r="D529" t="s">
        <v>287</v>
      </c>
      <c r="E529">
        <v>0</v>
      </c>
      <c r="G529" s="35"/>
      <c r="H529" t="s">
        <v>115</v>
      </c>
      <c r="I529">
        <v>0</v>
      </c>
      <c r="K529">
        <v>-3.123804308</v>
      </c>
      <c r="L529">
        <v>0</v>
      </c>
      <c r="M529">
        <v>6.1897234689999996</v>
      </c>
      <c r="N529">
        <v>-33.26621428</v>
      </c>
      <c r="O529">
        <v>-32.100818830000001</v>
      </c>
    </row>
    <row r="530" spans="1:22" x14ac:dyDescent="0.2">
      <c r="A530" t="s">
        <v>288</v>
      </c>
      <c r="B530">
        <v>6.1897234689999996</v>
      </c>
      <c r="D530" t="s">
        <v>288</v>
      </c>
      <c r="E530">
        <v>6.1897234689999996</v>
      </c>
      <c r="G530" s="35"/>
      <c r="H530" t="s">
        <v>116</v>
      </c>
      <c r="I530">
        <v>6.1897234689999996</v>
      </c>
    </row>
    <row r="531" spans="1:22" x14ac:dyDescent="0.2">
      <c r="A531" t="s">
        <v>289</v>
      </c>
      <c r="B531">
        <v>-33.26621428</v>
      </c>
      <c r="D531" t="s">
        <v>289</v>
      </c>
      <c r="E531">
        <v>-34.884762440000003</v>
      </c>
      <c r="G531" s="35"/>
      <c r="H531" t="s">
        <v>292</v>
      </c>
      <c r="I531">
        <v>-33.26621428</v>
      </c>
    </row>
    <row r="532" spans="1:22" x14ac:dyDescent="0.2">
      <c r="A532" t="s">
        <v>290</v>
      </c>
      <c r="B532">
        <v>-32.100818830000001</v>
      </c>
      <c r="D532" t="s">
        <v>290</v>
      </c>
      <c r="E532">
        <v>-33.768759660000001</v>
      </c>
      <c r="G532" s="35"/>
      <c r="H532" t="s">
        <v>254</v>
      </c>
      <c r="I532">
        <v>-32.100818830000001</v>
      </c>
    </row>
    <row r="533" spans="1:22" x14ac:dyDescent="0.2">
      <c r="A533" s="120">
        <v>3.1666666666666665</v>
      </c>
      <c r="D533" s="120">
        <v>3.1666666666666665</v>
      </c>
      <c r="G533" s="35">
        <v>76</v>
      </c>
    </row>
    <row r="534" spans="1:22" x14ac:dyDescent="0.2">
      <c r="A534" t="s">
        <v>15</v>
      </c>
      <c r="D534" t="s">
        <v>15</v>
      </c>
      <c r="G534" s="35"/>
    </row>
    <row r="535" spans="1:22" x14ac:dyDescent="0.2">
      <c r="A535" t="s">
        <v>286</v>
      </c>
      <c r="B535">
        <v>-2.0512648389999999</v>
      </c>
      <c r="D535" t="s">
        <v>286</v>
      </c>
      <c r="E535">
        <v>-2.159264839</v>
      </c>
      <c r="G535" s="35"/>
      <c r="H535" t="s">
        <v>13</v>
      </c>
      <c r="I535">
        <v>-2.0512648389999999</v>
      </c>
      <c r="K535" t="str">
        <f t="array" ref="K535:O536">TRANSPOSE(H535:I539)</f>
        <v>PT</v>
      </c>
      <c r="L535" t="str">
        <v>car</v>
      </c>
      <c r="M535" t="str">
        <v>bike</v>
      </c>
      <c r="N535" t="str">
        <v>tele</v>
      </c>
      <c r="O535" t="str">
        <v>walk</v>
      </c>
      <c r="R535">
        <f t="array" ref="R535:V535">TRANSPOSE(I535:I539)</f>
        <v>-2.0512648389999999</v>
      </c>
      <c r="S535">
        <v>0</v>
      </c>
      <c r="T535">
        <v>4.0349098899999998</v>
      </c>
      <c r="U535">
        <v>-30.518538110000001</v>
      </c>
      <c r="V535">
        <v>-27.52139597</v>
      </c>
    </row>
    <row r="536" spans="1:22" x14ac:dyDescent="0.2">
      <c r="A536" t="s">
        <v>287</v>
      </c>
      <c r="B536">
        <v>0</v>
      </c>
      <c r="D536" t="s">
        <v>287</v>
      </c>
      <c r="E536">
        <v>0</v>
      </c>
      <c r="G536" s="35"/>
      <c r="H536" t="s">
        <v>115</v>
      </c>
      <c r="I536">
        <v>0</v>
      </c>
      <c r="K536">
        <v>-2.0512648389999999</v>
      </c>
      <c r="L536">
        <v>0</v>
      </c>
      <c r="M536">
        <v>4.0349098899999998</v>
      </c>
      <c r="N536">
        <v>-30.518538110000001</v>
      </c>
      <c r="O536">
        <v>-27.52139597</v>
      </c>
    </row>
    <row r="537" spans="1:22" x14ac:dyDescent="0.2">
      <c r="A537" t="s">
        <v>288</v>
      </c>
      <c r="B537">
        <v>4.0349098899999998</v>
      </c>
      <c r="D537" t="s">
        <v>288</v>
      </c>
      <c r="E537">
        <v>5.6525779839999997</v>
      </c>
      <c r="G537" s="35"/>
      <c r="H537" t="s">
        <v>116</v>
      </c>
      <c r="I537">
        <v>4.0349098899999998</v>
      </c>
    </row>
    <row r="538" spans="1:22" x14ac:dyDescent="0.2">
      <c r="A538" t="s">
        <v>289</v>
      </c>
      <c r="B538">
        <v>-30.518538110000001</v>
      </c>
      <c r="D538" t="s">
        <v>289</v>
      </c>
      <c r="E538">
        <v>-35.835700750000001</v>
      </c>
      <c r="G538" s="35"/>
      <c r="H538" t="s">
        <v>292</v>
      </c>
      <c r="I538">
        <v>-30.518538110000001</v>
      </c>
    </row>
    <row r="539" spans="1:22" x14ac:dyDescent="0.2">
      <c r="A539" t="s">
        <v>290</v>
      </c>
      <c r="B539">
        <v>-27.52139597</v>
      </c>
      <c r="D539" t="s">
        <v>290</v>
      </c>
      <c r="E539">
        <v>-31.513338480000002</v>
      </c>
      <c r="G539" s="35"/>
      <c r="H539" t="s">
        <v>254</v>
      </c>
      <c r="I539">
        <v>-27.52139597</v>
      </c>
    </row>
    <row r="540" spans="1:22" x14ac:dyDescent="0.2">
      <c r="A540" s="120">
        <v>3.2083333333333335</v>
      </c>
      <c r="D540" s="120">
        <v>3.2083333333333335</v>
      </c>
      <c r="G540" s="35">
        <v>77</v>
      </c>
    </row>
    <row r="541" spans="1:22" x14ac:dyDescent="0.2">
      <c r="A541" t="s">
        <v>15</v>
      </c>
      <c r="D541" t="s">
        <v>15</v>
      </c>
      <c r="G541" s="35"/>
    </row>
    <row r="542" spans="1:22" x14ac:dyDescent="0.2">
      <c r="A542" t="s">
        <v>286</v>
      </c>
      <c r="B542">
        <v>-5.6181095790000004</v>
      </c>
      <c r="D542" t="s">
        <v>286</v>
      </c>
      <c r="E542">
        <v>-5.6258904320000003</v>
      </c>
      <c r="G542" s="35"/>
      <c r="H542" t="s">
        <v>13</v>
      </c>
      <c r="I542">
        <v>-5.6181095790000004</v>
      </c>
      <c r="K542" t="str">
        <f t="array" ref="K542:O543">TRANSPOSE(H542:I546)</f>
        <v>PT</v>
      </c>
      <c r="L542" t="str">
        <v>car</v>
      </c>
      <c r="M542" t="str">
        <v>bike</v>
      </c>
      <c r="N542" t="str">
        <v>tele</v>
      </c>
      <c r="O542" t="str">
        <v>walk</v>
      </c>
      <c r="R542">
        <f t="array" ref="R542:V542">TRANSPOSE(I542:I546)</f>
        <v>-5.6181095790000004</v>
      </c>
      <c r="S542">
        <v>0</v>
      </c>
      <c r="T542">
        <v>0.2065256909</v>
      </c>
      <c r="U542">
        <v>-20.815682519999999</v>
      </c>
      <c r="V542">
        <v>-2.1459966769999999</v>
      </c>
    </row>
    <row r="543" spans="1:22" x14ac:dyDescent="0.2">
      <c r="A543" t="s">
        <v>287</v>
      </c>
      <c r="B543">
        <v>0</v>
      </c>
      <c r="D543" t="s">
        <v>287</v>
      </c>
      <c r="E543">
        <v>0</v>
      </c>
      <c r="G543" s="35"/>
      <c r="H543" t="s">
        <v>115</v>
      </c>
      <c r="I543">
        <v>0</v>
      </c>
      <c r="K543">
        <v>-5.6181095790000004</v>
      </c>
      <c r="L543">
        <v>0</v>
      </c>
      <c r="M543">
        <v>0.2065256909</v>
      </c>
      <c r="N543">
        <v>-20.815682519999999</v>
      </c>
      <c r="O543">
        <v>-2.1459966769999999</v>
      </c>
    </row>
    <row r="544" spans="1:22" x14ac:dyDescent="0.2">
      <c r="A544" t="s">
        <v>288</v>
      </c>
      <c r="B544">
        <v>0.2065256909</v>
      </c>
      <c r="D544" t="s">
        <v>288</v>
      </c>
      <c r="E544">
        <v>0.2065256912</v>
      </c>
      <c r="G544" s="35"/>
      <c r="H544" t="s">
        <v>116</v>
      </c>
      <c r="I544">
        <v>0.2065256909</v>
      </c>
    </row>
    <row r="545" spans="1:22" x14ac:dyDescent="0.2">
      <c r="A545" t="s">
        <v>289</v>
      </c>
      <c r="B545">
        <v>-20.815682519999999</v>
      </c>
      <c r="D545" t="s">
        <v>289</v>
      </c>
      <c r="E545">
        <v>-27.669000610000001</v>
      </c>
      <c r="G545" s="35"/>
      <c r="H545" t="s">
        <v>292</v>
      </c>
      <c r="I545">
        <v>-20.815682519999999</v>
      </c>
    </row>
    <row r="546" spans="1:22" x14ac:dyDescent="0.2">
      <c r="A546" t="s">
        <v>290</v>
      </c>
      <c r="B546">
        <v>-2.1459966769999999</v>
      </c>
      <c r="D546" t="s">
        <v>290</v>
      </c>
      <c r="E546">
        <v>-2.1459966760000002</v>
      </c>
      <c r="G546" s="35"/>
      <c r="H546" t="s">
        <v>254</v>
      </c>
      <c r="I546">
        <v>-2.1459966769999999</v>
      </c>
    </row>
    <row r="547" spans="1:22" x14ac:dyDescent="0.2">
      <c r="A547" s="120">
        <v>3.25</v>
      </c>
      <c r="D547" s="120">
        <v>3.25</v>
      </c>
      <c r="G547" s="35">
        <v>78</v>
      </c>
    </row>
    <row r="548" spans="1:22" x14ac:dyDescent="0.2">
      <c r="A548" t="s">
        <v>15</v>
      </c>
      <c r="D548" t="s">
        <v>15</v>
      </c>
      <c r="G548" s="35"/>
    </row>
    <row r="549" spans="1:22" x14ac:dyDescent="0.2">
      <c r="A549" t="s">
        <v>286</v>
      </c>
      <c r="B549">
        <v>-4.201092783</v>
      </c>
      <c r="D549" t="s">
        <v>286</v>
      </c>
      <c r="E549">
        <v>-4.257092783</v>
      </c>
      <c r="G549" s="35"/>
      <c r="H549" t="s">
        <v>13</v>
      </c>
      <c r="I549">
        <v>-4.201092783</v>
      </c>
      <c r="K549" t="str">
        <f t="array" ref="K549:O550">TRANSPOSE(H549:I553)</f>
        <v>PT</v>
      </c>
      <c r="L549" t="str">
        <v>car</v>
      </c>
      <c r="M549" t="str">
        <v>bike</v>
      </c>
      <c r="N549" t="str">
        <v>tele</v>
      </c>
      <c r="O549" t="str">
        <v>walk</v>
      </c>
      <c r="R549">
        <f t="array" ref="R549:V549">TRANSPOSE(I549:I553)</f>
        <v>-4.201092783</v>
      </c>
      <c r="S549">
        <v>0</v>
      </c>
      <c r="T549">
        <v>1.0595263070000001</v>
      </c>
      <c r="U549">
        <v>-35.137359889999999</v>
      </c>
      <c r="V549">
        <v>-6.1737944560000004</v>
      </c>
    </row>
    <row r="550" spans="1:22" x14ac:dyDescent="0.2">
      <c r="A550" t="s">
        <v>287</v>
      </c>
      <c r="B550">
        <v>0</v>
      </c>
      <c r="D550" t="s">
        <v>287</v>
      </c>
      <c r="E550">
        <v>0</v>
      </c>
      <c r="G550" s="35"/>
      <c r="H550" t="s">
        <v>115</v>
      </c>
      <c r="I550">
        <v>0</v>
      </c>
      <c r="K550">
        <v>-4.201092783</v>
      </c>
      <c r="L550">
        <v>0</v>
      </c>
      <c r="M550">
        <v>1.0595263070000001</v>
      </c>
      <c r="N550">
        <v>-35.137359889999999</v>
      </c>
      <c r="O550">
        <v>-6.1737944560000004</v>
      </c>
    </row>
    <row r="551" spans="1:22" x14ac:dyDescent="0.2">
      <c r="A551" t="s">
        <v>288</v>
      </c>
      <c r="B551">
        <v>1.0595263070000001</v>
      </c>
      <c r="D551" t="s">
        <v>288</v>
      </c>
      <c r="E551">
        <v>1.0595263070000001</v>
      </c>
      <c r="G551" s="35"/>
      <c r="H551" t="s">
        <v>116</v>
      </c>
      <c r="I551">
        <v>1.0595263070000001</v>
      </c>
    </row>
    <row r="552" spans="1:22" x14ac:dyDescent="0.2">
      <c r="A552" t="s">
        <v>289</v>
      </c>
      <c r="B552">
        <v>-35.137359889999999</v>
      </c>
      <c r="D552" t="s">
        <v>289</v>
      </c>
      <c r="E552">
        <v>-33.178433089999999</v>
      </c>
      <c r="G552" s="35"/>
      <c r="H552" t="s">
        <v>292</v>
      </c>
      <c r="I552">
        <v>-35.137359889999999</v>
      </c>
    </row>
    <row r="553" spans="1:22" x14ac:dyDescent="0.2">
      <c r="A553" t="s">
        <v>290</v>
      </c>
      <c r="B553">
        <v>-6.1737944560000004</v>
      </c>
      <c r="D553" t="s">
        <v>290</v>
      </c>
      <c r="E553">
        <v>-6.1737944560000004</v>
      </c>
      <c r="G553" s="35"/>
      <c r="H553" t="s">
        <v>254</v>
      </c>
      <c r="I553">
        <v>-6.1737944560000004</v>
      </c>
    </row>
    <row r="554" spans="1:22" x14ac:dyDescent="0.2">
      <c r="A554" s="120">
        <v>3.2916666666666665</v>
      </c>
      <c r="D554" s="120">
        <v>3.2916666666666665</v>
      </c>
      <c r="G554" s="35">
        <v>79</v>
      </c>
    </row>
    <row r="555" spans="1:22" x14ac:dyDescent="0.2">
      <c r="A555" t="s">
        <v>15</v>
      </c>
      <c r="D555" t="s">
        <v>15</v>
      </c>
      <c r="G555" s="35"/>
    </row>
    <row r="556" spans="1:22" x14ac:dyDescent="0.2">
      <c r="A556" t="s">
        <v>286</v>
      </c>
      <c r="B556">
        <v>-2.4326678560000001</v>
      </c>
      <c r="D556" t="s">
        <v>286</v>
      </c>
      <c r="E556">
        <v>-2.5006678560000002</v>
      </c>
      <c r="G556" s="35"/>
      <c r="H556" t="s">
        <v>13</v>
      </c>
      <c r="I556">
        <v>-2.4326678560000001</v>
      </c>
      <c r="K556" t="str">
        <f t="array" ref="K556:O557">TRANSPOSE(H556:I560)</f>
        <v>PT</v>
      </c>
      <c r="L556" t="str">
        <v>car</v>
      </c>
      <c r="M556" t="str">
        <v>bike</v>
      </c>
      <c r="N556" t="str">
        <v>tele</v>
      </c>
      <c r="O556" t="str">
        <v>walk</v>
      </c>
      <c r="R556">
        <f t="array" ref="R556:V556">TRANSPOSE(I556:I560)</f>
        <v>-2.4326678560000001</v>
      </c>
      <c r="S556">
        <v>0</v>
      </c>
      <c r="T556">
        <v>4.6966229970000004</v>
      </c>
      <c r="U556">
        <v>-35.552757829999997</v>
      </c>
      <c r="V556">
        <v>-35.315240520000003</v>
      </c>
    </row>
    <row r="557" spans="1:22" x14ac:dyDescent="0.2">
      <c r="A557" t="s">
        <v>287</v>
      </c>
      <c r="B557">
        <v>0</v>
      </c>
      <c r="D557" t="s">
        <v>287</v>
      </c>
      <c r="E557">
        <v>0</v>
      </c>
      <c r="G557" s="35"/>
      <c r="H557" t="s">
        <v>115</v>
      </c>
      <c r="I557">
        <v>0</v>
      </c>
      <c r="K557">
        <v>-2.4326678560000001</v>
      </c>
      <c r="L557">
        <v>0</v>
      </c>
      <c r="M557">
        <v>4.6966229970000004</v>
      </c>
      <c r="N557">
        <v>-35.552757829999997</v>
      </c>
      <c r="O557">
        <v>-35.315240520000003</v>
      </c>
    </row>
    <row r="558" spans="1:22" x14ac:dyDescent="0.2">
      <c r="A558" t="s">
        <v>288</v>
      </c>
      <c r="B558">
        <v>4.6966229970000004</v>
      </c>
      <c r="D558" t="s">
        <v>288</v>
      </c>
      <c r="E558">
        <v>4.6966229970000004</v>
      </c>
      <c r="G558" s="35"/>
      <c r="H558" t="s">
        <v>116</v>
      </c>
      <c r="I558">
        <v>4.6966229970000004</v>
      </c>
    </row>
    <row r="559" spans="1:22" x14ac:dyDescent="0.2">
      <c r="A559" t="s">
        <v>289</v>
      </c>
      <c r="B559">
        <v>-35.552757829999997</v>
      </c>
      <c r="D559" t="s">
        <v>289</v>
      </c>
      <c r="E559">
        <v>-35.23075334</v>
      </c>
      <c r="G559" s="35"/>
      <c r="H559" t="s">
        <v>292</v>
      </c>
      <c r="I559">
        <v>-35.552757829999997</v>
      </c>
    </row>
    <row r="560" spans="1:22" x14ac:dyDescent="0.2">
      <c r="A560" t="s">
        <v>290</v>
      </c>
      <c r="B560">
        <v>-35.315240520000003</v>
      </c>
      <c r="D560" t="s">
        <v>290</v>
      </c>
      <c r="E560">
        <v>-35.083036669999998</v>
      </c>
      <c r="G560" s="35"/>
      <c r="H560" t="s">
        <v>254</v>
      </c>
      <c r="I560">
        <v>-35.315240520000003</v>
      </c>
    </row>
    <row r="561" spans="1:22" x14ac:dyDescent="0.2">
      <c r="A561" s="120">
        <v>3.3333333333333335</v>
      </c>
      <c r="D561" s="120">
        <v>3.3333333333333335</v>
      </c>
      <c r="G561" s="35">
        <v>80</v>
      </c>
    </row>
    <row r="562" spans="1:22" x14ac:dyDescent="0.2">
      <c r="A562" t="s">
        <v>15</v>
      </c>
      <c r="D562" t="s">
        <v>15</v>
      </c>
      <c r="G562" s="35"/>
    </row>
    <row r="563" spans="1:22" x14ac:dyDescent="0.2">
      <c r="A563" t="s">
        <v>286</v>
      </c>
      <c r="B563">
        <v>-4.7708680610000003E-3</v>
      </c>
      <c r="D563" t="s">
        <v>286</v>
      </c>
      <c r="E563">
        <v>-0.1127708681</v>
      </c>
      <c r="G563" s="35"/>
      <c r="H563" t="s">
        <v>13</v>
      </c>
      <c r="I563">
        <v>-4.7708680610000003E-3</v>
      </c>
      <c r="K563" t="str">
        <f t="array" ref="K563:O564">TRANSPOSE(H563:I567)</f>
        <v>PT</v>
      </c>
      <c r="L563" t="str">
        <v>car</v>
      </c>
      <c r="M563" t="str">
        <v>bike</v>
      </c>
      <c r="N563" t="str">
        <v>tele</v>
      </c>
      <c r="O563" t="str">
        <v>walk</v>
      </c>
      <c r="R563">
        <f t="array" ref="R563:V563">TRANSPOSE(I563:I567)</f>
        <v>-4.7708680610000003E-3</v>
      </c>
      <c r="S563">
        <v>0</v>
      </c>
      <c r="T563">
        <v>-19.164318609999999</v>
      </c>
      <c r="U563">
        <v>-36.869728420000001</v>
      </c>
      <c r="V563">
        <v>-37.050310119999999</v>
      </c>
    </row>
    <row r="564" spans="1:22" x14ac:dyDescent="0.2">
      <c r="A564" t="s">
        <v>287</v>
      </c>
      <c r="B564">
        <v>0</v>
      </c>
      <c r="D564" t="s">
        <v>287</v>
      </c>
      <c r="E564">
        <v>0</v>
      </c>
      <c r="G564" s="35"/>
      <c r="H564" t="s">
        <v>115</v>
      </c>
      <c r="I564">
        <v>0</v>
      </c>
      <c r="K564">
        <v>-4.7708680610000003E-3</v>
      </c>
      <c r="L564">
        <v>0</v>
      </c>
      <c r="M564">
        <v>-19.164318609999999</v>
      </c>
      <c r="N564">
        <v>-36.869728420000001</v>
      </c>
      <c r="O564">
        <v>-37.050310119999999</v>
      </c>
    </row>
    <row r="565" spans="1:22" x14ac:dyDescent="0.2">
      <c r="A565" t="s">
        <v>288</v>
      </c>
      <c r="B565">
        <v>-19.164318609999999</v>
      </c>
      <c r="D565" t="s">
        <v>288</v>
      </c>
      <c r="E565">
        <v>-3.299941338</v>
      </c>
      <c r="G565" s="35"/>
      <c r="H565" t="s">
        <v>116</v>
      </c>
      <c r="I565">
        <v>-19.164318609999999</v>
      </c>
    </row>
    <row r="566" spans="1:22" x14ac:dyDescent="0.2">
      <c r="A566" t="s">
        <v>289</v>
      </c>
      <c r="B566">
        <v>-36.869728420000001</v>
      </c>
      <c r="D566" t="s">
        <v>289</v>
      </c>
      <c r="E566">
        <v>-35.49379519</v>
      </c>
      <c r="G566" s="35"/>
      <c r="H566" t="s">
        <v>292</v>
      </c>
      <c r="I566">
        <v>-36.869728420000001</v>
      </c>
    </row>
    <row r="567" spans="1:22" x14ac:dyDescent="0.2">
      <c r="A567" t="s">
        <v>290</v>
      </c>
      <c r="B567">
        <v>-37.050310119999999</v>
      </c>
      <c r="D567" t="s">
        <v>290</v>
      </c>
      <c r="E567">
        <v>-35.814900969999997</v>
      </c>
      <c r="G567" s="35"/>
      <c r="H567" t="s">
        <v>254</v>
      </c>
      <c r="I567">
        <v>-37.050310119999999</v>
      </c>
    </row>
    <row r="568" spans="1:22" x14ac:dyDescent="0.2">
      <c r="A568" s="120">
        <v>3.375</v>
      </c>
      <c r="D568" s="120">
        <v>3.375</v>
      </c>
      <c r="G568" s="35">
        <v>81</v>
      </c>
    </row>
    <row r="569" spans="1:22" x14ac:dyDescent="0.2">
      <c r="A569" t="s">
        <v>15</v>
      </c>
      <c r="D569" t="s">
        <v>15</v>
      </c>
      <c r="G569" s="35"/>
    </row>
    <row r="570" spans="1:22" x14ac:dyDescent="0.2">
      <c r="A570" t="s">
        <v>286</v>
      </c>
      <c r="B570">
        <v>-4.2809802389999998</v>
      </c>
      <c r="D570" t="s">
        <v>286</v>
      </c>
      <c r="E570">
        <v>-4.5652970509999999</v>
      </c>
      <c r="G570" s="35"/>
      <c r="H570" t="s">
        <v>13</v>
      </c>
      <c r="I570">
        <v>-4.2809802389999998</v>
      </c>
      <c r="K570" t="str">
        <f t="array" ref="K570:O571">TRANSPOSE(H570:I574)</f>
        <v>PT</v>
      </c>
      <c r="L570" t="str">
        <v>car</v>
      </c>
      <c r="M570" t="str">
        <v>bike</v>
      </c>
      <c r="N570" t="str">
        <v>tele</v>
      </c>
      <c r="O570" t="str">
        <v>walk</v>
      </c>
      <c r="R570">
        <f t="array" ref="R570:V570">TRANSPOSE(I570:I574)</f>
        <v>-4.2809802389999998</v>
      </c>
      <c r="S570">
        <v>0</v>
      </c>
      <c r="T570">
        <v>0.64104705070000001</v>
      </c>
      <c r="U570">
        <v>-2.5255401470000001</v>
      </c>
      <c r="V570">
        <v>-1.894537066</v>
      </c>
    </row>
    <row r="571" spans="1:22" x14ac:dyDescent="0.2">
      <c r="A571" t="s">
        <v>287</v>
      </c>
      <c r="B571">
        <v>0</v>
      </c>
      <c r="D571" t="s">
        <v>287</v>
      </c>
      <c r="E571">
        <v>0</v>
      </c>
      <c r="G571" s="35"/>
      <c r="H571" t="s">
        <v>115</v>
      </c>
      <c r="I571">
        <v>0</v>
      </c>
      <c r="K571">
        <v>-4.2809802389999998</v>
      </c>
      <c r="L571">
        <v>0</v>
      </c>
      <c r="M571">
        <v>0.64104705070000001</v>
      </c>
      <c r="N571">
        <v>-2.5255401470000001</v>
      </c>
      <c r="O571">
        <v>-1.894537066</v>
      </c>
    </row>
    <row r="572" spans="1:22" x14ac:dyDescent="0.2">
      <c r="A572" t="s">
        <v>288</v>
      </c>
      <c r="B572">
        <v>0.64104705070000001</v>
      </c>
      <c r="D572" t="s">
        <v>288</v>
      </c>
      <c r="E572">
        <v>0.64104705750000002</v>
      </c>
      <c r="G572" s="35"/>
      <c r="H572" t="s">
        <v>116</v>
      </c>
      <c r="I572">
        <v>0.64104705070000001</v>
      </c>
    </row>
    <row r="573" spans="1:22" x14ac:dyDescent="0.2">
      <c r="A573" t="s">
        <v>289</v>
      </c>
      <c r="B573">
        <v>-2.5255401470000001</v>
      </c>
      <c r="D573" t="s">
        <v>289</v>
      </c>
      <c r="E573">
        <v>-2.5255402999999998</v>
      </c>
      <c r="G573" s="35"/>
      <c r="H573" t="s">
        <v>292</v>
      </c>
      <c r="I573">
        <v>-2.5255401470000001</v>
      </c>
    </row>
    <row r="574" spans="1:22" x14ac:dyDescent="0.2">
      <c r="A574" t="s">
        <v>290</v>
      </c>
      <c r="B574">
        <v>-1.894537066</v>
      </c>
      <c r="D574" t="s">
        <v>290</v>
      </c>
      <c r="E574">
        <v>-1.8945370749999999</v>
      </c>
      <c r="G574" s="35"/>
      <c r="H574" t="s">
        <v>254</v>
      </c>
      <c r="I574">
        <v>-1.894537066</v>
      </c>
    </row>
    <row r="575" spans="1:22" x14ac:dyDescent="0.2">
      <c r="A575" s="120">
        <v>3.4166666666666665</v>
      </c>
      <c r="D575" s="120">
        <v>3.4166666666666665</v>
      </c>
      <c r="G575" s="35">
        <v>82</v>
      </c>
    </row>
    <row r="576" spans="1:22" x14ac:dyDescent="0.2">
      <c r="A576" t="s">
        <v>15</v>
      </c>
      <c r="D576" t="s">
        <v>15</v>
      </c>
      <c r="G576" s="35"/>
    </row>
    <row r="577" spans="1:22" x14ac:dyDescent="0.2">
      <c r="A577" t="s">
        <v>286</v>
      </c>
      <c r="B577">
        <v>-4.1783769209999999</v>
      </c>
      <c r="D577" t="s">
        <v>286</v>
      </c>
      <c r="E577">
        <v>-4.5383769249999997</v>
      </c>
      <c r="G577" s="35"/>
      <c r="H577" t="s">
        <v>13</v>
      </c>
      <c r="I577">
        <v>-4.1783769209999999</v>
      </c>
      <c r="K577" t="str">
        <f t="array" ref="K577:O578">TRANSPOSE(H577:I581)</f>
        <v>PT</v>
      </c>
      <c r="L577" t="str">
        <v>car</v>
      </c>
      <c r="M577" t="str">
        <v>bike</v>
      </c>
      <c r="N577" t="str">
        <v>tele</v>
      </c>
      <c r="O577" t="str">
        <v>walk</v>
      </c>
      <c r="R577">
        <f t="array" ref="R577:V577">TRANSPOSE(I577:I581)</f>
        <v>-4.1783769209999999</v>
      </c>
      <c r="S577">
        <v>0</v>
      </c>
      <c r="T577">
        <v>1.3037920940000001</v>
      </c>
      <c r="U577">
        <v>-2.4771573789999999</v>
      </c>
      <c r="V577">
        <v>-6.5127416619999998</v>
      </c>
    </row>
    <row r="578" spans="1:22" x14ac:dyDescent="0.2">
      <c r="A578" t="s">
        <v>287</v>
      </c>
      <c r="B578">
        <v>0</v>
      </c>
      <c r="D578" t="s">
        <v>287</v>
      </c>
      <c r="E578">
        <v>0</v>
      </c>
      <c r="G578" s="35"/>
      <c r="H578" t="s">
        <v>115</v>
      </c>
      <c r="I578">
        <v>0</v>
      </c>
      <c r="K578">
        <v>-4.1783769209999999</v>
      </c>
      <c r="L578">
        <v>0</v>
      </c>
      <c r="M578">
        <v>1.3037920940000001</v>
      </c>
      <c r="N578">
        <v>-2.4771573789999999</v>
      </c>
      <c r="O578">
        <v>-6.5127416619999998</v>
      </c>
    </row>
    <row r="579" spans="1:22" x14ac:dyDescent="0.2">
      <c r="A579" t="s">
        <v>288</v>
      </c>
      <c r="B579">
        <v>1.3037920940000001</v>
      </c>
      <c r="D579" t="s">
        <v>288</v>
      </c>
      <c r="E579">
        <v>1.3037920940000001</v>
      </c>
      <c r="G579" s="35"/>
      <c r="H579" t="s">
        <v>116</v>
      </c>
      <c r="I579">
        <v>1.3037920940000001</v>
      </c>
    </row>
    <row r="580" spans="1:22" x14ac:dyDescent="0.2">
      <c r="A580" t="s">
        <v>289</v>
      </c>
      <c r="B580">
        <v>-2.4771573789999999</v>
      </c>
      <c r="D580" t="s">
        <v>289</v>
      </c>
      <c r="E580">
        <v>-2.4771573789999999</v>
      </c>
      <c r="G580" s="35"/>
      <c r="H580" t="s">
        <v>292</v>
      </c>
      <c r="I580">
        <v>-2.4771573789999999</v>
      </c>
    </row>
    <row r="581" spans="1:22" x14ac:dyDescent="0.2">
      <c r="A581" t="s">
        <v>290</v>
      </c>
      <c r="B581">
        <v>-6.5127416619999998</v>
      </c>
      <c r="D581" t="s">
        <v>290</v>
      </c>
      <c r="E581">
        <v>-6.5127416680000003</v>
      </c>
      <c r="G581" s="35"/>
      <c r="H581" t="s">
        <v>254</v>
      </c>
      <c r="I581">
        <v>-6.5127416619999998</v>
      </c>
    </row>
    <row r="582" spans="1:22" x14ac:dyDescent="0.2">
      <c r="A582" s="120">
        <v>3.4583333333333335</v>
      </c>
      <c r="D582" s="120">
        <v>3.4583333333333335</v>
      </c>
      <c r="G582" s="35">
        <v>83</v>
      </c>
    </row>
    <row r="583" spans="1:22" x14ac:dyDescent="0.2">
      <c r="A583" t="s">
        <v>15</v>
      </c>
      <c r="D583" t="s">
        <v>15</v>
      </c>
      <c r="G583" s="35"/>
    </row>
    <row r="584" spans="1:22" x14ac:dyDescent="0.2">
      <c r="A584" t="s">
        <v>286</v>
      </c>
      <c r="B584">
        <v>-3.1852629970000002</v>
      </c>
      <c r="D584" t="s">
        <v>286</v>
      </c>
      <c r="E584">
        <v>-3.6712629969999999</v>
      </c>
      <c r="G584" s="35"/>
      <c r="H584" t="s">
        <v>13</v>
      </c>
      <c r="I584">
        <v>-3.1852629970000002</v>
      </c>
      <c r="K584" t="str">
        <f t="array" ref="K584:O585">TRANSPOSE(H584:I588)</f>
        <v>PT</v>
      </c>
      <c r="L584" t="str">
        <v>car</v>
      </c>
      <c r="M584" t="str">
        <v>bike</v>
      </c>
      <c r="N584" t="str">
        <v>tele</v>
      </c>
      <c r="O584" t="str">
        <v>walk</v>
      </c>
      <c r="R584">
        <f t="array" ref="R584:V584">TRANSPOSE(I584:I588)</f>
        <v>-3.1852629970000002</v>
      </c>
      <c r="S584">
        <v>0</v>
      </c>
      <c r="T584">
        <v>3.0687393350000001</v>
      </c>
      <c r="U584">
        <v>-2.9795273240000002</v>
      </c>
      <c r="V584">
        <v>-26.346197950000001</v>
      </c>
    </row>
    <row r="585" spans="1:22" x14ac:dyDescent="0.2">
      <c r="A585" t="s">
        <v>287</v>
      </c>
      <c r="B585">
        <v>0</v>
      </c>
      <c r="D585" t="s">
        <v>287</v>
      </c>
      <c r="E585">
        <v>0</v>
      </c>
      <c r="G585" s="35"/>
      <c r="H585" t="s">
        <v>115</v>
      </c>
      <c r="I585">
        <v>0</v>
      </c>
      <c r="K585">
        <v>-3.1852629970000002</v>
      </c>
      <c r="L585">
        <v>0</v>
      </c>
      <c r="M585">
        <v>3.0687393350000001</v>
      </c>
      <c r="N585">
        <v>-2.9795273240000002</v>
      </c>
      <c r="O585">
        <v>-26.346197950000001</v>
      </c>
    </row>
    <row r="586" spans="1:22" x14ac:dyDescent="0.2">
      <c r="A586" t="s">
        <v>288</v>
      </c>
      <c r="B586">
        <v>3.0687393350000001</v>
      </c>
      <c r="D586" t="s">
        <v>288</v>
      </c>
      <c r="E586">
        <v>3.0687393350000001</v>
      </c>
      <c r="G586" s="35"/>
      <c r="H586" t="s">
        <v>116</v>
      </c>
      <c r="I586">
        <v>3.0687393350000001</v>
      </c>
    </row>
    <row r="587" spans="1:22" x14ac:dyDescent="0.2">
      <c r="A587" t="s">
        <v>289</v>
      </c>
      <c r="B587">
        <v>-2.9795273240000002</v>
      </c>
      <c r="D587" t="s">
        <v>289</v>
      </c>
      <c r="E587">
        <v>-2.9795273240000002</v>
      </c>
      <c r="G587" s="35"/>
      <c r="H587" t="s">
        <v>292</v>
      </c>
      <c r="I587">
        <v>-2.9795273240000002</v>
      </c>
    </row>
    <row r="588" spans="1:22" x14ac:dyDescent="0.2">
      <c r="A588" t="s">
        <v>290</v>
      </c>
      <c r="B588">
        <v>-26.346197950000001</v>
      </c>
      <c r="D588" t="s">
        <v>290</v>
      </c>
      <c r="E588">
        <v>-25.723548090000001</v>
      </c>
      <c r="G588" s="35"/>
      <c r="H588" t="s">
        <v>254</v>
      </c>
      <c r="I588">
        <v>-26.346197950000001</v>
      </c>
    </row>
    <row r="589" spans="1:22" x14ac:dyDescent="0.2">
      <c r="A589" s="120">
        <v>3.5</v>
      </c>
      <c r="D589" s="120">
        <v>3.5</v>
      </c>
      <c r="G589" s="35">
        <v>84</v>
      </c>
    </row>
    <row r="590" spans="1:22" x14ac:dyDescent="0.2">
      <c r="A590" t="s">
        <v>15</v>
      </c>
      <c r="D590" t="s">
        <v>15</v>
      </c>
      <c r="G590" s="35"/>
    </row>
    <row r="591" spans="1:22" x14ac:dyDescent="0.2">
      <c r="A591" t="s">
        <v>286</v>
      </c>
      <c r="B591">
        <v>-2.7717692899999999</v>
      </c>
      <c r="D591" t="s">
        <v>286</v>
      </c>
      <c r="E591">
        <v>-3.4737692899999999</v>
      </c>
      <c r="G591" s="35"/>
      <c r="H591" t="s">
        <v>13</v>
      </c>
      <c r="I591">
        <v>-2.7717692899999999</v>
      </c>
      <c r="K591" t="str">
        <f t="array" ref="K591:O592">TRANSPOSE(H591:I595)</f>
        <v>PT</v>
      </c>
      <c r="L591" t="str">
        <v>car</v>
      </c>
      <c r="M591" t="str">
        <v>bike</v>
      </c>
      <c r="N591" t="str">
        <v>tele</v>
      </c>
      <c r="O591" t="str">
        <v>walk</v>
      </c>
      <c r="R591">
        <f t="array" ref="R591:V591">TRANSPOSE(I591:I595)</f>
        <v>-2.7717692899999999</v>
      </c>
      <c r="S591">
        <v>0</v>
      </c>
      <c r="T591">
        <v>-12.68931853</v>
      </c>
      <c r="U591">
        <v>-4.0478579010000004</v>
      </c>
      <c r="V591">
        <v>-27.288388019999999</v>
      </c>
    </row>
    <row r="592" spans="1:22" x14ac:dyDescent="0.2">
      <c r="A592" t="s">
        <v>287</v>
      </c>
      <c r="B592">
        <v>0</v>
      </c>
      <c r="D592" t="s">
        <v>287</v>
      </c>
      <c r="E592">
        <v>0</v>
      </c>
      <c r="G592" s="35"/>
      <c r="H592" t="s">
        <v>115</v>
      </c>
      <c r="I592">
        <v>0</v>
      </c>
      <c r="K592">
        <v>-2.7717692899999999</v>
      </c>
      <c r="L592">
        <v>0</v>
      </c>
      <c r="M592">
        <v>-12.68931853</v>
      </c>
      <c r="N592">
        <v>-4.0478579010000004</v>
      </c>
      <c r="O592">
        <v>-27.288388019999999</v>
      </c>
    </row>
    <row r="593" spans="1:22" x14ac:dyDescent="0.2">
      <c r="A593" t="s">
        <v>288</v>
      </c>
      <c r="B593">
        <v>-12.68931853</v>
      </c>
      <c r="D593" t="s">
        <v>288</v>
      </c>
      <c r="E593">
        <v>-0.65829508029999995</v>
      </c>
      <c r="G593" s="35"/>
      <c r="H593" t="s">
        <v>116</v>
      </c>
      <c r="I593">
        <v>-12.68931853</v>
      </c>
    </row>
    <row r="594" spans="1:22" x14ac:dyDescent="0.2">
      <c r="A594" t="s">
        <v>289</v>
      </c>
      <c r="B594">
        <v>-4.0478579010000004</v>
      </c>
      <c r="D594" t="s">
        <v>289</v>
      </c>
      <c r="E594">
        <v>-4.0478579010000004</v>
      </c>
      <c r="G594" s="35"/>
      <c r="H594" t="s">
        <v>292</v>
      </c>
      <c r="I594">
        <v>-4.0478579010000004</v>
      </c>
    </row>
    <row r="595" spans="1:22" x14ac:dyDescent="0.2">
      <c r="A595" t="s">
        <v>290</v>
      </c>
      <c r="B595">
        <v>-27.288388019999999</v>
      </c>
      <c r="D595" t="s">
        <v>290</v>
      </c>
      <c r="E595">
        <v>-25.6411813</v>
      </c>
      <c r="G595" s="35"/>
      <c r="H595" t="s">
        <v>254</v>
      </c>
      <c r="I595">
        <v>-27.288388019999999</v>
      </c>
    </row>
    <row r="596" spans="1:22" x14ac:dyDescent="0.2">
      <c r="A596" s="120">
        <v>3.5416666666666665</v>
      </c>
      <c r="D596" s="120">
        <v>3.5416666666666665</v>
      </c>
      <c r="G596" s="35">
        <v>85</v>
      </c>
    </row>
    <row r="597" spans="1:22" x14ac:dyDescent="0.2">
      <c r="A597" t="s">
        <v>15</v>
      </c>
      <c r="D597" t="s">
        <v>15</v>
      </c>
      <c r="G597" s="35"/>
    </row>
    <row r="598" spans="1:22" x14ac:dyDescent="0.2">
      <c r="A598" t="s">
        <v>286</v>
      </c>
      <c r="B598">
        <v>-3.1829402400000002</v>
      </c>
      <c r="D598" t="s">
        <v>286</v>
      </c>
      <c r="E598">
        <v>-3.3684150669999999</v>
      </c>
      <c r="G598" s="35"/>
      <c r="H598" t="s">
        <v>13</v>
      </c>
      <c r="I598">
        <v>-3.1829402400000002</v>
      </c>
      <c r="K598" t="str">
        <f t="array" ref="K598:O599">TRANSPOSE(H598:I602)</f>
        <v>PT</v>
      </c>
      <c r="L598" t="str">
        <v>car</v>
      </c>
      <c r="M598" t="str">
        <v>bike</v>
      </c>
      <c r="N598" t="str">
        <v>tele</v>
      </c>
      <c r="O598" t="str">
        <v>walk</v>
      </c>
      <c r="R598">
        <f t="array" ref="R598:V598">TRANSPOSE(I598:I602)</f>
        <v>-3.1829402400000002</v>
      </c>
      <c r="S598">
        <v>0</v>
      </c>
      <c r="T598">
        <v>1.2210817920000001</v>
      </c>
      <c r="U598">
        <v>-2.337022969</v>
      </c>
      <c r="V598">
        <v>-0.97323043870000003</v>
      </c>
    </row>
    <row r="599" spans="1:22" x14ac:dyDescent="0.2">
      <c r="A599" t="s">
        <v>287</v>
      </c>
      <c r="B599">
        <v>0</v>
      </c>
      <c r="D599" t="s">
        <v>287</v>
      </c>
      <c r="E599">
        <v>0</v>
      </c>
      <c r="G599" s="35"/>
      <c r="H599" t="s">
        <v>115</v>
      </c>
      <c r="I599">
        <v>0</v>
      </c>
      <c r="K599">
        <v>-3.1829402400000002</v>
      </c>
      <c r="L599">
        <v>0</v>
      </c>
      <c r="M599">
        <v>1.2210817920000001</v>
      </c>
      <c r="N599">
        <v>-2.337022969</v>
      </c>
      <c r="O599">
        <v>-0.97323043870000003</v>
      </c>
    </row>
    <row r="600" spans="1:22" x14ac:dyDescent="0.2">
      <c r="A600" t="s">
        <v>288</v>
      </c>
      <c r="B600">
        <v>1.2210817920000001</v>
      </c>
      <c r="D600" t="s">
        <v>288</v>
      </c>
      <c r="E600">
        <v>1.22108181</v>
      </c>
      <c r="G600" s="35"/>
      <c r="H600" t="s">
        <v>116</v>
      </c>
      <c r="I600">
        <v>1.2210817920000001</v>
      </c>
    </row>
    <row r="601" spans="1:22" x14ac:dyDescent="0.2">
      <c r="A601" t="s">
        <v>289</v>
      </c>
      <c r="B601">
        <v>-2.337022969</v>
      </c>
      <c r="D601" t="s">
        <v>289</v>
      </c>
      <c r="E601">
        <v>-2.337022948</v>
      </c>
      <c r="G601" s="35"/>
      <c r="H601" t="s">
        <v>292</v>
      </c>
      <c r="I601">
        <v>-2.337022969</v>
      </c>
    </row>
    <row r="602" spans="1:22" x14ac:dyDescent="0.2">
      <c r="A602" t="s">
        <v>290</v>
      </c>
      <c r="B602">
        <v>-0.97323043870000003</v>
      </c>
      <c r="D602" t="s">
        <v>290</v>
      </c>
      <c r="E602">
        <v>-0.97323041440000002</v>
      </c>
      <c r="G602" s="35"/>
      <c r="H602" t="s">
        <v>254</v>
      </c>
      <c r="I602">
        <v>-0.97323043870000003</v>
      </c>
    </row>
    <row r="603" spans="1:22" x14ac:dyDescent="0.2">
      <c r="A603" s="120">
        <v>3.5833333333333335</v>
      </c>
      <c r="D603" s="120">
        <v>3.5833333333333335</v>
      </c>
      <c r="G603" s="35">
        <v>86</v>
      </c>
    </row>
    <row r="604" spans="1:22" x14ac:dyDescent="0.2">
      <c r="A604" t="s">
        <v>15</v>
      </c>
      <c r="D604" t="s">
        <v>15</v>
      </c>
      <c r="G604" s="35"/>
    </row>
    <row r="605" spans="1:22" x14ac:dyDescent="0.2">
      <c r="A605" t="s">
        <v>286</v>
      </c>
      <c r="B605">
        <v>-2.2356904059999998</v>
      </c>
      <c r="D605" t="s">
        <v>286</v>
      </c>
      <c r="E605">
        <v>-2.4756904049999999</v>
      </c>
      <c r="G605" s="35"/>
      <c r="H605" t="s">
        <v>13</v>
      </c>
      <c r="I605">
        <v>-2.2356904059999998</v>
      </c>
      <c r="K605" t="str">
        <f t="array" ref="K605:O606">TRANSPOSE(H605:I609)</f>
        <v>PT</v>
      </c>
      <c r="L605" t="str">
        <v>car</v>
      </c>
      <c r="M605" t="str">
        <v>bike</v>
      </c>
      <c r="N605" t="str">
        <v>tele</v>
      </c>
      <c r="O605" t="str">
        <v>walk</v>
      </c>
      <c r="R605">
        <f t="array" ref="R605:V605">TRANSPOSE(I605:I609)</f>
        <v>-2.2356904059999998</v>
      </c>
      <c r="S605">
        <v>0</v>
      </c>
      <c r="T605">
        <v>3.4104379520000001</v>
      </c>
      <c r="U605">
        <v>-1.3534704500000001</v>
      </c>
      <c r="V605">
        <v>-23.84134418</v>
      </c>
    </row>
    <row r="606" spans="1:22" x14ac:dyDescent="0.2">
      <c r="A606" t="s">
        <v>287</v>
      </c>
      <c r="B606">
        <v>0</v>
      </c>
      <c r="D606" t="s">
        <v>287</v>
      </c>
      <c r="E606">
        <v>0</v>
      </c>
      <c r="G606" s="35"/>
      <c r="H606" t="s">
        <v>115</v>
      </c>
      <c r="I606">
        <v>0</v>
      </c>
      <c r="K606">
        <v>-2.2356904059999998</v>
      </c>
      <c r="L606">
        <v>0</v>
      </c>
      <c r="M606">
        <v>3.4104379520000001</v>
      </c>
      <c r="N606">
        <v>-1.3534704500000001</v>
      </c>
      <c r="O606">
        <v>-23.84134418</v>
      </c>
    </row>
    <row r="607" spans="1:22" x14ac:dyDescent="0.2">
      <c r="A607" t="s">
        <v>288</v>
      </c>
      <c r="B607">
        <v>3.4104379520000001</v>
      </c>
      <c r="D607" t="s">
        <v>288</v>
      </c>
      <c r="E607">
        <v>3.4104379520000001</v>
      </c>
      <c r="G607" s="35"/>
      <c r="H607" t="s">
        <v>116</v>
      </c>
      <c r="I607">
        <v>3.4104379520000001</v>
      </c>
    </row>
    <row r="608" spans="1:22" x14ac:dyDescent="0.2">
      <c r="A608" t="s">
        <v>289</v>
      </c>
      <c r="B608">
        <v>-1.3534704500000001</v>
      </c>
      <c r="D608" t="s">
        <v>289</v>
      </c>
      <c r="E608">
        <v>-1.353470451</v>
      </c>
      <c r="G608" s="35"/>
      <c r="H608" t="s">
        <v>292</v>
      </c>
      <c r="I608">
        <v>-1.3534704500000001</v>
      </c>
    </row>
    <row r="609" spans="1:22" x14ac:dyDescent="0.2">
      <c r="A609" t="s">
        <v>290</v>
      </c>
      <c r="B609">
        <v>-23.84134418</v>
      </c>
      <c r="D609" t="s">
        <v>290</v>
      </c>
      <c r="E609">
        <v>-27.042399270000001</v>
      </c>
      <c r="G609" s="35"/>
      <c r="H609" t="s">
        <v>254</v>
      </c>
      <c r="I609">
        <v>-23.84134418</v>
      </c>
    </row>
    <row r="610" spans="1:22" x14ac:dyDescent="0.2">
      <c r="A610" s="120">
        <v>3.625</v>
      </c>
      <c r="D610" s="120">
        <v>3.625</v>
      </c>
      <c r="G610" s="35">
        <v>87</v>
      </c>
    </row>
    <row r="611" spans="1:22" x14ac:dyDescent="0.2">
      <c r="A611" t="s">
        <v>15</v>
      </c>
      <c r="D611" t="s">
        <v>15</v>
      </c>
      <c r="G611" s="35"/>
    </row>
    <row r="612" spans="1:22" x14ac:dyDescent="0.2">
      <c r="A612" t="s">
        <v>286</v>
      </c>
      <c r="B612">
        <v>-0.27366630120000002</v>
      </c>
      <c r="D612" t="s">
        <v>286</v>
      </c>
      <c r="E612">
        <v>-0.59766830429999995</v>
      </c>
      <c r="G612" s="35"/>
      <c r="H612" t="s">
        <v>13</v>
      </c>
      <c r="I612">
        <v>-0.27366630120000002</v>
      </c>
      <c r="K612" t="str">
        <f t="array" ref="K612:O613">TRANSPOSE(H612:I616)</f>
        <v>PT</v>
      </c>
      <c r="L612" t="str">
        <v>car</v>
      </c>
      <c r="M612" t="str">
        <v>bike</v>
      </c>
      <c r="N612" t="str">
        <v>tele</v>
      </c>
      <c r="O612" t="str">
        <v>walk</v>
      </c>
      <c r="R612">
        <f t="array" ref="R612:V612">TRANSPOSE(I612:I616)</f>
        <v>-0.27366630120000002</v>
      </c>
      <c r="S612">
        <v>0</v>
      </c>
      <c r="T612">
        <v>5.3027115040000004</v>
      </c>
      <c r="U612">
        <v>-1.848205407</v>
      </c>
      <c r="V612">
        <v>-22.742450860000002</v>
      </c>
    </row>
    <row r="613" spans="1:22" x14ac:dyDescent="0.2">
      <c r="A613" t="s">
        <v>287</v>
      </c>
      <c r="B613">
        <v>0</v>
      </c>
      <c r="D613" t="s">
        <v>287</v>
      </c>
      <c r="E613">
        <v>0</v>
      </c>
      <c r="G613" s="35"/>
      <c r="H613" t="s">
        <v>115</v>
      </c>
      <c r="I613">
        <v>0</v>
      </c>
      <c r="K613">
        <v>-0.27366630120000002</v>
      </c>
      <c r="L613">
        <v>0</v>
      </c>
      <c r="M613">
        <v>5.3027115040000004</v>
      </c>
      <c r="N613">
        <v>-1.848205407</v>
      </c>
      <c r="O613">
        <v>-22.742450860000002</v>
      </c>
    </row>
    <row r="614" spans="1:22" x14ac:dyDescent="0.2">
      <c r="A614" t="s">
        <v>288</v>
      </c>
      <c r="B614">
        <v>5.3027115040000004</v>
      </c>
      <c r="D614" t="s">
        <v>288</v>
      </c>
      <c r="E614">
        <v>5.3027115050000004</v>
      </c>
      <c r="G614" s="35"/>
      <c r="H614" t="s">
        <v>116</v>
      </c>
      <c r="I614">
        <v>5.3027115040000004</v>
      </c>
    </row>
    <row r="615" spans="1:22" x14ac:dyDescent="0.2">
      <c r="A615" t="s">
        <v>289</v>
      </c>
      <c r="B615">
        <v>-1.848205407</v>
      </c>
      <c r="D615" t="s">
        <v>289</v>
      </c>
      <c r="E615">
        <v>-1.8482054130000001</v>
      </c>
      <c r="G615" s="35"/>
      <c r="H615" t="s">
        <v>292</v>
      </c>
      <c r="I615">
        <v>-1.848205407</v>
      </c>
    </row>
    <row r="616" spans="1:22" x14ac:dyDescent="0.2">
      <c r="A616" t="s">
        <v>290</v>
      </c>
      <c r="B616">
        <v>-22.742450860000002</v>
      </c>
      <c r="D616" t="s">
        <v>290</v>
      </c>
      <c r="E616">
        <v>-22.78122801</v>
      </c>
      <c r="G616" s="35"/>
      <c r="H616" t="s">
        <v>254</v>
      </c>
      <c r="I616">
        <v>-22.742450860000002</v>
      </c>
    </row>
    <row r="617" spans="1:22" x14ac:dyDescent="0.2">
      <c r="A617" s="120">
        <v>3.6666666666666665</v>
      </c>
      <c r="D617" s="120">
        <v>3.6666666666666665</v>
      </c>
      <c r="G617" s="35">
        <v>88</v>
      </c>
    </row>
    <row r="618" spans="1:22" x14ac:dyDescent="0.2">
      <c r="A618" t="s">
        <v>15</v>
      </c>
      <c r="D618" t="s">
        <v>15</v>
      </c>
      <c r="G618" s="35"/>
    </row>
    <row r="619" spans="1:22" x14ac:dyDescent="0.2">
      <c r="A619" t="s">
        <v>286</v>
      </c>
      <c r="B619">
        <v>-2.1392121230000001</v>
      </c>
      <c r="D619" t="s">
        <v>286</v>
      </c>
      <c r="E619">
        <v>-2.6072121240000001</v>
      </c>
      <c r="G619" s="35"/>
      <c r="H619" t="s">
        <v>13</v>
      </c>
      <c r="I619">
        <v>-2.1392121230000001</v>
      </c>
      <c r="K619" t="str">
        <f t="array" ref="K619:O620">TRANSPOSE(H619:I623)</f>
        <v>PT</v>
      </c>
      <c r="L619" t="str">
        <v>car</v>
      </c>
      <c r="M619" t="str">
        <v>bike</v>
      </c>
      <c r="N619" t="str">
        <v>tele</v>
      </c>
      <c r="O619" t="str">
        <v>walk</v>
      </c>
      <c r="R619">
        <f t="array" ref="R619:V619">TRANSPOSE(I619:I623)</f>
        <v>-2.1392121230000001</v>
      </c>
      <c r="S619">
        <v>0</v>
      </c>
      <c r="T619">
        <v>1.5255402520000001</v>
      </c>
      <c r="U619">
        <v>-3.4095776679999998</v>
      </c>
      <c r="V619">
        <v>-30.12134636</v>
      </c>
    </row>
    <row r="620" spans="1:22" x14ac:dyDescent="0.2">
      <c r="A620" t="s">
        <v>287</v>
      </c>
      <c r="B620">
        <v>0</v>
      </c>
      <c r="D620" t="s">
        <v>287</v>
      </c>
      <c r="E620">
        <v>0</v>
      </c>
      <c r="G620" s="35"/>
      <c r="H620" t="s">
        <v>115</v>
      </c>
      <c r="I620">
        <v>0</v>
      </c>
      <c r="K620">
        <v>-2.1392121230000001</v>
      </c>
      <c r="L620">
        <v>0</v>
      </c>
      <c r="M620">
        <v>1.5255402520000001</v>
      </c>
      <c r="N620">
        <v>-3.4095776679999998</v>
      </c>
      <c r="O620">
        <v>-30.12134636</v>
      </c>
    </row>
    <row r="621" spans="1:22" x14ac:dyDescent="0.2">
      <c r="A621" t="s">
        <v>288</v>
      </c>
      <c r="B621">
        <v>1.5255402520000001</v>
      </c>
      <c r="D621" t="s">
        <v>288</v>
      </c>
      <c r="E621">
        <v>-5.214273757</v>
      </c>
      <c r="G621" s="35"/>
      <c r="H621" t="s">
        <v>116</v>
      </c>
      <c r="I621">
        <v>1.5255402520000001</v>
      </c>
    </row>
    <row r="622" spans="1:22" x14ac:dyDescent="0.2">
      <c r="A622" t="s">
        <v>289</v>
      </c>
      <c r="B622">
        <v>-3.4095776679999998</v>
      </c>
      <c r="D622" t="s">
        <v>289</v>
      </c>
      <c r="E622">
        <v>-3.4095776679999998</v>
      </c>
      <c r="G622" s="35"/>
      <c r="H622" t="s">
        <v>292</v>
      </c>
      <c r="I622">
        <v>-3.4095776679999998</v>
      </c>
    </row>
    <row r="623" spans="1:22" x14ac:dyDescent="0.2">
      <c r="A623" t="s">
        <v>290</v>
      </c>
      <c r="B623">
        <v>-30.12134636</v>
      </c>
      <c r="D623" t="s">
        <v>290</v>
      </c>
      <c r="E623">
        <v>-38.451798969999999</v>
      </c>
      <c r="G623" s="35"/>
      <c r="H623" t="s">
        <v>254</v>
      </c>
      <c r="I623">
        <v>-30.12134636</v>
      </c>
    </row>
    <row r="624" spans="1:22" x14ac:dyDescent="0.2">
      <c r="A624" s="120">
        <v>3.7083333333333335</v>
      </c>
      <c r="D624" s="120">
        <v>3.7083333333333335</v>
      </c>
      <c r="G624" s="35">
        <v>89</v>
      </c>
    </row>
    <row r="625" spans="1:22" x14ac:dyDescent="0.2">
      <c r="A625" t="s">
        <v>15</v>
      </c>
      <c r="D625" t="s">
        <v>15</v>
      </c>
      <c r="G625" s="35"/>
    </row>
    <row r="626" spans="1:22" x14ac:dyDescent="0.2">
      <c r="A626" t="s">
        <v>286</v>
      </c>
      <c r="B626">
        <v>-5.0142407760000003</v>
      </c>
      <c r="D626" t="s">
        <v>286</v>
      </c>
      <c r="E626">
        <v>-5.0740307759999999</v>
      </c>
      <c r="G626" s="35"/>
      <c r="H626" t="s">
        <v>13</v>
      </c>
      <c r="I626">
        <v>-5.0142407760000003</v>
      </c>
      <c r="K626" t="str">
        <f t="array" ref="K626:O627">TRANSPOSE(H626:I630)</f>
        <v>PT</v>
      </c>
      <c r="L626" t="str">
        <v>car</v>
      </c>
      <c r="M626" t="str">
        <v>bike</v>
      </c>
      <c r="N626" t="str">
        <v>tele</v>
      </c>
      <c r="O626" t="str">
        <v>walk</v>
      </c>
      <c r="R626">
        <f t="array" ref="R626:V626">TRANSPOSE(I626:I630)</f>
        <v>-5.0142407760000003</v>
      </c>
      <c r="S626">
        <v>0</v>
      </c>
      <c r="T626">
        <v>0.58516713220000005</v>
      </c>
      <c r="U626">
        <v>-33.254882909999999</v>
      </c>
      <c r="V626">
        <v>-0.8472368683</v>
      </c>
    </row>
    <row r="627" spans="1:22" x14ac:dyDescent="0.2">
      <c r="A627" t="s">
        <v>287</v>
      </c>
      <c r="B627">
        <v>0</v>
      </c>
      <c r="D627" t="s">
        <v>287</v>
      </c>
      <c r="E627">
        <v>0</v>
      </c>
      <c r="G627" s="35"/>
      <c r="H627" t="s">
        <v>115</v>
      </c>
      <c r="I627">
        <v>0</v>
      </c>
      <c r="K627">
        <v>-5.0142407760000003</v>
      </c>
      <c r="L627">
        <v>0</v>
      </c>
      <c r="M627">
        <v>0.58516713220000005</v>
      </c>
      <c r="N627">
        <v>-33.254882909999999</v>
      </c>
      <c r="O627">
        <v>-0.8472368683</v>
      </c>
    </row>
    <row r="628" spans="1:22" x14ac:dyDescent="0.2">
      <c r="A628" t="s">
        <v>288</v>
      </c>
      <c r="B628">
        <v>0.58516713220000005</v>
      </c>
      <c r="D628" t="s">
        <v>288</v>
      </c>
      <c r="E628">
        <v>0.58516713220000005</v>
      </c>
      <c r="G628" s="35"/>
      <c r="H628" t="s">
        <v>116</v>
      </c>
      <c r="I628">
        <v>0.58516713220000005</v>
      </c>
    </row>
    <row r="629" spans="1:22" x14ac:dyDescent="0.2">
      <c r="A629" t="s">
        <v>289</v>
      </c>
      <c r="B629">
        <v>-33.254882909999999</v>
      </c>
      <c r="D629" t="s">
        <v>289</v>
      </c>
      <c r="E629">
        <v>-29.566698769999999</v>
      </c>
      <c r="G629" s="35"/>
      <c r="H629" t="s">
        <v>292</v>
      </c>
      <c r="I629">
        <v>-33.254882909999999</v>
      </c>
    </row>
    <row r="630" spans="1:22" x14ac:dyDescent="0.2">
      <c r="A630" t="s">
        <v>290</v>
      </c>
      <c r="B630">
        <v>-0.8472368683</v>
      </c>
      <c r="D630" t="s">
        <v>290</v>
      </c>
      <c r="E630">
        <v>-0.8472368683</v>
      </c>
      <c r="G630" s="35"/>
      <c r="H630" t="s">
        <v>254</v>
      </c>
      <c r="I630">
        <v>-0.8472368683</v>
      </c>
    </row>
    <row r="631" spans="1:22" x14ac:dyDescent="0.2">
      <c r="A631" s="120">
        <v>3.75</v>
      </c>
      <c r="D631" s="120">
        <v>3.75</v>
      </c>
      <c r="G631" s="35">
        <v>90</v>
      </c>
    </row>
    <row r="632" spans="1:22" x14ac:dyDescent="0.2">
      <c r="A632" t="s">
        <v>15</v>
      </c>
      <c r="D632" t="s">
        <v>15</v>
      </c>
      <c r="G632" s="35"/>
    </row>
    <row r="633" spans="1:22" x14ac:dyDescent="0.2">
      <c r="A633" t="s">
        <v>286</v>
      </c>
      <c r="B633">
        <v>-3.1182469400000001</v>
      </c>
      <c r="D633" t="s">
        <v>286</v>
      </c>
      <c r="E633">
        <v>-3.1982469400000002</v>
      </c>
      <c r="G633" s="35"/>
      <c r="H633" t="s">
        <v>13</v>
      </c>
      <c r="I633">
        <v>-3.1182469400000001</v>
      </c>
      <c r="K633" t="str">
        <f t="array" ref="K633:O634">TRANSPOSE(H633:I637)</f>
        <v>PT</v>
      </c>
      <c r="L633" t="str">
        <v>car</v>
      </c>
      <c r="M633" t="str">
        <v>bike</v>
      </c>
      <c r="N633" t="str">
        <v>tele</v>
      </c>
      <c r="O633" t="str">
        <v>walk</v>
      </c>
      <c r="R633">
        <f t="array" ref="R633:V633">TRANSPOSE(I633:I637)</f>
        <v>-3.1182469400000001</v>
      </c>
      <c r="S633">
        <v>0</v>
      </c>
      <c r="T633">
        <v>2.6386118079999998</v>
      </c>
      <c r="U633">
        <v>-35.903507529999999</v>
      </c>
      <c r="V633">
        <v>-4.4339013769999998</v>
      </c>
    </row>
    <row r="634" spans="1:22" x14ac:dyDescent="0.2">
      <c r="A634" t="s">
        <v>287</v>
      </c>
      <c r="B634">
        <v>0</v>
      </c>
      <c r="D634" t="s">
        <v>287</v>
      </c>
      <c r="E634">
        <v>0</v>
      </c>
      <c r="G634" s="35"/>
      <c r="H634" t="s">
        <v>115</v>
      </c>
      <c r="I634">
        <v>0</v>
      </c>
      <c r="K634">
        <v>-3.1182469400000001</v>
      </c>
      <c r="L634">
        <v>0</v>
      </c>
      <c r="M634">
        <v>2.6386118079999998</v>
      </c>
      <c r="N634">
        <v>-35.903507529999999</v>
      </c>
      <c r="O634">
        <v>-4.4339013769999998</v>
      </c>
    </row>
    <row r="635" spans="1:22" x14ac:dyDescent="0.2">
      <c r="A635" t="s">
        <v>288</v>
      </c>
      <c r="B635">
        <v>2.6386118079999998</v>
      </c>
      <c r="D635" t="s">
        <v>288</v>
      </c>
      <c r="E635">
        <v>2.6386118079999998</v>
      </c>
      <c r="G635" s="35"/>
      <c r="H635" t="s">
        <v>116</v>
      </c>
      <c r="I635">
        <v>2.6386118079999998</v>
      </c>
    </row>
    <row r="636" spans="1:22" x14ac:dyDescent="0.2">
      <c r="A636" t="s">
        <v>289</v>
      </c>
      <c r="B636">
        <v>-35.903507529999999</v>
      </c>
      <c r="D636" t="s">
        <v>289</v>
      </c>
      <c r="E636">
        <v>-28.5805659</v>
      </c>
      <c r="G636" s="35"/>
      <c r="H636" t="s">
        <v>292</v>
      </c>
      <c r="I636">
        <v>-35.903507529999999</v>
      </c>
    </row>
    <row r="637" spans="1:22" x14ac:dyDescent="0.2">
      <c r="A637" t="s">
        <v>290</v>
      </c>
      <c r="B637">
        <v>-4.4339013769999998</v>
      </c>
      <c r="D637" t="s">
        <v>290</v>
      </c>
      <c r="E637">
        <v>-4.4339013769999998</v>
      </c>
      <c r="G637" s="35"/>
      <c r="H637" t="s">
        <v>254</v>
      </c>
      <c r="I637">
        <v>-4.4339013769999998</v>
      </c>
    </row>
    <row r="638" spans="1:22" x14ac:dyDescent="0.2">
      <c r="A638" s="120">
        <v>3.7916666666666665</v>
      </c>
      <c r="D638" s="120">
        <v>3.7916666666666665</v>
      </c>
      <c r="G638" s="35">
        <v>91</v>
      </c>
    </row>
    <row r="639" spans="1:22" x14ac:dyDescent="0.2">
      <c r="A639" t="s">
        <v>15</v>
      </c>
      <c r="D639" t="s">
        <v>15</v>
      </c>
      <c r="G639" s="35"/>
    </row>
    <row r="640" spans="1:22" x14ac:dyDescent="0.2">
      <c r="A640" t="s">
        <v>286</v>
      </c>
      <c r="B640">
        <v>-1.9477942690000001</v>
      </c>
      <c r="D640" t="s">
        <v>286</v>
      </c>
      <c r="E640">
        <v>-2.0557942690000002</v>
      </c>
      <c r="G640" s="35"/>
      <c r="H640" t="s">
        <v>13</v>
      </c>
      <c r="I640">
        <v>-1.9477942690000001</v>
      </c>
      <c r="K640" t="str">
        <f t="array" ref="K640:O641">TRANSPOSE(H640:I644)</f>
        <v>PT</v>
      </c>
      <c r="L640" t="str">
        <v>car</v>
      </c>
      <c r="M640" t="str">
        <v>bike</v>
      </c>
      <c r="N640" t="str">
        <v>tele</v>
      </c>
      <c r="O640" t="str">
        <v>walk</v>
      </c>
      <c r="R640">
        <f t="array" ref="R640:V640">TRANSPOSE(I640:I644)</f>
        <v>-1.9477942690000001</v>
      </c>
      <c r="S640">
        <v>0</v>
      </c>
      <c r="T640">
        <v>9.1583606080000006</v>
      </c>
      <c r="U640">
        <v>-35.250564869999998</v>
      </c>
      <c r="V640">
        <v>-7.3325175590000002</v>
      </c>
    </row>
    <row r="641" spans="1:22" x14ac:dyDescent="0.2">
      <c r="A641" t="s">
        <v>287</v>
      </c>
      <c r="B641">
        <v>0</v>
      </c>
      <c r="D641" t="s">
        <v>287</v>
      </c>
      <c r="E641">
        <v>0</v>
      </c>
      <c r="G641" s="35"/>
      <c r="H641" t="s">
        <v>115</v>
      </c>
      <c r="I641">
        <v>0</v>
      </c>
      <c r="K641">
        <v>-1.9477942690000001</v>
      </c>
      <c r="L641">
        <v>0</v>
      </c>
      <c r="M641">
        <v>9.1583606080000006</v>
      </c>
      <c r="N641">
        <v>-35.250564869999998</v>
      </c>
      <c r="O641">
        <v>-7.3325175590000002</v>
      </c>
    </row>
    <row r="642" spans="1:22" x14ac:dyDescent="0.2">
      <c r="A642" t="s">
        <v>288</v>
      </c>
      <c r="B642">
        <v>9.1583606080000006</v>
      </c>
      <c r="D642" t="s">
        <v>288</v>
      </c>
      <c r="E642">
        <v>9.1583606080000006</v>
      </c>
      <c r="G642" s="35"/>
      <c r="H642" t="s">
        <v>116</v>
      </c>
      <c r="I642">
        <v>9.1583606080000006</v>
      </c>
    </row>
    <row r="643" spans="1:22" x14ac:dyDescent="0.2">
      <c r="A643" t="s">
        <v>289</v>
      </c>
      <c r="B643">
        <v>-35.250564869999998</v>
      </c>
      <c r="D643" t="s">
        <v>289</v>
      </c>
      <c r="E643">
        <v>-36.213063380000001</v>
      </c>
      <c r="G643" s="35"/>
      <c r="H643" t="s">
        <v>292</v>
      </c>
      <c r="I643">
        <v>-35.250564869999998</v>
      </c>
    </row>
    <row r="644" spans="1:22" x14ac:dyDescent="0.2">
      <c r="A644" t="s">
        <v>290</v>
      </c>
      <c r="B644">
        <v>-7.3325175590000002</v>
      </c>
      <c r="D644" t="s">
        <v>290</v>
      </c>
      <c r="E644">
        <v>-7.3325175590000002</v>
      </c>
      <c r="G644" s="35"/>
      <c r="H644" t="s">
        <v>254</v>
      </c>
      <c r="I644">
        <v>-7.3325175590000002</v>
      </c>
    </row>
    <row r="645" spans="1:22" x14ac:dyDescent="0.2">
      <c r="A645" s="120">
        <v>3.8333333333333335</v>
      </c>
      <c r="D645" s="120">
        <v>3.8333333333333335</v>
      </c>
      <c r="G645" s="35">
        <v>92</v>
      </c>
    </row>
    <row r="646" spans="1:22" x14ac:dyDescent="0.2">
      <c r="A646" t="s">
        <v>15</v>
      </c>
      <c r="D646" t="s">
        <v>15</v>
      </c>
      <c r="G646" s="35"/>
    </row>
    <row r="647" spans="1:22" x14ac:dyDescent="0.2">
      <c r="A647" t="s">
        <v>286</v>
      </c>
      <c r="B647">
        <v>-3.400645189</v>
      </c>
      <c r="D647" t="s">
        <v>286</v>
      </c>
      <c r="E647">
        <v>-3.556645187</v>
      </c>
      <c r="G647" s="35"/>
      <c r="H647" t="s">
        <v>13</v>
      </c>
      <c r="I647">
        <v>-3.400645189</v>
      </c>
      <c r="K647" t="str">
        <f t="array" ref="K647:O648">TRANSPOSE(H647:I651)</f>
        <v>PT</v>
      </c>
      <c r="L647" t="str">
        <v>car</v>
      </c>
      <c r="M647" t="str">
        <v>bike</v>
      </c>
      <c r="N647" t="str">
        <v>tele</v>
      </c>
      <c r="O647" t="str">
        <v>walk</v>
      </c>
      <c r="R647">
        <f t="array" ref="R647:V647">TRANSPOSE(I647:I651)</f>
        <v>-3.400645189</v>
      </c>
      <c r="S647">
        <v>0</v>
      </c>
      <c r="T647">
        <v>2.7888693710000001</v>
      </c>
      <c r="U647">
        <v>-12.060967610000001</v>
      </c>
      <c r="V647">
        <v>-12.030538399999999</v>
      </c>
    </row>
    <row r="648" spans="1:22" x14ac:dyDescent="0.2">
      <c r="A648" t="s">
        <v>287</v>
      </c>
      <c r="B648">
        <v>0</v>
      </c>
      <c r="D648" t="s">
        <v>287</v>
      </c>
      <c r="E648">
        <v>0</v>
      </c>
      <c r="G648" s="35"/>
      <c r="H648" t="s">
        <v>115</v>
      </c>
      <c r="I648">
        <v>0</v>
      </c>
      <c r="K648">
        <v>-3.400645189</v>
      </c>
      <c r="L648">
        <v>0</v>
      </c>
      <c r="M648">
        <v>2.7888693710000001</v>
      </c>
      <c r="N648">
        <v>-12.060967610000001</v>
      </c>
      <c r="O648">
        <v>-12.030538399999999</v>
      </c>
    </row>
    <row r="649" spans="1:22" x14ac:dyDescent="0.2">
      <c r="A649" t="s">
        <v>288</v>
      </c>
      <c r="B649">
        <v>2.7888693710000001</v>
      </c>
      <c r="D649" t="s">
        <v>288</v>
      </c>
      <c r="E649">
        <v>9.9935935909999998</v>
      </c>
      <c r="G649" s="35"/>
      <c r="H649" t="s">
        <v>116</v>
      </c>
      <c r="I649">
        <v>2.7888693710000001</v>
      </c>
    </row>
    <row r="650" spans="1:22" x14ac:dyDescent="0.2">
      <c r="A650" t="s">
        <v>289</v>
      </c>
      <c r="B650">
        <v>-12.060967610000001</v>
      </c>
      <c r="D650" t="s">
        <v>289</v>
      </c>
      <c r="E650">
        <v>-12.060967610000001</v>
      </c>
      <c r="G650" s="35"/>
      <c r="H650" t="s">
        <v>292</v>
      </c>
      <c r="I650">
        <v>-12.060967610000001</v>
      </c>
    </row>
    <row r="651" spans="1:22" x14ac:dyDescent="0.2">
      <c r="A651" t="s">
        <v>290</v>
      </c>
      <c r="B651">
        <v>-12.030538399999999</v>
      </c>
      <c r="D651" t="s">
        <v>290</v>
      </c>
      <c r="E651">
        <v>-12.030538399999999</v>
      </c>
      <c r="G651" s="35"/>
      <c r="H651" t="s">
        <v>254</v>
      </c>
      <c r="I651">
        <v>-12.030538399999999</v>
      </c>
    </row>
    <row r="652" spans="1:22" x14ac:dyDescent="0.2">
      <c r="A652" s="120">
        <v>3.875</v>
      </c>
      <c r="D652" s="120">
        <v>3.875</v>
      </c>
      <c r="G652" s="35">
        <v>93</v>
      </c>
    </row>
    <row r="653" spans="1:22" x14ac:dyDescent="0.2">
      <c r="A653" t="s">
        <v>15</v>
      </c>
      <c r="D653" t="s">
        <v>15</v>
      </c>
      <c r="G653" s="35"/>
    </row>
    <row r="654" spans="1:22" x14ac:dyDescent="0.2">
      <c r="A654" t="s">
        <v>286</v>
      </c>
      <c r="B654">
        <v>-6.4660916559999997</v>
      </c>
      <c r="D654" t="s">
        <v>286</v>
      </c>
      <c r="E654">
        <v>-6.5258816560000001</v>
      </c>
      <c r="G654" s="35"/>
      <c r="H654" t="s">
        <v>13</v>
      </c>
      <c r="I654">
        <v>-6.4660916559999997</v>
      </c>
      <c r="K654" t="str">
        <f t="array" ref="K654:O655">TRANSPOSE(H654:I658)</f>
        <v>PT</v>
      </c>
      <c r="L654" t="str">
        <v>car</v>
      </c>
      <c r="M654" t="str">
        <v>bike</v>
      </c>
      <c r="N654" t="str">
        <v>tele</v>
      </c>
      <c r="O654" t="str">
        <v>walk</v>
      </c>
      <c r="R654">
        <f t="array" ref="R654:V654">TRANSPOSE(I654:I658)</f>
        <v>-6.4660916559999997</v>
      </c>
      <c r="S654">
        <v>0</v>
      </c>
      <c r="T654">
        <v>0.17639780029999999</v>
      </c>
      <c r="U654">
        <v>-32.464601479999999</v>
      </c>
      <c r="V654">
        <v>-2.0271581759999999</v>
      </c>
    </row>
    <row r="655" spans="1:22" x14ac:dyDescent="0.2">
      <c r="A655" t="s">
        <v>287</v>
      </c>
      <c r="B655">
        <v>0</v>
      </c>
      <c r="D655" t="s">
        <v>287</v>
      </c>
      <c r="E655">
        <v>0</v>
      </c>
      <c r="G655" s="35"/>
      <c r="H655" t="s">
        <v>115</v>
      </c>
      <c r="I655">
        <v>0</v>
      </c>
      <c r="K655">
        <v>-6.4660916559999997</v>
      </c>
      <c r="L655">
        <v>0</v>
      </c>
      <c r="M655">
        <v>0.17639780029999999</v>
      </c>
      <c r="N655">
        <v>-32.464601479999999</v>
      </c>
      <c r="O655">
        <v>-2.0271581759999999</v>
      </c>
    </row>
    <row r="656" spans="1:22" x14ac:dyDescent="0.2">
      <c r="A656" t="s">
        <v>288</v>
      </c>
      <c r="B656">
        <v>0.17639780029999999</v>
      </c>
      <c r="D656" t="s">
        <v>288</v>
      </c>
      <c r="E656">
        <v>0.17639780029999999</v>
      </c>
      <c r="G656" s="35"/>
      <c r="H656" t="s">
        <v>116</v>
      </c>
      <c r="I656">
        <v>0.17639780029999999</v>
      </c>
    </row>
    <row r="657" spans="1:22" x14ac:dyDescent="0.2">
      <c r="A657" t="s">
        <v>289</v>
      </c>
      <c r="B657">
        <v>-32.464601479999999</v>
      </c>
      <c r="D657" t="s">
        <v>289</v>
      </c>
      <c r="E657">
        <v>-31.398992310000001</v>
      </c>
      <c r="G657" s="35"/>
      <c r="H657" t="s">
        <v>292</v>
      </c>
      <c r="I657">
        <v>-32.464601479999999</v>
      </c>
    </row>
    <row r="658" spans="1:22" x14ac:dyDescent="0.2">
      <c r="A658" t="s">
        <v>290</v>
      </c>
      <c r="B658">
        <v>-2.0271581759999999</v>
      </c>
      <c r="D658" t="s">
        <v>290</v>
      </c>
      <c r="E658">
        <v>-2.0271581759999999</v>
      </c>
      <c r="G658" s="35"/>
      <c r="H658" t="s">
        <v>254</v>
      </c>
      <c r="I658">
        <v>-2.0271581759999999</v>
      </c>
    </row>
    <row r="659" spans="1:22" x14ac:dyDescent="0.2">
      <c r="A659" s="120">
        <v>3.9166666666666665</v>
      </c>
      <c r="D659" s="120">
        <v>3.9166666666666665</v>
      </c>
      <c r="G659" s="35">
        <v>94</v>
      </c>
    </row>
    <row r="660" spans="1:22" x14ac:dyDescent="0.2">
      <c r="A660" t="s">
        <v>15</v>
      </c>
      <c r="D660" t="s">
        <v>15</v>
      </c>
      <c r="G660" s="35"/>
    </row>
    <row r="661" spans="1:22" x14ac:dyDescent="0.2">
      <c r="A661" t="s">
        <v>286</v>
      </c>
      <c r="B661">
        <v>-3.8349286660000002</v>
      </c>
      <c r="D661" t="s">
        <v>286</v>
      </c>
      <c r="E661">
        <v>-3.9149286659999998</v>
      </c>
      <c r="G661" s="35"/>
      <c r="H661" t="s">
        <v>13</v>
      </c>
      <c r="I661">
        <v>-3.8349286660000002</v>
      </c>
      <c r="K661" t="str">
        <f t="array" ref="K661:O662">TRANSPOSE(H661:I665)</f>
        <v>PT</v>
      </c>
      <c r="L661" t="str">
        <v>car</v>
      </c>
      <c r="M661" t="str">
        <v>bike</v>
      </c>
      <c r="N661" t="str">
        <v>tele</v>
      </c>
      <c r="O661" t="str">
        <v>walk</v>
      </c>
      <c r="R661">
        <f t="array" ref="R661:V661">TRANSPOSE(I661:I665)</f>
        <v>-3.8349286660000002</v>
      </c>
      <c r="S661">
        <v>0</v>
      </c>
      <c r="T661">
        <v>1.6072078320000001</v>
      </c>
      <c r="U661">
        <v>-33.931058229999998</v>
      </c>
      <c r="V661">
        <v>-33.605937840000003</v>
      </c>
    </row>
    <row r="662" spans="1:22" x14ac:dyDescent="0.2">
      <c r="A662" t="s">
        <v>287</v>
      </c>
      <c r="B662">
        <v>0</v>
      </c>
      <c r="D662" t="s">
        <v>287</v>
      </c>
      <c r="E662">
        <v>0</v>
      </c>
      <c r="G662" s="35"/>
      <c r="H662" t="s">
        <v>115</v>
      </c>
      <c r="I662">
        <v>0</v>
      </c>
      <c r="K662">
        <v>-3.8349286660000002</v>
      </c>
      <c r="L662">
        <v>0</v>
      </c>
      <c r="M662">
        <v>1.6072078320000001</v>
      </c>
      <c r="N662">
        <v>-33.931058229999998</v>
      </c>
      <c r="O662">
        <v>-33.605937840000003</v>
      </c>
    </row>
    <row r="663" spans="1:22" x14ac:dyDescent="0.2">
      <c r="A663" t="s">
        <v>288</v>
      </c>
      <c r="B663">
        <v>1.6072078320000001</v>
      </c>
      <c r="D663" t="s">
        <v>288</v>
      </c>
      <c r="E663">
        <v>1.6072078320000001</v>
      </c>
      <c r="G663" s="35"/>
      <c r="H663" t="s">
        <v>116</v>
      </c>
      <c r="I663">
        <v>1.6072078320000001</v>
      </c>
    </row>
    <row r="664" spans="1:22" x14ac:dyDescent="0.2">
      <c r="A664" t="s">
        <v>289</v>
      </c>
      <c r="B664">
        <v>-33.931058229999998</v>
      </c>
      <c r="D664" t="s">
        <v>289</v>
      </c>
      <c r="E664">
        <v>-35.120481529999999</v>
      </c>
      <c r="G664" s="35"/>
      <c r="H664" t="s">
        <v>292</v>
      </c>
      <c r="I664">
        <v>-33.931058229999998</v>
      </c>
    </row>
    <row r="665" spans="1:22" x14ac:dyDescent="0.2">
      <c r="A665" t="s">
        <v>290</v>
      </c>
      <c r="B665">
        <v>-33.605937840000003</v>
      </c>
      <c r="D665" t="s">
        <v>290</v>
      </c>
      <c r="E665">
        <v>-34.392559810000002</v>
      </c>
      <c r="G665" s="35"/>
      <c r="H665" t="s">
        <v>254</v>
      </c>
      <c r="I665">
        <v>-33.605937840000003</v>
      </c>
    </row>
    <row r="666" spans="1:22" x14ac:dyDescent="0.2">
      <c r="A666" s="120">
        <v>3.9583333333333335</v>
      </c>
      <c r="D666" s="120">
        <v>3.9583333333333335</v>
      </c>
      <c r="G666" s="35">
        <v>95</v>
      </c>
    </row>
    <row r="667" spans="1:22" x14ac:dyDescent="0.2">
      <c r="A667" t="s">
        <v>15</v>
      </c>
      <c r="D667" t="s">
        <v>15</v>
      </c>
      <c r="G667" s="35"/>
    </row>
    <row r="668" spans="1:22" x14ac:dyDescent="0.2">
      <c r="A668" t="s">
        <v>286</v>
      </c>
      <c r="B668">
        <v>-3.5165330300000002</v>
      </c>
      <c r="D668" t="s">
        <v>286</v>
      </c>
      <c r="E668">
        <v>-3.6245330299999998</v>
      </c>
      <c r="G668" s="35"/>
      <c r="H668" t="s">
        <v>13</v>
      </c>
      <c r="I668">
        <v>-3.5165330300000002</v>
      </c>
      <c r="K668" t="str">
        <f t="array" ref="K668:O669">TRANSPOSE(H668:I672)</f>
        <v>PT</v>
      </c>
      <c r="L668" t="str">
        <v>car</v>
      </c>
      <c r="M668" t="str">
        <v>bike</v>
      </c>
      <c r="N668" t="str">
        <v>tele</v>
      </c>
      <c r="O668" t="str">
        <v>walk</v>
      </c>
      <c r="R668">
        <f t="array" ref="R668:V668">TRANSPOSE(I668:I672)</f>
        <v>-3.5165330300000002</v>
      </c>
      <c r="S668">
        <v>0</v>
      </c>
      <c r="T668">
        <v>6.0405994759999997</v>
      </c>
      <c r="U668">
        <v>-34.431439070000003</v>
      </c>
      <c r="V668">
        <v>-33.552868109999999</v>
      </c>
    </row>
    <row r="669" spans="1:22" x14ac:dyDescent="0.2">
      <c r="A669" t="s">
        <v>287</v>
      </c>
      <c r="B669">
        <v>0</v>
      </c>
      <c r="D669" t="s">
        <v>287</v>
      </c>
      <c r="E669">
        <v>0</v>
      </c>
      <c r="G669" s="35"/>
      <c r="H669" t="s">
        <v>115</v>
      </c>
      <c r="I669">
        <v>0</v>
      </c>
      <c r="K669">
        <v>-3.5165330300000002</v>
      </c>
      <c r="L669">
        <v>0</v>
      </c>
      <c r="M669">
        <v>6.0405994759999997</v>
      </c>
      <c r="N669">
        <v>-34.431439070000003</v>
      </c>
      <c r="O669">
        <v>-33.552868109999999</v>
      </c>
    </row>
    <row r="670" spans="1:22" x14ac:dyDescent="0.2">
      <c r="A670" t="s">
        <v>288</v>
      </c>
      <c r="B670">
        <v>6.0405994759999997</v>
      </c>
      <c r="D670" t="s">
        <v>288</v>
      </c>
      <c r="E670">
        <v>6.0405994759999997</v>
      </c>
      <c r="G670" s="35"/>
      <c r="H670" t="s">
        <v>116</v>
      </c>
      <c r="I670">
        <v>6.0405994759999997</v>
      </c>
    </row>
    <row r="671" spans="1:22" x14ac:dyDescent="0.2">
      <c r="A671" t="s">
        <v>289</v>
      </c>
      <c r="B671">
        <v>-34.431439070000003</v>
      </c>
      <c r="D671" t="s">
        <v>289</v>
      </c>
      <c r="E671">
        <v>-32.703409700000002</v>
      </c>
      <c r="G671" s="35"/>
      <c r="H671" t="s">
        <v>292</v>
      </c>
      <c r="I671">
        <v>-34.431439070000003</v>
      </c>
    </row>
    <row r="672" spans="1:22" x14ac:dyDescent="0.2">
      <c r="A672" t="s">
        <v>290</v>
      </c>
      <c r="B672">
        <v>-33.552868109999999</v>
      </c>
      <c r="D672" t="s">
        <v>290</v>
      </c>
      <c r="E672">
        <v>-33.338867229999998</v>
      </c>
      <c r="G672" s="35"/>
      <c r="H672" t="s">
        <v>254</v>
      </c>
      <c r="I672">
        <v>-33.552868109999999</v>
      </c>
    </row>
    <row r="673" spans="1:22" x14ac:dyDescent="0.2">
      <c r="A673" s="120">
        <v>4</v>
      </c>
      <c r="D673" s="120">
        <v>4</v>
      </c>
      <c r="G673" s="35">
        <v>96</v>
      </c>
    </row>
    <row r="674" spans="1:22" x14ac:dyDescent="0.2">
      <c r="A674" t="s">
        <v>15</v>
      </c>
      <c r="D674" t="s">
        <v>15</v>
      </c>
      <c r="G674" s="35"/>
    </row>
    <row r="675" spans="1:22" x14ac:dyDescent="0.2">
      <c r="A675" t="s">
        <v>286</v>
      </c>
      <c r="B675">
        <v>-2.6032885860000001</v>
      </c>
      <c r="D675" t="s">
        <v>286</v>
      </c>
      <c r="E675">
        <v>-2.7592885859999998</v>
      </c>
      <c r="G675" s="35"/>
      <c r="H675" t="s">
        <v>13</v>
      </c>
      <c r="I675">
        <v>-2.6032885860000001</v>
      </c>
      <c r="K675" t="str">
        <f t="array" ref="K675:O676">TRANSPOSE(H675:I679)</f>
        <v>PT</v>
      </c>
      <c r="L675" t="str">
        <v>car</v>
      </c>
      <c r="M675" t="str">
        <v>bike</v>
      </c>
      <c r="N675" t="str">
        <v>tele</v>
      </c>
      <c r="O675" t="str">
        <v>walk</v>
      </c>
      <c r="R675">
        <f t="array" ref="R675:V675">TRANSPOSE(I675:I679)</f>
        <v>-2.6032885860000001</v>
      </c>
      <c r="S675">
        <v>0</v>
      </c>
      <c r="T675">
        <v>0.73389318179999996</v>
      </c>
      <c r="U675">
        <v>-38.191993080000003</v>
      </c>
      <c r="V675">
        <v>-33.283709870000003</v>
      </c>
    </row>
    <row r="676" spans="1:22" x14ac:dyDescent="0.2">
      <c r="A676" t="s">
        <v>287</v>
      </c>
      <c r="B676">
        <v>0</v>
      </c>
      <c r="D676" t="s">
        <v>287</v>
      </c>
      <c r="E676">
        <v>0</v>
      </c>
      <c r="G676" s="35"/>
      <c r="H676" t="s">
        <v>115</v>
      </c>
      <c r="I676">
        <v>0</v>
      </c>
      <c r="K676">
        <v>-2.6032885860000001</v>
      </c>
      <c r="L676">
        <v>0</v>
      </c>
      <c r="M676">
        <v>0.73389318179999996</v>
      </c>
      <c r="N676">
        <v>-38.191993080000003</v>
      </c>
      <c r="O676">
        <v>-33.283709870000003</v>
      </c>
    </row>
    <row r="677" spans="1:22" x14ac:dyDescent="0.2">
      <c r="A677" t="s">
        <v>288</v>
      </c>
      <c r="B677">
        <v>0.73389318179999996</v>
      </c>
      <c r="D677" t="s">
        <v>288</v>
      </c>
      <c r="E677">
        <v>-0.39042876700000001</v>
      </c>
      <c r="G677" s="35"/>
      <c r="H677" t="s">
        <v>116</v>
      </c>
      <c r="I677">
        <v>0.73389318179999996</v>
      </c>
    </row>
    <row r="678" spans="1:22" x14ac:dyDescent="0.2">
      <c r="A678" t="s">
        <v>289</v>
      </c>
      <c r="B678">
        <v>-38.191993080000003</v>
      </c>
      <c r="D678" t="s">
        <v>289</v>
      </c>
      <c r="E678">
        <v>-34.49964937</v>
      </c>
      <c r="G678" s="35"/>
      <c r="H678" t="s">
        <v>292</v>
      </c>
      <c r="I678">
        <v>-38.191993080000003</v>
      </c>
    </row>
    <row r="679" spans="1:22" x14ac:dyDescent="0.2">
      <c r="A679" t="s">
        <v>290</v>
      </c>
      <c r="B679">
        <v>-33.283709870000003</v>
      </c>
      <c r="D679" t="s">
        <v>290</v>
      </c>
      <c r="E679">
        <v>-29.451869389999999</v>
      </c>
      <c r="G679" s="35"/>
      <c r="H679" t="s">
        <v>254</v>
      </c>
      <c r="I679">
        <v>-33.283709870000003</v>
      </c>
    </row>
    <row r="680" spans="1:22" x14ac:dyDescent="0.2">
      <c r="A680" s="120">
        <v>4.041666666666667</v>
      </c>
      <c r="D680" s="120">
        <v>4.041666666666667</v>
      </c>
      <c r="G680" s="35">
        <v>97</v>
      </c>
    </row>
    <row r="681" spans="1:22" x14ac:dyDescent="0.2">
      <c r="A681" t="s">
        <v>15</v>
      </c>
      <c r="D681" t="s">
        <v>15</v>
      </c>
      <c r="G681" s="35"/>
    </row>
    <row r="682" spans="1:22" x14ac:dyDescent="0.2">
      <c r="A682" t="s">
        <v>286</v>
      </c>
      <c r="B682">
        <v>-4.8730250169999998</v>
      </c>
      <c r="D682" t="s">
        <v>286</v>
      </c>
      <c r="E682">
        <v>-4.885500017</v>
      </c>
      <c r="G682" s="35"/>
      <c r="H682" t="s">
        <v>13</v>
      </c>
      <c r="I682">
        <v>-4.8730250169999998</v>
      </c>
      <c r="K682" t="str">
        <f t="array" ref="K682:O683">TRANSPOSE(H682:I686)</f>
        <v>PT</v>
      </c>
      <c r="L682" t="str">
        <v>car</v>
      </c>
      <c r="M682" t="str">
        <v>bike</v>
      </c>
      <c r="N682" t="str">
        <v>tele</v>
      </c>
      <c r="O682" t="str">
        <v>walk</v>
      </c>
      <c r="R682">
        <f t="array" ref="R682:V682">TRANSPOSE(I682:I686)</f>
        <v>-4.8730250169999998</v>
      </c>
      <c r="S682">
        <v>0</v>
      </c>
      <c r="T682">
        <v>-7.7787432259999997E-2</v>
      </c>
      <c r="U682">
        <v>-34.014281660000002</v>
      </c>
      <c r="V682">
        <v>-2.3632169689999998</v>
      </c>
    </row>
    <row r="683" spans="1:22" x14ac:dyDescent="0.2">
      <c r="A683" t="s">
        <v>287</v>
      </c>
      <c r="B683">
        <v>0</v>
      </c>
      <c r="D683" t="s">
        <v>287</v>
      </c>
      <c r="E683">
        <v>0</v>
      </c>
      <c r="G683" s="35"/>
      <c r="H683" t="s">
        <v>115</v>
      </c>
      <c r="I683">
        <v>0</v>
      </c>
      <c r="K683">
        <v>-4.8730250169999998</v>
      </c>
      <c r="L683">
        <v>0</v>
      </c>
      <c r="M683">
        <v>-7.7787432259999997E-2</v>
      </c>
      <c r="N683">
        <v>-34.014281660000002</v>
      </c>
      <c r="O683">
        <v>-2.3632169689999998</v>
      </c>
    </row>
    <row r="684" spans="1:22" x14ac:dyDescent="0.2">
      <c r="A684" t="s">
        <v>288</v>
      </c>
      <c r="B684">
        <v>-7.7787432259999997E-2</v>
      </c>
      <c r="D684" t="s">
        <v>288</v>
      </c>
      <c r="E684">
        <v>-7.7787432259999997E-2</v>
      </c>
      <c r="G684" s="35"/>
      <c r="H684" t="s">
        <v>116</v>
      </c>
      <c r="I684">
        <v>-7.7787432259999997E-2</v>
      </c>
    </row>
    <row r="685" spans="1:22" x14ac:dyDescent="0.2">
      <c r="A685" t="s">
        <v>289</v>
      </c>
      <c r="B685">
        <v>-34.014281660000002</v>
      </c>
      <c r="D685" t="s">
        <v>289</v>
      </c>
      <c r="E685">
        <v>-34.190858120000001</v>
      </c>
      <c r="G685" s="35"/>
      <c r="H685" t="s">
        <v>292</v>
      </c>
      <c r="I685">
        <v>-34.014281660000002</v>
      </c>
    </row>
    <row r="686" spans="1:22" x14ac:dyDescent="0.2">
      <c r="A686" t="s">
        <v>290</v>
      </c>
      <c r="B686">
        <v>-2.3632169689999998</v>
      </c>
      <c r="D686" t="s">
        <v>290</v>
      </c>
      <c r="E686">
        <v>-2.3632169689999998</v>
      </c>
      <c r="G686" s="35"/>
      <c r="H686" t="s">
        <v>254</v>
      </c>
      <c r="I686">
        <v>-2.3632169689999998</v>
      </c>
    </row>
    <row r="687" spans="1:22" x14ac:dyDescent="0.2">
      <c r="A687" s="120">
        <v>4.083333333333333</v>
      </c>
      <c r="D687" s="120">
        <v>4.083333333333333</v>
      </c>
      <c r="G687" s="35">
        <v>98</v>
      </c>
    </row>
    <row r="688" spans="1:22" x14ac:dyDescent="0.2">
      <c r="A688" t="s">
        <v>15</v>
      </c>
      <c r="D688" t="s">
        <v>15</v>
      </c>
      <c r="G688" s="35"/>
    </row>
    <row r="689" spans="1:22" x14ac:dyDescent="0.2">
      <c r="A689" t="s">
        <v>286</v>
      </c>
      <c r="B689">
        <v>-32.041581790000002</v>
      </c>
      <c r="D689" t="s">
        <v>286</v>
      </c>
      <c r="E689">
        <v>-31.236321839999999</v>
      </c>
      <c r="G689" s="35"/>
      <c r="H689" t="s">
        <v>13</v>
      </c>
      <c r="I689">
        <v>-32.041581790000002</v>
      </c>
      <c r="K689" t="str">
        <f t="array" ref="K689:O690">TRANSPOSE(H689:I693)</f>
        <v>PT</v>
      </c>
      <c r="L689" t="str">
        <v>car</v>
      </c>
      <c r="M689" t="str">
        <v>bike</v>
      </c>
      <c r="N689" t="str">
        <v>tele</v>
      </c>
      <c r="O689" t="str">
        <v>walk</v>
      </c>
      <c r="R689">
        <f t="array" ref="R689:V689">TRANSPOSE(I689:I693)</f>
        <v>-32.041581790000002</v>
      </c>
      <c r="S689">
        <v>0</v>
      </c>
      <c r="T689">
        <v>0.67813086980000004</v>
      </c>
      <c r="U689">
        <v>-34.359562889999999</v>
      </c>
      <c r="V689">
        <v>-34.163398860000001</v>
      </c>
    </row>
    <row r="690" spans="1:22" x14ac:dyDescent="0.2">
      <c r="A690" t="s">
        <v>287</v>
      </c>
      <c r="B690">
        <v>0</v>
      </c>
      <c r="D690" t="s">
        <v>287</v>
      </c>
      <c r="E690">
        <v>0</v>
      </c>
      <c r="G690" s="35"/>
      <c r="H690" t="s">
        <v>115</v>
      </c>
      <c r="I690">
        <v>0</v>
      </c>
      <c r="K690">
        <v>-32.041581790000002</v>
      </c>
      <c r="L690">
        <v>0</v>
      </c>
      <c r="M690">
        <v>0.67813086980000004</v>
      </c>
      <c r="N690">
        <v>-34.359562889999999</v>
      </c>
      <c r="O690">
        <v>-34.163398860000001</v>
      </c>
    </row>
    <row r="691" spans="1:22" x14ac:dyDescent="0.2">
      <c r="A691" t="s">
        <v>288</v>
      </c>
      <c r="B691">
        <v>0.67813086980000004</v>
      </c>
      <c r="D691" t="s">
        <v>288</v>
      </c>
      <c r="E691">
        <v>0.67813086980000004</v>
      </c>
      <c r="G691" s="35"/>
      <c r="H691" t="s">
        <v>116</v>
      </c>
      <c r="I691">
        <v>0.67813086980000004</v>
      </c>
    </row>
    <row r="692" spans="1:22" x14ac:dyDescent="0.2">
      <c r="A692" t="s">
        <v>289</v>
      </c>
      <c r="B692">
        <v>-34.359562889999999</v>
      </c>
      <c r="D692" t="s">
        <v>289</v>
      </c>
      <c r="E692">
        <v>-32.678587370000002</v>
      </c>
      <c r="G692" s="35"/>
      <c r="H692" t="s">
        <v>292</v>
      </c>
      <c r="I692">
        <v>-34.359562889999999</v>
      </c>
    </row>
    <row r="693" spans="1:22" x14ac:dyDescent="0.2">
      <c r="A693" t="s">
        <v>290</v>
      </c>
      <c r="B693">
        <v>-34.163398860000001</v>
      </c>
      <c r="D693" t="s">
        <v>290</v>
      </c>
      <c r="E693">
        <v>-32.895883740000002</v>
      </c>
      <c r="G693" s="35"/>
      <c r="H693" t="s">
        <v>254</v>
      </c>
      <c r="I693">
        <v>-34.163398860000001</v>
      </c>
    </row>
    <row r="694" spans="1:22" x14ac:dyDescent="0.2">
      <c r="A694" s="120">
        <v>4.125</v>
      </c>
      <c r="D694" s="120">
        <v>4.125</v>
      </c>
      <c r="G694" s="35">
        <v>99</v>
      </c>
    </row>
    <row r="695" spans="1:22" x14ac:dyDescent="0.2">
      <c r="A695" t="s">
        <v>15</v>
      </c>
      <c r="D695" t="s">
        <v>15</v>
      </c>
      <c r="G695" s="35"/>
    </row>
    <row r="696" spans="1:22" x14ac:dyDescent="0.2">
      <c r="A696" t="s">
        <v>286</v>
      </c>
      <c r="B696">
        <v>-1.496505915</v>
      </c>
      <c r="D696" t="s">
        <v>286</v>
      </c>
      <c r="E696">
        <v>-1.6045059150000001</v>
      </c>
      <c r="G696" s="35"/>
      <c r="H696" t="s">
        <v>13</v>
      </c>
      <c r="I696">
        <v>-1.496505915</v>
      </c>
      <c r="K696" t="str">
        <f t="array" ref="K696:O697">TRANSPOSE(H696:I700)</f>
        <v>PT</v>
      </c>
      <c r="L696" t="str">
        <v>car</v>
      </c>
      <c r="M696" t="str">
        <v>bike</v>
      </c>
      <c r="N696" t="str">
        <v>tele</v>
      </c>
      <c r="O696" t="str">
        <v>walk</v>
      </c>
      <c r="R696">
        <f t="array" ref="R696:V696">TRANSPOSE(I696:I700)</f>
        <v>-1.496505915</v>
      </c>
      <c r="S696">
        <v>0</v>
      </c>
      <c r="T696">
        <v>6.2801596599999998</v>
      </c>
      <c r="U696">
        <v>-34.929678959999997</v>
      </c>
      <c r="V696">
        <v>-34.682228670000001</v>
      </c>
    </row>
    <row r="697" spans="1:22" x14ac:dyDescent="0.2">
      <c r="A697" t="s">
        <v>287</v>
      </c>
      <c r="B697">
        <v>0</v>
      </c>
      <c r="D697" t="s">
        <v>287</v>
      </c>
      <c r="E697">
        <v>0</v>
      </c>
      <c r="G697" s="35"/>
      <c r="H697" t="s">
        <v>115</v>
      </c>
      <c r="I697">
        <v>0</v>
      </c>
      <c r="K697">
        <v>-1.496505915</v>
      </c>
      <c r="L697">
        <v>0</v>
      </c>
      <c r="M697">
        <v>6.2801596599999998</v>
      </c>
      <c r="N697">
        <v>-34.929678959999997</v>
      </c>
      <c r="O697">
        <v>-34.682228670000001</v>
      </c>
    </row>
    <row r="698" spans="1:22" x14ac:dyDescent="0.2">
      <c r="A698" t="s">
        <v>288</v>
      </c>
      <c r="B698">
        <v>6.2801596599999998</v>
      </c>
      <c r="D698" t="s">
        <v>288</v>
      </c>
      <c r="E698">
        <v>6.2801596599999998</v>
      </c>
      <c r="G698" s="35"/>
      <c r="H698" t="s">
        <v>116</v>
      </c>
      <c r="I698">
        <v>6.2801596599999998</v>
      </c>
    </row>
    <row r="699" spans="1:22" x14ac:dyDescent="0.2">
      <c r="A699" t="s">
        <v>289</v>
      </c>
      <c r="B699">
        <v>-34.929678959999997</v>
      </c>
      <c r="D699" t="s">
        <v>289</v>
      </c>
      <c r="E699">
        <v>-35.384028409999999</v>
      </c>
      <c r="G699" s="35"/>
      <c r="H699" t="s">
        <v>292</v>
      </c>
      <c r="I699">
        <v>-34.929678959999997</v>
      </c>
    </row>
    <row r="700" spans="1:22" x14ac:dyDescent="0.2">
      <c r="A700" t="s">
        <v>290</v>
      </c>
      <c r="B700">
        <v>-34.682228670000001</v>
      </c>
      <c r="D700" t="s">
        <v>290</v>
      </c>
      <c r="E700">
        <v>-35.531445359999999</v>
      </c>
      <c r="G700" s="35"/>
      <c r="H700" t="s">
        <v>254</v>
      </c>
      <c r="I700">
        <v>-34.682228670000001</v>
      </c>
    </row>
    <row r="701" spans="1:22" x14ac:dyDescent="0.2">
      <c r="A701" s="120">
        <v>4.166666666666667</v>
      </c>
      <c r="D701" s="120">
        <v>4.166666666666667</v>
      </c>
      <c r="G701" s="35">
        <v>100</v>
      </c>
    </row>
    <row r="702" spans="1:22" x14ac:dyDescent="0.2">
      <c r="A702" t="s">
        <v>15</v>
      </c>
      <c r="D702" t="s">
        <v>15</v>
      </c>
      <c r="G702" s="35"/>
    </row>
    <row r="703" spans="1:22" x14ac:dyDescent="0.2">
      <c r="A703" t="s">
        <v>286</v>
      </c>
      <c r="B703">
        <v>-2.0070536950000002</v>
      </c>
      <c r="D703" t="s">
        <v>286</v>
      </c>
      <c r="E703">
        <v>-2.163053696</v>
      </c>
      <c r="G703" s="35"/>
      <c r="H703" t="s">
        <v>13</v>
      </c>
      <c r="I703">
        <v>-2.0070536950000002</v>
      </c>
      <c r="K703" t="str">
        <f t="array" ref="K703:O704">TRANSPOSE(H703:I707)</f>
        <v>PT</v>
      </c>
      <c r="L703" t="str">
        <v>car</v>
      </c>
      <c r="M703" t="str">
        <v>bike</v>
      </c>
      <c r="N703" t="str">
        <v>tele</v>
      </c>
      <c r="O703" t="str">
        <v>walk</v>
      </c>
      <c r="R703">
        <f t="array" ref="R703:V703">TRANSPOSE(I703:I707)</f>
        <v>-2.0070536950000002</v>
      </c>
      <c r="S703">
        <v>0</v>
      </c>
      <c r="T703">
        <v>-12.926849389999999</v>
      </c>
      <c r="U703">
        <v>-36.819402830000001</v>
      </c>
      <c r="V703">
        <v>-36.901100569999997</v>
      </c>
    </row>
    <row r="704" spans="1:22" x14ac:dyDescent="0.2">
      <c r="A704" t="s">
        <v>287</v>
      </c>
      <c r="B704">
        <v>0</v>
      </c>
      <c r="D704" t="s">
        <v>287</v>
      </c>
      <c r="E704">
        <v>0</v>
      </c>
      <c r="G704" s="35"/>
      <c r="H704" t="s">
        <v>115</v>
      </c>
      <c r="I704">
        <v>0</v>
      </c>
      <c r="K704">
        <v>-2.0070536950000002</v>
      </c>
      <c r="L704">
        <v>0</v>
      </c>
      <c r="M704">
        <v>-12.926849389999999</v>
      </c>
      <c r="N704">
        <v>-36.819402830000001</v>
      </c>
      <c r="O704">
        <v>-36.901100569999997</v>
      </c>
    </row>
    <row r="705" spans="1:9" x14ac:dyDescent="0.2">
      <c r="A705" t="s">
        <v>288</v>
      </c>
      <c r="B705">
        <v>-12.926849389999999</v>
      </c>
      <c r="D705" t="s">
        <v>288</v>
      </c>
      <c r="E705">
        <v>5.177709127</v>
      </c>
      <c r="G705" s="35"/>
      <c r="H705" t="s">
        <v>116</v>
      </c>
      <c r="I705">
        <v>-12.926849389999999</v>
      </c>
    </row>
    <row r="706" spans="1:9" x14ac:dyDescent="0.2">
      <c r="A706" t="s">
        <v>289</v>
      </c>
      <c r="B706">
        <v>-36.819402830000001</v>
      </c>
      <c r="D706" t="s">
        <v>289</v>
      </c>
      <c r="E706">
        <v>-31.26910324</v>
      </c>
      <c r="G706" s="35"/>
      <c r="H706" t="s">
        <v>292</v>
      </c>
      <c r="I706">
        <v>-36.819402830000001</v>
      </c>
    </row>
    <row r="707" spans="1:9" x14ac:dyDescent="0.2">
      <c r="A707" t="s">
        <v>290</v>
      </c>
      <c r="B707">
        <v>-36.901100569999997</v>
      </c>
      <c r="D707" t="s">
        <v>290</v>
      </c>
      <c r="E707">
        <v>-32.12693428</v>
      </c>
      <c r="G707" s="35"/>
      <c r="H707" t="s">
        <v>254</v>
      </c>
      <c r="I707">
        <v>-36.901100569999997</v>
      </c>
    </row>
    <row r="708" spans="1:9" x14ac:dyDescent="0.2">
      <c r="G708" s="35"/>
    </row>
    <row r="709" spans="1:9" x14ac:dyDescent="0.2">
      <c r="G709" s="35"/>
    </row>
    <row r="710" spans="1:9" x14ac:dyDescent="0.2">
      <c r="G710" s="35"/>
    </row>
    <row r="711" spans="1:9" x14ac:dyDescent="0.2">
      <c r="G711" s="35"/>
    </row>
    <row r="712" spans="1:9" x14ac:dyDescent="0.2">
      <c r="G712" s="3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5B63-9618-4E27-961F-4D2FCDF16D80}">
  <dimension ref="A7:BL712"/>
  <sheetViews>
    <sheetView topLeftCell="U1" zoomScale="80" zoomScaleNormal="80" workbookViewId="0">
      <selection activeCell="AI11" sqref="AI11:BL51"/>
    </sheetView>
  </sheetViews>
  <sheetFormatPr baseColWidth="10" defaultColWidth="8.83203125" defaultRowHeight="15" x14ac:dyDescent="0.2"/>
  <cols>
    <col min="36" max="36" width="11.6640625" bestFit="1" customWidth="1"/>
    <col min="42" max="42" width="11.5" bestFit="1" customWidth="1"/>
  </cols>
  <sheetData>
    <row r="7" spans="1:64" x14ac:dyDescent="0.2">
      <c r="A7" t="s">
        <v>15</v>
      </c>
      <c r="D7" s="90" t="s">
        <v>15</v>
      </c>
      <c r="G7" s="3" t="s">
        <v>15</v>
      </c>
    </row>
    <row r="8" spans="1:64" x14ac:dyDescent="0.2">
      <c r="A8" s="11">
        <v>4.1666666666666664E-2</v>
      </c>
      <c r="D8" s="11">
        <v>4.1666666666666664E-2</v>
      </c>
      <c r="G8" s="35">
        <v>1</v>
      </c>
      <c r="Y8" s="104"/>
      <c r="Z8" s="104" t="s">
        <v>296</v>
      </c>
      <c r="AA8" s="104"/>
      <c r="AB8" s="104"/>
      <c r="AC8" s="104"/>
      <c r="AD8" s="104"/>
      <c r="AE8" s="104"/>
      <c r="AF8" s="104"/>
      <c r="AI8" s="4" t="s">
        <v>12</v>
      </c>
    </row>
    <row r="9" spans="1:64" x14ac:dyDescent="0.2">
      <c r="A9" t="s">
        <v>15</v>
      </c>
      <c r="D9" t="s">
        <v>15</v>
      </c>
      <c r="G9" s="35"/>
      <c r="Y9" s="104"/>
      <c r="Z9" s="105" t="s">
        <v>39</v>
      </c>
      <c r="AA9" s="105" t="s">
        <v>40</v>
      </c>
      <c r="AB9" s="104" t="str" cm="1">
        <f t="array" ref="AB9">INDEX($H$10:$I$707,COLUMNS($H$10:H10),ROWS($H$10:H10))</f>
        <v>PT</v>
      </c>
      <c r="AC9" s="104" t="str" cm="1">
        <f t="array" ref="AC9">INDEX($H$10:$I$707,COLUMNS($H$10:I10),ROWS($H$10:I10))</f>
        <v>car</v>
      </c>
      <c r="AD9" s="104" t="str" cm="1">
        <f t="array" ref="AD9">INDEX($H$10:$I$707,COLUMNS($H$10:J10),ROWS($H$10:J10))</f>
        <v>bike</v>
      </c>
      <c r="AE9" s="104" t="str" cm="1">
        <f t="array" ref="AE9">INDEX($H$10:$I$707,COLUMNS($H$10:K10),ROWS($H$10:K10))</f>
        <v>tele</v>
      </c>
      <c r="AF9" s="104" t="s">
        <v>254</v>
      </c>
      <c r="AL9" s="6"/>
    </row>
    <row r="10" spans="1:64" ht="16" thickBot="1" x14ac:dyDescent="0.25">
      <c r="A10" t="s">
        <v>286</v>
      </c>
      <c r="B10">
        <v>-0.95522757430000005</v>
      </c>
      <c r="D10" t="s">
        <v>286</v>
      </c>
      <c r="E10">
        <v>-0.90476157499999998</v>
      </c>
      <c r="G10" s="35"/>
      <c r="H10" t="s">
        <v>13</v>
      </c>
      <c r="I10">
        <v>-0.95522757430000005</v>
      </c>
      <c r="K10" t="str">
        <f t="array" ref="K10:O11">TRANSPOSE(H10:I14)</f>
        <v>PT</v>
      </c>
      <c r="L10" t="str">
        <v>car</v>
      </c>
      <c r="M10" t="str">
        <v>bike</v>
      </c>
      <c r="N10" t="str">
        <v>tele</v>
      </c>
      <c r="O10" t="str">
        <v>walk</v>
      </c>
      <c r="R10">
        <f t="array" ref="R10:V10">TRANSPOSE(I10:I14)</f>
        <v>-0.95522757430000005</v>
      </c>
      <c r="S10">
        <v>0</v>
      </c>
      <c r="T10">
        <v>1.487136486</v>
      </c>
      <c r="U10">
        <v>-2.89993094</v>
      </c>
      <c r="V10">
        <v>-1.0591685639999999</v>
      </c>
      <c r="Y10" s="104">
        <v>1</v>
      </c>
      <c r="Z10" s="104" t="s">
        <v>197</v>
      </c>
      <c r="AA10" s="104" t="s">
        <v>45</v>
      </c>
      <c r="AB10">
        <v>-0.95522757430000005</v>
      </c>
      <c r="AC10">
        <v>0</v>
      </c>
      <c r="AD10">
        <v>1.487136486</v>
      </c>
      <c r="AE10">
        <v>-2.89993094</v>
      </c>
      <c r="AF10">
        <v>-1.0591685639999999</v>
      </c>
      <c r="AI10">
        <v>1</v>
      </c>
      <c r="AO10">
        <v>2</v>
      </c>
      <c r="AU10">
        <v>3</v>
      </c>
      <c r="BA10">
        <v>4</v>
      </c>
      <c r="BG10">
        <v>5</v>
      </c>
    </row>
    <row r="11" spans="1:64" x14ac:dyDescent="0.2">
      <c r="A11" t="s">
        <v>287</v>
      </c>
      <c r="B11">
        <v>0</v>
      </c>
      <c r="D11" t="s">
        <v>287</v>
      </c>
      <c r="E11">
        <v>0</v>
      </c>
      <c r="G11" s="35"/>
      <c r="H11" t="s">
        <v>115</v>
      </c>
      <c r="I11">
        <v>0</v>
      </c>
      <c r="K11">
        <v>-0.95522757430000005</v>
      </c>
      <c r="L11">
        <v>0</v>
      </c>
      <c r="M11">
        <v>1.487136486</v>
      </c>
      <c r="N11">
        <v>-2.89993094</v>
      </c>
      <c r="O11">
        <v>-1.0591685639999999</v>
      </c>
      <c r="Y11" s="104">
        <v>2</v>
      </c>
      <c r="Z11" s="104" t="s">
        <v>197</v>
      </c>
      <c r="AA11" s="104" t="s">
        <v>46</v>
      </c>
      <c r="AB11">
        <v>-1.3108106500000001</v>
      </c>
      <c r="AC11">
        <v>0</v>
      </c>
      <c r="AD11">
        <v>2.2252479649999999</v>
      </c>
      <c r="AE11">
        <v>-2.6405036279999998</v>
      </c>
      <c r="AF11">
        <v>-5.981915903</v>
      </c>
      <c r="AI11" s="76" t="s">
        <v>3</v>
      </c>
      <c r="AJ11" s="77"/>
      <c r="AK11" s="77"/>
      <c r="AL11" s="77"/>
      <c r="AM11" s="77"/>
      <c r="AN11" s="78"/>
      <c r="AO11" s="76" t="s">
        <v>3</v>
      </c>
      <c r="AP11" s="77"/>
      <c r="AQ11" s="77"/>
      <c r="AR11" s="77"/>
      <c r="AS11" s="77"/>
      <c r="AT11" s="78"/>
      <c r="AU11" s="76" t="s">
        <v>3</v>
      </c>
      <c r="AV11" s="77"/>
      <c r="AW11" s="77"/>
      <c r="AX11" s="77"/>
      <c r="AY11" s="77"/>
      <c r="AZ11" s="78"/>
      <c r="BA11" s="76" t="s">
        <v>3</v>
      </c>
      <c r="BB11" s="77"/>
      <c r="BC11" s="77"/>
      <c r="BD11" s="77"/>
      <c r="BE11" s="77"/>
      <c r="BF11" s="78"/>
      <c r="BG11" s="76" t="s">
        <v>3</v>
      </c>
      <c r="BH11" s="77"/>
      <c r="BI11" s="77"/>
      <c r="BJ11" s="77"/>
      <c r="BK11" s="77"/>
      <c r="BL11" s="78"/>
    </row>
    <row r="12" spans="1:64" x14ac:dyDescent="0.2">
      <c r="A12" t="s">
        <v>288</v>
      </c>
      <c r="B12">
        <v>1.487136486</v>
      </c>
      <c r="D12" t="s">
        <v>288</v>
      </c>
      <c r="E12">
        <v>1.537602484</v>
      </c>
      <c r="G12" s="35"/>
      <c r="H12" t="s">
        <v>116</v>
      </c>
      <c r="I12">
        <v>1.487136486</v>
      </c>
      <c r="Y12" s="104">
        <v>3</v>
      </c>
      <c r="Z12" s="104" t="s">
        <v>197</v>
      </c>
      <c r="AA12" s="104" t="s">
        <v>47</v>
      </c>
      <c r="AB12">
        <v>-1.2340317599999999</v>
      </c>
      <c r="AC12">
        <v>0</v>
      </c>
      <c r="AD12">
        <v>3.7802884699999999</v>
      </c>
      <c r="AE12">
        <v>-3.2253647779999999</v>
      </c>
      <c r="AF12">
        <v>-8.0923892869999996</v>
      </c>
      <c r="AI12" s="79"/>
      <c r="AJ12" t="s">
        <v>4</v>
      </c>
      <c r="AK12" t="s">
        <v>0</v>
      </c>
      <c r="AL12" t="s">
        <v>1</v>
      </c>
      <c r="AM12" t="s">
        <v>2</v>
      </c>
      <c r="AN12" s="80" t="s">
        <v>5</v>
      </c>
      <c r="AO12" s="79"/>
      <c r="AP12" t="s">
        <v>4</v>
      </c>
      <c r="AQ12" t="s">
        <v>0</v>
      </c>
      <c r="AR12" t="s">
        <v>1</v>
      </c>
      <c r="AS12" t="s">
        <v>2</v>
      </c>
      <c r="AT12" s="80" t="s">
        <v>5</v>
      </c>
      <c r="AU12" s="79"/>
      <c r="AV12" t="s">
        <v>4</v>
      </c>
      <c r="AW12" t="s">
        <v>0</v>
      </c>
      <c r="AX12" t="s">
        <v>1</v>
      </c>
      <c r="AY12" t="s">
        <v>2</v>
      </c>
      <c r="AZ12" s="80" t="s">
        <v>5</v>
      </c>
      <c r="BA12" s="79"/>
      <c r="BB12" t="s">
        <v>4</v>
      </c>
      <c r="BC12" t="s">
        <v>0</v>
      </c>
      <c r="BD12" t="s">
        <v>1</v>
      </c>
      <c r="BE12" t="s">
        <v>2</v>
      </c>
      <c r="BF12" s="80" t="s">
        <v>5</v>
      </c>
      <c r="BG12" s="79"/>
      <c r="BH12" t="s">
        <v>4</v>
      </c>
      <c r="BI12" t="s">
        <v>0</v>
      </c>
      <c r="BJ12" t="s">
        <v>1</v>
      </c>
      <c r="BK12" t="s">
        <v>2</v>
      </c>
      <c r="BL12" s="80" t="s">
        <v>5</v>
      </c>
    </row>
    <row r="13" spans="1:64" x14ac:dyDescent="0.2">
      <c r="A13" t="s">
        <v>289</v>
      </c>
      <c r="B13">
        <v>-2.89993094</v>
      </c>
      <c r="D13" t="s">
        <v>289</v>
      </c>
      <c r="E13">
        <v>-2.849464953</v>
      </c>
      <c r="G13" s="35"/>
      <c r="H13" t="s">
        <v>292</v>
      </c>
      <c r="I13">
        <v>-2.89993094</v>
      </c>
      <c r="Y13" s="104">
        <v>4</v>
      </c>
      <c r="Z13" s="104" t="s">
        <v>197</v>
      </c>
      <c r="AA13" s="105" t="s">
        <v>48</v>
      </c>
      <c r="AB13">
        <v>-1.9026791009999999</v>
      </c>
      <c r="AC13">
        <v>0</v>
      </c>
      <c r="AD13">
        <v>4.3635024629999997</v>
      </c>
      <c r="AE13">
        <v>-4.5254174989999996</v>
      </c>
      <c r="AF13">
        <v>-25.692141889999998</v>
      </c>
      <c r="AI13" s="79" t="s">
        <v>6</v>
      </c>
      <c r="AJ13">
        <v>0</v>
      </c>
      <c r="AK13">
        <v>0</v>
      </c>
      <c r="AL13">
        <v>0</v>
      </c>
      <c r="AM13">
        <v>0</v>
      </c>
      <c r="AN13">
        <v>0</v>
      </c>
      <c r="AO13" s="79" t="s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 s="79" t="s">
        <v>6</v>
      </c>
      <c r="AV13">
        <v>0</v>
      </c>
      <c r="AW13">
        <v>0</v>
      </c>
      <c r="AX13">
        <v>0</v>
      </c>
      <c r="AY13">
        <v>0</v>
      </c>
      <c r="AZ13">
        <v>0</v>
      </c>
      <c r="BA13" s="79" t="s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 s="79" t="s">
        <v>6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">
      <c r="A14" t="s">
        <v>290</v>
      </c>
      <c r="B14">
        <v>-1.0591685639999999</v>
      </c>
      <c r="D14" t="s">
        <v>290</v>
      </c>
      <c r="E14">
        <v>-1.008702567</v>
      </c>
      <c r="G14" s="35"/>
      <c r="H14" t="s">
        <v>254</v>
      </c>
      <c r="I14">
        <v>-1.0591685639999999</v>
      </c>
      <c r="Y14" s="104">
        <v>5</v>
      </c>
      <c r="Z14" s="104" t="s">
        <v>0</v>
      </c>
      <c r="AA14" s="104" t="s">
        <v>45</v>
      </c>
      <c r="AB14">
        <v>-0.89758813289999995</v>
      </c>
      <c r="AC14">
        <v>0</v>
      </c>
      <c r="AD14">
        <v>1.8713737459999999</v>
      </c>
      <c r="AE14">
        <v>-3.0485923320000001</v>
      </c>
      <c r="AF14">
        <v>-0.23669595299999999</v>
      </c>
      <c r="AI14" s="79" t="s">
        <v>7</v>
      </c>
      <c r="AJ14">
        <v>0</v>
      </c>
      <c r="AK14">
        <v>0</v>
      </c>
      <c r="AL14">
        <v>0</v>
      </c>
      <c r="AM14">
        <v>0</v>
      </c>
      <c r="AN14">
        <v>0</v>
      </c>
      <c r="AO14" s="79" t="s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 s="79" t="s">
        <v>7</v>
      </c>
      <c r="AV14">
        <v>0</v>
      </c>
      <c r="AW14">
        <v>0</v>
      </c>
      <c r="AX14">
        <v>0</v>
      </c>
      <c r="AY14">
        <v>0</v>
      </c>
      <c r="AZ14">
        <v>0</v>
      </c>
      <c r="BA14" s="79" t="s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 s="79" t="s">
        <v>7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">
      <c r="A15" s="11">
        <v>8.3333333333333329E-2</v>
      </c>
      <c r="D15" s="11">
        <v>8.3333333333333329E-2</v>
      </c>
      <c r="G15" s="35">
        <v>2</v>
      </c>
      <c r="Y15" s="104">
        <v>6</v>
      </c>
      <c r="Z15" s="104" t="s">
        <v>0</v>
      </c>
      <c r="AA15" s="104" t="s">
        <v>46</v>
      </c>
      <c r="AB15">
        <v>-1.1129700819999999</v>
      </c>
      <c r="AC15">
        <v>0</v>
      </c>
      <c r="AD15">
        <v>1.970995973</v>
      </c>
      <c r="AE15">
        <v>-2.010673733</v>
      </c>
      <c r="AF15">
        <v>-6.3298298390000003</v>
      </c>
      <c r="AI15" s="79" t="s">
        <v>8</v>
      </c>
      <c r="AJ15">
        <v>0</v>
      </c>
      <c r="AK15">
        <v>0</v>
      </c>
      <c r="AL15">
        <v>0</v>
      </c>
      <c r="AM15">
        <v>0</v>
      </c>
      <c r="AN15">
        <v>0</v>
      </c>
      <c r="AO15" s="79" t="s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 s="79" t="s">
        <v>8</v>
      </c>
      <c r="AV15">
        <v>0</v>
      </c>
      <c r="AW15">
        <v>0</v>
      </c>
      <c r="AX15">
        <v>0</v>
      </c>
      <c r="AY15">
        <v>0</v>
      </c>
      <c r="AZ15">
        <v>0</v>
      </c>
      <c r="BA15" s="79" t="s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 s="79" t="s">
        <v>8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">
      <c r="A16" t="s">
        <v>15</v>
      </c>
      <c r="D16" t="s">
        <v>15</v>
      </c>
      <c r="G16" s="35"/>
      <c r="Y16" s="104">
        <v>7</v>
      </c>
      <c r="Z16" s="104" t="s">
        <v>0</v>
      </c>
      <c r="AA16" s="104" t="s">
        <v>47</v>
      </c>
      <c r="AB16">
        <v>-0.13048694429999999</v>
      </c>
      <c r="AC16">
        <v>0</v>
      </c>
      <c r="AD16">
        <v>2.788526906</v>
      </c>
      <c r="AE16">
        <v>-1.6620156450000001</v>
      </c>
      <c r="AF16">
        <v>-25.876606710000001</v>
      </c>
      <c r="AI16" s="79" t="s">
        <v>9</v>
      </c>
      <c r="AJ16">
        <v>0</v>
      </c>
      <c r="AK16">
        <v>0</v>
      </c>
      <c r="AL16">
        <v>0</v>
      </c>
      <c r="AM16">
        <v>0</v>
      </c>
      <c r="AN16">
        <v>0</v>
      </c>
      <c r="AO16" s="79" t="s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 s="79" t="s">
        <v>9</v>
      </c>
      <c r="AV16">
        <v>0</v>
      </c>
      <c r="AW16">
        <v>0</v>
      </c>
      <c r="AX16">
        <v>0</v>
      </c>
      <c r="AY16">
        <v>0</v>
      </c>
      <c r="AZ16">
        <v>0</v>
      </c>
      <c r="BA16" s="79" t="s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 s="79" t="s">
        <v>9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">
      <c r="A17" t="s">
        <v>286</v>
      </c>
      <c r="B17">
        <v>-1.3108106500000001</v>
      </c>
      <c r="D17" t="s">
        <v>286</v>
      </c>
      <c r="E17">
        <v>-1.22006065</v>
      </c>
      <c r="G17" s="35"/>
      <c r="H17" t="s">
        <v>13</v>
      </c>
      <c r="I17">
        <v>-1.3108106500000001</v>
      </c>
      <c r="K17" t="str">
        <f t="array" ref="K17:O18">TRANSPOSE(H17:I21)</f>
        <v>PT</v>
      </c>
      <c r="L17" t="str">
        <v>car</v>
      </c>
      <c r="M17" t="str">
        <v>bike</v>
      </c>
      <c r="N17" t="str">
        <v>tele</v>
      </c>
      <c r="O17" t="str">
        <v>walk</v>
      </c>
      <c r="R17">
        <f t="array" ref="R17:V17">TRANSPOSE(I17:I21)</f>
        <v>-1.3108106500000001</v>
      </c>
      <c r="S17">
        <v>0</v>
      </c>
      <c r="T17">
        <v>2.2252479649999999</v>
      </c>
      <c r="U17">
        <v>-2.6405036279999998</v>
      </c>
      <c r="V17">
        <v>-5.981915903</v>
      </c>
      <c r="Y17" s="104">
        <v>8</v>
      </c>
      <c r="Z17" s="104" t="s">
        <v>0</v>
      </c>
      <c r="AA17" s="105" t="s">
        <v>48</v>
      </c>
      <c r="AB17">
        <v>-1.9775098369999999</v>
      </c>
      <c r="AC17">
        <v>0</v>
      </c>
      <c r="AD17">
        <v>-5.822251187</v>
      </c>
      <c r="AE17">
        <v>-3.603555123</v>
      </c>
      <c r="AF17">
        <v>-13.01159462</v>
      </c>
      <c r="AI17" s="79"/>
      <c r="AN17" s="80"/>
    </row>
    <row r="18" spans="1:64" x14ac:dyDescent="0.2">
      <c r="A18" t="s">
        <v>287</v>
      </c>
      <c r="B18">
        <v>0</v>
      </c>
      <c r="D18" t="s">
        <v>287</v>
      </c>
      <c r="E18">
        <v>0</v>
      </c>
      <c r="G18" s="35"/>
      <c r="H18" t="s">
        <v>115</v>
      </c>
      <c r="I18">
        <v>0</v>
      </c>
      <c r="K18">
        <v>-1.3108106500000001</v>
      </c>
      <c r="L18">
        <v>0</v>
      </c>
      <c r="M18">
        <v>2.2252479649999999</v>
      </c>
      <c r="N18">
        <v>-2.6405036279999998</v>
      </c>
      <c r="O18">
        <v>-5.981915903</v>
      </c>
      <c r="Y18" s="104">
        <v>9</v>
      </c>
      <c r="Z18" s="104" t="s">
        <v>198</v>
      </c>
      <c r="AA18" s="104" t="s">
        <v>45</v>
      </c>
      <c r="AB18">
        <v>-2.3576317250000001</v>
      </c>
      <c r="AC18">
        <v>0</v>
      </c>
      <c r="AD18">
        <v>0.84571865160000004</v>
      </c>
      <c r="AE18">
        <v>-31.038528320000001</v>
      </c>
      <c r="AF18">
        <v>-0.88505595619999999</v>
      </c>
      <c r="AI18" s="81" t="s">
        <v>13</v>
      </c>
      <c r="AN18" s="80"/>
      <c r="AO18" s="81" t="s">
        <v>13</v>
      </c>
      <c r="AT18" s="80"/>
      <c r="AU18" s="81" t="s">
        <v>13</v>
      </c>
      <c r="AZ18" s="80"/>
      <c r="BA18" s="81" t="s">
        <v>13</v>
      </c>
      <c r="BF18" s="80"/>
      <c r="BG18" s="81" t="s">
        <v>13</v>
      </c>
      <c r="BL18" s="80"/>
    </row>
    <row r="19" spans="1:64" x14ac:dyDescent="0.2">
      <c r="A19" t="s">
        <v>288</v>
      </c>
      <c r="B19">
        <v>2.2252479649999999</v>
      </c>
      <c r="D19" t="s">
        <v>288</v>
      </c>
      <c r="E19">
        <v>2.3159979650000002</v>
      </c>
      <c r="G19" s="35"/>
      <c r="H19" t="s">
        <v>116</v>
      </c>
      <c r="I19">
        <v>2.2252479649999999</v>
      </c>
      <c r="Y19" s="104">
        <v>10</v>
      </c>
      <c r="Z19" s="104" t="s">
        <v>198</v>
      </c>
      <c r="AA19" s="104" t="s">
        <v>46</v>
      </c>
      <c r="AB19">
        <v>-1.9974340189999999</v>
      </c>
      <c r="AC19">
        <v>0</v>
      </c>
      <c r="AD19">
        <v>3.1555255579999999</v>
      </c>
      <c r="AE19">
        <v>-35.901118519999997</v>
      </c>
      <c r="AF19">
        <v>-4.1185513890000003</v>
      </c>
      <c r="AI19" s="79"/>
      <c r="AJ19" t="s">
        <v>4</v>
      </c>
      <c r="AK19" t="s">
        <v>0</v>
      </c>
      <c r="AL19" t="s">
        <v>1</v>
      </c>
      <c r="AM19" t="s">
        <v>2</v>
      </c>
      <c r="AN19" s="80" t="s">
        <v>5</v>
      </c>
      <c r="AO19" s="79"/>
      <c r="AP19" t="s">
        <v>4</v>
      </c>
      <c r="AQ19" t="s">
        <v>0</v>
      </c>
      <c r="AR19" t="s">
        <v>1</v>
      </c>
      <c r="AS19" t="s">
        <v>2</v>
      </c>
      <c r="AT19" s="80" t="s">
        <v>5</v>
      </c>
      <c r="AU19" s="79"/>
      <c r="AV19" t="s">
        <v>4</v>
      </c>
      <c r="AW19" t="s">
        <v>0</v>
      </c>
      <c r="AX19" t="s">
        <v>1</v>
      </c>
      <c r="AY19" t="s">
        <v>2</v>
      </c>
      <c r="AZ19" s="80" t="s">
        <v>5</v>
      </c>
      <c r="BA19" s="79"/>
      <c r="BB19" t="s">
        <v>4</v>
      </c>
      <c r="BC19" t="s">
        <v>0</v>
      </c>
      <c r="BD19" t="s">
        <v>1</v>
      </c>
      <c r="BE19" t="s">
        <v>2</v>
      </c>
      <c r="BF19" s="80" t="s">
        <v>5</v>
      </c>
      <c r="BG19" s="79"/>
      <c r="BH19" t="s">
        <v>4</v>
      </c>
      <c r="BI19" t="s">
        <v>0</v>
      </c>
      <c r="BJ19" t="s">
        <v>1</v>
      </c>
      <c r="BK19" t="s">
        <v>2</v>
      </c>
      <c r="BL19" s="80" t="s">
        <v>5</v>
      </c>
    </row>
    <row r="20" spans="1:64" x14ac:dyDescent="0.2">
      <c r="A20" t="s">
        <v>289</v>
      </c>
      <c r="B20">
        <v>-2.6405036279999998</v>
      </c>
      <c r="D20" t="s">
        <v>289</v>
      </c>
      <c r="E20">
        <v>-2.5497536279999999</v>
      </c>
      <c r="G20" s="35"/>
      <c r="H20" t="s">
        <v>292</v>
      </c>
      <c r="I20">
        <v>-2.6405036279999998</v>
      </c>
      <c r="Y20" s="104">
        <v>11</v>
      </c>
      <c r="Z20" s="104" t="s">
        <v>198</v>
      </c>
      <c r="AA20" s="104" t="s">
        <v>47</v>
      </c>
      <c r="AB20">
        <v>-0.81382444720000002</v>
      </c>
      <c r="AC20">
        <v>0</v>
      </c>
      <c r="AD20">
        <v>9.0971450160000007</v>
      </c>
      <c r="AE20">
        <v>-27.31355215</v>
      </c>
      <c r="AF20">
        <v>-6.7104982450000001</v>
      </c>
      <c r="AI20" s="79" t="s">
        <v>6</v>
      </c>
      <c r="AJ20" cm="1">
        <f t="array" ref="AJ20:AJ23">AB10:AB13</f>
        <v>-0.95522757430000005</v>
      </c>
      <c r="AK20" cm="1">
        <f t="array" ref="AK20:AK23">AB14:AB17</f>
        <v>-0.89758813289999995</v>
      </c>
      <c r="AL20" cm="1">
        <f t="array" ref="AL20:AL23">AB18:AB21</f>
        <v>-2.3576317250000001</v>
      </c>
      <c r="AM20" cm="1">
        <f t="array" ref="AM20:AM23">AB22:AB25</f>
        <v>-2.1736246440000002</v>
      </c>
      <c r="AN20" cm="1">
        <f t="array" ref="AN20:AN23">AB26:AB29</f>
        <v>-2.6170063109999999</v>
      </c>
      <c r="AO20" s="79" t="s">
        <v>6</v>
      </c>
      <c r="AP20" cm="1">
        <f t="array" ref="AP20:AP23">AB30:AB33</f>
        <v>-3.302179937</v>
      </c>
      <c r="AQ20" cm="1">
        <f t="array" ref="AQ20:AQ23">AB34:AB37</f>
        <v>-2.3739958159999999</v>
      </c>
      <c r="AR20" cm="1">
        <f t="array" ref="AR20:AR23">AB38:AB41</f>
        <v>-4.2267532149999996</v>
      </c>
      <c r="AS20" cm="1">
        <f t="array" ref="AS20:AS23">AB42:AB45</f>
        <v>-3.9539984779999999</v>
      </c>
      <c r="AT20" cm="1">
        <f t="array" ref="AT20:AT23">AB46:AB49</f>
        <v>-4.363128669</v>
      </c>
      <c r="AU20" s="79" t="s">
        <v>6</v>
      </c>
      <c r="AV20" cm="1">
        <f t="array" ref="AV20:AV23">AB50:AB53</f>
        <v>-4.0100011179999999</v>
      </c>
      <c r="AW20" cm="1">
        <f t="array" ref="AW20:AW23">AB54:AB57</f>
        <v>-2.5695442850000001</v>
      </c>
      <c r="AX20" cm="1">
        <f t="array" ref="AX20:AX23">AB58:AB61</f>
        <v>-4.99734341</v>
      </c>
      <c r="AY20" cm="1">
        <f t="array" ref="AY20:AY23">AB62:AB65</f>
        <v>-4.5033254080000003</v>
      </c>
      <c r="AZ20" cm="1">
        <f t="array" ref="AZ20:AZ23">AB66:AB69</f>
        <v>-7.0919820060000003</v>
      </c>
      <c r="BA20" s="79" t="s">
        <v>6</v>
      </c>
      <c r="BB20" cm="1">
        <f t="array" ref="BB20:BB23">AB70:AB73</f>
        <v>-3.7876667999999998</v>
      </c>
      <c r="BC20" cm="1">
        <f t="array" ref="BC20:BC23">AB74:AB77</f>
        <v>-2.9838001460000001</v>
      </c>
      <c r="BD20" cm="1">
        <f t="array" ref="BD20:BD23">AB78:AB81</f>
        <v>-5.546735913</v>
      </c>
      <c r="BE20" cm="1">
        <f t="array" ref="BE20:BE23">AB82:AB85</f>
        <v>-6.0667746259999999</v>
      </c>
      <c r="BF20" cm="1">
        <f t="array" ref="BF20:BF23">AB86:AB89</f>
        <v>-5.6638644319999996</v>
      </c>
      <c r="BG20" s="79" t="s">
        <v>6</v>
      </c>
      <c r="BH20" cm="1">
        <f t="array" ref="BH20:BH23">AB90:AB93</f>
        <v>-4.3146240650000003</v>
      </c>
      <c r="BI20" cm="1">
        <f t="array" ref="BI20:BI23">AB94:AB97</f>
        <v>-3.207164063</v>
      </c>
      <c r="BJ20" cm="1">
        <f t="array" ref="BJ20:BJ23">AB98:AB101</f>
        <v>-5.1279557760000003</v>
      </c>
      <c r="BK20" cm="1">
        <f t="array" ref="BK20:BK23">AB102:AB105</f>
        <v>-6.4930066560000004</v>
      </c>
      <c r="BL20" cm="1">
        <f t="array" ref="BL20:BL23">AB106:AB109</f>
        <v>-4.9187800169999996</v>
      </c>
    </row>
    <row r="21" spans="1:64" x14ac:dyDescent="0.2">
      <c r="A21" t="s">
        <v>290</v>
      </c>
      <c r="B21">
        <v>-5.981915903</v>
      </c>
      <c r="D21" t="s">
        <v>290</v>
      </c>
      <c r="E21">
        <v>-5.8911658960000004</v>
      </c>
      <c r="G21" s="35"/>
      <c r="H21" t="s">
        <v>254</v>
      </c>
      <c r="I21">
        <v>-5.981915903</v>
      </c>
      <c r="Y21" s="104">
        <v>12</v>
      </c>
      <c r="Z21" s="104" t="s">
        <v>198</v>
      </c>
      <c r="AA21" s="105" t="s">
        <v>48</v>
      </c>
      <c r="AB21">
        <v>-3.2230663740000001</v>
      </c>
      <c r="AC21">
        <v>0</v>
      </c>
      <c r="AD21">
        <v>0.24301693699999999</v>
      </c>
      <c r="AE21">
        <v>-14.13378054</v>
      </c>
      <c r="AF21">
        <v>-14.1115963</v>
      </c>
      <c r="AI21" s="79" t="s">
        <v>7</v>
      </c>
      <c r="AJ21">
        <v>-1.3108106500000001</v>
      </c>
      <c r="AK21">
        <v>-1.1129700819999999</v>
      </c>
      <c r="AL21">
        <v>-1.9974340189999999</v>
      </c>
      <c r="AM21">
        <v>-1.455647691</v>
      </c>
      <c r="AN21">
        <v>-1.397747619</v>
      </c>
      <c r="AO21" s="79" t="s">
        <v>7</v>
      </c>
      <c r="AP21">
        <v>-2.1732695620000002</v>
      </c>
      <c r="AQ21">
        <v>-0.95033930759999996</v>
      </c>
      <c r="AR21">
        <v>-3.0429551209999999</v>
      </c>
      <c r="AS21">
        <v>-2.4734614609999999</v>
      </c>
      <c r="AT21">
        <v>-2.5740895660000001</v>
      </c>
      <c r="AU21" s="79" t="s">
        <v>7</v>
      </c>
      <c r="AV21">
        <v>-2.8474820890000001</v>
      </c>
      <c r="AW21">
        <v>-2.030130802</v>
      </c>
      <c r="AX21">
        <v>-3.1329103190000001</v>
      </c>
      <c r="AY21">
        <v>-2.8523904670000002</v>
      </c>
      <c r="AZ21">
        <v>-2.9842807439999999</v>
      </c>
      <c r="BA21" s="79" t="s">
        <v>7</v>
      </c>
      <c r="BB21">
        <v>-3.5091496750000002</v>
      </c>
      <c r="BC21">
        <v>-1.268672646</v>
      </c>
      <c r="BD21">
        <v>-4.1030931769999999</v>
      </c>
      <c r="BE21">
        <v>-3.9906330410000002</v>
      </c>
      <c r="BF21">
        <v>-4.3121627829999998</v>
      </c>
      <c r="BG21" s="79" t="s">
        <v>7</v>
      </c>
      <c r="BH21">
        <v>-4.2600369169999999</v>
      </c>
      <c r="BI21">
        <v>-2.294490406</v>
      </c>
      <c r="BJ21">
        <v>-3.3942869400000002</v>
      </c>
      <c r="BK21">
        <v>-3.9002686660000001</v>
      </c>
      <c r="BL21">
        <v>-32.609787490000002</v>
      </c>
    </row>
    <row r="22" spans="1:64" x14ac:dyDescent="0.2">
      <c r="A22" s="11">
        <v>0.125</v>
      </c>
      <c r="D22" s="11">
        <v>0.125</v>
      </c>
      <c r="G22" s="35">
        <v>3</v>
      </c>
      <c r="Y22" s="104">
        <v>13</v>
      </c>
      <c r="Z22" s="104" t="s">
        <v>199</v>
      </c>
      <c r="AA22" s="104" t="s">
        <v>45</v>
      </c>
      <c r="AB22">
        <v>-2.1736246440000002</v>
      </c>
      <c r="AC22">
        <v>0</v>
      </c>
      <c r="AD22">
        <v>0.91272279889999997</v>
      </c>
      <c r="AE22">
        <v>-33.575462129999998</v>
      </c>
      <c r="AF22">
        <v>-0.51199824039999997</v>
      </c>
      <c r="AI22" s="79" t="s">
        <v>8</v>
      </c>
      <c r="AJ22">
        <v>-1.2340317599999999</v>
      </c>
      <c r="AK22">
        <v>-0.13048694429999999</v>
      </c>
      <c r="AL22">
        <v>-0.81382444720000002</v>
      </c>
      <c r="AM22">
        <v>-1.2790326839999999</v>
      </c>
      <c r="AN22">
        <v>-0.69877332550000004</v>
      </c>
      <c r="AO22" s="79" t="s">
        <v>8</v>
      </c>
      <c r="AP22">
        <v>-2.0033161169999998</v>
      </c>
      <c r="AQ22">
        <v>-1.6033504240000001</v>
      </c>
      <c r="AR22">
        <v>-1.6017207710000001</v>
      </c>
      <c r="AS22">
        <v>-2.392358207</v>
      </c>
      <c r="AT22">
        <v>-1.114499546</v>
      </c>
      <c r="AU22" s="79" t="s">
        <v>8</v>
      </c>
      <c r="AV22">
        <v>-2.1909525950000002</v>
      </c>
      <c r="AW22">
        <v>-0.84195368270000004</v>
      </c>
      <c r="AX22">
        <v>-1.737171346</v>
      </c>
      <c r="AY22">
        <v>-2.2869118620000002</v>
      </c>
      <c r="AZ22">
        <v>-1.3115812469999999</v>
      </c>
      <c r="BA22" s="79" t="s">
        <v>8</v>
      </c>
      <c r="BB22">
        <v>-3.0909098290000001</v>
      </c>
      <c r="BC22">
        <v>-1.377876546</v>
      </c>
      <c r="BD22">
        <v>-2.6189423600000001</v>
      </c>
      <c r="BE22">
        <v>-3.2178143079999999</v>
      </c>
      <c r="BF22">
        <v>-2.5924778559999999</v>
      </c>
      <c r="BG22" s="79" t="s">
        <v>8</v>
      </c>
      <c r="BH22">
        <v>-3.3027629969999999</v>
      </c>
      <c r="BI22">
        <v>-0.35827630179999997</v>
      </c>
      <c r="BJ22">
        <v>-2.3449642690000001</v>
      </c>
      <c r="BK22">
        <v>-3.6105430310000002</v>
      </c>
      <c r="BL22">
        <v>-1.656315915</v>
      </c>
    </row>
    <row r="23" spans="1:64" x14ac:dyDescent="0.2">
      <c r="A23" t="s">
        <v>15</v>
      </c>
      <c r="D23" t="s">
        <v>15</v>
      </c>
      <c r="G23" s="35"/>
      <c r="Y23" s="104">
        <v>14</v>
      </c>
      <c r="Z23" s="104" t="s">
        <v>199</v>
      </c>
      <c r="AA23" s="104" t="s">
        <v>46</v>
      </c>
      <c r="AB23">
        <v>-1.455647691</v>
      </c>
      <c r="AC23">
        <v>0</v>
      </c>
      <c r="AD23">
        <v>2.2992189839999999</v>
      </c>
      <c r="AE23">
        <v>-34.460240120000002</v>
      </c>
      <c r="AF23">
        <v>-5.0005190009999998</v>
      </c>
      <c r="AI23" s="79" t="s">
        <v>9</v>
      </c>
      <c r="AJ23">
        <v>-1.9026791009999999</v>
      </c>
      <c r="AK23">
        <v>-1.9775098369999999</v>
      </c>
      <c r="AL23">
        <v>-3.2230663740000001</v>
      </c>
      <c r="AM23">
        <v>-1.679183181</v>
      </c>
      <c r="AN23">
        <v>1.6133026479999999</v>
      </c>
      <c r="AO23" s="79" t="s">
        <v>9</v>
      </c>
      <c r="AP23">
        <v>-2.4879203990000001</v>
      </c>
      <c r="AQ23">
        <v>-2.051632149</v>
      </c>
      <c r="AR23">
        <v>-4.1544036059999998</v>
      </c>
      <c r="AS23">
        <v>-1.8130508620000001</v>
      </c>
      <c r="AT23">
        <v>0.46218605709999999</v>
      </c>
      <c r="AU23" s="79" t="s">
        <v>9</v>
      </c>
      <c r="AV23">
        <v>-3.0591259179999999</v>
      </c>
      <c r="AW23">
        <v>-1.9496947870000001</v>
      </c>
      <c r="AX23">
        <v>-4.4348438809999999</v>
      </c>
      <c r="AY23">
        <v>-2.7938433219999999</v>
      </c>
      <c r="AZ23">
        <v>-1.241458427E-3</v>
      </c>
      <c r="BA23" s="79" t="s">
        <v>9</v>
      </c>
      <c r="BB23">
        <v>-3.174285072</v>
      </c>
      <c r="BC23">
        <v>-2.149480611</v>
      </c>
      <c r="BD23">
        <v>-4.4789726820000002</v>
      </c>
      <c r="BE23">
        <v>-2.3197748389999999</v>
      </c>
      <c r="BF23">
        <v>-0.46122086810000001</v>
      </c>
      <c r="BG23" s="79" t="s">
        <v>9</v>
      </c>
      <c r="BH23">
        <v>-3.1073992910000001</v>
      </c>
      <c r="BI23">
        <v>-2.380862128</v>
      </c>
      <c r="BJ23">
        <v>-4.5350751880000004</v>
      </c>
      <c r="BK23">
        <v>-2.8717985860000002</v>
      </c>
      <c r="BL23">
        <v>-2.463503695</v>
      </c>
    </row>
    <row r="24" spans="1:64" x14ac:dyDescent="0.2">
      <c r="A24" t="s">
        <v>286</v>
      </c>
      <c r="B24">
        <v>-1.2340317599999999</v>
      </c>
      <c r="D24" t="s">
        <v>286</v>
      </c>
      <c r="E24">
        <v>-1.11653176</v>
      </c>
      <c r="G24" s="35"/>
      <c r="H24" t="s">
        <v>13</v>
      </c>
      <c r="I24">
        <v>-1.2340317599999999</v>
      </c>
      <c r="K24" t="str">
        <f t="array" ref="K24:O25">TRANSPOSE(H24:I28)</f>
        <v>PT</v>
      </c>
      <c r="L24" t="str">
        <v>car</v>
      </c>
      <c r="M24" t="str">
        <v>bike</v>
      </c>
      <c r="N24" t="str">
        <v>tele</v>
      </c>
      <c r="O24" t="str">
        <v>walk</v>
      </c>
      <c r="R24">
        <f t="array" ref="R24:V24">TRANSPOSE(I24:I28)</f>
        <v>-1.2340317599999999</v>
      </c>
      <c r="S24">
        <v>0</v>
      </c>
      <c r="T24">
        <v>3.7802884699999999</v>
      </c>
      <c r="U24">
        <v>-3.2253647779999999</v>
      </c>
      <c r="V24">
        <v>-8.0923892869999996</v>
      </c>
      <c r="Y24" s="104">
        <v>15</v>
      </c>
      <c r="Z24" s="104" t="s">
        <v>199</v>
      </c>
      <c r="AA24" s="104" t="s">
        <v>47</v>
      </c>
      <c r="AB24">
        <v>-1.2790326839999999</v>
      </c>
      <c r="AC24">
        <v>0</v>
      </c>
      <c r="AD24">
        <v>5.4686681259999999</v>
      </c>
      <c r="AE24">
        <v>-35.916870629999998</v>
      </c>
      <c r="AF24">
        <v>-7.3114550349999998</v>
      </c>
      <c r="AI24" s="79"/>
      <c r="AN24" s="80"/>
    </row>
    <row r="25" spans="1:64" x14ac:dyDescent="0.2">
      <c r="A25" t="s">
        <v>287</v>
      </c>
      <c r="B25">
        <v>0</v>
      </c>
      <c r="D25" t="s">
        <v>287</v>
      </c>
      <c r="E25">
        <v>0</v>
      </c>
      <c r="G25" s="35"/>
      <c r="H25" t="s">
        <v>115</v>
      </c>
      <c r="I25">
        <v>0</v>
      </c>
      <c r="K25">
        <v>-1.2340317599999999</v>
      </c>
      <c r="L25">
        <v>0</v>
      </c>
      <c r="M25">
        <v>3.7802884699999999</v>
      </c>
      <c r="N25">
        <v>-3.2253647779999999</v>
      </c>
      <c r="O25">
        <v>-8.0923892869999996</v>
      </c>
      <c r="Y25" s="104">
        <v>16</v>
      </c>
      <c r="Z25" s="104" t="s">
        <v>199</v>
      </c>
      <c r="AA25" s="105" t="s">
        <v>48</v>
      </c>
      <c r="AB25">
        <v>-1.679183181</v>
      </c>
      <c r="AC25">
        <v>0</v>
      </c>
      <c r="AD25">
        <v>4.7100450570000003</v>
      </c>
      <c r="AE25">
        <v>-34.69722015</v>
      </c>
      <c r="AF25">
        <v>-29.546593590000001</v>
      </c>
      <c r="AI25" s="81"/>
      <c r="AN25" s="80"/>
    </row>
    <row r="26" spans="1:64" x14ac:dyDescent="0.2">
      <c r="A26" t="s">
        <v>288</v>
      </c>
      <c r="B26">
        <v>3.7802884699999999</v>
      </c>
      <c r="D26" t="s">
        <v>288</v>
      </c>
      <c r="E26">
        <v>3.8977884700000001</v>
      </c>
      <c r="G26" s="35"/>
      <c r="H26" t="s">
        <v>116</v>
      </c>
      <c r="I26">
        <v>3.7802884699999999</v>
      </c>
      <c r="Y26" s="104">
        <v>17</v>
      </c>
      <c r="Z26" s="104" t="s">
        <v>200</v>
      </c>
      <c r="AA26" s="104" t="s">
        <v>45</v>
      </c>
      <c r="AB26">
        <v>-2.6170063109999999</v>
      </c>
      <c r="AC26">
        <v>0</v>
      </c>
      <c r="AD26">
        <v>0.46503644249999998</v>
      </c>
      <c r="AE26">
        <v>-27.605924689999998</v>
      </c>
      <c r="AF26">
        <v>-1.2675300270000001</v>
      </c>
      <c r="AI26" s="79"/>
      <c r="AN26" s="80"/>
    </row>
    <row r="27" spans="1:64" x14ac:dyDescent="0.2">
      <c r="A27" t="s">
        <v>289</v>
      </c>
      <c r="B27">
        <v>-3.2253647779999999</v>
      </c>
      <c r="D27" t="s">
        <v>289</v>
      </c>
      <c r="E27">
        <v>-3.1078647780000002</v>
      </c>
      <c r="G27" s="35"/>
      <c r="H27" t="s">
        <v>292</v>
      </c>
      <c r="I27">
        <v>-3.2253647779999999</v>
      </c>
      <c r="Y27" s="104">
        <v>18</v>
      </c>
      <c r="Z27" s="104" t="s">
        <v>200</v>
      </c>
      <c r="AA27" s="104" t="s">
        <v>46</v>
      </c>
      <c r="AB27">
        <v>-1.397747619</v>
      </c>
      <c r="AC27">
        <v>0</v>
      </c>
      <c r="AD27">
        <v>2.257906309</v>
      </c>
      <c r="AE27">
        <v>-32.585861989999998</v>
      </c>
      <c r="AF27">
        <v>-7.2482406079999997</v>
      </c>
      <c r="AI27" s="79"/>
      <c r="AN27" s="80"/>
    </row>
    <row r="28" spans="1:64" x14ac:dyDescent="0.2">
      <c r="A28" t="s">
        <v>290</v>
      </c>
      <c r="B28">
        <v>-8.0923892869999996</v>
      </c>
      <c r="D28" t="s">
        <v>290</v>
      </c>
      <c r="E28">
        <v>-7.9748892839999996</v>
      </c>
      <c r="G28" s="35"/>
      <c r="H28" t="s">
        <v>254</v>
      </c>
      <c r="I28">
        <v>-8.0923892869999996</v>
      </c>
      <c r="Y28" s="104">
        <v>19</v>
      </c>
      <c r="Z28" s="104" t="s">
        <v>200</v>
      </c>
      <c r="AA28" s="104" t="s">
        <v>47</v>
      </c>
      <c r="AB28">
        <v>-0.69877332550000004</v>
      </c>
      <c r="AC28">
        <v>0</v>
      </c>
      <c r="AD28">
        <v>5.91481543</v>
      </c>
      <c r="AE28">
        <v>-35.636527770000001</v>
      </c>
      <c r="AF28">
        <v>-35.89878032</v>
      </c>
      <c r="AI28" s="79"/>
      <c r="AN28" s="80"/>
    </row>
    <row r="29" spans="1:64" x14ac:dyDescent="0.2">
      <c r="A29" s="11">
        <v>0.16666666666666666</v>
      </c>
      <c r="D29" s="11">
        <v>0.16666666666666666</v>
      </c>
      <c r="G29" s="35">
        <v>4</v>
      </c>
      <c r="Y29" s="105">
        <v>20</v>
      </c>
      <c r="Z29" s="105" t="s">
        <v>200</v>
      </c>
      <c r="AA29" s="105" t="s">
        <v>48</v>
      </c>
      <c r="AB29">
        <v>1.6133026479999999</v>
      </c>
      <c r="AC29">
        <v>0</v>
      </c>
      <c r="AD29">
        <v>6.1616756810000002</v>
      </c>
      <c r="AE29">
        <v>-32.504281880000001</v>
      </c>
      <c r="AF29">
        <v>-32.590156690000001</v>
      </c>
      <c r="AI29" s="79"/>
      <c r="AN29" s="80"/>
    </row>
    <row r="30" spans="1:64" x14ac:dyDescent="0.2">
      <c r="A30" t="s">
        <v>15</v>
      </c>
      <c r="D30" t="s">
        <v>15</v>
      </c>
      <c r="G30" s="35"/>
      <c r="Y30" s="104">
        <v>21</v>
      </c>
      <c r="Z30" s="104" t="s">
        <v>197</v>
      </c>
      <c r="AA30" s="104" t="s">
        <v>45</v>
      </c>
      <c r="AB30">
        <v>-3.302179937</v>
      </c>
      <c r="AC30">
        <v>0</v>
      </c>
      <c r="AD30">
        <v>0.87014162819999996</v>
      </c>
      <c r="AE30">
        <v>-3.6609401340000001</v>
      </c>
      <c r="AF30">
        <v>-1.7971438070000001</v>
      </c>
      <c r="AI30" s="79"/>
      <c r="AK30" s="2"/>
      <c r="AL30" s="2"/>
      <c r="AM30" s="2"/>
      <c r="AN30" s="80"/>
    </row>
    <row r="31" spans="1:64" x14ac:dyDescent="0.2">
      <c r="A31" t="s">
        <v>286</v>
      </c>
      <c r="B31">
        <v>-1.9026791009999999</v>
      </c>
      <c r="D31" t="s">
        <v>286</v>
      </c>
      <c r="E31">
        <v>-1.5670491010000001</v>
      </c>
      <c r="G31" s="35"/>
      <c r="H31" t="s">
        <v>13</v>
      </c>
      <c r="I31">
        <v>-1.9026791009999999</v>
      </c>
      <c r="K31" t="str">
        <f t="array" ref="K31:O32">TRANSPOSE(H31:I35)</f>
        <v>PT</v>
      </c>
      <c r="L31" t="str">
        <v>car</v>
      </c>
      <c r="M31" t="str">
        <v>bike</v>
      </c>
      <c r="N31" t="str">
        <v>tele</v>
      </c>
      <c r="O31" t="str">
        <v>walk</v>
      </c>
      <c r="R31">
        <f t="array" ref="R31:V31">TRANSPOSE(I31:I35)</f>
        <v>-1.9026791009999999</v>
      </c>
      <c r="S31">
        <v>0</v>
      </c>
      <c r="T31">
        <v>4.3635024629999997</v>
      </c>
      <c r="U31">
        <v>-4.5254174989999996</v>
      </c>
      <c r="V31">
        <v>-25.692141889999998</v>
      </c>
      <c r="Y31" s="104">
        <v>22</v>
      </c>
      <c r="Z31" s="104" t="s">
        <v>197</v>
      </c>
      <c r="AA31" s="104" t="s">
        <v>46</v>
      </c>
      <c r="AB31">
        <v>-2.1732695620000002</v>
      </c>
      <c r="AC31">
        <v>0</v>
      </c>
      <c r="AD31">
        <v>1.9804732940000001</v>
      </c>
      <c r="AE31">
        <v>-3.079573785</v>
      </c>
      <c r="AF31">
        <v>-6.6045631120000001</v>
      </c>
      <c r="AI31" s="79"/>
      <c r="AN31" s="80"/>
    </row>
    <row r="32" spans="1:64" x14ac:dyDescent="0.2">
      <c r="A32" t="s">
        <v>287</v>
      </c>
      <c r="B32">
        <v>0</v>
      </c>
      <c r="D32" t="s">
        <v>287</v>
      </c>
      <c r="E32">
        <v>0</v>
      </c>
      <c r="G32" s="35"/>
      <c r="H32" t="s">
        <v>115</v>
      </c>
      <c r="I32">
        <v>0</v>
      </c>
      <c r="K32">
        <v>-1.9026791009999999</v>
      </c>
      <c r="L32">
        <v>0</v>
      </c>
      <c r="M32">
        <v>4.3635024629999997</v>
      </c>
      <c r="N32">
        <v>-4.5254174989999996</v>
      </c>
      <c r="O32">
        <v>-25.692141889999998</v>
      </c>
      <c r="Y32" s="104">
        <v>23</v>
      </c>
      <c r="Z32" s="104" t="s">
        <v>197</v>
      </c>
      <c r="AA32" s="104" t="s">
        <v>47</v>
      </c>
      <c r="AB32">
        <v>-2.0033161169999998</v>
      </c>
      <c r="AC32">
        <v>0</v>
      </c>
      <c r="AD32">
        <v>3.641272244</v>
      </c>
      <c r="AE32">
        <v>-3.9437141360000001</v>
      </c>
      <c r="AF32">
        <v>-8.0377163800000009</v>
      </c>
      <c r="AI32" s="81" t="s">
        <v>10</v>
      </c>
      <c r="AN32" s="80"/>
      <c r="AO32" s="81" t="s">
        <v>10</v>
      </c>
      <c r="AT32" s="80"/>
      <c r="AU32" s="81" t="s">
        <v>10</v>
      </c>
      <c r="AZ32" s="80"/>
      <c r="BA32" s="81" t="s">
        <v>10</v>
      </c>
      <c r="BF32" s="80"/>
      <c r="BG32" s="81" t="s">
        <v>10</v>
      </c>
      <c r="BL32" s="80"/>
    </row>
    <row r="33" spans="1:64" x14ac:dyDescent="0.2">
      <c r="A33" t="s">
        <v>288</v>
      </c>
      <c r="B33">
        <v>4.3635024629999997</v>
      </c>
      <c r="D33" t="s">
        <v>288</v>
      </c>
      <c r="E33">
        <v>5.2495521370000002</v>
      </c>
      <c r="G33" s="35"/>
      <c r="H33" t="s">
        <v>116</v>
      </c>
      <c r="I33">
        <v>4.3635024629999997</v>
      </c>
      <c r="Y33" s="104">
        <v>24</v>
      </c>
      <c r="Z33" s="104" t="s">
        <v>197</v>
      </c>
      <c r="AA33" s="105" t="s">
        <v>48</v>
      </c>
      <c r="AB33">
        <v>-2.4879203990000001</v>
      </c>
      <c r="AC33">
        <v>0</v>
      </c>
      <c r="AD33">
        <v>20.473915179999999</v>
      </c>
      <c r="AE33">
        <v>-5.1973079850000001</v>
      </c>
      <c r="AF33">
        <v>-9.9079538189999994</v>
      </c>
      <c r="AI33" s="79"/>
      <c r="AJ33" t="s">
        <v>4</v>
      </c>
      <c r="AK33" t="s">
        <v>0</v>
      </c>
      <c r="AL33" t="s">
        <v>1</v>
      </c>
      <c r="AM33" t="s">
        <v>2</v>
      </c>
      <c r="AN33" s="80" t="s">
        <v>5</v>
      </c>
      <c r="AO33" s="79"/>
      <c r="AP33" t="s">
        <v>4</v>
      </c>
      <c r="AQ33" t="s">
        <v>0</v>
      </c>
      <c r="AR33" t="s">
        <v>1</v>
      </c>
      <c r="AS33" t="s">
        <v>2</v>
      </c>
      <c r="AT33" s="80" t="s">
        <v>5</v>
      </c>
      <c r="AU33" s="79"/>
      <c r="AV33" t="s">
        <v>4</v>
      </c>
      <c r="AW33" t="s">
        <v>0</v>
      </c>
      <c r="AX33" t="s">
        <v>1</v>
      </c>
      <c r="AY33" t="s">
        <v>2</v>
      </c>
      <c r="AZ33" s="80" t="s">
        <v>5</v>
      </c>
      <c r="BA33" s="79"/>
      <c r="BB33" t="s">
        <v>4</v>
      </c>
      <c r="BC33" t="s">
        <v>0</v>
      </c>
      <c r="BD33" t="s">
        <v>1</v>
      </c>
      <c r="BE33" t="s">
        <v>2</v>
      </c>
      <c r="BF33" s="80" t="s">
        <v>5</v>
      </c>
      <c r="BG33" s="79"/>
      <c r="BH33" t="s">
        <v>4</v>
      </c>
      <c r="BI33" t="s">
        <v>0</v>
      </c>
      <c r="BJ33" t="s">
        <v>1</v>
      </c>
      <c r="BK33" t="s">
        <v>2</v>
      </c>
      <c r="BL33" s="80" t="s">
        <v>5</v>
      </c>
    </row>
    <row r="34" spans="1:64" x14ac:dyDescent="0.2">
      <c r="A34" t="s">
        <v>289</v>
      </c>
      <c r="B34">
        <v>-4.5254174989999996</v>
      </c>
      <c r="D34" t="s">
        <v>289</v>
      </c>
      <c r="E34">
        <v>-4.1897874980000003</v>
      </c>
      <c r="G34" s="35"/>
      <c r="H34" t="s">
        <v>292</v>
      </c>
      <c r="I34">
        <v>-4.5254174989999996</v>
      </c>
      <c r="Y34" s="104">
        <v>25</v>
      </c>
      <c r="Z34" s="104" t="s">
        <v>0</v>
      </c>
      <c r="AA34" s="104" t="s">
        <v>45</v>
      </c>
      <c r="AB34">
        <v>-2.3739958159999999</v>
      </c>
      <c r="AC34">
        <v>0</v>
      </c>
      <c r="AD34">
        <v>1.513731846</v>
      </c>
      <c r="AE34">
        <v>-3.735281048</v>
      </c>
      <c r="AF34">
        <v>-0.80748052110000001</v>
      </c>
      <c r="AI34" s="79" t="s">
        <v>6</v>
      </c>
      <c r="AJ34" cm="1">
        <f t="array" ref="AJ34:AJ37">AD10:AD13</f>
        <v>1.487136486</v>
      </c>
      <c r="AK34" cm="1">
        <f t="array" ref="AK34:AK37">AD14:AD17</f>
        <v>1.8713737459999999</v>
      </c>
      <c r="AL34" cm="1">
        <f t="array" ref="AL34:AL37">AD18:AD21</f>
        <v>0.84571865160000004</v>
      </c>
      <c r="AM34" cm="1">
        <f t="array" ref="AM34:AM37">AD22:AD25</f>
        <v>0.91272279889999997</v>
      </c>
      <c r="AN34" cm="1">
        <f t="array" ref="AN34:AN37">AD26:AD29</f>
        <v>0.46503644249999998</v>
      </c>
      <c r="AO34" s="79" t="s">
        <v>6</v>
      </c>
      <c r="AP34" cm="1">
        <f t="array" ref="AP34:AP37">AD30:AD33</f>
        <v>0.87014162819999996</v>
      </c>
      <c r="AQ34" cm="1">
        <f t="array" ref="AQ34:AQ37">AD34:AD37</f>
        <v>1.513731846</v>
      </c>
      <c r="AR34" cm="1">
        <f t="array" ref="AR34:AR37">AD38:AD41</f>
        <v>0.23239628279999999</v>
      </c>
      <c r="AS34" cm="1">
        <f t="array" ref="AS34:AS37">AD42:AD45</f>
        <v>0.48634238950000003</v>
      </c>
      <c r="AT34" cm="1">
        <f t="array" ref="AT34:AT37">AD46:AD49</f>
        <v>-0.13329213819999999</v>
      </c>
      <c r="AU34" s="79" t="s">
        <v>6</v>
      </c>
      <c r="AV34" cm="1">
        <f t="array" ref="AV34:AV37">AD50:AD53</f>
        <v>0.84031709109999997</v>
      </c>
      <c r="AW34" cm="1">
        <f t="array" ref="AW34:AW37">AD54:AD57</f>
        <v>1.7041191250000001</v>
      </c>
      <c r="AX34" cm="1">
        <f t="array" ref="AX34:AX37">AD58:AD61</f>
        <v>0.6353230433</v>
      </c>
      <c r="AY34" cm="1">
        <f t="array" ref="AY34:AY37">AD62:AD65</f>
        <v>0.51333752160000001</v>
      </c>
      <c r="AZ34" cm="1">
        <f t="array" ref="AZ34:AZ37">AD66:AD69</f>
        <v>6.7327120150000003E-2</v>
      </c>
      <c r="BA34" s="79" t="s">
        <v>6</v>
      </c>
      <c r="BB34" cm="1">
        <f t="array" ref="BB34:BB37">AD70:AD73</f>
        <v>0.74130856789999999</v>
      </c>
      <c r="BC34" cm="1">
        <f t="array" ref="BC34:BC37">AD74:AD77</f>
        <v>1.7300040779999999</v>
      </c>
      <c r="BD34" cm="1">
        <f t="array" ref="BD34:BD37">AD78:AD81</f>
        <v>0.61389122460000001</v>
      </c>
      <c r="BE34" cm="1">
        <f t="array" ref="BE34:BE37">AD82:AD85</f>
        <v>0.1837725871</v>
      </c>
      <c r="BF34" cm="1">
        <f t="array" ref="BF34:BF37">AD86:AD89</f>
        <v>0.16077069120000001</v>
      </c>
      <c r="BG34" s="79" t="s">
        <v>6</v>
      </c>
      <c r="BH34" cm="1">
        <f t="array" ref="BH34:BH37">AD90:AD93</f>
        <v>0.60740305729999999</v>
      </c>
      <c r="BI34" cm="1">
        <f t="array" ref="BI34:BI37">AD94:AD97</f>
        <v>1.1968578110000001</v>
      </c>
      <c r="BJ34" cm="1">
        <f t="array" ref="BJ34:BJ37">AD98:AD101</f>
        <v>0.47145213219999998</v>
      </c>
      <c r="BK34" cm="1">
        <f t="array" ref="BK34:BK37">AD102:AD105</f>
        <v>0.1494828003</v>
      </c>
      <c r="BL34" cm="1">
        <f t="array" ref="BL34:BL37">AD106:AD109</f>
        <v>-0.1235424323</v>
      </c>
    </row>
    <row r="35" spans="1:64" x14ac:dyDescent="0.2">
      <c r="A35" t="s">
        <v>290</v>
      </c>
      <c r="B35">
        <v>-25.692141889999998</v>
      </c>
      <c r="D35" t="s">
        <v>290</v>
      </c>
      <c r="E35">
        <v>-22.793487129999999</v>
      </c>
      <c r="G35" s="35"/>
      <c r="H35" t="s">
        <v>254</v>
      </c>
      <c r="I35">
        <v>-25.692141889999998</v>
      </c>
      <c r="Y35" s="104">
        <v>26</v>
      </c>
      <c r="Z35" s="104" t="s">
        <v>0</v>
      </c>
      <c r="AA35" s="104" t="s">
        <v>46</v>
      </c>
      <c r="AB35">
        <v>-0.95033930759999996</v>
      </c>
      <c r="AC35">
        <v>0</v>
      </c>
      <c r="AD35">
        <v>2.3833930049999998</v>
      </c>
      <c r="AE35">
        <v>-1.9367820330000001</v>
      </c>
      <c r="AF35">
        <v>-6.7796162789999999</v>
      </c>
      <c r="AI35" s="79" t="s">
        <v>7</v>
      </c>
      <c r="AJ35">
        <v>2.2252479649999999</v>
      </c>
      <c r="AK35">
        <v>1.970995973</v>
      </c>
      <c r="AL35">
        <v>3.1555255579999999</v>
      </c>
      <c r="AM35">
        <v>2.2992189839999999</v>
      </c>
      <c r="AN35">
        <v>2.257906309</v>
      </c>
      <c r="AO35" s="79" t="s">
        <v>7</v>
      </c>
      <c r="AP35">
        <v>1.9804732940000001</v>
      </c>
      <c r="AQ35">
        <v>2.3833930049999998</v>
      </c>
      <c r="AR35">
        <v>2.8402129490000001</v>
      </c>
      <c r="AS35">
        <v>2.0739095380000001</v>
      </c>
      <c r="AT35">
        <v>1.1598849339999999</v>
      </c>
      <c r="AU35" s="79" t="s">
        <v>7</v>
      </c>
      <c r="AV35">
        <v>1.6455810529999999</v>
      </c>
      <c r="AW35">
        <v>2.2764394929999998</v>
      </c>
      <c r="AX35">
        <v>2.8653233419999999</v>
      </c>
      <c r="AY35">
        <v>2.3107082289999998</v>
      </c>
      <c r="AZ35">
        <v>0.80707658810000005</v>
      </c>
      <c r="BA35" s="79" t="s">
        <v>7</v>
      </c>
      <c r="BB35">
        <v>1.6176692829999999</v>
      </c>
      <c r="BC35">
        <v>3.1150205309999999</v>
      </c>
      <c r="BD35">
        <v>2.5372598079999999</v>
      </c>
      <c r="BE35">
        <v>1.8078076169999999</v>
      </c>
      <c r="BF35">
        <v>0.94845630660000002</v>
      </c>
      <c r="BG35" s="79" t="s">
        <v>7</v>
      </c>
      <c r="BH35">
        <v>1.222132094</v>
      </c>
      <c r="BI35">
        <v>3.3516379519999999</v>
      </c>
      <c r="BJ35">
        <v>2.3625718080000002</v>
      </c>
      <c r="BK35">
        <v>1.5418678320000001</v>
      </c>
      <c r="BL35">
        <v>0.56706086980000003</v>
      </c>
    </row>
    <row r="36" spans="1:64" x14ac:dyDescent="0.2">
      <c r="A36" s="11">
        <v>0.20833333333333334</v>
      </c>
      <c r="D36" s="11">
        <v>0.20833333333333334</v>
      </c>
      <c r="G36" s="35">
        <v>5</v>
      </c>
      <c r="Y36" s="104">
        <v>27</v>
      </c>
      <c r="Z36" s="104" t="s">
        <v>0</v>
      </c>
      <c r="AA36" s="104" t="s">
        <v>47</v>
      </c>
      <c r="AB36">
        <v>-1.6033504240000001</v>
      </c>
      <c r="AC36">
        <v>0</v>
      </c>
      <c r="AD36">
        <v>3.1481762249999998</v>
      </c>
      <c r="AE36">
        <v>-3.221208158</v>
      </c>
      <c r="AF36">
        <v>-25.620638490000001</v>
      </c>
      <c r="AI36" s="79" t="s">
        <v>8</v>
      </c>
      <c r="AJ36">
        <v>3.7802884699999999</v>
      </c>
      <c r="AK36">
        <v>2.788526906</v>
      </c>
      <c r="AL36">
        <v>9.0971450160000007</v>
      </c>
      <c r="AM36">
        <v>5.4686681259999999</v>
      </c>
      <c r="AN36">
        <v>5.91481543</v>
      </c>
      <c r="AO36" s="79" t="s">
        <v>8</v>
      </c>
      <c r="AP36">
        <v>3.641272244</v>
      </c>
      <c r="AQ36">
        <v>3.1481762249999998</v>
      </c>
      <c r="AR36">
        <v>8.9845614949999995</v>
      </c>
      <c r="AS36">
        <v>6.55932183</v>
      </c>
      <c r="AT36">
        <v>5.1617729419999998</v>
      </c>
      <c r="AU36" s="79" t="s">
        <v>8</v>
      </c>
      <c r="AV36">
        <v>4.3574386049999996</v>
      </c>
      <c r="AW36">
        <v>4.3419853069999998</v>
      </c>
      <c r="AX36">
        <v>9.3046043639999994</v>
      </c>
      <c r="AY36">
        <v>3.1178685449999999</v>
      </c>
      <c r="AZ36">
        <v>5.788380385</v>
      </c>
      <c r="BA36" s="79" t="s">
        <v>8</v>
      </c>
      <c r="BB36">
        <v>3.912874746</v>
      </c>
      <c r="BC36">
        <v>4.7795786900000001</v>
      </c>
      <c r="BD36">
        <v>8.9662508110000001</v>
      </c>
      <c r="BE36">
        <v>6.0957134689999997</v>
      </c>
      <c r="BF36">
        <v>4.5368129970000002</v>
      </c>
      <c r="BG36" s="79" t="s">
        <v>8</v>
      </c>
      <c r="BH36">
        <v>2.9512393299999999</v>
      </c>
      <c r="BI36">
        <v>5.218101506</v>
      </c>
      <c r="BJ36">
        <v>8.7611906079999997</v>
      </c>
      <c r="BK36">
        <v>5.9465894749999997</v>
      </c>
      <c r="BL36">
        <v>6.1203496599999996</v>
      </c>
    </row>
    <row r="37" spans="1:64" x14ac:dyDescent="0.2">
      <c r="A37" t="s">
        <v>15</v>
      </c>
      <c r="D37" t="s">
        <v>15</v>
      </c>
      <c r="G37" s="35"/>
      <c r="Y37" s="104">
        <v>28</v>
      </c>
      <c r="Z37" s="104" t="s">
        <v>0</v>
      </c>
      <c r="AA37" s="105" t="s">
        <v>48</v>
      </c>
      <c r="AB37">
        <v>-2.051632149</v>
      </c>
      <c r="AC37">
        <v>0</v>
      </c>
      <c r="AD37">
        <v>-6.3058590859999999</v>
      </c>
      <c r="AE37">
        <v>-4.326990984</v>
      </c>
      <c r="AF37">
        <v>-32.988279249999998</v>
      </c>
      <c r="AI37" s="79" t="s">
        <v>9</v>
      </c>
      <c r="AJ37">
        <v>4.3635024629999997</v>
      </c>
      <c r="AK37">
        <v>-5.822251187</v>
      </c>
      <c r="AL37">
        <v>0.24301693699999999</v>
      </c>
      <c r="AM37">
        <v>4.7100450570000003</v>
      </c>
      <c r="AN37">
        <v>6.1616756810000002</v>
      </c>
      <c r="AO37" s="79" t="s">
        <v>9</v>
      </c>
      <c r="AP37">
        <v>20.473915179999999</v>
      </c>
      <c r="AQ37">
        <v>-6.3058590859999999</v>
      </c>
      <c r="AR37">
        <v>-3.8505152109999998</v>
      </c>
      <c r="AS37">
        <v>0.2545299057</v>
      </c>
      <c r="AT37">
        <v>30.957644009999999</v>
      </c>
      <c r="AU37" s="79" t="s">
        <v>9</v>
      </c>
      <c r="AV37">
        <v>-9.6502938720000007</v>
      </c>
      <c r="AW37">
        <v>-0.66011060450000003</v>
      </c>
      <c r="AX37">
        <v>-5.4237020300000003</v>
      </c>
      <c r="AY37">
        <v>1.0843109209999999</v>
      </c>
      <c r="AZ37">
        <v>31.3470415</v>
      </c>
      <c r="BA37" s="79" t="s">
        <v>9</v>
      </c>
      <c r="BB37">
        <v>17.750252759999999</v>
      </c>
      <c r="BC37">
        <v>-4.6042711619999999</v>
      </c>
      <c r="BD37">
        <v>-4.0644037119999998</v>
      </c>
      <c r="BE37">
        <v>5.0546019439999998</v>
      </c>
      <c r="BF37">
        <v>6.0471616829999997</v>
      </c>
      <c r="BG37" s="79" t="s">
        <v>9</v>
      </c>
      <c r="BH37">
        <v>0.55875512350000001</v>
      </c>
      <c r="BI37">
        <v>-10.468757610000001</v>
      </c>
      <c r="BJ37">
        <v>1.7452823740000001</v>
      </c>
      <c r="BK37">
        <v>1.000339214</v>
      </c>
      <c r="BL37">
        <v>2.5033204379999998</v>
      </c>
    </row>
    <row r="38" spans="1:64" x14ac:dyDescent="0.2">
      <c r="A38" t="s">
        <v>286</v>
      </c>
      <c r="B38">
        <v>-0.89758813289999995</v>
      </c>
      <c r="D38" t="s">
        <v>286</v>
      </c>
      <c r="E38">
        <v>-0.86125311289999995</v>
      </c>
      <c r="G38" s="35"/>
      <c r="H38" t="s">
        <v>13</v>
      </c>
      <c r="I38">
        <v>-0.89758813289999995</v>
      </c>
      <c r="K38" t="str">
        <f t="array" ref="K38:O39">TRANSPOSE(H38:I42)</f>
        <v>PT</v>
      </c>
      <c r="L38" t="str">
        <v>car</v>
      </c>
      <c r="M38" t="str">
        <v>bike</v>
      </c>
      <c r="N38" t="str">
        <v>tele</v>
      </c>
      <c r="O38" t="str">
        <v>walk</v>
      </c>
      <c r="R38">
        <f t="array" ref="R38:V38">TRANSPOSE(I38:I42)</f>
        <v>-0.89758813289999995</v>
      </c>
      <c r="S38">
        <v>0</v>
      </c>
      <c r="T38">
        <v>1.8713737459999999</v>
      </c>
      <c r="U38">
        <v>-3.0485923320000001</v>
      </c>
      <c r="V38">
        <v>-0.23669595299999999</v>
      </c>
      <c r="Y38" s="104">
        <v>29</v>
      </c>
      <c r="Z38" s="104" t="s">
        <v>198</v>
      </c>
      <c r="AA38" s="104" t="s">
        <v>45</v>
      </c>
      <c r="AB38">
        <v>-4.2267532149999996</v>
      </c>
      <c r="AC38">
        <v>0</v>
      </c>
      <c r="AD38">
        <v>0.23239628279999999</v>
      </c>
      <c r="AE38">
        <v>-23.701952729999999</v>
      </c>
      <c r="AF38">
        <v>-1.441138563</v>
      </c>
      <c r="AI38" s="79"/>
      <c r="AN38" s="80"/>
    </row>
    <row r="39" spans="1:64" x14ac:dyDescent="0.2">
      <c r="A39" t="s">
        <v>287</v>
      </c>
      <c r="B39">
        <v>0</v>
      </c>
      <c r="D39" t="s">
        <v>287</v>
      </c>
      <c r="E39">
        <v>0</v>
      </c>
      <c r="G39" s="35"/>
      <c r="H39" t="s">
        <v>115</v>
      </c>
      <c r="I39">
        <v>0</v>
      </c>
      <c r="K39">
        <v>-0.89758813289999995</v>
      </c>
      <c r="L39">
        <v>0</v>
      </c>
      <c r="M39">
        <v>1.8713737459999999</v>
      </c>
      <c r="N39">
        <v>-3.0485923320000001</v>
      </c>
      <c r="O39">
        <v>-0.23669595299999999</v>
      </c>
      <c r="Y39" s="104">
        <v>30</v>
      </c>
      <c r="Z39" s="104" t="s">
        <v>198</v>
      </c>
      <c r="AA39" s="104" t="s">
        <v>46</v>
      </c>
      <c r="AB39">
        <v>-3.0429551209999999</v>
      </c>
      <c r="AC39">
        <v>0</v>
      </c>
      <c r="AD39">
        <v>2.8402129490000001</v>
      </c>
      <c r="AE39">
        <v>-33.584638040000002</v>
      </c>
      <c r="AF39">
        <v>-4.4028089010000002</v>
      </c>
      <c r="AI39" s="81" t="s">
        <v>11</v>
      </c>
      <c r="AN39" s="80"/>
      <c r="AO39" s="81" t="s">
        <v>11</v>
      </c>
      <c r="AT39" s="80"/>
      <c r="AU39" s="81" t="s">
        <v>11</v>
      </c>
      <c r="AZ39" s="80"/>
      <c r="BA39" s="81" t="s">
        <v>11</v>
      </c>
      <c r="BF39" s="80"/>
      <c r="BG39" s="81" t="s">
        <v>11</v>
      </c>
      <c r="BL39" s="80"/>
    </row>
    <row r="40" spans="1:64" x14ac:dyDescent="0.2">
      <c r="A40" t="s">
        <v>288</v>
      </c>
      <c r="B40">
        <v>1.8713737459999999</v>
      </c>
      <c r="D40" t="s">
        <v>288</v>
      </c>
      <c r="E40">
        <v>1.9077087079999999</v>
      </c>
      <c r="G40" s="35"/>
      <c r="H40" t="s">
        <v>116</v>
      </c>
      <c r="I40">
        <v>1.8713737459999999</v>
      </c>
      <c r="Y40" s="104">
        <v>31</v>
      </c>
      <c r="Z40" s="104" t="s">
        <v>198</v>
      </c>
      <c r="AA40" s="104" t="s">
        <v>47</v>
      </c>
      <c r="AB40">
        <v>-1.6017207710000001</v>
      </c>
      <c r="AC40">
        <v>0</v>
      </c>
      <c r="AD40">
        <v>8.9845614949999995</v>
      </c>
      <c r="AE40">
        <v>-31.342164029999999</v>
      </c>
      <c r="AF40">
        <v>-7.1344064249999999</v>
      </c>
      <c r="AI40" s="79"/>
      <c r="AJ40" t="s">
        <v>4</v>
      </c>
      <c r="AK40" t="s">
        <v>0</v>
      </c>
      <c r="AL40" t="s">
        <v>1</v>
      </c>
      <c r="AM40" t="s">
        <v>2</v>
      </c>
      <c r="AN40" s="80" t="s">
        <v>5</v>
      </c>
      <c r="AO40" s="79"/>
      <c r="AP40" t="s">
        <v>4</v>
      </c>
      <c r="AQ40" t="s">
        <v>0</v>
      </c>
      <c r="AR40" t="s">
        <v>1</v>
      </c>
      <c r="AS40" t="s">
        <v>2</v>
      </c>
      <c r="AT40" s="80" t="s">
        <v>5</v>
      </c>
      <c r="AU40" s="79"/>
      <c r="AV40" t="s">
        <v>4</v>
      </c>
      <c r="AW40" t="s">
        <v>0</v>
      </c>
      <c r="AX40" t="s">
        <v>1</v>
      </c>
      <c r="AY40" t="s">
        <v>2</v>
      </c>
      <c r="AZ40" s="80" t="s">
        <v>5</v>
      </c>
      <c r="BA40" s="79"/>
      <c r="BB40" t="s">
        <v>4</v>
      </c>
      <c r="BC40" t="s">
        <v>0</v>
      </c>
      <c r="BD40" t="s">
        <v>1</v>
      </c>
      <c r="BE40" t="s">
        <v>2</v>
      </c>
      <c r="BF40" s="80" t="s">
        <v>5</v>
      </c>
      <c r="BG40" s="79"/>
      <c r="BH40" t="s">
        <v>4</v>
      </c>
      <c r="BI40" t="s">
        <v>0</v>
      </c>
      <c r="BJ40" t="s">
        <v>1</v>
      </c>
      <c r="BK40" t="s">
        <v>2</v>
      </c>
      <c r="BL40" s="80" t="s">
        <v>5</v>
      </c>
    </row>
    <row r="41" spans="1:64" x14ac:dyDescent="0.2">
      <c r="A41" t="s">
        <v>289</v>
      </c>
      <c r="B41">
        <v>-3.0485923320000001</v>
      </c>
      <c r="D41" t="s">
        <v>289</v>
      </c>
      <c r="E41">
        <v>-3.0122584749999999</v>
      </c>
      <c r="G41" s="35"/>
      <c r="H41" t="s">
        <v>292</v>
      </c>
      <c r="I41">
        <v>-3.0485923320000001</v>
      </c>
      <c r="Y41" s="104">
        <v>32</v>
      </c>
      <c r="Z41" s="104" t="s">
        <v>198</v>
      </c>
      <c r="AA41" s="105" t="s">
        <v>48</v>
      </c>
      <c r="AB41">
        <v>-4.1544036059999998</v>
      </c>
      <c r="AC41">
        <v>0</v>
      </c>
      <c r="AD41">
        <v>-3.8505152109999998</v>
      </c>
      <c r="AE41">
        <v>-13.907177920000001</v>
      </c>
      <c r="AF41">
        <v>-13.907177920000001</v>
      </c>
      <c r="AI41" s="79" t="s">
        <v>6</v>
      </c>
      <c r="AJ41" cm="1">
        <f t="array" ref="AJ41:AJ44">AF10:AF13</f>
        <v>-1.0591685639999999</v>
      </c>
      <c r="AK41" cm="1">
        <f t="array" ref="AK41:AK44">AF14:AF17</f>
        <v>-0.23669595299999999</v>
      </c>
      <c r="AL41" cm="1">
        <f t="array" ref="AL41:AL44">AF18:AF21</f>
        <v>-0.88505595619999999</v>
      </c>
      <c r="AM41" cm="1">
        <f t="array" ref="AM41:AM44">AF22:AF25</f>
        <v>-0.51199824039999997</v>
      </c>
      <c r="AN41" cm="1">
        <f t="array" ref="AN41:AN44">AF26:AF29</f>
        <v>-1.2675300270000001</v>
      </c>
      <c r="AO41" s="79" t="s">
        <v>6</v>
      </c>
      <c r="AP41" cm="1">
        <f t="array" ref="AP41:AP44">AF30:AF33</f>
        <v>-1.7971438070000001</v>
      </c>
      <c r="AQ41" cm="1">
        <f t="array" ref="AQ41:AQ44">AF34:AF37</f>
        <v>-0.80748052110000001</v>
      </c>
      <c r="AR41" cm="1">
        <f t="array" ref="AR41:AR44">AF38:AF41</f>
        <v>-1.441138563</v>
      </c>
      <c r="AS41" cm="1">
        <f t="array" ref="AS41:AS44">AF42:AF45</f>
        <v>-1.410190335</v>
      </c>
      <c r="AT41" cm="1">
        <f t="array" ref="AT41:AT44">AF46:AF49</f>
        <v>-2.034755557</v>
      </c>
      <c r="AU41" s="79" t="s">
        <v>6</v>
      </c>
      <c r="AV41" cm="1">
        <f t="array" ref="AV41:AV44">AF50:AF53</f>
        <v>-1.9936818089999999</v>
      </c>
      <c r="AW41" cm="1">
        <f t="array" ref="AW41:AW44">AF54:AF57</f>
        <v>-0.67309238800000004</v>
      </c>
      <c r="AX41" cm="1">
        <f t="array" ref="AX41:AX44">AF58:AF61</f>
        <v>-1.0003577930000001</v>
      </c>
      <c r="AY41" cm="1">
        <f t="array" ref="AY41:AY44">AF62:AF65</f>
        <v>-1.5930342630000001</v>
      </c>
      <c r="AZ41" cm="1">
        <f t="array" ref="AZ41:AZ44">AF66:AF69</f>
        <v>-1.9721609280000001</v>
      </c>
      <c r="BA41" s="79" t="s">
        <v>6</v>
      </c>
      <c r="BB41" cm="1">
        <f t="array" ref="BB41:BB44">AF70:AF73</f>
        <v>-1.9585777470000001</v>
      </c>
      <c r="BC41" cm="1">
        <f t="array" ref="BC41:BC44">AF74:AF77</f>
        <v>-0.57668021739999997</v>
      </c>
      <c r="BD41" cm="1">
        <f t="array" ref="BD41:BD44">AF78:AF81</f>
        <v>-0.99795103760000003</v>
      </c>
      <c r="BE41" cm="1">
        <f t="array" ref="BE41:BE44">AF82:AF85</f>
        <v>-1.948163729</v>
      </c>
      <c r="BF41" cm="1">
        <f t="array" ref="BF41:BF44">AF86:AF89</f>
        <v>-2.191751676</v>
      </c>
      <c r="BG41" s="79" t="s">
        <v>6</v>
      </c>
      <c r="BH41" cm="1">
        <f t="array" ref="BH41:BH44">AF90:AF93</f>
        <v>-1.9281810770000001</v>
      </c>
      <c r="BI41" cm="1">
        <f t="array" ref="BI41:BI44">AF94:AF97</f>
        <v>-0.99745441639999999</v>
      </c>
      <c r="BJ41" cm="1">
        <f t="array" ref="BJ41:BJ44">AF98:AF101</f>
        <v>-0.96095186830000001</v>
      </c>
      <c r="BK41" cm="1">
        <f t="array" ref="BK41:BK44">AF102:AF105</f>
        <v>-2.0540731760000002</v>
      </c>
      <c r="BL41" cm="1">
        <f t="array" ref="BL41:BL44">AF106:AF109</f>
        <v>-2.408971969</v>
      </c>
    </row>
    <row r="42" spans="1:64" x14ac:dyDescent="0.2">
      <c r="A42" t="s">
        <v>290</v>
      </c>
      <c r="B42">
        <v>-0.23669595299999999</v>
      </c>
      <c r="D42" t="s">
        <v>290</v>
      </c>
      <c r="E42">
        <v>-0.20036098090000001</v>
      </c>
      <c r="G42" s="35"/>
      <c r="H42" t="s">
        <v>254</v>
      </c>
      <c r="I42">
        <v>-0.23669595299999999</v>
      </c>
      <c r="Y42" s="104">
        <v>33</v>
      </c>
      <c r="Z42" s="104" t="s">
        <v>199</v>
      </c>
      <c r="AA42" s="104" t="s">
        <v>45</v>
      </c>
      <c r="AB42">
        <v>-3.9539984779999999</v>
      </c>
      <c r="AC42">
        <v>0</v>
      </c>
      <c r="AD42">
        <v>0.48634238950000003</v>
      </c>
      <c r="AE42">
        <v>-33.79711794</v>
      </c>
      <c r="AF42">
        <v>-1.410190335</v>
      </c>
      <c r="AI42" s="79" t="s">
        <v>7</v>
      </c>
      <c r="AJ42">
        <v>-5.981915903</v>
      </c>
      <c r="AK42">
        <v>-6.3298298390000003</v>
      </c>
      <c r="AL42">
        <v>-4.1185513890000003</v>
      </c>
      <c r="AM42">
        <v>-5.0005190009999998</v>
      </c>
      <c r="AN42">
        <v>-7.2482406079999997</v>
      </c>
      <c r="AO42" s="79" t="s">
        <v>7</v>
      </c>
      <c r="AP42">
        <v>-6.6045631120000001</v>
      </c>
      <c r="AQ42">
        <v>-6.7796162789999999</v>
      </c>
      <c r="AR42">
        <v>-4.4028089010000002</v>
      </c>
      <c r="AS42">
        <v>-6.7023823089999999</v>
      </c>
      <c r="AT42">
        <v>-6.8246730290000004</v>
      </c>
      <c r="AU42" s="79" t="s">
        <v>7</v>
      </c>
      <c r="AV42">
        <v>-6.7606760259999996</v>
      </c>
      <c r="AW42">
        <v>-26.420157020000001</v>
      </c>
      <c r="AX42">
        <v>-4.4628835389999999</v>
      </c>
      <c r="AY42">
        <v>-6.6536204980000004</v>
      </c>
      <c r="AZ42">
        <v>-6.9912484639999999</v>
      </c>
      <c r="BA42" s="79" t="s">
        <v>7</v>
      </c>
      <c r="BB42">
        <v>-9.4223321660000003</v>
      </c>
      <c r="BC42">
        <v>-23.858482649999999</v>
      </c>
      <c r="BD42">
        <v>-4.7087824319999996</v>
      </c>
      <c r="BE42">
        <v>-6.8375285100000003</v>
      </c>
      <c r="BF42">
        <v>-6.2848644560000002</v>
      </c>
      <c r="BG42" s="79" t="s">
        <v>7</v>
      </c>
      <c r="BH42">
        <v>-6.5944017199999996</v>
      </c>
      <c r="BI42">
        <v>-23.650534780000001</v>
      </c>
      <c r="BJ42">
        <v>-4.7099413769999998</v>
      </c>
      <c r="BK42">
        <v>-33.079778599999997</v>
      </c>
      <c r="BL42">
        <v>-35.914444879999998</v>
      </c>
    </row>
    <row r="43" spans="1:64" x14ac:dyDescent="0.2">
      <c r="A43" s="11">
        <v>0.25</v>
      </c>
      <c r="D43" s="11">
        <v>0.25</v>
      </c>
      <c r="G43" s="35">
        <v>6</v>
      </c>
      <c r="Y43" s="104">
        <v>34</v>
      </c>
      <c r="Z43" s="104" t="s">
        <v>199</v>
      </c>
      <c r="AA43" s="104" t="s">
        <v>46</v>
      </c>
      <c r="AB43">
        <v>-2.4734614609999999</v>
      </c>
      <c r="AC43">
        <v>0</v>
      </c>
      <c r="AD43">
        <v>2.0739095380000001</v>
      </c>
      <c r="AE43">
        <v>-34.818764229999999</v>
      </c>
      <c r="AF43">
        <v>-6.7023823089999999</v>
      </c>
      <c r="AI43" s="79" t="s">
        <v>8</v>
      </c>
      <c r="AJ43">
        <v>-8.0923892869999996</v>
      </c>
      <c r="AK43">
        <v>-25.876606710000001</v>
      </c>
      <c r="AL43">
        <v>-6.7104982450000001</v>
      </c>
      <c r="AM43">
        <v>-7.3114550349999998</v>
      </c>
      <c r="AN43">
        <v>-35.89878032</v>
      </c>
      <c r="AO43" s="79" t="s">
        <v>8</v>
      </c>
      <c r="AP43">
        <v>-8.0377163800000009</v>
      </c>
      <c r="AQ43">
        <v>-25.620638490000001</v>
      </c>
      <c r="AR43">
        <v>-7.1344064249999999</v>
      </c>
      <c r="AS43">
        <v>-9.4559522709999992</v>
      </c>
      <c r="AT43">
        <v>-34.68281717</v>
      </c>
      <c r="AU43" s="79" t="s">
        <v>8</v>
      </c>
      <c r="AV43">
        <v>-25.935496730000001</v>
      </c>
      <c r="AW43">
        <v>-24.939978910000001</v>
      </c>
      <c r="AX43">
        <v>-7.1454606800000002</v>
      </c>
      <c r="AY43">
        <v>-33.129000730000001</v>
      </c>
      <c r="AZ43">
        <v>-37.253586820000002</v>
      </c>
      <c r="BA43" s="79" t="s">
        <v>8</v>
      </c>
      <c r="BB43">
        <v>-25.465305799999999</v>
      </c>
      <c r="BC43">
        <v>-26.502345309999999</v>
      </c>
      <c r="BD43">
        <v>-7.7643459760000004</v>
      </c>
      <c r="BE43">
        <v>-32.308635709999997</v>
      </c>
      <c r="BF43">
        <v>-33.860074969999999</v>
      </c>
      <c r="BG43" s="79" t="s">
        <v>8</v>
      </c>
      <c r="BH43">
        <v>-24.61231613</v>
      </c>
      <c r="BI43">
        <v>-24.10959064</v>
      </c>
      <c r="BJ43">
        <v>-7.7296875590000003</v>
      </c>
      <c r="BK43">
        <v>-26.98842277</v>
      </c>
      <c r="BL43">
        <v>-35.700920349999997</v>
      </c>
    </row>
    <row r="44" spans="1:64" ht="16" thickBot="1" x14ac:dyDescent="0.25">
      <c r="A44" t="s">
        <v>15</v>
      </c>
      <c r="D44" t="s">
        <v>15</v>
      </c>
      <c r="G44" s="35"/>
      <c r="Y44" s="104">
        <v>35</v>
      </c>
      <c r="Z44" s="104" t="s">
        <v>199</v>
      </c>
      <c r="AA44" s="104" t="s">
        <v>47</v>
      </c>
      <c r="AB44">
        <v>-2.392358207</v>
      </c>
      <c r="AC44">
        <v>0</v>
      </c>
      <c r="AD44">
        <v>6.55932183</v>
      </c>
      <c r="AE44">
        <v>-34.563793510000004</v>
      </c>
      <c r="AF44">
        <v>-9.4559522709999992</v>
      </c>
      <c r="AI44" s="82" t="s">
        <v>9</v>
      </c>
      <c r="AJ44">
        <v>-25.692141889999998</v>
      </c>
      <c r="AK44">
        <v>-13.01159462</v>
      </c>
      <c r="AL44">
        <v>-14.1115963</v>
      </c>
      <c r="AM44">
        <v>-29.546593590000001</v>
      </c>
      <c r="AN44">
        <v>-32.590156690000001</v>
      </c>
      <c r="AO44" s="82" t="s">
        <v>9</v>
      </c>
      <c r="AP44">
        <v>-9.9079538189999994</v>
      </c>
      <c r="AQ44">
        <v>-32.988279249999998</v>
      </c>
      <c r="AR44">
        <v>-13.907177920000001</v>
      </c>
      <c r="AS44">
        <v>-31.987073160000001</v>
      </c>
      <c r="AT44">
        <v>-36.10747989</v>
      </c>
      <c r="AU44" s="82" t="s">
        <v>9</v>
      </c>
      <c r="AV44">
        <v>-28.366287880000002</v>
      </c>
      <c r="AW44">
        <v>-33.520334339999998</v>
      </c>
      <c r="AX44">
        <v>-13.65130482</v>
      </c>
      <c r="AY44">
        <v>-32.46984088</v>
      </c>
      <c r="AZ44">
        <v>-36.1963407</v>
      </c>
      <c r="BA44" s="82" t="s">
        <v>9</v>
      </c>
      <c r="BB44">
        <v>-25.242960159999999</v>
      </c>
      <c r="BC44">
        <v>-35.290378789999998</v>
      </c>
      <c r="BD44">
        <v>-13.570650560000001</v>
      </c>
      <c r="BE44">
        <v>-32.061453649999997</v>
      </c>
      <c r="BF44">
        <v>-35.941447879999998</v>
      </c>
      <c r="BG44" s="82" t="s">
        <v>9</v>
      </c>
      <c r="BH44">
        <v>-25.242201680000001</v>
      </c>
      <c r="BI44">
        <v>-29.020509310000001</v>
      </c>
      <c r="BJ44">
        <v>-13.164968399999999</v>
      </c>
      <c r="BK44">
        <v>-31.479560769999999</v>
      </c>
      <c r="BL44">
        <v>-38.011988170000002</v>
      </c>
    </row>
    <row r="45" spans="1:64" x14ac:dyDescent="0.2">
      <c r="A45" t="s">
        <v>286</v>
      </c>
      <c r="B45">
        <v>-1.1129700819999999</v>
      </c>
      <c r="D45" t="s">
        <v>286</v>
      </c>
      <c r="E45">
        <v>-1.047630082</v>
      </c>
      <c r="G45" s="35"/>
      <c r="H45" t="s">
        <v>13</v>
      </c>
      <c r="I45">
        <v>-1.1129700819999999</v>
      </c>
      <c r="K45" t="str">
        <f t="array" ref="K45:O46">TRANSPOSE(H45:I49)</f>
        <v>PT</v>
      </c>
      <c r="L45" t="str">
        <v>car</v>
      </c>
      <c r="M45" t="str">
        <v>bike</v>
      </c>
      <c r="N45" t="str">
        <v>tele</v>
      </c>
      <c r="O45" t="str">
        <v>walk</v>
      </c>
      <c r="R45">
        <f t="array" ref="R45:V45">TRANSPOSE(I45:I49)</f>
        <v>-1.1129700819999999</v>
      </c>
      <c r="S45">
        <v>0</v>
      </c>
      <c r="T45">
        <v>1.970995973</v>
      </c>
      <c r="U45">
        <v>-2.010673733</v>
      </c>
      <c r="V45">
        <v>-6.3298298390000003</v>
      </c>
      <c r="Y45" s="104">
        <v>36</v>
      </c>
      <c r="Z45" s="104" t="s">
        <v>199</v>
      </c>
      <c r="AA45" s="105" t="s">
        <v>48</v>
      </c>
      <c r="AB45">
        <v>-1.8130508620000001</v>
      </c>
      <c r="AC45">
        <v>0</v>
      </c>
      <c r="AD45">
        <v>0.2545299057</v>
      </c>
      <c r="AE45">
        <v>-36.974435239999998</v>
      </c>
      <c r="AF45">
        <v>-31.987073160000001</v>
      </c>
    </row>
    <row r="46" spans="1:64" x14ac:dyDescent="0.2">
      <c r="A46" t="s">
        <v>287</v>
      </c>
      <c r="B46">
        <v>0</v>
      </c>
      <c r="D46" t="s">
        <v>287</v>
      </c>
      <c r="E46">
        <v>0</v>
      </c>
      <c r="G46" s="35"/>
      <c r="H46" t="s">
        <v>115</v>
      </c>
      <c r="I46">
        <v>0</v>
      </c>
      <c r="K46">
        <v>-1.1129700819999999</v>
      </c>
      <c r="L46">
        <v>0</v>
      </c>
      <c r="M46">
        <v>1.970995973</v>
      </c>
      <c r="N46">
        <v>-2.010673733</v>
      </c>
      <c r="O46">
        <v>-6.3298298390000003</v>
      </c>
      <c r="Y46" s="104">
        <v>37</v>
      </c>
      <c r="Z46" s="104" t="s">
        <v>200</v>
      </c>
      <c r="AA46" s="104" t="s">
        <v>45</v>
      </c>
      <c r="AB46">
        <v>-4.363128669</v>
      </c>
      <c r="AC46">
        <v>0</v>
      </c>
      <c r="AD46">
        <v>-0.13329213819999999</v>
      </c>
      <c r="AE46">
        <v>-30.456499749999999</v>
      </c>
      <c r="AF46">
        <v>-2.034755557</v>
      </c>
      <c r="AI46" s="81" t="s">
        <v>193</v>
      </c>
      <c r="AN46" s="80"/>
      <c r="AO46" s="81" t="s">
        <v>193</v>
      </c>
      <c r="AT46" s="80"/>
      <c r="AU46" s="81" t="s">
        <v>193</v>
      </c>
      <c r="AZ46" s="80"/>
      <c r="BA46" s="81" t="s">
        <v>193</v>
      </c>
      <c r="BF46" s="80"/>
      <c r="BG46" s="81" t="s">
        <v>193</v>
      </c>
      <c r="BL46" s="80"/>
    </row>
    <row r="47" spans="1:64" x14ac:dyDescent="0.2">
      <c r="A47" t="s">
        <v>288</v>
      </c>
      <c r="B47">
        <v>1.970995973</v>
      </c>
      <c r="D47" t="s">
        <v>288</v>
      </c>
      <c r="E47">
        <v>2.0363359729999999</v>
      </c>
      <c r="G47" s="35"/>
      <c r="H47" t="s">
        <v>116</v>
      </c>
      <c r="I47">
        <v>1.970995973</v>
      </c>
      <c r="Y47" s="104">
        <v>38</v>
      </c>
      <c r="Z47" s="104" t="s">
        <v>200</v>
      </c>
      <c r="AA47" s="104" t="s">
        <v>46</v>
      </c>
      <c r="AB47">
        <v>-2.5740895660000001</v>
      </c>
      <c r="AC47">
        <v>0</v>
      </c>
      <c r="AD47">
        <v>1.1598849339999999</v>
      </c>
      <c r="AE47">
        <v>-34.890495860000001</v>
      </c>
      <c r="AF47">
        <v>-6.8246730290000004</v>
      </c>
      <c r="AI47" s="79"/>
      <c r="AJ47" t="s">
        <v>4</v>
      </c>
      <c r="AK47" t="s">
        <v>0</v>
      </c>
      <c r="AL47" t="s">
        <v>1</v>
      </c>
      <c r="AM47" t="s">
        <v>2</v>
      </c>
      <c r="AN47" s="80" t="s">
        <v>5</v>
      </c>
      <c r="AO47" s="79"/>
      <c r="AP47" t="s">
        <v>4</v>
      </c>
      <c r="AQ47" t="s">
        <v>0</v>
      </c>
      <c r="AR47" t="s">
        <v>1</v>
      </c>
      <c r="AS47" t="s">
        <v>2</v>
      </c>
      <c r="AT47" s="80" t="s">
        <v>5</v>
      </c>
      <c r="AU47" s="79"/>
      <c r="AV47" t="s">
        <v>4</v>
      </c>
      <c r="AW47" t="s">
        <v>0</v>
      </c>
      <c r="AX47" t="s">
        <v>1</v>
      </c>
      <c r="AY47" t="s">
        <v>2</v>
      </c>
      <c r="AZ47" s="80" t="s">
        <v>5</v>
      </c>
      <c r="BA47" s="79"/>
      <c r="BB47" t="s">
        <v>4</v>
      </c>
      <c r="BC47" t="s">
        <v>0</v>
      </c>
      <c r="BD47" t="s">
        <v>1</v>
      </c>
      <c r="BE47" t="s">
        <v>2</v>
      </c>
      <c r="BF47" s="80" t="s">
        <v>5</v>
      </c>
      <c r="BG47" s="79"/>
      <c r="BH47" t="s">
        <v>4</v>
      </c>
      <c r="BI47" t="s">
        <v>0</v>
      </c>
      <c r="BJ47" t="s">
        <v>1</v>
      </c>
      <c r="BK47" t="s">
        <v>2</v>
      </c>
      <c r="BL47" s="80" t="s">
        <v>5</v>
      </c>
    </row>
    <row r="48" spans="1:64" x14ac:dyDescent="0.2">
      <c r="A48" t="s">
        <v>289</v>
      </c>
      <c r="B48">
        <v>-2.010673733</v>
      </c>
      <c r="D48" t="s">
        <v>289</v>
      </c>
      <c r="E48">
        <v>-1.945333733</v>
      </c>
      <c r="G48" s="35"/>
      <c r="H48" t="s">
        <v>292</v>
      </c>
      <c r="I48">
        <v>-2.010673733</v>
      </c>
      <c r="Y48" s="104">
        <v>39</v>
      </c>
      <c r="Z48" s="104" t="s">
        <v>200</v>
      </c>
      <c r="AA48" s="104" t="s">
        <v>47</v>
      </c>
      <c r="AB48">
        <v>-1.114499546</v>
      </c>
      <c r="AC48">
        <v>0</v>
      </c>
      <c r="AD48">
        <v>5.1617729419999998</v>
      </c>
      <c r="AE48">
        <v>-34.683232310000001</v>
      </c>
      <c r="AF48">
        <v>-34.68281717</v>
      </c>
      <c r="AI48" s="79" t="s">
        <v>6</v>
      </c>
      <c r="AJ48" cm="1">
        <f t="array" ref="AJ48:AJ51">AE10:AE13</f>
        <v>-2.89993094</v>
      </c>
      <c r="AK48" cm="1">
        <f t="array" ref="AK48:AK51">AE14:AE17</f>
        <v>-3.0485923320000001</v>
      </c>
      <c r="AL48" cm="1">
        <f t="array" ref="AL48:AL51">AE18:AE21</f>
        <v>-31.038528320000001</v>
      </c>
      <c r="AM48" cm="1">
        <f t="array" ref="AM48:AM51">AE22:AE25</f>
        <v>-33.575462129999998</v>
      </c>
      <c r="AN48" cm="1">
        <f t="array" ref="AN48:AN51">AE26:AE29</f>
        <v>-27.605924689999998</v>
      </c>
      <c r="AO48" s="79" t="s">
        <v>6</v>
      </c>
      <c r="AP48" cm="1">
        <f t="array" ref="AP48:AP51">AE30:AE33</f>
        <v>-3.6609401340000001</v>
      </c>
      <c r="AQ48" cm="1">
        <f t="array" ref="AQ48:AQ51">AE34:AE37</f>
        <v>-3.735281048</v>
      </c>
      <c r="AR48" cm="1">
        <f t="array" ref="AR48:AR51">AE38:AE41</f>
        <v>-23.701952729999999</v>
      </c>
      <c r="AS48" cm="1">
        <f t="array" ref="AS48:AS51">AE42:AE45</f>
        <v>-33.79711794</v>
      </c>
      <c r="AT48" cm="1">
        <f t="array" ref="AT48:AT51">AE46:AE49</f>
        <v>-30.456499749999999</v>
      </c>
      <c r="AU48" s="79" t="s">
        <v>6</v>
      </c>
      <c r="AV48" cm="1">
        <f t="array" ref="AV48:AV51">AE50:AE53</f>
        <v>-2.981941065</v>
      </c>
      <c r="AW48" cm="1">
        <f t="array" ref="AW48:AW51">AE54:AE57</f>
        <v>-2.8573588590000001</v>
      </c>
      <c r="AX48" cm="1">
        <f t="array" ref="AX48:AX51">AE58:AE61</f>
        <v>-31.371446349999999</v>
      </c>
      <c r="AY48" cm="1">
        <f t="array" ref="AY48:AY51">AE62:AE65</f>
        <v>-32.494594429999999</v>
      </c>
      <c r="AZ48" cm="1">
        <f t="array" ref="AZ48:AZ51">AE66:AE69</f>
        <v>-32.741541699999999</v>
      </c>
      <c r="BA48" s="79" t="s">
        <v>6</v>
      </c>
      <c r="BB48" cm="1">
        <f t="array" ref="BB48:BB51">AE70:AE73</f>
        <v>-3.4186700330000002</v>
      </c>
      <c r="BC48" cm="1">
        <f t="array" ref="BC48:BC51">AE74:AE77</f>
        <v>-3.1309376160000002</v>
      </c>
      <c r="BD48" cm="1">
        <f t="array" ref="BD48:BD51">AE78:AE81</f>
        <v>-31.475302790000001</v>
      </c>
      <c r="BE48" cm="1">
        <f t="array" ref="BE48:BE51">AE82:AE85</f>
        <v>-32.269416749999998</v>
      </c>
      <c r="BF48" cm="1">
        <f t="array" ref="BF48:BF51">AE86:AE89</f>
        <v>-30.534858450000002</v>
      </c>
      <c r="BG48" s="79" t="s">
        <v>6</v>
      </c>
      <c r="BH48" cm="1">
        <f t="array" ref="BH48:BH51">AE90:AE93</f>
        <v>-2.5591842979999999</v>
      </c>
      <c r="BI48" cm="1">
        <f t="array" ref="BI48:BI51">AE94:AE97</f>
        <v>-2.3612469319999998</v>
      </c>
      <c r="BJ48" cm="1">
        <f t="array" ref="BJ48:BJ51">AE98:AE101</f>
        <v>-32.713625739999998</v>
      </c>
      <c r="BK48" cm="1">
        <f t="array" ref="BK48:BK51">AE102:AE105</f>
        <v>-33.289855879999998</v>
      </c>
      <c r="BL48" cm="1">
        <f t="array" ref="BL48:BL51">AE106:AE109</f>
        <v>-34.109598830000003</v>
      </c>
    </row>
    <row r="49" spans="1:64" x14ac:dyDescent="0.2">
      <c r="A49" t="s">
        <v>290</v>
      </c>
      <c r="B49">
        <v>-6.3298298390000003</v>
      </c>
      <c r="D49" t="s">
        <v>290</v>
      </c>
      <c r="E49">
        <v>-6.2644899980000002</v>
      </c>
      <c r="G49" s="35"/>
      <c r="H49" t="s">
        <v>254</v>
      </c>
      <c r="I49">
        <v>-6.3298298390000003</v>
      </c>
      <c r="Y49" s="105">
        <v>40</v>
      </c>
      <c r="Z49" s="105" t="s">
        <v>200</v>
      </c>
      <c r="AA49" s="105" t="s">
        <v>48</v>
      </c>
      <c r="AB49">
        <v>0.46218605709999999</v>
      </c>
      <c r="AC49">
        <v>0</v>
      </c>
      <c r="AD49">
        <v>30.957644009999999</v>
      </c>
      <c r="AE49">
        <v>-38.067848159999997</v>
      </c>
      <c r="AF49">
        <v>-36.10747989</v>
      </c>
      <c r="AI49" s="79" t="s">
        <v>7</v>
      </c>
      <c r="AJ49">
        <v>-2.6405036279999998</v>
      </c>
      <c r="AK49">
        <v>-2.010673733</v>
      </c>
      <c r="AL49">
        <v>-35.901118519999997</v>
      </c>
      <c r="AM49">
        <v>-34.460240120000002</v>
      </c>
      <c r="AN49">
        <v>-32.585861989999998</v>
      </c>
      <c r="AO49" s="79" t="s">
        <v>7</v>
      </c>
      <c r="AP49">
        <v>-3.079573785</v>
      </c>
      <c r="AQ49">
        <v>-1.9367820330000001</v>
      </c>
      <c r="AR49">
        <v>-33.584638040000002</v>
      </c>
      <c r="AS49">
        <v>-34.818764229999999</v>
      </c>
      <c r="AT49">
        <v>-34.890495860000001</v>
      </c>
      <c r="AU49" s="79" t="s">
        <v>7</v>
      </c>
      <c r="AV49">
        <v>-2.7154555829999998</v>
      </c>
      <c r="AW49">
        <v>-2.2396867559999998</v>
      </c>
      <c r="AX49">
        <v>-31.16093609</v>
      </c>
      <c r="AY49">
        <v>-34.622186380000002</v>
      </c>
      <c r="AZ49">
        <v>-34.06361562</v>
      </c>
      <c r="BA49" s="79" t="s">
        <v>7</v>
      </c>
      <c r="BB49">
        <v>-3.2463387269999999</v>
      </c>
      <c r="BC49">
        <v>-2.3733717849999998</v>
      </c>
      <c r="BD49">
        <v>-34.692091220000002</v>
      </c>
      <c r="BE49">
        <v>-25.175728660000001</v>
      </c>
      <c r="BF49">
        <v>-35.856676299999997</v>
      </c>
      <c r="BG49" s="79" t="s">
        <v>7</v>
      </c>
      <c r="BH49">
        <v>-2.5588173790000002</v>
      </c>
      <c r="BI49">
        <v>-1.4122704509999999</v>
      </c>
      <c r="BJ49">
        <v>-35.521797820000003</v>
      </c>
      <c r="BK49">
        <v>-33.498163300000002</v>
      </c>
      <c r="BL49">
        <v>-34.561494549999999</v>
      </c>
    </row>
    <row r="50" spans="1:64" x14ac:dyDescent="0.2">
      <c r="A50" s="11">
        <v>0.29166666666666669</v>
      </c>
      <c r="D50" s="11">
        <v>0.29166666666666669</v>
      </c>
      <c r="G50" s="35">
        <v>7</v>
      </c>
      <c r="Y50" s="104">
        <v>41</v>
      </c>
      <c r="Z50" s="104" t="s">
        <v>197</v>
      </c>
      <c r="AA50" s="104" t="s">
        <v>45</v>
      </c>
      <c r="AB50">
        <v>-4.0100011179999999</v>
      </c>
      <c r="AC50">
        <v>0</v>
      </c>
      <c r="AD50">
        <v>0.84031709109999997</v>
      </c>
      <c r="AE50">
        <v>-2.981941065</v>
      </c>
      <c r="AF50">
        <v>-1.9936818089999999</v>
      </c>
      <c r="AI50" s="79" t="s">
        <v>8</v>
      </c>
      <c r="AJ50">
        <v>-3.2253647779999999</v>
      </c>
      <c r="AK50">
        <v>-1.6620156450000001</v>
      </c>
      <c r="AL50">
        <v>-27.31355215</v>
      </c>
      <c r="AM50">
        <v>-35.916870629999998</v>
      </c>
      <c r="AN50">
        <v>-35.636527770000001</v>
      </c>
      <c r="AO50" s="79" t="s">
        <v>8</v>
      </c>
      <c r="AP50">
        <v>-3.9437141360000001</v>
      </c>
      <c r="AQ50">
        <v>-3.221208158</v>
      </c>
      <c r="AR50">
        <v>-31.342164029999999</v>
      </c>
      <c r="AS50">
        <v>-34.563793510000004</v>
      </c>
      <c r="AT50">
        <v>-34.683232310000001</v>
      </c>
      <c r="AU50" s="79" t="s">
        <v>8</v>
      </c>
      <c r="AV50">
        <v>-3.4072580349999999</v>
      </c>
      <c r="AW50">
        <v>-2.1337227849999998</v>
      </c>
      <c r="AX50">
        <v>-36.95802913</v>
      </c>
      <c r="AY50">
        <v>-34.360336179999997</v>
      </c>
      <c r="AZ50">
        <v>-35.950136989999997</v>
      </c>
      <c r="BA50" s="79" t="s">
        <v>8</v>
      </c>
      <c r="BB50">
        <v>-3.98089593</v>
      </c>
      <c r="BC50">
        <v>-3.1860912109999999</v>
      </c>
      <c r="BD50">
        <v>-36.010544660000001</v>
      </c>
      <c r="BE50">
        <v>-33.089873130000001</v>
      </c>
      <c r="BF50">
        <v>-34.281770469999998</v>
      </c>
      <c r="BG50" s="79" t="s">
        <v>8</v>
      </c>
      <c r="BH50">
        <v>-3.0970273239999999</v>
      </c>
      <c r="BI50">
        <v>-1.932815409</v>
      </c>
      <c r="BJ50">
        <v>-36.626381189999996</v>
      </c>
      <c r="BK50">
        <v>-28.670933040000001</v>
      </c>
      <c r="BL50">
        <v>-36.030393709999998</v>
      </c>
    </row>
    <row r="51" spans="1:64" x14ac:dyDescent="0.2">
      <c r="A51" t="s">
        <v>15</v>
      </c>
      <c r="D51" t="s">
        <v>15</v>
      </c>
      <c r="G51" s="35"/>
      <c r="Y51" s="104">
        <v>42</v>
      </c>
      <c r="Z51" s="104" t="s">
        <v>197</v>
      </c>
      <c r="AA51" s="104" t="s">
        <v>46</v>
      </c>
      <c r="AB51">
        <v>-2.8474820890000001</v>
      </c>
      <c r="AC51">
        <v>0</v>
      </c>
      <c r="AD51">
        <v>1.6455810529999999</v>
      </c>
      <c r="AE51">
        <v>-2.7154555829999998</v>
      </c>
      <c r="AF51">
        <v>-6.7606760259999996</v>
      </c>
      <c r="AI51" s="79" t="s">
        <v>9</v>
      </c>
      <c r="AJ51">
        <v>-4.5254174989999996</v>
      </c>
      <c r="AK51">
        <v>-3.603555123</v>
      </c>
      <c r="AL51">
        <v>-14.13378054</v>
      </c>
      <c r="AM51">
        <v>-34.69722015</v>
      </c>
      <c r="AN51">
        <v>-32.504281880000001</v>
      </c>
      <c r="AO51" s="79" t="s">
        <v>9</v>
      </c>
      <c r="AP51">
        <v>-5.1973079850000001</v>
      </c>
      <c r="AQ51">
        <v>-4.326990984</v>
      </c>
      <c r="AR51">
        <v>-13.907177920000001</v>
      </c>
      <c r="AS51">
        <v>-36.974435239999998</v>
      </c>
      <c r="AT51">
        <v>-38.067848159999997</v>
      </c>
      <c r="AU51" s="79" t="s">
        <v>9</v>
      </c>
      <c r="AV51">
        <v>-4.6907029859999998</v>
      </c>
      <c r="AW51">
        <v>-3.5655586430000001</v>
      </c>
      <c r="AX51">
        <v>-13.65130486</v>
      </c>
      <c r="AY51">
        <v>-36.958775160000002</v>
      </c>
      <c r="AZ51">
        <v>-36.429643849999998</v>
      </c>
      <c r="BA51" s="79" t="s">
        <v>9</v>
      </c>
      <c r="BB51">
        <v>-5.1234721939999996</v>
      </c>
      <c r="BC51">
        <v>-4.3379881820000001</v>
      </c>
      <c r="BD51">
        <v>-13.57065057</v>
      </c>
      <c r="BE51">
        <v>-37.081860069999998</v>
      </c>
      <c r="BF51">
        <v>-39.070373969999999</v>
      </c>
      <c r="BG51" s="79" t="s">
        <v>9</v>
      </c>
      <c r="BH51">
        <v>-4.3834879009999996</v>
      </c>
      <c r="BI51">
        <v>-3.651227671</v>
      </c>
      <c r="BJ51">
        <v>-13.195397610000001</v>
      </c>
      <c r="BK51">
        <v>-37.427865539999999</v>
      </c>
      <c r="BL51">
        <v>-38.404136530000002</v>
      </c>
    </row>
    <row r="52" spans="1:64" x14ac:dyDescent="0.2">
      <c r="A52" t="s">
        <v>286</v>
      </c>
      <c r="B52">
        <v>-0.13048694429999999</v>
      </c>
      <c r="D52" t="s">
        <v>286</v>
      </c>
      <c r="E52">
        <v>-4.5876944199999999E-2</v>
      </c>
      <c r="G52" s="35"/>
      <c r="H52" t="s">
        <v>13</v>
      </c>
      <c r="I52">
        <v>-0.13048694429999999</v>
      </c>
      <c r="K52" t="str">
        <f t="array" ref="K52:O53">TRANSPOSE(H52:I56)</f>
        <v>PT</v>
      </c>
      <c r="L52" t="str">
        <v>car</v>
      </c>
      <c r="M52" t="str">
        <v>bike</v>
      </c>
      <c r="N52" t="str">
        <v>tele</v>
      </c>
      <c r="O52" t="str">
        <v>walk</v>
      </c>
      <c r="R52">
        <f t="array" ref="R52:V52">TRANSPOSE(I52:I56)</f>
        <v>-0.13048694429999999</v>
      </c>
      <c r="S52">
        <v>0</v>
      </c>
      <c r="T52">
        <v>2.788526906</v>
      </c>
      <c r="U52">
        <v>-1.6620156450000001</v>
      </c>
      <c r="V52">
        <v>-25.876606710000001</v>
      </c>
      <c r="Y52" s="104">
        <v>43</v>
      </c>
      <c r="Z52" s="104" t="s">
        <v>197</v>
      </c>
      <c r="AA52" s="104" t="s">
        <v>47</v>
      </c>
      <c r="AB52">
        <v>-2.1909525950000002</v>
      </c>
      <c r="AC52">
        <v>0</v>
      </c>
      <c r="AD52">
        <v>4.3574386049999996</v>
      </c>
      <c r="AE52">
        <v>-3.4072580349999999</v>
      </c>
      <c r="AF52">
        <v>-25.935496730000001</v>
      </c>
    </row>
    <row r="53" spans="1:64" x14ac:dyDescent="0.2">
      <c r="A53" t="s">
        <v>287</v>
      </c>
      <c r="B53">
        <v>0</v>
      </c>
      <c r="D53" t="s">
        <v>287</v>
      </c>
      <c r="E53">
        <v>0</v>
      </c>
      <c r="G53" s="35"/>
      <c r="H53" t="s">
        <v>115</v>
      </c>
      <c r="I53">
        <v>0</v>
      </c>
      <c r="K53">
        <v>-0.13048694429999999</v>
      </c>
      <c r="L53">
        <v>0</v>
      </c>
      <c r="M53">
        <v>2.788526906</v>
      </c>
      <c r="N53">
        <v>-1.6620156450000001</v>
      </c>
      <c r="O53">
        <v>-25.876606710000001</v>
      </c>
      <c r="Y53" s="104">
        <v>44</v>
      </c>
      <c r="Z53" s="104" t="s">
        <v>197</v>
      </c>
      <c r="AA53" s="105" t="s">
        <v>48</v>
      </c>
      <c r="AB53">
        <v>-3.0591259179999999</v>
      </c>
      <c r="AC53">
        <v>0</v>
      </c>
      <c r="AD53">
        <v>-9.6502938720000007</v>
      </c>
      <c r="AE53">
        <v>-4.6907029859999998</v>
      </c>
      <c r="AF53">
        <v>-28.366287880000002</v>
      </c>
    </row>
    <row r="54" spans="1:64" x14ac:dyDescent="0.2">
      <c r="A54" t="s">
        <v>288</v>
      </c>
      <c r="B54">
        <v>2.788526906</v>
      </c>
      <c r="D54" t="s">
        <v>288</v>
      </c>
      <c r="E54">
        <v>2.8731368979999998</v>
      </c>
      <c r="G54" s="35"/>
      <c r="H54" t="s">
        <v>116</v>
      </c>
      <c r="I54">
        <v>2.788526906</v>
      </c>
      <c r="Y54" s="104">
        <v>45</v>
      </c>
      <c r="Z54" s="104" t="s">
        <v>0</v>
      </c>
      <c r="AA54" s="104" t="s">
        <v>45</v>
      </c>
      <c r="AB54">
        <v>-2.5695442850000001</v>
      </c>
      <c r="AC54">
        <v>0</v>
      </c>
      <c r="AD54">
        <v>1.7041191250000001</v>
      </c>
      <c r="AE54">
        <v>-2.8573588590000001</v>
      </c>
      <c r="AF54">
        <v>-0.67309238800000004</v>
      </c>
    </row>
    <row r="55" spans="1:64" x14ac:dyDescent="0.2">
      <c r="A55" t="s">
        <v>289</v>
      </c>
      <c r="B55">
        <v>-1.6620156450000001</v>
      </c>
      <c r="D55" t="s">
        <v>289</v>
      </c>
      <c r="E55">
        <v>-1.577405645</v>
      </c>
      <c r="G55" s="35"/>
      <c r="H55" t="s">
        <v>292</v>
      </c>
      <c r="I55">
        <v>-1.6620156450000001</v>
      </c>
      <c r="Y55" s="104">
        <v>46</v>
      </c>
      <c r="Z55" s="104" t="s">
        <v>0</v>
      </c>
      <c r="AA55" s="104" t="s">
        <v>46</v>
      </c>
      <c r="AB55">
        <v>-2.030130802</v>
      </c>
      <c r="AC55">
        <v>0</v>
      </c>
      <c r="AD55">
        <v>2.2764394929999998</v>
      </c>
      <c r="AE55">
        <v>-2.2396867559999998</v>
      </c>
      <c r="AF55">
        <v>-26.420157020000001</v>
      </c>
    </row>
    <row r="56" spans="1:64" x14ac:dyDescent="0.2">
      <c r="A56" t="s">
        <v>290</v>
      </c>
      <c r="B56">
        <v>-25.876606710000001</v>
      </c>
      <c r="D56" t="s">
        <v>290</v>
      </c>
      <c r="E56">
        <v>-23.884221220000001</v>
      </c>
      <c r="G56" s="35"/>
      <c r="H56" t="s">
        <v>254</v>
      </c>
      <c r="I56">
        <v>-25.876606710000001</v>
      </c>
      <c r="Y56" s="104">
        <v>47</v>
      </c>
      <c r="Z56" s="104" t="s">
        <v>0</v>
      </c>
      <c r="AA56" s="104" t="s">
        <v>47</v>
      </c>
      <c r="AB56">
        <v>-0.84195368270000004</v>
      </c>
      <c r="AC56">
        <v>0</v>
      </c>
      <c r="AD56">
        <v>4.3419853069999998</v>
      </c>
      <c r="AE56">
        <v>-2.1337227849999998</v>
      </c>
      <c r="AF56">
        <v>-24.939978910000001</v>
      </c>
    </row>
    <row r="57" spans="1:64" x14ac:dyDescent="0.2">
      <c r="A57" s="11">
        <v>0.33333333333333331</v>
      </c>
      <c r="D57" s="11">
        <v>0.33333333333333331</v>
      </c>
      <c r="G57" s="35">
        <v>8</v>
      </c>
      <c r="Y57" s="104">
        <v>48</v>
      </c>
      <c r="Z57" s="104" t="s">
        <v>0</v>
      </c>
      <c r="AA57" s="105" t="s">
        <v>48</v>
      </c>
      <c r="AB57">
        <v>-1.9496947870000001</v>
      </c>
      <c r="AC57">
        <v>0</v>
      </c>
      <c r="AD57">
        <v>-0.66011060450000003</v>
      </c>
      <c r="AE57">
        <v>-3.5655586430000001</v>
      </c>
      <c r="AF57">
        <v>-33.520334339999998</v>
      </c>
    </row>
    <row r="58" spans="1:64" x14ac:dyDescent="0.2">
      <c r="A58" t="s">
        <v>15</v>
      </c>
      <c r="D58" t="s">
        <v>15</v>
      </c>
      <c r="G58" s="35"/>
      <c r="Y58" s="104">
        <v>49</v>
      </c>
      <c r="Z58" s="104" t="s">
        <v>198</v>
      </c>
      <c r="AA58" s="104" t="s">
        <v>45</v>
      </c>
      <c r="AB58">
        <v>-4.99734341</v>
      </c>
      <c r="AC58">
        <v>0</v>
      </c>
      <c r="AD58">
        <v>0.6353230433</v>
      </c>
      <c r="AE58">
        <v>-31.371446349999999</v>
      </c>
      <c r="AF58">
        <v>-1.0003577930000001</v>
      </c>
    </row>
    <row r="59" spans="1:64" x14ac:dyDescent="0.2">
      <c r="A59" t="s">
        <v>286</v>
      </c>
      <c r="B59">
        <v>-1.9775098369999999</v>
      </c>
      <c r="D59" t="s">
        <v>286</v>
      </c>
      <c r="E59">
        <v>-1.735859837</v>
      </c>
      <c r="G59" s="35"/>
      <c r="H59" t="s">
        <v>13</v>
      </c>
      <c r="I59">
        <v>-1.9775098369999999</v>
      </c>
      <c r="K59" t="str">
        <f t="array" ref="K59:O60">TRANSPOSE(H59:I63)</f>
        <v>PT</v>
      </c>
      <c r="L59" t="str">
        <v>car</v>
      </c>
      <c r="M59" t="str">
        <v>bike</v>
      </c>
      <c r="N59" t="str">
        <v>tele</v>
      </c>
      <c r="O59" t="str">
        <v>walk</v>
      </c>
      <c r="R59">
        <f t="array" ref="R59:V59">TRANSPOSE(I59:I63)</f>
        <v>-1.9775098369999999</v>
      </c>
      <c r="S59">
        <v>0</v>
      </c>
      <c r="T59">
        <v>-5.822251187</v>
      </c>
      <c r="U59">
        <v>-3.603555123</v>
      </c>
      <c r="V59">
        <v>-13.01159462</v>
      </c>
      <c r="Y59" s="104">
        <v>50</v>
      </c>
      <c r="Z59" s="104" t="s">
        <v>198</v>
      </c>
      <c r="AA59" s="104" t="s">
        <v>46</v>
      </c>
      <c r="AB59">
        <v>-3.1329103190000001</v>
      </c>
      <c r="AC59">
        <v>0</v>
      </c>
      <c r="AD59">
        <v>2.8653233419999999</v>
      </c>
      <c r="AE59">
        <v>-31.16093609</v>
      </c>
      <c r="AF59">
        <v>-4.4628835389999999</v>
      </c>
    </row>
    <row r="60" spans="1:64" x14ac:dyDescent="0.2">
      <c r="A60" t="s">
        <v>287</v>
      </c>
      <c r="B60">
        <v>0</v>
      </c>
      <c r="D60" t="s">
        <v>287</v>
      </c>
      <c r="E60">
        <v>0</v>
      </c>
      <c r="G60" s="35"/>
      <c r="H60" t="s">
        <v>115</v>
      </c>
      <c r="I60">
        <v>0</v>
      </c>
      <c r="K60">
        <v>-1.9775098369999999</v>
      </c>
      <c r="L60">
        <v>0</v>
      </c>
      <c r="M60">
        <v>-5.822251187</v>
      </c>
      <c r="N60">
        <v>-3.603555123</v>
      </c>
      <c r="O60">
        <v>-13.01159462</v>
      </c>
      <c r="Y60" s="104">
        <v>51</v>
      </c>
      <c r="Z60" s="104" t="s">
        <v>198</v>
      </c>
      <c r="AA60" s="104" t="s">
        <v>47</v>
      </c>
      <c r="AB60">
        <v>-1.737171346</v>
      </c>
      <c r="AC60">
        <v>0</v>
      </c>
      <c r="AD60">
        <v>9.3046043639999994</v>
      </c>
      <c r="AE60">
        <v>-36.95802913</v>
      </c>
      <c r="AF60">
        <v>-7.1454606800000002</v>
      </c>
    </row>
    <row r="61" spans="1:64" x14ac:dyDescent="0.2">
      <c r="A61" t="s">
        <v>288</v>
      </c>
      <c r="B61">
        <v>-5.822251187</v>
      </c>
      <c r="D61" t="s">
        <v>288</v>
      </c>
      <c r="E61">
        <v>-9.5165349569999993</v>
      </c>
      <c r="G61" s="35"/>
      <c r="H61" t="s">
        <v>116</v>
      </c>
      <c r="I61">
        <v>-5.822251187</v>
      </c>
      <c r="Y61" s="104">
        <v>52</v>
      </c>
      <c r="Z61" s="104" t="s">
        <v>198</v>
      </c>
      <c r="AA61" s="105" t="s">
        <v>48</v>
      </c>
      <c r="AB61">
        <v>-4.4348438809999999</v>
      </c>
      <c r="AC61">
        <v>0</v>
      </c>
      <c r="AD61">
        <v>-5.4237020300000003</v>
      </c>
      <c r="AE61">
        <v>-13.65130486</v>
      </c>
      <c r="AF61">
        <v>-13.65130482</v>
      </c>
    </row>
    <row r="62" spans="1:64" x14ac:dyDescent="0.2">
      <c r="A62" t="s">
        <v>289</v>
      </c>
      <c r="B62">
        <v>-3.603555123</v>
      </c>
      <c r="D62" t="s">
        <v>289</v>
      </c>
      <c r="E62">
        <v>-3.3619051230000001</v>
      </c>
      <c r="G62" s="35"/>
      <c r="H62" t="s">
        <v>292</v>
      </c>
      <c r="I62">
        <v>-3.603555123</v>
      </c>
      <c r="Y62" s="104">
        <v>53</v>
      </c>
      <c r="Z62" s="104" t="s">
        <v>199</v>
      </c>
      <c r="AA62" s="104" t="s">
        <v>45</v>
      </c>
      <c r="AB62">
        <v>-4.5033254080000003</v>
      </c>
      <c r="AC62">
        <v>0</v>
      </c>
      <c r="AD62">
        <v>0.51333752160000001</v>
      </c>
      <c r="AE62">
        <v>-32.494594429999999</v>
      </c>
      <c r="AF62">
        <v>-1.5930342630000001</v>
      </c>
    </row>
    <row r="63" spans="1:64" x14ac:dyDescent="0.2">
      <c r="A63" t="s">
        <v>290</v>
      </c>
      <c r="B63">
        <v>-13.01159462</v>
      </c>
      <c r="D63" t="s">
        <v>290</v>
      </c>
      <c r="E63">
        <v>-12.76994462</v>
      </c>
      <c r="G63" s="35"/>
      <c r="H63" t="s">
        <v>254</v>
      </c>
      <c r="I63">
        <v>-13.01159462</v>
      </c>
      <c r="Y63" s="104">
        <v>54</v>
      </c>
      <c r="Z63" s="104" t="s">
        <v>199</v>
      </c>
      <c r="AA63" s="104" t="s">
        <v>46</v>
      </c>
      <c r="AB63">
        <v>-2.8523904670000002</v>
      </c>
      <c r="AC63">
        <v>0</v>
      </c>
      <c r="AD63">
        <v>2.3107082289999998</v>
      </c>
      <c r="AE63">
        <v>-34.622186380000002</v>
      </c>
      <c r="AF63">
        <v>-6.6536204980000004</v>
      </c>
    </row>
    <row r="64" spans="1:64" x14ac:dyDescent="0.2">
      <c r="A64" s="11">
        <v>0.375</v>
      </c>
      <c r="D64" s="11">
        <v>0.375</v>
      </c>
      <c r="G64" s="35">
        <v>9</v>
      </c>
      <c r="Y64" s="104">
        <v>55</v>
      </c>
      <c r="Z64" s="104" t="s">
        <v>199</v>
      </c>
      <c r="AA64" s="104" t="s">
        <v>47</v>
      </c>
      <c r="AB64">
        <v>-2.2869118620000002</v>
      </c>
      <c r="AC64">
        <v>0</v>
      </c>
      <c r="AD64">
        <v>3.1178685449999999</v>
      </c>
      <c r="AE64">
        <v>-34.360336179999997</v>
      </c>
      <c r="AF64">
        <v>-33.129000730000001</v>
      </c>
    </row>
    <row r="65" spans="1:32" x14ac:dyDescent="0.2">
      <c r="A65" t="s">
        <v>15</v>
      </c>
      <c r="D65" t="s">
        <v>15</v>
      </c>
      <c r="G65" s="35"/>
      <c r="Y65" s="104">
        <v>56</v>
      </c>
      <c r="Z65" s="104" t="s">
        <v>199</v>
      </c>
      <c r="AA65" s="105" t="s">
        <v>48</v>
      </c>
      <c r="AB65">
        <v>-2.7938433219999999</v>
      </c>
      <c r="AC65">
        <v>0</v>
      </c>
      <c r="AD65">
        <v>1.0843109209999999</v>
      </c>
      <c r="AE65">
        <v>-36.958775160000002</v>
      </c>
      <c r="AF65">
        <v>-32.46984088</v>
      </c>
    </row>
    <row r="66" spans="1:32" x14ac:dyDescent="0.2">
      <c r="A66" t="s">
        <v>286</v>
      </c>
      <c r="B66">
        <v>-2.3576317250000001</v>
      </c>
      <c r="D66" t="s">
        <v>286</v>
      </c>
      <c r="E66">
        <v>-2.187061725</v>
      </c>
      <c r="G66" s="35"/>
      <c r="H66" t="s">
        <v>13</v>
      </c>
      <c r="I66">
        <v>-2.3576317250000001</v>
      </c>
      <c r="K66" t="str">
        <f t="array" ref="K66:O67">TRANSPOSE(H66:I70)</f>
        <v>PT</v>
      </c>
      <c r="L66" t="str">
        <v>car</v>
      </c>
      <c r="M66" t="str">
        <v>bike</v>
      </c>
      <c r="N66" t="str">
        <v>tele</v>
      </c>
      <c r="O66" t="str">
        <v>walk</v>
      </c>
      <c r="R66">
        <f t="array" ref="R66:V66">TRANSPOSE(I66:I70)</f>
        <v>-2.3576317250000001</v>
      </c>
      <c r="S66">
        <v>0</v>
      </c>
      <c r="T66">
        <v>0.84571865160000004</v>
      </c>
      <c r="U66">
        <v>-31.038528320000001</v>
      </c>
      <c r="V66">
        <v>-0.88505595619999999</v>
      </c>
      <c r="Y66" s="104">
        <v>57</v>
      </c>
      <c r="Z66" s="104" t="s">
        <v>200</v>
      </c>
      <c r="AA66" s="104" t="s">
        <v>45</v>
      </c>
      <c r="AB66">
        <v>-7.0919820060000003</v>
      </c>
      <c r="AC66">
        <v>0</v>
      </c>
      <c r="AD66">
        <v>6.7327120150000003E-2</v>
      </c>
      <c r="AE66">
        <v>-32.741541699999999</v>
      </c>
      <c r="AF66">
        <v>-1.9721609280000001</v>
      </c>
    </row>
    <row r="67" spans="1:32" x14ac:dyDescent="0.2">
      <c r="A67" t="s">
        <v>287</v>
      </c>
      <c r="B67">
        <v>0</v>
      </c>
      <c r="D67" t="s">
        <v>287</v>
      </c>
      <c r="E67">
        <v>0</v>
      </c>
      <c r="G67" s="35"/>
      <c r="H67" t="s">
        <v>115</v>
      </c>
      <c r="I67">
        <v>0</v>
      </c>
      <c r="K67">
        <v>-2.3576317250000001</v>
      </c>
      <c r="L67">
        <v>0</v>
      </c>
      <c r="M67">
        <v>0.84571865160000004</v>
      </c>
      <c r="N67">
        <v>-31.038528320000001</v>
      </c>
      <c r="O67">
        <v>-0.88505595619999999</v>
      </c>
      <c r="Y67" s="104">
        <v>58</v>
      </c>
      <c r="Z67" s="104" t="s">
        <v>200</v>
      </c>
      <c r="AA67" s="104" t="s">
        <v>46</v>
      </c>
      <c r="AB67">
        <v>-2.9842807439999999</v>
      </c>
      <c r="AC67">
        <v>0</v>
      </c>
      <c r="AD67">
        <v>0.80707658810000005</v>
      </c>
      <c r="AE67">
        <v>-34.06361562</v>
      </c>
      <c r="AF67">
        <v>-6.9912484639999999</v>
      </c>
    </row>
    <row r="68" spans="1:32" x14ac:dyDescent="0.2">
      <c r="A68" t="s">
        <v>288</v>
      </c>
      <c r="B68">
        <v>0.84571865160000004</v>
      </c>
      <c r="D68" t="s">
        <v>288</v>
      </c>
      <c r="E68">
        <v>1.0162886520000001</v>
      </c>
      <c r="G68" s="35"/>
      <c r="H68" t="s">
        <v>116</v>
      </c>
      <c r="I68">
        <v>0.84571865160000004</v>
      </c>
      <c r="Y68" s="104">
        <v>59</v>
      </c>
      <c r="Z68" s="104" t="s">
        <v>200</v>
      </c>
      <c r="AA68" s="104" t="s">
        <v>47</v>
      </c>
      <c r="AB68">
        <v>-1.3115812469999999</v>
      </c>
      <c r="AC68">
        <v>0</v>
      </c>
      <c r="AD68">
        <v>5.788380385</v>
      </c>
      <c r="AE68">
        <v>-35.950136989999997</v>
      </c>
      <c r="AF68">
        <v>-37.253586820000002</v>
      </c>
    </row>
    <row r="69" spans="1:32" x14ac:dyDescent="0.2">
      <c r="A69" t="s">
        <v>289</v>
      </c>
      <c r="B69">
        <v>-31.038528320000001</v>
      </c>
      <c r="D69" t="s">
        <v>289</v>
      </c>
      <c r="E69">
        <v>-24.442900300000002</v>
      </c>
      <c r="G69" s="35"/>
      <c r="H69" t="s">
        <v>292</v>
      </c>
      <c r="I69">
        <v>-31.038528320000001</v>
      </c>
      <c r="Y69" s="105">
        <v>60</v>
      </c>
      <c r="Z69" s="105" t="s">
        <v>200</v>
      </c>
      <c r="AA69" s="105" t="s">
        <v>48</v>
      </c>
      <c r="AB69">
        <v>-1.241458427E-3</v>
      </c>
      <c r="AC69">
        <v>0</v>
      </c>
      <c r="AD69">
        <v>31.3470415</v>
      </c>
      <c r="AE69">
        <v>-36.429643849999998</v>
      </c>
      <c r="AF69">
        <v>-36.1963407</v>
      </c>
    </row>
    <row r="70" spans="1:32" x14ac:dyDescent="0.2">
      <c r="A70" t="s">
        <v>290</v>
      </c>
      <c r="B70">
        <v>-0.88505595619999999</v>
      </c>
      <c r="D70" t="s">
        <v>290</v>
      </c>
      <c r="E70">
        <v>-0.71448595619999999</v>
      </c>
      <c r="G70" s="35"/>
      <c r="H70" t="s">
        <v>254</v>
      </c>
      <c r="I70">
        <v>-0.88505595619999999</v>
      </c>
      <c r="Y70" s="104">
        <v>61</v>
      </c>
      <c r="Z70" s="104" t="s">
        <v>197</v>
      </c>
      <c r="AA70" s="104" t="s">
        <v>45</v>
      </c>
      <c r="AB70">
        <v>-3.7876667999999998</v>
      </c>
      <c r="AC70">
        <v>0</v>
      </c>
      <c r="AD70">
        <v>0.74130856789999999</v>
      </c>
      <c r="AE70">
        <v>-3.4186700330000002</v>
      </c>
      <c r="AF70">
        <v>-1.9585777470000001</v>
      </c>
    </row>
    <row r="71" spans="1:32" x14ac:dyDescent="0.2">
      <c r="A71" s="11">
        <v>0.41666666666666669</v>
      </c>
      <c r="D71" s="11">
        <v>0.41666666666666669</v>
      </c>
      <c r="G71" s="35">
        <v>10</v>
      </c>
      <c r="Y71" s="104">
        <v>62</v>
      </c>
      <c r="Z71" s="104" t="s">
        <v>197</v>
      </c>
      <c r="AA71" s="104" t="s">
        <v>46</v>
      </c>
      <c r="AB71">
        <v>-3.5091496750000002</v>
      </c>
      <c r="AC71">
        <v>0</v>
      </c>
      <c r="AD71">
        <v>1.6176692829999999</v>
      </c>
      <c r="AE71">
        <v>-3.2463387269999999</v>
      </c>
      <c r="AF71">
        <v>-9.4223321660000003</v>
      </c>
    </row>
    <row r="72" spans="1:32" x14ac:dyDescent="0.2">
      <c r="A72" t="s">
        <v>15</v>
      </c>
      <c r="D72" t="s">
        <v>15</v>
      </c>
      <c r="G72" s="35"/>
      <c r="Y72" s="104">
        <v>63</v>
      </c>
      <c r="Z72" s="104" t="s">
        <v>197</v>
      </c>
      <c r="AA72" s="104" t="s">
        <v>47</v>
      </c>
      <c r="AB72">
        <v>-3.0909098290000001</v>
      </c>
      <c r="AC72">
        <v>0</v>
      </c>
      <c r="AD72">
        <v>3.912874746</v>
      </c>
      <c r="AE72">
        <v>-3.98089593</v>
      </c>
      <c r="AF72">
        <v>-25.465305799999999</v>
      </c>
    </row>
    <row r="73" spans="1:32" x14ac:dyDescent="0.2">
      <c r="A73" t="s">
        <v>286</v>
      </c>
      <c r="B73">
        <v>-1.9974340189999999</v>
      </c>
      <c r="D73" t="s">
        <v>286</v>
      </c>
      <c r="E73">
        <v>-1.6907240189999999</v>
      </c>
      <c r="G73" s="35"/>
      <c r="H73" t="s">
        <v>13</v>
      </c>
      <c r="I73">
        <v>-1.9974340189999999</v>
      </c>
      <c r="K73" t="str">
        <f t="array" ref="K73:O74">TRANSPOSE(H73:I77)</f>
        <v>PT</v>
      </c>
      <c r="L73" t="str">
        <v>car</v>
      </c>
      <c r="M73" t="str">
        <v>bike</v>
      </c>
      <c r="N73" t="str">
        <v>tele</v>
      </c>
      <c r="O73" t="str">
        <v>walk</v>
      </c>
      <c r="R73">
        <f t="array" ref="R73:V73">TRANSPOSE(I73:I77)</f>
        <v>-1.9974340189999999</v>
      </c>
      <c r="S73">
        <v>0</v>
      </c>
      <c r="T73">
        <v>3.1555255579999999</v>
      </c>
      <c r="U73">
        <v>-35.901118519999997</v>
      </c>
      <c r="V73">
        <v>-4.1185513890000003</v>
      </c>
      <c r="Y73" s="104">
        <v>64</v>
      </c>
      <c r="Z73" s="104" t="s">
        <v>197</v>
      </c>
      <c r="AA73" s="105" t="s">
        <v>48</v>
      </c>
      <c r="AB73">
        <v>-3.174285072</v>
      </c>
      <c r="AC73">
        <v>0</v>
      </c>
      <c r="AD73">
        <v>17.750252759999999</v>
      </c>
      <c r="AE73">
        <v>-5.1234721939999996</v>
      </c>
      <c r="AF73">
        <v>-25.242960159999999</v>
      </c>
    </row>
    <row r="74" spans="1:32" x14ac:dyDescent="0.2">
      <c r="A74" t="s">
        <v>287</v>
      </c>
      <c r="B74">
        <v>0</v>
      </c>
      <c r="D74" t="s">
        <v>287</v>
      </c>
      <c r="E74">
        <v>0</v>
      </c>
      <c r="G74" s="35"/>
      <c r="H74" t="s">
        <v>115</v>
      </c>
      <c r="I74">
        <v>0</v>
      </c>
      <c r="K74">
        <v>-1.9974340189999999</v>
      </c>
      <c r="L74">
        <v>0</v>
      </c>
      <c r="M74">
        <v>3.1555255579999999</v>
      </c>
      <c r="N74">
        <v>-35.901118519999997</v>
      </c>
      <c r="O74">
        <v>-4.1185513890000003</v>
      </c>
      <c r="Y74" s="104">
        <v>65</v>
      </c>
      <c r="Z74" s="104" t="s">
        <v>0</v>
      </c>
      <c r="AA74" s="104" t="s">
        <v>45</v>
      </c>
      <c r="AB74">
        <v>-2.9838001460000001</v>
      </c>
      <c r="AC74">
        <v>0</v>
      </c>
      <c r="AD74">
        <v>1.7300040779999999</v>
      </c>
      <c r="AE74">
        <v>-3.1309376160000002</v>
      </c>
      <c r="AF74">
        <v>-0.57668021739999997</v>
      </c>
    </row>
    <row r="75" spans="1:32" x14ac:dyDescent="0.2">
      <c r="A75" t="s">
        <v>288</v>
      </c>
      <c r="B75">
        <v>3.1555255579999999</v>
      </c>
      <c r="D75" t="s">
        <v>288</v>
      </c>
      <c r="E75">
        <v>3.4622355580000002</v>
      </c>
      <c r="G75" s="35"/>
      <c r="H75" t="s">
        <v>116</v>
      </c>
      <c r="I75">
        <v>3.1555255579999999</v>
      </c>
      <c r="Y75" s="104">
        <v>66</v>
      </c>
      <c r="Z75" s="104" t="s">
        <v>0</v>
      </c>
      <c r="AA75" s="104" t="s">
        <v>46</v>
      </c>
      <c r="AB75">
        <v>-1.268672646</v>
      </c>
      <c r="AC75">
        <v>0</v>
      </c>
      <c r="AD75">
        <v>3.1150205309999999</v>
      </c>
      <c r="AE75">
        <v>-2.3733717849999998</v>
      </c>
      <c r="AF75">
        <v>-23.858482649999999</v>
      </c>
    </row>
    <row r="76" spans="1:32" x14ac:dyDescent="0.2">
      <c r="A76" t="s">
        <v>289</v>
      </c>
      <c r="B76">
        <v>-35.901118519999997</v>
      </c>
      <c r="D76" t="s">
        <v>289</v>
      </c>
      <c r="E76">
        <v>-35.067002680000002</v>
      </c>
      <c r="G76" s="35"/>
      <c r="H76" t="s">
        <v>292</v>
      </c>
      <c r="I76">
        <v>-35.901118519999997</v>
      </c>
      <c r="Y76" s="104">
        <v>67</v>
      </c>
      <c r="Z76" s="104" t="s">
        <v>0</v>
      </c>
      <c r="AA76" s="104" t="s">
        <v>47</v>
      </c>
      <c r="AB76">
        <v>-1.377876546</v>
      </c>
      <c r="AC76">
        <v>0</v>
      </c>
      <c r="AD76">
        <v>4.7795786900000001</v>
      </c>
      <c r="AE76">
        <v>-3.1860912109999999</v>
      </c>
      <c r="AF76">
        <v>-26.502345309999999</v>
      </c>
    </row>
    <row r="77" spans="1:32" x14ac:dyDescent="0.2">
      <c r="A77" t="s">
        <v>290</v>
      </c>
      <c r="B77">
        <v>-4.1185513890000003</v>
      </c>
      <c r="D77" t="s">
        <v>290</v>
      </c>
      <c r="E77">
        <v>-3.811841389</v>
      </c>
      <c r="G77" s="35"/>
      <c r="H77" t="s">
        <v>254</v>
      </c>
      <c r="I77">
        <v>-4.1185513890000003</v>
      </c>
      <c r="Y77" s="104">
        <v>68</v>
      </c>
      <c r="Z77" s="104" t="s">
        <v>0</v>
      </c>
      <c r="AA77" s="105" t="s">
        <v>48</v>
      </c>
      <c r="AB77">
        <v>-2.149480611</v>
      </c>
      <c r="AC77">
        <v>0</v>
      </c>
      <c r="AD77">
        <v>-4.6042711619999999</v>
      </c>
      <c r="AE77">
        <v>-4.3379881820000001</v>
      </c>
      <c r="AF77">
        <v>-35.290378789999998</v>
      </c>
    </row>
    <row r="78" spans="1:32" x14ac:dyDescent="0.2">
      <c r="A78" s="11">
        <v>0.45833333333333331</v>
      </c>
      <c r="D78" s="11">
        <v>0.45833333333333331</v>
      </c>
      <c r="G78" s="35">
        <v>11</v>
      </c>
      <c r="Y78" s="104">
        <v>69</v>
      </c>
      <c r="Z78" s="104" t="s">
        <v>198</v>
      </c>
      <c r="AA78" s="104" t="s">
        <v>45</v>
      </c>
      <c r="AB78">
        <v>-5.546735913</v>
      </c>
      <c r="AC78">
        <v>0</v>
      </c>
      <c r="AD78">
        <v>0.61389122460000001</v>
      </c>
      <c r="AE78">
        <v>-31.475302790000001</v>
      </c>
      <c r="AF78">
        <v>-0.99795103760000003</v>
      </c>
    </row>
    <row r="79" spans="1:32" x14ac:dyDescent="0.2">
      <c r="A79" t="s">
        <v>15</v>
      </c>
      <c r="D79" t="s">
        <v>15</v>
      </c>
      <c r="G79" s="35"/>
      <c r="Y79" s="104">
        <v>70</v>
      </c>
      <c r="Z79" s="104" t="s">
        <v>198</v>
      </c>
      <c r="AA79" s="104" t="s">
        <v>46</v>
      </c>
      <c r="AB79">
        <v>-4.1030931769999999</v>
      </c>
      <c r="AC79">
        <v>0</v>
      </c>
      <c r="AD79">
        <v>2.5372598079999999</v>
      </c>
      <c r="AE79">
        <v>-34.692091220000002</v>
      </c>
      <c r="AF79">
        <v>-4.7087824319999996</v>
      </c>
    </row>
    <row r="80" spans="1:32" x14ac:dyDescent="0.2">
      <c r="A80" t="s">
        <v>286</v>
      </c>
      <c r="B80">
        <v>-0.81382444720000002</v>
      </c>
      <c r="D80" t="s">
        <v>286</v>
      </c>
      <c r="E80">
        <v>-0.4166544472</v>
      </c>
      <c r="G80" s="35"/>
      <c r="H80" t="s">
        <v>13</v>
      </c>
      <c r="I80">
        <v>-0.81382444720000002</v>
      </c>
      <c r="K80" t="str">
        <f t="array" ref="K80:O81">TRANSPOSE(H80:I84)</f>
        <v>PT</v>
      </c>
      <c r="L80" t="str">
        <v>car</v>
      </c>
      <c r="M80" t="str">
        <v>bike</v>
      </c>
      <c r="N80" t="str">
        <v>tele</v>
      </c>
      <c r="O80" t="str">
        <v>walk</v>
      </c>
      <c r="R80">
        <f t="array" ref="R80:V80">TRANSPOSE(I80:I84)</f>
        <v>-0.81382444720000002</v>
      </c>
      <c r="S80">
        <v>0</v>
      </c>
      <c r="T80">
        <v>9.0971450160000007</v>
      </c>
      <c r="U80">
        <v>-27.31355215</v>
      </c>
      <c r="V80">
        <v>-6.7104982450000001</v>
      </c>
      <c r="Y80" s="104">
        <v>71</v>
      </c>
      <c r="Z80" s="104" t="s">
        <v>198</v>
      </c>
      <c r="AA80" s="104" t="s">
        <v>47</v>
      </c>
      <c r="AB80">
        <v>-2.6189423600000001</v>
      </c>
      <c r="AC80">
        <v>0</v>
      </c>
      <c r="AD80">
        <v>8.9662508110000001</v>
      </c>
      <c r="AE80">
        <v>-36.010544660000001</v>
      </c>
      <c r="AF80">
        <v>-7.7643459760000004</v>
      </c>
    </row>
    <row r="81" spans="1:32" x14ac:dyDescent="0.2">
      <c r="A81" t="s">
        <v>287</v>
      </c>
      <c r="B81">
        <v>0</v>
      </c>
      <c r="D81" t="s">
        <v>287</v>
      </c>
      <c r="E81">
        <v>0</v>
      </c>
      <c r="G81" s="35"/>
      <c r="H81" t="s">
        <v>115</v>
      </c>
      <c r="I81">
        <v>0</v>
      </c>
      <c r="K81">
        <v>-0.81382444720000002</v>
      </c>
      <c r="L81">
        <v>0</v>
      </c>
      <c r="M81">
        <v>9.0971450160000007</v>
      </c>
      <c r="N81">
        <v>-27.31355215</v>
      </c>
      <c r="O81">
        <v>-6.7104982450000001</v>
      </c>
      <c r="Y81" s="104">
        <v>72</v>
      </c>
      <c r="Z81" s="104" t="s">
        <v>198</v>
      </c>
      <c r="AA81" s="105" t="s">
        <v>48</v>
      </c>
      <c r="AB81">
        <v>-4.4789726820000002</v>
      </c>
      <c r="AC81">
        <v>0</v>
      </c>
      <c r="AD81">
        <v>-4.0644037119999998</v>
      </c>
      <c r="AE81">
        <v>-13.57065057</v>
      </c>
      <c r="AF81">
        <v>-13.570650560000001</v>
      </c>
    </row>
    <row r="82" spans="1:32" x14ac:dyDescent="0.2">
      <c r="A82" t="s">
        <v>288</v>
      </c>
      <c r="B82">
        <v>9.0971450160000007</v>
      </c>
      <c r="D82" t="s">
        <v>288</v>
      </c>
      <c r="E82">
        <v>9.4943150159999998</v>
      </c>
      <c r="G82" s="35"/>
      <c r="H82" t="s">
        <v>116</v>
      </c>
      <c r="I82">
        <v>9.0971450160000007</v>
      </c>
      <c r="Y82" s="104">
        <v>73</v>
      </c>
      <c r="Z82" s="104" t="s">
        <v>199</v>
      </c>
      <c r="AA82" s="104" t="s">
        <v>45</v>
      </c>
      <c r="AB82">
        <v>-6.0667746259999999</v>
      </c>
      <c r="AC82">
        <v>0</v>
      </c>
      <c r="AD82">
        <v>0.1837725871</v>
      </c>
      <c r="AE82">
        <v>-32.269416749999998</v>
      </c>
      <c r="AF82">
        <v>-1.948163729</v>
      </c>
    </row>
    <row r="83" spans="1:32" x14ac:dyDescent="0.2">
      <c r="A83" t="s">
        <v>289</v>
      </c>
      <c r="B83">
        <v>-27.31355215</v>
      </c>
      <c r="D83" t="s">
        <v>289</v>
      </c>
      <c r="E83">
        <v>-35.738978979999999</v>
      </c>
      <c r="G83" s="35"/>
      <c r="H83" t="s">
        <v>292</v>
      </c>
      <c r="I83">
        <v>-27.31355215</v>
      </c>
      <c r="Y83" s="104">
        <v>74</v>
      </c>
      <c r="Z83" s="104" t="s">
        <v>199</v>
      </c>
      <c r="AA83" s="104" t="s">
        <v>46</v>
      </c>
      <c r="AB83">
        <v>-3.9906330410000002</v>
      </c>
      <c r="AC83">
        <v>0</v>
      </c>
      <c r="AD83">
        <v>1.8078076169999999</v>
      </c>
      <c r="AE83">
        <v>-25.175728660000001</v>
      </c>
      <c r="AF83">
        <v>-6.8375285100000003</v>
      </c>
    </row>
    <row r="84" spans="1:32" x14ac:dyDescent="0.2">
      <c r="A84" t="s">
        <v>290</v>
      </c>
      <c r="B84">
        <v>-6.7104982450000001</v>
      </c>
      <c r="D84" t="s">
        <v>290</v>
      </c>
      <c r="E84">
        <v>-6.3133282450000001</v>
      </c>
      <c r="G84" s="35"/>
      <c r="H84" t="s">
        <v>254</v>
      </c>
      <c r="I84">
        <v>-6.7104982450000001</v>
      </c>
      <c r="Y84" s="104">
        <v>75</v>
      </c>
      <c r="Z84" s="104" t="s">
        <v>199</v>
      </c>
      <c r="AA84" s="104" t="s">
        <v>47</v>
      </c>
      <c r="AB84">
        <v>-3.2178143079999999</v>
      </c>
      <c r="AC84">
        <v>0</v>
      </c>
      <c r="AD84">
        <v>6.0957134689999997</v>
      </c>
      <c r="AE84">
        <v>-33.089873130000001</v>
      </c>
      <c r="AF84">
        <v>-32.308635709999997</v>
      </c>
    </row>
    <row r="85" spans="1:32" x14ac:dyDescent="0.2">
      <c r="A85" s="11">
        <v>0.5</v>
      </c>
      <c r="D85" s="11">
        <v>0.5</v>
      </c>
      <c r="G85" s="35">
        <v>12</v>
      </c>
      <c r="Y85" s="104">
        <v>76</v>
      </c>
      <c r="Z85" s="104" t="s">
        <v>199</v>
      </c>
      <c r="AA85" s="105" t="s">
        <v>48</v>
      </c>
      <c r="AB85">
        <v>-2.3197748389999999</v>
      </c>
      <c r="AC85">
        <v>0</v>
      </c>
      <c r="AD85">
        <v>5.0546019439999998</v>
      </c>
      <c r="AE85">
        <v>-37.081860069999998</v>
      </c>
      <c r="AF85">
        <v>-32.061453649999997</v>
      </c>
    </row>
    <row r="86" spans="1:32" x14ac:dyDescent="0.2">
      <c r="A86" t="s">
        <v>15</v>
      </c>
      <c r="D86" t="s">
        <v>15</v>
      </c>
      <c r="G86" s="35"/>
      <c r="Y86" s="104">
        <v>77</v>
      </c>
      <c r="Z86" s="104" t="s">
        <v>200</v>
      </c>
      <c r="AA86" s="104" t="s">
        <v>45</v>
      </c>
      <c r="AB86">
        <v>-5.6638644319999996</v>
      </c>
      <c r="AC86">
        <v>0</v>
      </c>
      <c r="AD86">
        <v>0.16077069120000001</v>
      </c>
      <c r="AE86">
        <v>-30.534858450000002</v>
      </c>
      <c r="AF86">
        <v>-2.191751676</v>
      </c>
    </row>
    <row r="87" spans="1:32" x14ac:dyDescent="0.2">
      <c r="A87" t="s">
        <v>286</v>
      </c>
      <c r="B87">
        <v>-3.2230663740000001</v>
      </c>
      <c r="D87" t="s">
        <v>286</v>
      </c>
      <c r="E87">
        <v>-2.099628955</v>
      </c>
      <c r="G87" s="35"/>
      <c r="H87" t="s">
        <v>13</v>
      </c>
      <c r="I87">
        <v>-3.2230663740000001</v>
      </c>
      <c r="K87" t="str">
        <f t="array" ref="K87:O88">TRANSPOSE(H87:I91)</f>
        <v>PT</v>
      </c>
      <c r="L87" t="str">
        <v>car</v>
      </c>
      <c r="M87" t="str">
        <v>bike</v>
      </c>
      <c r="N87" t="str">
        <v>tele</v>
      </c>
      <c r="O87" t="str">
        <v>walk</v>
      </c>
      <c r="R87">
        <f t="array" ref="R87:V87">TRANSPOSE(I87:I91)</f>
        <v>-3.2230663740000001</v>
      </c>
      <c r="S87">
        <v>0</v>
      </c>
      <c r="T87">
        <v>0.24301693699999999</v>
      </c>
      <c r="U87">
        <v>-14.13378054</v>
      </c>
      <c r="V87">
        <v>-14.1115963</v>
      </c>
      <c r="Y87" s="104">
        <v>78</v>
      </c>
      <c r="Z87" s="104" t="s">
        <v>200</v>
      </c>
      <c r="AA87" s="104" t="s">
        <v>46</v>
      </c>
      <c r="AB87">
        <v>-4.3121627829999998</v>
      </c>
      <c r="AC87">
        <v>0</v>
      </c>
      <c r="AD87">
        <v>0.94845630660000002</v>
      </c>
      <c r="AE87">
        <v>-35.856676299999997</v>
      </c>
      <c r="AF87">
        <v>-6.2848644560000002</v>
      </c>
    </row>
    <row r="88" spans="1:32" x14ac:dyDescent="0.2">
      <c r="A88" t="s">
        <v>287</v>
      </c>
      <c r="B88">
        <v>0</v>
      </c>
      <c r="D88" t="s">
        <v>287</v>
      </c>
      <c r="E88">
        <v>0</v>
      </c>
      <c r="G88" s="35"/>
      <c r="H88" t="s">
        <v>115</v>
      </c>
      <c r="I88">
        <v>0</v>
      </c>
      <c r="K88">
        <v>-3.2230663740000001</v>
      </c>
      <c r="L88">
        <v>0</v>
      </c>
      <c r="M88">
        <v>0.24301693699999999</v>
      </c>
      <c r="N88">
        <v>-14.13378054</v>
      </c>
      <c r="O88">
        <v>-14.1115963</v>
      </c>
      <c r="Y88" s="104">
        <v>79</v>
      </c>
      <c r="Z88" s="104" t="s">
        <v>200</v>
      </c>
      <c r="AA88" s="104" t="s">
        <v>47</v>
      </c>
      <c r="AB88">
        <v>-2.5924778559999999</v>
      </c>
      <c r="AC88">
        <v>0</v>
      </c>
      <c r="AD88">
        <v>4.5368129970000002</v>
      </c>
      <c r="AE88">
        <v>-34.281770469999998</v>
      </c>
      <c r="AF88">
        <v>-33.860074969999999</v>
      </c>
    </row>
    <row r="89" spans="1:32" x14ac:dyDescent="0.2">
      <c r="A89" t="s">
        <v>288</v>
      </c>
      <c r="B89">
        <v>0.24301693699999999</v>
      </c>
      <c r="D89" t="s">
        <v>288</v>
      </c>
      <c r="E89">
        <v>37.223121900000002</v>
      </c>
      <c r="G89" s="35"/>
      <c r="H89" t="s">
        <v>116</v>
      </c>
      <c r="I89">
        <v>0.24301693699999999</v>
      </c>
      <c r="Y89" s="105">
        <v>80</v>
      </c>
      <c r="Z89" s="105" t="s">
        <v>200</v>
      </c>
      <c r="AA89" s="105" t="s">
        <v>48</v>
      </c>
      <c r="AB89">
        <v>-0.46122086810000001</v>
      </c>
      <c r="AC89">
        <v>0</v>
      </c>
      <c r="AD89">
        <v>6.0471616829999997</v>
      </c>
      <c r="AE89">
        <v>-39.070373969999999</v>
      </c>
      <c r="AF89">
        <v>-35.941447879999998</v>
      </c>
    </row>
    <row r="90" spans="1:32" x14ac:dyDescent="0.2">
      <c r="A90" t="s">
        <v>289</v>
      </c>
      <c r="B90">
        <v>-14.13378054</v>
      </c>
      <c r="D90" t="s">
        <v>289</v>
      </c>
      <c r="E90">
        <v>-38.916140900000002</v>
      </c>
      <c r="G90" s="35"/>
      <c r="H90" t="s">
        <v>292</v>
      </c>
      <c r="I90">
        <v>-14.13378054</v>
      </c>
      <c r="Y90" s="104">
        <v>81</v>
      </c>
      <c r="Z90" s="104" t="s">
        <v>197</v>
      </c>
      <c r="AA90" s="104" t="s">
        <v>45</v>
      </c>
      <c r="AB90">
        <v>-4.3146240650000003</v>
      </c>
      <c r="AC90">
        <v>0</v>
      </c>
      <c r="AD90">
        <v>0.60740305729999999</v>
      </c>
      <c r="AE90">
        <v>-2.5591842979999999</v>
      </c>
      <c r="AF90">
        <v>-1.9281810770000001</v>
      </c>
    </row>
    <row r="91" spans="1:32" x14ac:dyDescent="0.2">
      <c r="A91" t="s">
        <v>290</v>
      </c>
      <c r="B91">
        <v>-14.1115963</v>
      </c>
      <c r="D91" t="s">
        <v>290</v>
      </c>
      <c r="E91">
        <v>-16.786430920000001</v>
      </c>
      <c r="G91" s="35"/>
      <c r="H91" t="s">
        <v>254</v>
      </c>
      <c r="I91">
        <v>-14.1115963</v>
      </c>
      <c r="Y91" s="104">
        <v>82</v>
      </c>
      <c r="Z91" s="104" t="s">
        <v>197</v>
      </c>
      <c r="AA91" s="104" t="s">
        <v>46</v>
      </c>
      <c r="AB91">
        <v>-4.2600369169999999</v>
      </c>
      <c r="AC91">
        <v>0</v>
      </c>
      <c r="AD91">
        <v>1.222132094</v>
      </c>
      <c r="AE91">
        <v>-2.5588173790000002</v>
      </c>
      <c r="AF91">
        <v>-6.5944017199999996</v>
      </c>
    </row>
    <row r="92" spans="1:32" x14ac:dyDescent="0.2">
      <c r="A92" s="11">
        <v>0.54166666666666663</v>
      </c>
      <c r="D92" s="11">
        <v>0.54166666666666663</v>
      </c>
      <c r="G92" s="35">
        <v>13</v>
      </c>
      <c r="Y92" s="104">
        <v>83</v>
      </c>
      <c r="Z92" s="104" t="s">
        <v>197</v>
      </c>
      <c r="AA92" s="104" t="s">
        <v>47</v>
      </c>
      <c r="AB92">
        <v>-3.3027629969999999</v>
      </c>
      <c r="AC92">
        <v>0</v>
      </c>
      <c r="AD92">
        <v>2.9512393299999999</v>
      </c>
      <c r="AE92">
        <v>-3.0970273239999999</v>
      </c>
      <c r="AF92">
        <v>-24.61231613</v>
      </c>
    </row>
    <row r="93" spans="1:32" x14ac:dyDescent="0.2">
      <c r="A93" t="s">
        <v>15</v>
      </c>
      <c r="D93" t="s">
        <v>15</v>
      </c>
      <c r="G93" s="35"/>
      <c r="Y93" s="104">
        <v>84</v>
      </c>
      <c r="Z93" s="104" t="s">
        <v>197</v>
      </c>
      <c r="AA93" s="105" t="s">
        <v>48</v>
      </c>
      <c r="AB93">
        <v>-3.1073992910000001</v>
      </c>
      <c r="AC93">
        <v>0</v>
      </c>
      <c r="AD93">
        <v>0.55875512350000001</v>
      </c>
      <c r="AE93">
        <v>-4.3834879009999996</v>
      </c>
      <c r="AF93">
        <v>-25.242201680000001</v>
      </c>
    </row>
    <row r="94" spans="1:32" x14ac:dyDescent="0.2">
      <c r="A94" t="s">
        <v>286</v>
      </c>
      <c r="B94">
        <v>-2.1736246440000002</v>
      </c>
      <c r="D94" t="s">
        <v>286</v>
      </c>
      <c r="E94">
        <v>-2.1332526440000001</v>
      </c>
      <c r="G94" s="35"/>
      <c r="H94" t="s">
        <v>13</v>
      </c>
      <c r="I94">
        <v>-2.1736246440000002</v>
      </c>
      <c r="K94" t="str">
        <f t="array" ref="K94:O95">TRANSPOSE(H94:I98)</f>
        <v>PT</v>
      </c>
      <c r="L94" t="str">
        <v>car</v>
      </c>
      <c r="M94" t="str">
        <v>bike</v>
      </c>
      <c r="N94" t="str">
        <v>tele</v>
      </c>
      <c r="O94" t="str">
        <v>walk</v>
      </c>
      <c r="R94">
        <f t="array" ref="R94:V94">TRANSPOSE(I94:I98)</f>
        <v>-2.1736246440000002</v>
      </c>
      <c r="S94">
        <v>0</v>
      </c>
      <c r="T94">
        <v>0.91272279889999997</v>
      </c>
      <c r="U94">
        <v>-33.575462129999998</v>
      </c>
      <c r="V94">
        <v>-0.51199824039999997</v>
      </c>
      <c r="Y94" s="104">
        <v>85</v>
      </c>
      <c r="Z94" s="104" t="s">
        <v>0</v>
      </c>
      <c r="AA94" s="104" t="s">
        <v>45</v>
      </c>
      <c r="AB94">
        <v>-3.207164063</v>
      </c>
      <c r="AC94">
        <v>0</v>
      </c>
      <c r="AD94">
        <v>1.1968578110000001</v>
      </c>
      <c r="AE94">
        <v>-2.3612469319999998</v>
      </c>
      <c r="AF94">
        <v>-0.99745441639999999</v>
      </c>
    </row>
    <row r="95" spans="1:32" x14ac:dyDescent="0.2">
      <c r="A95" t="s">
        <v>287</v>
      </c>
      <c r="B95">
        <v>0</v>
      </c>
      <c r="D95" t="s">
        <v>287</v>
      </c>
      <c r="E95">
        <v>0</v>
      </c>
      <c r="G95" s="35"/>
      <c r="H95" t="s">
        <v>115</v>
      </c>
      <c r="I95">
        <v>0</v>
      </c>
      <c r="K95">
        <v>-2.1736246440000002</v>
      </c>
      <c r="L95">
        <v>0</v>
      </c>
      <c r="M95">
        <v>0.91272279889999997</v>
      </c>
      <c r="N95">
        <v>-33.575462129999998</v>
      </c>
      <c r="O95">
        <v>-0.51199824039999997</v>
      </c>
      <c r="Y95" s="104">
        <v>86</v>
      </c>
      <c r="Z95" s="104" t="s">
        <v>0</v>
      </c>
      <c r="AA95" s="104" t="s">
        <v>46</v>
      </c>
      <c r="AB95">
        <v>-2.294490406</v>
      </c>
      <c r="AC95">
        <v>0</v>
      </c>
      <c r="AD95">
        <v>3.3516379519999999</v>
      </c>
      <c r="AE95">
        <v>-1.4122704509999999</v>
      </c>
      <c r="AF95">
        <v>-23.650534780000001</v>
      </c>
    </row>
    <row r="96" spans="1:32" x14ac:dyDescent="0.2">
      <c r="A96" t="s">
        <v>288</v>
      </c>
      <c r="B96">
        <v>0.91272279889999997</v>
      </c>
      <c r="D96" t="s">
        <v>288</v>
      </c>
      <c r="E96">
        <v>0.95309479890000004</v>
      </c>
      <c r="G96" s="35"/>
      <c r="H96" t="s">
        <v>116</v>
      </c>
      <c r="I96">
        <v>0.91272279889999997</v>
      </c>
      <c r="Y96" s="104">
        <v>87</v>
      </c>
      <c r="Z96" s="104" t="s">
        <v>0</v>
      </c>
      <c r="AA96" s="104" t="s">
        <v>47</v>
      </c>
      <c r="AB96">
        <v>-0.35827630179999997</v>
      </c>
      <c r="AC96">
        <v>0</v>
      </c>
      <c r="AD96">
        <v>5.218101506</v>
      </c>
      <c r="AE96">
        <v>-1.932815409</v>
      </c>
      <c r="AF96">
        <v>-24.10959064</v>
      </c>
    </row>
    <row r="97" spans="1:32" x14ac:dyDescent="0.2">
      <c r="A97" t="s">
        <v>289</v>
      </c>
      <c r="B97">
        <v>-33.575462129999998</v>
      </c>
      <c r="D97" t="s">
        <v>289</v>
      </c>
      <c r="E97">
        <v>-33.491374499999999</v>
      </c>
      <c r="G97" s="35"/>
      <c r="H97" t="s">
        <v>292</v>
      </c>
      <c r="I97">
        <v>-33.575462129999998</v>
      </c>
      <c r="Y97" s="104">
        <v>88</v>
      </c>
      <c r="Z97" s="104" t="s">
        <v>0</v>
      </c>
      <c r="AA97" s="105" t="s">
        <v>48</v>
      </c>
      <c r="AB97">
        <v>-2.380862128</v>
      </c>
      <c r="AC97">
        <v>0</v>
      </c>
      <c r="AD97">
        <v>-10.468757610000001</v>
      </c>
      <c r="AE97">
        <v>-3.651227671</v>
      </c>
      <c r="AF97">
        <v>-29.020509310000001</v>
      </c>
    </row>
    <row r="98" spans="1:32" x14ac:dyDescent="0.2">
      <c r="A98" t="s">
        <v>290</v>
      </c>
      <c r="B98">
        <v>-0.51199824039999997</v>
      </c>
      <c r="D98" t="s">
        <v>290</v>
      </c>
      <c r="E98">
        <v>-0.47162624040000001</v>
      </c>
      <c r="G98" s="35"/>
      <c r="H98" t="s">
        <v>254</v>
      </c>
      <c r="I98">
        <v>-0.51199824039999997</v>
      </c>
      <c r="Y98" s="104">
        <v>89</v>
      </c>
      <c r="Z98" s="104" t="s">
        <v>198</v>
      </c>
      <c r="AA98" s="104" t="s">
        <v>45</v>
      </c>
      <c r="AB98">
        <v>-5.1279557760000003</v>
      </c>
      <c r="AC98">
        <v>0</v>
      </c>
      <c r="AD98">
        <v>0.47145213219999998</v>
      </c>
      <c r="AE98">
        <v>-32.713625739999998</v>
      </c>
      <c r="AF98">
        <v>-0.96095186830000001</v>
      </c>
    </row>
    <row r="99" spans="1:32" x14ac:dyDescent="0.2">
      <c r="A99" s="11">
        <v>0.58333333333333337</v>
      </c>
      <c r="D99" s="11">
        <v>0.58333333333333337</v>
      </c>
      <c r="G99" s="35">
        <v>14</v>
      </c>
      <c r="Y99" s="104">
        <v>90</v>
      </c>
      <c r="Z99" s="104" t="s">
        <v>198</v>
      </c>
      <c r="AA99" s="104" t="s">
        <v>46</v>
      </c>
      <c r="AB99">
        <v>-3.3942869400000002</v>
      </c>
      <c r="AC99">
        <v>0</v>
      </c>
      <c r="AD99">
        <v>2.3625718080000002</v>
      </c>
      <c r="AE99">
        <v>-35.521797820000003</v>
      </c>
      <c r="AF99">
        <v>-4.7099413769999998</v>
      </c>
    </row>
    <row r="100" spans="1:32" x14ac:dyDescent="0.2">
      <c r="A100" t="s">
        <v>15</v>
      </c>
      <c r="D100" t="s">
        <v>15</v>
      </c>
      <c r="G100" s="35"/>
      <c r="Y100" s="104">
        <v>91</v>
      </c>
      <c r="Z100" s="104" t="s">
        <v>198</v>
      </c>
      <c r="AA100" s="104" t="s">
        <v>47</v>
      </c>
      <c r="AB100">
        <v>-2.3449642690000001</v>
      </c>
      <c r="AC100">
        <v>0</v>
      </c>
      <c r="AD100">
        <v>8.7611906079999997</v>
      </c>
      <c r="AE100">
        <v>-36.626381189999996</v>
      </c>
      <c r="AF100">
        <v>-7.7296875590000003</v>
      </c>
    </row>
    <row r="101" spans="1:32" x14ac:dyDescent="0.2">
      <c r="A101" t="s">
        <v>286</v>
      </c>
      <c r="B101">
        <v>-1.455647691</v>
      </c>
      <c r="D101" t="s">
        <v>286</v>
      </c>
      <c r="E101">
        <v>-1.3830576910000001</v>
      </c>
      <c r="G101" s="35"/>
      <c r="H101" t="s">
        <v>13</v>
      </c>
      <c r="I101">
        <v>-1.455647691</v>
      </c>
      <c r="K101" t="str">
        <f t="array" ref="K101:O102">TRANSPOSE(H101:I105)</f>
        <v>PT</v>
      </c>
      <c r="L101" t="str">
        <v>car</v>
      </c>
      <c r="M101" t="str">
        <v>bike</v>
      </c>
      <c r="N101" t="str">
        <v>tele</v>
      </c>
      <c r="O101" t="str">
        <v>walk</v>
      </c>
      <c r="R101">
        <f t="array" ref="R101:V101">TRANSPOSE(I101:I105)</f>
        <v>-1.455647691</v>
      </c>
      <c r="S101">
        <v>0</v>
      </c>
      <c r="T101">
        <v>2.2992189839999999</v>
      </c>
      <c r="U101">
        <v>-34.460240120000002</v>
      </c>
      <c r="V101">
        <v>-5.0005190009999998</v>
      </c>
      <c r="Y101" s="104">
        <v>92</v>
      </c>
      <c r="Z101" s="104" t="s">
        <v>198</v>
      </c>
      <c r="AA101" s="105" t="s">
        <v>48</v>
      </c>
      <c r="AB101">
        <v>-4.5350751880000004</v>
      </c>
      <c r="AC101">
        <v>0</v>
      </c>
      <c r="AD101">
        <v>1.7452823740000001</v>
      </c>
      <c r="AE101">
        <v>-13.195397610000001</v>
      </c>
      <c r="AF101">
        <v>-13.164968399999999</v>
      </c>
    </row>
    <row r="102" spans="1:32" x14ac:dyDescent="0.2">
      <c r="A102" t="s">
        <v>287</v>
      </c>
      <c r="B102">
        <v>0</v>
      </c>
      <c r="D102" t="s">
        <v>287</v>
      </c>
      <c r="E102">
        <v>0</v>
      </c>
      <c r="G102" s="35"/>
      <c r="H102" t="s">
        <v>115</v>
      </c>
      <c r="I102">
        <v>0</v>
      </c>
      <c r="K102">
        <v>-1.455647691</v>
      </c>
      <c r="L102">
        <v>0</v>
      </c>
      <c r="M102">
        <v>2.2992189839999999</v>
      </c>
      <c r="N102">
        <v>-34.460240120000002</v>
      </c>
      <c r="O102">
        <v>-5.0005190009999998</v>
      </c>
      <c r="Y102" s="104">
        <v>93</v>
      </c>
      <c r="Z102" s="104" t="s">
        <v>199</v>
      </c>
      <c r="AA102" s="104" t="s">
        <v>45</v>
      </c>
      <c r="AB102">
        <v>-6.4930066560000004</v>
      </c>
      <c r="AC102">
        <v>0</v>
      </c>
      <c r="AD102">
        <v>0.1494828003</v>
      </c>
      <c r="AE102">
        <v>-33.289855879999998</v>
      </c>
      <c r="AF102">
        <v>-2.0540731760000002</v>
      </c>
    </row>
    <row r="103" spans="1:32" x14ac:dyDescent="0.2">
      <c r="A103" t="s">
        <v>288</v>
      </c>
      <c r="B103">
        <v>2.2992189839999999</v>
      </c>
      <c r="D103" t="s">
        <v>288</v>
      </c>
      <c r="E103">
        <v>2.3718089839999998</v>
      </c>
      <c r="G103" s="35"/>
      <c r="H103" t="s">
        <v>116</v>
      </c>
      <c r="I103">
        <v>2.2992189839999999</v>
      </c>
      <c r="Y103" s="104">
        <v>94</v>
      </c>
      <c r="Z103" s="104" t="s">
        <v>199</v>
      </c>
      <c r="AA103" s="104" t="s">
        <v>46</v>
      </c>
      <c r="AB103">
        <v>-3.9002686660000001</v>
      </c>
      <c r="AC103">
        <v>0</v>
      </c>
      <c r="AD103">
        <v>1.5418678320000001</v>
      </c>
      <c r="AE103">
        <v>-33.498163300000002</v>
      </c>
      <c r="AF103">
        <v>-33.079778599999997</v>
      </c>
    </row>
    <row r="104" spans="1:32" x14ac:dyDescent="0.2">
      <c r="A104" t="s">
        <v>289</v>
      </c>
      <c r="B104">
        <v>-34.460240120000002</v>
      </c>
      <c r="D104" t="s">
        <v>289</v>
      </c>
      <c r="E104">
        <v>-34.956353270000001</v>
      </c>
      <c r="G104" s="35"/>
      <c r="H104" t="s">
        <v>292</v>
      </c>
      <c r="I104">
        <v>-34.460240120000002</v>
      </c>
      <c r="Y104" s="104">
        <v>95</v>
      </c>
      <c r="Z104" s="104" t="s">
        <v>199</v>
      </c>
      <c r="AA104" s="104" t="s">
        <v>47</v>
      </c>
      <c r="AB104">
        <v>-3.6105430310000002</v>
      </c>
      <c r="AC104">
        <v>0</v>
      </c>
      <c r="AD104">
        <v>5.9465894749999997</v>
      </c>
      <c r="AE104">
        <v>-28.670933040000001</v>
      </c>
      <c r="AF104">
        <v>-26.98842277</v>
      </c>
    </row>
    <row r="105" spans="1:32" x14ac:dyDescent="0.2">
      <c r="A105" t="s">
        <v>290</v>
      </c>
      <c r="B105">
        <v>-5.0005190009999998</v>
      </c>
      <c r="D105" t="s">
        <v>290</v>
      </c>
      <c r="E105">
        <v>-4.9279290009999999</v>
      </c>
      <c r="G105" s="35"/>
      <c r="H105" t="s">
        <v>254</v>
      </c>
      <c r="I105">
        <v>-5.0005190009999998</v>
      </c>
      <c r="Y105" s="104">
        <v>96</v>
      </c>
      <c r="Z105" s="104" t="s">
        <v>199</v>
      </c>
      <c r="AA105" s="105" t="s">
        <v>48</v>
      </c>
      <c r="AB105">
        <v>-2.8717985860000002</v>
      </c>
      <c r="AC105">
        <v>0</v>
      </c>
      <c r="AD105">
        <v>1.000339214</v>
      </c>
      <c r="AE105">
        <v>-37.427865539999999</v>
      </c>
      <c r="AF105">
        <v>-31.479560769999999</v>
      </c>
    </row>
    <row r="106" spans="1:32" x14ac:dyDescent="0.2">
      <c r="A106" s="11">
        <v>0.625</v>
      </c>
      <c r="D106" s="11">
        <v>0.625</v>
      </c>
      <c r="G106" s="35">
        <v>15</v>
      </c>
      <c r="Y106" s="104">
        <v>97</v>
      </c>
      <c r="Z106" s="104" t="s">
        <v>200</v>
      </c>
      <c r="AA106" s="104" t="s">
        <v>45</v>
      </c>
      <c r="AB106">
        <v>-4.9187800169999996</v>
      </c>
      <c r="AC106">
        <v>0</v>
      </c>
      <c r="AD106">
        <v>-0.1235424323</v>
      </c>
      <c r="AE106">
        <v>-34.109598830000003</v>
      </c>
      <c r="AF106">
        <v>-2.408971969</v>
      </c>
    </row>
    <row r="107" spans="1:32" x14ac:dyDescent="0.2">
      <c r="A107" t="s">
        <v>15</v>
      </c>
      <c r="D107" t="s">
        <v>15</v>
      </c>
      <c r="G107" s="35"/>
      <c r="Y107" s="104">
        <v>98</v>
      </c>
      <c r="Z107" s="104" t="s">
        <v>200</v>
      </c>
      <c r="AA107" s="104" t="s">
        <v>46</v>
      </c>
      <c r="AB107">
        <v>-32.609787490000002</v>
      </c>
      <c r="AC107">
        <v>0</v>
      </c>
      <c r="AD107">
        <v>0.56706086980000003</v>
      </c>
      <c r="AE107">
        <v>-34.561494549999999</v>
      </c>
      <c r="AF107">
        <v>-35.914444879999998</v>
      </c>
    </row>
    <row r="108" spans="1:32" x14ac:dyDescent="0.2">
      <c r="A108" t="s">
        <v>286</v>
      </c>
      <c r="B108">
        <v>-1.2790326839999999</v>
      </c>
      <c r="D108" t="s">
        <v>286</v>
      </c>
      <c r="E108">
        <v>-1.185022684</v>
      </c>
      <c r="G108" s="35"/>
      <c r="H108" t="s">
        <v>13</v>
      </c>
      <c r="I108">
        <v>-1.2790326839999999</v>
      </c>
      <c r="K108" t="str">
        <f t="array" ref="K108:O109">TRANSPOSE(H108:I112)</f>
        <v>PT</v>
      </c>
      <c r="L108" t="str">
        <v>car</v>
      </c>
      <c r="M108" t="str">
        <v>bike</v>
      </c>
      <c r="N108" t="str">
        <v>tele</v>
      </c>
      <c r="O108" t="str">
        <v>walk</v>
      </c>
      <c r="R108">
        <f t="array" ref="R108:V108">TRANSPOSE(I108:I112)</f>
        <v>-1.2790326839999999</v>
      </c>
      <c r="S108">
        <v>0</v>
      </c>
      <c r="T108">
        <v>5.4686681259999999</v>
      </c>
      <c r="U108">
        <v>-35.916870629999998</v>
      </c>
      <c r="V108">
        <v>-7.3114550349999998</v>
      </c>
      <c r="Y108" s="104">
        <v>99</v>
      </c>
      <c r="Z108" s="104" t="s">
        <v>200</v>
      </c>
      <c r="AA108" s="104" t="s">
        <v>47</v>
      </c>
      <c r="AB108">
        <v>-1.656315915</v>
      </c>
      <c r="AC108">
        <v>0</v>
      </c>
      <c r="AD108">
        <v>6.1203496599999996</v>
      </c>
      <c r="AE108">
        <v>-36.030393709999998</v>
      </c>
      <c r="AF108">
        <v>-35.700920349999997</v>
      </c>
    </row>
    <row r="109" spans="1:32" x14ac:dyDescent="0.2">
      <c r="A109" t="s">
        <v>287</v>
      </c>
      <c r="B109">
        <v>0</v>
      </c>
      <c r="D109" t="s">
        <v>287</v>
      </c>
      <c r="E109">
        <v>0</v>
      </c>
      <c r="G109" s="35"/>
      <c r="H109" t="s">
        <v>115</v>
      </c>
      <c r="I109">
        <v>0</v>
      </c>
      <c r="K109">
        <v>-1.2790326839999999</v>
      </c>
      <c r="L109">
        <v>0</v>
      </c>
      <c r="M109">
        <v>5.4686681259999999</v>
      </c>
      <c r="N109">
        <v>-35.916870629999998</v>
      </c>
      <c r="O109">
        <v>-7.3114550349999998</v>
      </c>
      <c r="Y109" s="104">
        <v>100</v>
      </c>
      <c r="Z109" s="105" t="s">
        <v>200</v>
      </c>
      <c r="AA109" s="105" t="s">
        <v>48</v>
      </c>
      <c r="AB109">
        <v>-2.463503695</v>
      </c>
      <c r="AC109">
        <v>0</v>
      </c>
      <c r="AD109">
        <v>2.5033204379999998</v>
      </c>
      <c r="AE109">
        <v>-38.404136530000002</v>
      </c>
      <c r="AF109">
        <v>-38.011988170000002</v>
      </c>
    </row>
    <row r="110" spans="1:32" x14ac:dyDescent="0.2">
      <c r="A110" t="s">
        <v>288</v>
      </c>
      <c r="B110">
        <v>5.4686681259999999</v>
      </c>
      <c r="D110" t="s">
        <v>288</v>
      </c>
      <c r="E110">
        <v>5.5626781259999998</v>
      </c>
      <c r="G110" s="35"/>
      <c r="H110" t="s">
        <v>116</v>
      </c>
      <c r="I110">
        <v>5.4686681259999999</v>
      </c>
    </row>
    <row r="111" spans="1:32" x14ac:dyDescent="0.2">
      <c r="A111" t="s">
        <v>289</v>
      </c>
      <c r="B111">
        <v>-35.916870629999998</v>
      </c>
      <c r="D111" t="s">
        <v>289</v>
      </c>
      <c r="E111">
        <v>-35.737464289999998</v>
      </c>
      <c r="G111" s="35"/>
      <c r="H111" t="s">
        <v>292</v>
      </c>
      <c r="I111">
        <v>-35.916870629999998</v>
      </c>
    </row>
    <row r="112" spans="1:32" x14ac:dyDescent="0.2">
      <c r="A112" t="s">
        <v>290</v>
      </c>
      <c r="B112">
        <v>-7.3114550349999998</v>
      </c>
      <c r="D112" t="s">
        <v>290</v>
      </c>
      <c r="E112">
        <v>-7.2174450349999999</v>
      </c>
      <c r="G112" s="35"/>
      <c r="H112" t="s">
        <v>254</v>
      </c>
      <c r="I112">
        <v>-7.3114550349999998</v>
      </c>
    </row>
    <row r="113" spans="1:22" x14ac:dyDescent="0.2">
      <c r="A113" s="11">
        <v>0.66666666666666663</v>
      </c>
      <c r="D113" s="11">
        <v>0.66666666666666663</v>
      </c>
      <c r="G113" s="35">
        <v>16</v>
      </c>
    </row>
    <row r="114" spans="1:22" x14ac:dyDescent="0.2">
      <c r="A114" t="s">
        <v>15</v>
      </c>
      <c r="D114" t="s">
        <v>15</v>
      </c>
      <c r="G114" s="35"/>
    </row>
    <row r="115" spans="1:22" x14ac:dyDescent="0.2">
      <c r="A115" t="s">
        <v>286</v>
      </c>
      <c r="B115">
        <v>-1.679183181</v>
      </c>
      <c r="D115" t="s">
        <v>286</v>
      </c>
      <c r="E115">
        <v>-1.4106731809999999</v>
      </c>
      <c r="G115" s="35"/>
      <c r="H115" t="s">
        <v>13</v>
      </c>
      <c r="I115">
        <v>-1.679183181</v>
      </c>
      <c r="K115" t="str">
        <f t="array" ref="K115:O116">TRANSPOSE(H115:I119)</f>
        <v>PT</v>
      </c>
      <c r="L115" t="str">
        <v>car</v>
      </c>
      <c r="M115" t="str">
        <v>bike</v>
      </c>
      <c r="N115" t="str">
        <v>tele</v>
      </c>
      <c r="O115" t="str">
        <v>walk</v>
      </c>
      <c r="R115">
        <f t="array" ref="R115:V115">TRANSPOSE(I115:I119)</f>
        <v>-1.679183181</v>
      </c>
      <c r="S115">
        <v>0</v>
      </c>
      <c r="T115">
        <v>4.7100450570000003</v>
      </c>
      <c r="U115">
        <v>-34.69722015</v>
      </c>
      <c r="V115">
        <v>-29.546593590000001</v>
      </c>
    </row>
    <row r="116" spans="1:22" x14ac:dyDescent="0.2">
      <c r="A116" t="s">
        <v>287</v>
      </c>
      <c r="B116">
        <v>0</v>
      </c>
      <c r="D116" t="s">
        <v>287</v>
      </c>
      <c r="E116">
        <v>0</v>
      </c>
      <c r="G116" s="35"/>
      <c r="H116" t="s">
        <v>115</v>
      </c>
      <c r="I116">
        <v>0</v>
      </c>
      <c r="K116">
        <v>-1.679183181</v>
      </c>
      <c r="L116">
        <v>0</v>
      </c>
      <c r="M116">
        <v>4.7100450570000003</v>
      </c>
      <c r="N116">
        <v>-34.69722015</v>
      </c>
      <c r="O116">
        <v>-29.546593590000001</v>
      </c>
    </row>
    <row r="117" spans="1:22" x14ac:dyDescent="0.2">
      <c r="A117" t="s">
        <v>288</v>
      </c>
      <c r="B117">
        <v>4.7100450570000003</v>
      </c>
      <c r="D117" t="s">
        <v>288</v>
      </c>
      <c r="E117">
        <v>5.545812154</v>
      </c>
      <c r="G117" s="35"/>
      <c r="H117" t="s">
        <v>116</v>
      </c>
      <c r="I117">
        <v>4.7100450570000003</v>
      </c>
    </row>
    <row r="118" spans="1:22" x14ac:dyDescent="0.2">
      <c r="A118" t="s">
        <v>289</v>
      </c>
      <c r="B118">
        <v>-34.69722015</v>
      </c>
      <c r="D118" t="s">
        <v>289</v>
      </c>
      <c r="E118">
        <v>-36.307154509999997</v>
      </c>
      <c r="G118" s="35"/>
      <c r="H118" t="s">
        <v>292</v>
      </c>
      <c r="I118">
        <v>-34.69722015</v>
      </c>
    </row>
    <row r="119" spans="1:22" x14ac:dyDescent="0.2">
      <c r="A119" t="s">
        <v>290</v>
      </c>
      <c r="B119">
        <v>-29.546593590000001</v>
      </c>
      <c r="D119" t="s">
        <v>290</v>
      </c>
      <c r="E119">
        <v>-31.453193030000001</v>
      </c>
      <c r="G119" s="35"/>
      <c r="H119" t="s">
        <v>254</v>
      </c>
      <c r="I119">
        <v>-29.546593590000001</v>
      </c>
    </row>
    <row r="120" spans="1:22" x14ac:dyDescent="0.2">
      <c r="A120" s="11">
        <v>0.70833333333333337</v>
      </c>
      <c r="D120" s="11">
        <v>0.70833333333333337</v>
      </c>
      <c r="G120" s="35">
        <v>17</v>
      </c>
    </row>
    <row r="121" spans="1:22" x14ac:dyDescent="0.2">
      <c r="A121" t="s">
        <v>15</v>
      </c>
      <c r="D121" t="s">
        <v>15</v>
      </c>
      <c r="G121" s="35"/>
    </row>
    <row r="122" spans="1:22" x14ac:dyDescent="0.2">
      <c r="A122" t="s">
        <v>286</v>
      </c>
      <c r="B122">
        <v>-2.6170063109999999</v>
      </c>
      <c r="D122" t="s">
        <v>286</v>
      </c>
      <c r="E122">
        <v>-2.5483733110000002</v>
      </c>
      <c r="G122" s="35"/>
      <c r="H122" t="s">
        <v>13</v>
      </c>
      <c r="I122">
        <v>-2.6170063109999999</v>
      </c>
      <c r="K122" t="str">
        <f t="array" ref="K122:O123">TRANSPOSE(H122:I126)</f>
        <v>PT</v>
      </c>
      <c r="L122" t="str">
        <v>car</v>
      </c>
      <c r="M122" t="str">
        <v>bike</v>
      </c>
      <c r="N122" t="str">
        <v>tele</v>
      </c>
      <c r="O122" t="str">
        <v>walk</v>
      </c>
      <c r="R122">
        <f t="array" ref="R122:V122">TRANSPOSE(I122:I126)</f>
        <v>-2.6170063109999999</v>
      </c>
      <c r="S122">
        <v>0</v>
      </c>
      <c r="T122">
        <v>0.46503644249999998</v>
      </c>
      <c r="U122">
        <v>-27.605924689999998</v>
      </c>
      <c r="V122">
        <v>-1.2675300270000001</v>
      </c>
    </row>
    <row r="123" spans="1:22" x14ac:dyDescent="0.2">
      <c r="A123" t="s">
        <v>287</v>
      </c>
      <c r="B123">
        <v>0</v>
      </c>
      <c r="D123" t="s">
        <v>287</v>
      </c>
      <c r="E123">
        <v>0</v>
      </c>
      <c r="G123" s="35"/>
      <c r="H123" t="s">
        <v>115</v>
      </c>
      <c r="I123">
        <v>0</v>
      </c>
      <c r="K123">
        <v>-2.6170063109999999</v>
      </c>
      <c r="L123">
        <v>0</v>
      </c>
      <c r="M123">
        <v>0.46503644249999998</v>
      </c>
      <c r="N123">
        <v>-27.605924689999998</v>
      </c>
      <c r="O123">
        <v>-1.2675300270000001</v>
      </c>
    </row>
    <row r="124" spans="1:22" x14ac:dyDescent="0.2">
      <c r="A124" t="s">
        <v>288</v>
      </c>
      <c r="B124">
        <v>0.46503644249999998</v>
      </c>
      <c r="D124" t="s">
        <v>288</v>
      </c>
      <c r="E124">
        <v>0.53366944250000004</v>
      </c>
      <c r="G124" s="35"/>
      <c r="H124" t="s">
        <v>116</v>
      </c>
      <c r="I124">
        <v>0.46503644249999998</v>
      </c>
    </row>
    <row r="125" spans="1:22" x14ac:dyDescent="0.2">
      <c r="A125" t="s">
        <v>289</v>
      </c>
      <c r="B125">
        <v>-27.605924689999998</v>
      </c>
      <c r="D125" t="s">
        <v>289</v>
      </c>
      <c r="E125">
        <v>-34.088092940000003</v>
      </c>
      <c r="G125" s="35"/>
      <c r="H125" t="s">
        <v>292</v>
      </c>
      <c r="I125">
        <v>-27.605924689999998</v>
      </c>
    </row>
    <row r="126" spans="1:22" x14ac:dyDescent="0.2">
      <c r="A126" t="s">
        <v>290</v>
      </c>
      <c r="B126">
        <v>-1.2675300270000001</v>
      </c>
      <c r="D126" t="s">
        <v>290</v>
      </c>
      <c r="E126">
        <v>-1.1988970269999999</v>
      </c>
      <c r="G126" s="35"/>
      <c r="H126" t="s">
        <v>254</v>
      </c>
      <c r="I126">
        <v>-1.2675300270000001</v>
      </c>
    </row>
    <row r="127" spans="1:22" x14ac:dyDescent="0.2">
      <c r="A127" s="11">
        <v>0.75</v>
      </c>
      <c r="D127" s="11">
        <v>0.75</v>
      </c>
      <c r="G127" s="35">
        <v>18</v>
      </c>
    </row>
    <row r="128" spans="1:22" x14ac:dyDescent="0.2">
      <c r="A128" t="s">
        <v>15</v>
      </c>
      <c r="D128" t="s">
        <v>15</v>
      </c>
      <c r="G128" s="35"/>
    </row>
    <row r="129" spans="1:22" x14ac:dyDescent="0.2">
      <c r="A129" t="s">
        <v>286</v>
      </c>
      <c r="B129">
        <v>-1.397747619</v>
      </c>
      <c r="D129" t="s">
        <v>286</v>
      </c>
      <c r="E129">
        <v>-1.274337619</v>
      </c>
      <c r="G129" s="35"/>
      <c r="H129" t="s">
        <v>13</v>
      </c>
      <c r="I129">
        <v>-1.397747619</v>
      </c>
      <c r="K129" t="str">
        <f t="array" ref="K129:O130">TRANSPOSE(H129:I133)</f>
        <v>PT</v>
      </c>
      <c r="L129" t="str">
        <v>car</v>
      </c>
      <c r="M129" t="str">
        <v>bike</v>
      </c>
      <c r="N129" t="str">
        <v>tele</v>
      </c>
      <c r="O129" t="str">
        <v>walk</v>
      </c>
      <c r="R129">
        <f t="array" ref="R129:V129">TRANSPOSE(I129:I133)</f>
        <v>-1.397747619</v>
      </c>
      <c r="S129">
        <v>0</v>
      </c>
      <c r="T129">
        <v>2.257906309</v>
      </c>
      <c r="U129">
        <v>-32.585861989999998</v>
      </c>
      <c r="V129">
        <v>-7.2482406079999997</v>
      </c>
    </row>
    <row r="130" spans="1:22" x14ac:dyDescent="0.2">
      <c r="A130" t="s">
        <v>287</v>
      </c>
      <c r="B130">
        <v>0</v>
      </c>
      <c r="D130" t="s">
        <v>287</v>
      </c>
      <c r="E130">
        <v>0</v>
      </c>
      <c r="G130" s="35"/>
      <c r="H130" t="s">
        <v>115</v>
      </c>
      <c r="I130">
        <v>0</v>
      </c>
      <c r="K130">
        <v>-1.397747619</v>
      </c>
      <c r="L130">
        <v>0</v>
      </c>
      <c r="M130">
        <v>2.257906309</v>
      </c>
      <c r="N130">
        <v>-32.585861989999998</v>
      </c>
      <c r="O130">
        <v>-7.2482406079999997</v>
      </c>
    </row>
    <row r="131" spans="1:22" x14ac:dyDescent="0.2">
      <c r="A131" t="s">
        <v>288</v>
      </c>
      <c r="B131">
        <v>2.257906309</v>
      </c>
      <c r="D131" t="s">
        <v>288</v>
      </c>
      <c r="E131">
        <v>2.3813163089999998</v>
      </c>
      <c r="G131" s="35"/>
      <c r="H131" t="s">
        <v>116</v>
      </c>
      <c r="I131">
        <v>2.257906309</v>
      </c>
    </row>
    <row r="132" spans="1:22" x14ac:dyDescent="0.2">
      <c r="A132" t="s">
        <v>289</v>
      </c>
      <c r="B132">
        <v>-32.585861989999998</v>
      </c>
      <c r="D132" t="s">
        <v>289</v>
      </c>
      <c r="E132">
        <v>-27.157942169999998</v>
      </c>
      <c r="G132" s="35"/>
      <c r="H132" t="s">
        <v>292</v>
      </c>
      <c r="I132">
        <v>-32.585861989999998</v>
      </c>
    </row>
    <row r="133" spans="1:22" x14ac:dyDescent="0.2">
      <c r="A133" t="s">
        <v>290</v>
      </c>
      <c r="B133">
        <v>-7.2482406079999997</v>
      </c>
      <c r="D133" t="s">
        <v>290</v>
      </c>
      <c r="E133">
        <v>-7.124830609</v>
      </c>
      <c r="G133" s="35"/>
      <c r="H133" t="s">
        <v>254</v>
      </c>
      <c r="I133">
        <v>-7.2482406079999997</v>
      </c>
    </row>
    <row r="134" spans="1:22" x14ac:dyDescent="0.2">
      <c r="A134" s="11">
        <v>0.79166666666666663</v>
      </c>
      <c r="D134" s="11">
        <v>0.79166666666666663</v>
      </c>
      <c r="G134" s="35">
        <v>19</v>
      </c>
    </row>
    <row r="135" spans="1:22" x14ac:dyDescent="0.2">
      <c r="A135" t="s">
        <v>15</v>
      </c>
      <c r="D135" t="s">
        <v>15</v>
      </c>
      <c r="G135" s="35"/>
    </row>
    <row r="136" spans="1:22" x14ac:dyDescent="0.2">
      <c r="A136" t="s">
        <v>286</v>
      </c>
      <c r="B136">
        <v>-0.69877332550000004</v>
      </c>
      <c r="D136" t="s">
        <v>286</v>
      </c>
      <c r="E136">
        <v>-0.53896332550000003</v>
      </c>
      <c r="G136" s="35"/>
      <c r="H136" t="s">
        <v>13</v>
      </c>
      <c r="I136">
        <v>-0.69877332550000004</v>
      </c>
      <c r="K136" t="str">
        <f t="array" ref="K136:O137">TRANSPOSE(H136:I140)</f>
        <v>PT</v>
      </c>
      <c r="L136" t="str">
        <v>car</v>
      </c>
      <c r="M136" t="str">
        <v>bike</v>
      </c>
      <c r="N136" t="str">
        <v>tele</v>
      </c>
      <c r="O136" t="str">
        <v>walk</v>
      </c>
      <c r="R136">
        <f t="array" ref="R136:V136">TRANSPOSE(I136:I140)</f>
        <v>-0.69877332550000004</v>
      </c>
      <c r="S136">
        <v>0</v>
      </c>
      <c r="T136">
        <v>5.91481543</v>
      </c>
      <c r="U136">
        <v>-35.636527770000001</v>
      </c>
      <c r="V136">
        <v>-35.89878032</v>
      </c>
    </row>
    <row r="137" spans="1:22" x14ac:dyDescent="0.2">
      <c r="A137" t="s">
        <v>287</v>
      </c>
      <c r="B137">
        <v>0</v>
      </c>
      <c r="D137" t="s">
        <v>287</v>
      </c>
      <c r="E137">
        <v>0</v>
      </c>
      <c r="G137" s="35"/>
      <c r="H137" t="s">
        <v>115</v>
      </c>
      <c r="I137">
        <v>0</v>
      </c>
      <c r="K137">
        <v>-0.69877332550000004</v>
      </c>
      <c r="L137">
        <v>0</v>
      </c>
      <c r="M137">
        <v>5.91481543</v>
      </c>
      <c r="N137">
        <v>-35.636527770000001</v>
      </c>
      <c r="O137">
        <v>-35.89878032</v>
      </c>
    </row>
    <row r="138" spans="1:22" x14ac:dyDescent="0.2">
      <c r="A138" t="s">
        <v>288</v>
      </c>
      <c r="B138">
        <v>5.91481543</v>
      </c>
      <c r="D138" t="s">
        <v>288</v>
      </c>
      <c r="E138">
        <v>6.0746254300000002</v>
      </c>
      <c r="G138" s="35"/>
      <c r="H138" t="s">
        <v>116</v>
      </c>
      <c r="I138">
        <v>5.91481543</v>
      </c>
    </row>
    <row r="139" spans="1:22" x14ac:dyDescent="0.2">
      <c r="A139" t="s">
        <v>289</v>
      </c>
      <c r="B139">
        <v>-35.636527770000001</v>
      </c>
      <c r="D139" t="s">
        <v>289</v>
      </c>
      <c r="E139">
        <v>-35.916299029999998</v>
      </c>
      <c r="G139" s="35"/>
      <c r="H139" t="s">
        <v>292</v>
      </c>
      <c r="I139">
        <v>-35.636527770000001</v>
      </c>
    </row>
    <row r="140" spans="1:22" x14ac:dyDescent="0.2">
      <c r="A140" t="s">
        <v>290</v>
      </c>
      <c r="B140">
        <v>-35.89878032</v>
      </c>
      <c r="D140" t="s">
        <v>290</v>
      </c>
      <c r="E140">
        <v>-34.643665470000002</v>
      </c>
      <c r="G140" s="35"/>
      <c r="H140" t="s">
        <v>254</v>
      </c>
      <c r="I140">
        <v>-35.89878032</v>
      </c>
    </row>
    <row r="141" spans="1:22" x14ac:dyDescent="0.2">
      <c r="A141" s="11">
        <v>0.83333333333333337</v>
      </c>
      <c r="D141" s="11">
        <v>0.83333333333333337</v>
      </c>
      <c r="G141" s="35">
        <v>20</v>
      </c>
    </row>
    <row r="142" spans="1:22" x14ac:dyDescent="0.2">
      <c r="A142" t="s">
        <v>15</v>
      </c>
      <c r="D142" t="s">
        <v>15</v>
      </c>
      <c r="G142" s="35"/>
    </row>
    <row r="143" spans="1:22" x14ac:dyDescent="0.2">
      <c r="A143" t="s">
        <v>286</v>
      </c>
      <c r="B143">
        <v>1.6133026479999999</v>
      </c>
      <c r="D143" t="s">
        <v>286</v>
      </c>
      <c r="E143">
        <v>2.0697526480000001</v>
      </c>
      <c r="G143" s="35"/>
      <c r="H143" t="s">
        <v>13</v>
      </c>
      <c r="I143">
        <v>1.6133026479999999</v>
      </c>
      <c r="K143" t="str">
        <f t="array" ref="K143:O144">TRANSPOSE(H143:I147)</f>
        <v>PT</v>
      </c>
      <c r="L143" t="str">
        <v>car</v>
      </c>
      <c r="M143" t="str">
        <v>bike</v>
      </c>
      <c r="N143" t="str">
        <v>tele</v>
      </c>
      <c r="O143" t="str">
        <v>walk</v>
      </c>
      <c r="R143">
        <f t="array" ref="R143:V143">TRANSPOSE(I143:I147)</f>
        <v>1.6133026479999999</v>
      </c>
      <c r="S143">
        <v>0</v>
      </c>
      <c r="T143">
        <v>6.1616756810000002</v>
      </c>
      <c r="U143">
        <v>-32.504281880000001</v>
      </c>
      <c r="V143">
        <v>-32.590156690000001</v>
      </c>
    </row>
    <row r="144" spans="1:22" x14ac:dyDescent="0.2">
      <c r="A144" t="s">
        <v>287</v>
      </c>
      <c r="B144">
        <v>0</v>
      </c>
      <c r="D144" t="s">
        <v>287</v>
      </c>
      <c r="E144">
        <v>0</v>
      </c>
      <c r="G144" s="35"/>
      <c r="H144" t="s">
        <v>115</v>
      </c>
      <c r="I144">
        <v>0</v>
      </c>
      <c r="K144">
        <v>1.6133026479999999</v>
      </c>
      <c r="L144">
        <v>0</v>
      </c>
      <c r="M144">
        <v>6.1616756810000002</v>
      </c>
      <c r="N144">
        <v>-32.504281880000001</v>
      </c>
      <c r="O144">
        <v>-32.590156690000001</v>
      </c>
    </row>
    <row r="145" spans="1:22" x14ac:dyDescent="0.2">
      <c r="A145" t="s">
        <v>288</v>
      </c>
      <c r="B145">
        <v>6.1616756810000002</v>
      </c>
      <c r="D145" t="s">
        <v>288</v>
      </c>
      <c r="E145">
        <v>1.07713496</v>
      </c>
      <c r="G145" s="35"/>
      <c r="H145" t="s">
        <v>116</v>
      </c>
      <c r="I145">
        <v>6.1616756810000002</v>
      </c>
    </row>
    <row r="146" spans="1:22" x14ac:dyDescent="0.2">
      <c r="A146" t="s">
        <v>289</v>
      </c>
      <c r="B146">
        <v>-32.504281880000001</v>
      </c>
      <c r="D146" t="s">
        <v>289</v>
      </c>
      <c r="E146">
        <v>-37.400755189999998</v>
      </c>
      <c r="G146" s="35"/>
      <c r="H146" t="s">
        <v>292</v>
      </c>
      <c r="I146">
        <v>-32.504281880000001</v>
      </c>
    </row>
    <row r="147" spans="1:22" x14ac:dyDescent="0.2">
      <c r="A147" t="s">
        <v>290</v>
      </c>
      <c r="B147">
        <v>-32.590156690000001</v>
      </c>
      <c r="D147" t="s">
        <v>290</v>
      </c>
      <c r="E147">
        <v>-37.20502888</v>
      </c>
      <c r="G147" s="35"/>
      <c r="H147" t="s">
        <v>254</v>
      </c>
      <c r="I147">
        <v>-32.590156690000001</v>
      </c>
    </row>
    <row r="148" spans="1:22" x14ac:dyDescent="0.2">
      <c r="A148" s="11">
        <v>0.875</v>
      </c>
      <c r="D148" s="11">
        <v>4.1666666666666664E-2</v>
      </c>
      <c r="G148" s="35">
        <v>21</v>
      </c>
    </row>
    <row r="149" spans="1:22" x14ac:dyDescent="0.2">
      <c r="A149" t="s">
        <v>15</v>
      </c>
      <c r="D149" t="s">
        <v>15</v>
      </c>
      <c r="G149" s="35"/>
    </row>
    <row r="150" spans="1:22" x14ac:dyDescent="0.2">
      <c r="A150" t="s">
        <v>286</v>
      </c>
      <c r="B150">
        <v>-3.302179937</v>
      </c>
      <c r="D150" t="s">
        <v>286</v>
      </c>
      <c r="E150">
        <v>-3.2517140260000001</v>
      </c>
      <c r="G150" s="35"/>
      <c r="H150" t="s">
        <v>13</v>
      </c>
      <c r="I150">
        <v>-3.302179937</v>
      </c>
      <c r="K150" t="str">
        <f t="array" ref="K150:O151">TRANSPOSE(H150:I154)</f>
        <v>PT</v>
      </c>
      <c r="L150" t="str">
        <v>car</v>
      </c>
      <c r="M150" t="str">
        <v>bike</v>
      </c>
      <c r="N150" t="str">
        <v>tele</v>
      </c>
      <c r="O150" t="str">
        <v>walk</v>
      </c>
      <c r="R150">
        <f t="array" ref="R150:V150">TRANSPOSE(I150:I154)</f>
        <v>-3.302179937</v>
      </c>
      <c r="S150">
        <v>0</v>
      </c>
      <c r="T150">
        <v>0.87014162819999996</v>
      </c>
      <c r="U150">
        <v>-3.6609401340000001</v>
      </c>
      <c r="V150">
        <v>-1.7971438070000001</v>
      </c>
    </row>
    <row r="151" spans="1:22" x14ac:dyDescent="0.2">
      <c r="A151" t="s">
        <v>287</v>
      </c>
      <c r="B151">
        <v>0</v>
      </c>
      <c r="D151" t="s">
        <v>287</v>
      </c>
      <c r="E151">
        <v>0</v>
      </c>
      <c r="G151" s="35"/>
      <c r="H151" t="s">
        <v>115</v>
      </c>
      <c r="I151">
        <v>0</v>
      </c>
      <c r="K151">
        <v>-3.302179937</v>
      </c>
      <c r="L151">
        <v>0</v>
      </c>
      <c r="M151">
        <v>0.87014162819999996</v>
      </c>
      <c r="N151">
        <v>-3.6609401340000001</v>
      </c>
      <c r="O151">
        <v>-1.7971438070000001</v>
      </c>
    </row>
    <row r="152" spans="1:22" x14ac:dyDescent="0.2">
      <c r="A152" t="s">
        <v>288</v>
      </c>
      <c r="B152">
        <v>0.87014162819999996</v>
      </c>
      <c r="D152" t="s">
        <v>288</v>
      </c>
      <c r="E152">
        <v>0.9206076285</v>
      </c>
      <c r="G152" s="35"/>
      <c r="H152" t="s">
        <v>116</v>
      </c>
      <c r="I152">
        <v>0.87014162819999996</v>
      </c>
    </row>
    <row r="153" spans="1:22" x14ac:dyDescent="0.2">
      <c r="A153" t="s">
        <v>289</v>
      </c>
      <c r="B153">
        <v>-3.6609401340000001</v>
      </c>
      <c r="D153" t="s">
        <v>289</v>
      </c>
      <c r="E153">
        <v>-3.6104740710000001</v>
      </c>
      <c r="G153" s="35"/>
      <c r="H153" t="s">
        <v>292</v>
      </c>
      <c r="I153">
        <v>-3.6609401340000001</v>
      </c>
    </row>
    <row r="154" spans="1:22" x14ac:dyDescent="0.2">
      <c r="A154" t="s">
        <v>290</v>
      </c>
      <c r="B154">
        <v>-1.7971438070000001</v>
      </c>
      <c r="D154" t="s">
        <v>290</v>
      </c>
      <c r="E154">
        <v>-1.7466778060000001</v>
      </c>
      <c r="G154" s="35"/>
      <c r="H154" t="s">
        <v>254</v>
      </c>
      <c r="I154">
        <v>-1.7971438070000001</v>
      </c>
    </row>
    <row r="155" spans="1:22" x14ac:dyDescent="0.2">
      <c r="A155" s="11">
        <v>0.91666666666666663</v>
      </c>
      <c r="D155" s="11">
        <v>8.3333333333333329E-2</v>
      </c>
      <c r="G155" s="35">
        <v>22</v>
      </c>
    </row>
    <row r="156" spans="1:22" x14ac:dyDescent="0.2">
      <c r="A156" t="s">
        <v>15</v>
      </c>
      <c r="D156" t="s">
        <v>15</v>
      </c>
      <c r="G156" s="35"/>
    </row>
    <row r="157" spans="1:22" x14ac:dyDescent="0.2">
      <c r="A157" t="s">
        <v>286</v>
      </c>
      <c r="B157">
        <v>-2.1732695620000002</v>
      </c>
      <c r="D157" t="s">
        <v>286</v>
      </c>
      <c r="E157">
        <v>-2.0916095619999999</v>
      </c>
      <c r="G157" s="35"/>
      <c r="H157" t="s">
        <v>13</v>
      </c>
      <c r="I157">
        <v>-2.1732695620000002</v>
      </c>
      <c r="K157" t="str">
        <f t="array" ref="K157:O158">TRANSPOSE(H157:I161)</f>
        <v>PT</v>
      </c>
      <c r="L157" t="str">
        <v>car</v>
      </c>
      <c r="M157" t="str">
        <v>bike</v>
      </c>
      <c r="N157" t="str">
        <v>tele</v>
      </c>
      <c r="O157" t="str">
        <v>walk</v>
      </c>
      <c r="R157">
        <f t="array" ref="R157:V157">TRANSPOSE(I157:I161)</f>
        <v>-2.1732695620000002</v>
      </c>
      <c r="S157">
        <v>0</v>
      </c>
      <c r="T157">
        <v>1.9804732940000001</v>
      </c>
      <c r="U157">
        <v>-3.079573785</v>
      </c>
      <c r="V157">
        <v>-6.6045631120000001</v>
      </c>
    </row>
    <row r="158" spans="1:22" x14ac:dyDescent="0.2">
      <c r="A158" t="s">
        <v>287</v>
      </c>
      <c r="B158">
        <v>0</v>
      </c>
      <c r="D158" t="s">
        <v>287</v>
      </c>
      <c r="E158">
        <v>0</v>
      </c>
      <c r="G158" s="35"/>
      <c r="H158" t="s">
        <v>115</v>
      </c>
      <c r="I158">
        <v>0</v>
      </c>
      <c r="K158">
        <v>-2.1732695620000002</v>
      </c>
      <c r="L158">
        <v>0</v>
      </c>
      <c r="M158">
        <v>1.9804732940000001</v>
      </c>
      <c r="N158">
        <v>-3.079573785</v>
      </c>
      <c r="O158">
        <v>-6.6045631120000001</v>
      </c>
    </row>
    <row r="159" spans="1:22" x14ac:dyDescent="0.2">
      <c r="A159" t="s">
        <v>288</v>
      </c>
      <c r="B159">
        <v>1.9804732940000001</v>
      </c>
      <c r="D159" t="s">
        <v>288</v>
      </c>
      <c r="E159">
        <v>2.0621332940000001</v>
      </c>
      <c r="G159" s="35"/>
      <c r="H159" t="s">
        <v>116</v>
      </c>
      <c r="I159">
        <v>1.9804732940000001</v>
      </c>
    </row>
    <row r="160" spans="1:22" x14ac:dyDescent="0.2">
      <c r="A160" t="s">
        <v>289</v>
      </c>
      <c r="B160">
        <v>-3.079573785</v>
      </c>
      <c r="D160" t="s">
        <v>289</v>
      </c>
      <c r="E160">
        <v>-2.9979137850000002</v>
      </c>
      <c r="G160" s="35"/>
      <c r="H160" t="s">
        <v>292</v>
      </c>
      <c r="I160">
        <v>-3.079573785</v>
      </c>
    </row>
    <row r="161" spans="1:22" x14ac:dyDescent="0.2">
      <c r="A161" t="s">
        <v>290</v>
      </c>
      <c r="B161">
        <v>-6.6045631120000001</v>
      </c>
      <c r="D161" t="s">
        <v>290</v>
      </c>
      <c r="E161">
        <v>-6.5229031089999996</v>
      </c>
      <c r="G161" s="35"/>
      <c r="H161" t="s">
        <v>254</v>
      </c>
      <c r="I161">
        <v>-6.6045631120000001</v>
      </c>
    </row>
    <row r="162" spans="1:22" x14ac:dyDescent="0.2">
      <c r="A162" s="11">
        <v>0.95833333333333337</v>
      </c>
      <c r="D162" s="11">
        <v>0.125</v>
      </c>
      <c r="G162" s="35">
        <v>23</v>
      </c>
    </row>
    <row r="163" spans="1:22" x14ac:dyDescent="0.2">
      <c r="A163" t="s">
        <v>15</v>
      </c>
      <c r="D163" t="s">
        <v>15</v>
      </c>
      <c r="G163" s="35"/>
    </row>
    <row r="164" spans="1:22" x14ac:dyDescent="0.2">
      <c r="A164" t="s">
        <v>286</v>
      </c>
      <c r="B164">
        <v>-2.0033161169999998</v>
      </c>
      <c r="D164" t="s">
        <v>286</v>
      </c>
      <c r="E164">
        <v>-1.8858161170000001</v>
      </c>
      <c r="G164" s="35"/>
      <c r="H164" t="s">
        <v>13</v>
      </c>
      <c r="I164">
        <v>-2.0033161169999998</v>
      </c>
      <c r="K164" t="str">
        <f t="array" ref="K164:O165">TRANSPOSE(H164:I168)</f>
        <v>PT</v>
      </c>
      <c r="L164" t="str">
        <v>car</v>
      </c>
      <c r="M164" t="str">
        <v>bike</v>
      </c>
      <c r="N164" t="str">
        <v>tele</v>
      </c>
      <c r="O164" t="str">
        <v>walk</v>
      </c>
      <c r="R164">
        <f t="array" ref="R164:V164">TRANSPOSE(I164:I168)</f>
        <v>-2.0033161169999998</v>
      </c>
      <c r="S164">
        <v>0</v>
      </c>
      <c r="T164">
        <v>3.641272244</v>
      </c>
      <c r="U164">
        <v>-3.9437141360000001</v>
      </c>
      <c r="V164">
        <v>-8.0377163800000009</v>
      </c>
    </row>
    <row r="165" spans="1:22" x14ac:dyDescent="0.2">
      <c r="A165" t="s">
        <v>287</v>
      </c>
      <c r="B165">
        <v>0</v>
      </c>
      <c r="D165" t="s">
        <v>287</v>
      </c>
      <c r="E165">
        <v>0</v>
      </c>
      <c r="G165" s="35"/>
      <c r="H165" t="s">
        <v>115</v>
      </c>
      <c r="I165">
        <v>0</v>
      </c>
      <c r="K165">
        <v>-2.0033161169999998</v>
      </c>
      <c r="L165">
        <v>0</v>
      </c>
      <c r="M165">
        <v>3.641272244</v>
      </c>
      <c r="N165">
        <v>-3.9437141360000001</v>
      </c>
      <c r="O165">
        <v>-8.0377163800000009</v>
      </c>
    </row>
    <row r="166" spans="1:22" x14ac:dyDescent="0.2">
      <c r="A166" t="s">
        <v>288</v>
      </c>
      <c r="B166">
        <v>3.641272244</v>
      </c>
      <c r="D166" t="s">
        <v>288</v>
      </c>
      <c r="E166">
        <v>3.7587722430000001</v>
      </c>
      <c r="G166" s="35"/>
      <c r="H166" t="s">
        <v>116</v>
      </c>
      <c r="I166">
        <v>3.641272244</v>
      </c>
    </row>
    <row r="167" spans="1:22" x14ac:dyDescent="0.2">
      <c r="A167" t="s">
        <v>289</v>
      </c>
      <c r="B167">
        <v>-3.9437141360000001</v>
      </c>
      <c r="D167" t="s">
        <v>289</v>
      </c>
      <c r="E167">
        <v>-3.8262141359999999</v>
      </c>
      <c r="G167" s="35"/>
      <c r="H167" t="s">
        <v>292</v>
      </c>
      <c r="I167">
        <v>-3.9437141360000001</v>
      </c>
    </row>
    <row r="168" spans="1:22" x14ac:dyDescent="0.2">
      <c r="A168" t="s">
        <v>290</v>
      </c>
      <c r="B168">
        <v>-8.0377163800000009</v>
      </c>
      <c r="D168" t="s">
        <v>290</v>
      </c>
      <c r="E168">
        <v>-7.9202163329999999</v>
      </c>
      <c r="G168" s="35"/>
      <c r="H168" t="s">
        <v>254</v>
      </c>
      <c r="I168">
        <v>-8.0377163800000009</v>
      </c>
    </row>
    <row r="169" spans="1:22" x14ac:dyDescent="0.2">
      <c r="A169" s="120">
        <v>1</v>
      </c>
      <c r="D169" s="120">
        <v>0.16666666666666666</v>
      </c>
      <c r="G169" s="35">
        <v>24</v>
      </c>
    </row>
    <row r="170" spans="1:22" x14ac:dyDescent="0.2">
      <c r="A170" t="s">
        <v>15</v>
      </c>
      <c r="D170" t="s">
        <v>15</v>
      </c>
      <c r="G170" s="35"/>
    </row>
    <row r="171" spans="1:22" x14ac:dyDescent="0.2">
      <c r="A171" t="s">
        <v>286</v>
      </c>
      <c r="B171">
        <v>-2.4879203990000001</v>
      </c>
      <c r="D171" t="s">
        <v>286</v>
      </c>
      <c r="E171">
        <v>-2.152290399</v>
      </c>
      <c r="G171" s="35"/>
      <c r="H171" t="s">
        <v>13</v>
      </c>
      <c r="I171">
        <v>-2.4879203990000001</v>
      </c>
      <c r="K171" t="str">
        <f t="array" ref="K171:O172">TRANSPOSE(H171:I175)</f>
        <v>PT</v>
      </c>
      <c r="L171" t="str">
        <v>car</v>
      </c>
      <c r="M171" t="str">
        <v>bike</v>
      </c>
      <c r="N171" t="str">
        <v>tele</v>
      </c>
      <c r="O171" t="str">
        <v>walk</v>
      </c>
      <c r="R171">
        <f t="array" ref="R171:V171">TRANSPOSE(I171:I175)</f>
        <v>-2.4879203990000001</v>
      </c>
      <c r="S171">
        <v>0</v>
      </c>
      <c r="T171">
        <v>20.473915179999999</v>
      </c>
      <c r="U171">
        <v>-5.1973079850000001</v>
      </c>
      <c r="V171">
        <v>-9.9079538189999994</v>
      </c>
    </row>
    <row r="172" spans="1:22" x14ac:dyDescent="0.2">
      <c r="A172" t="s">
        <v>287</v>
      </c>
      <c r="B172">
        <v>0</v>
      </c>
      <c r="D172" t="s">
        <v>287</v>
      </c>
      <c r="E172">
        <v>0</v>
      </c>
      <c r="G172" s="35"/>
      <c r="H172" t="s">
        <v>115</v>
      </c>
      <c r="I172">
        <v>0</v>
      </c>
      <c r="K172">
        <v>-2.4879203990000001</v>
      </c>
      <c r="L172">
        <v>0</v>
      </c>
      <c r="M172">
        <v>20.473915179999999</v>
      </c>
      <c r="N172">
        <v>-5.1973079850000001</v>
      </c>
      <c r="O172">
        <v>-9.9079538189999994</v>
      </c>
    </row>
    <row r="173" spans="1:22" x14ac:dyDescent="0.2">
      <c r="A173" t="s">
        <v>288</v>
      </c>
      <c r="B173">
        <v>20.473915179999999</v>
      </c>
      <c r="D173" t="s">
        <v>288</v>
      </c>
      <c r="E173">
        <v>20.809545190000001</v>
      </c>
      <c r="G173" s="35"/>
      <c r="H173" t="s">
        <v>116</v>
      </c>
      <c r="I173">
        <v>20.473915179999999</v>
      </c>
    </row>
    <row r="174" spans="1:22" x14ac:dyDescent="0.2">
      <c r="A174" t="s">
        <v>289</v>
      </c>
      <c r="B174">
        <v>-5.1973079850000001</v>
      </c>
      <c r="D174" t="s">
        <v>289</v>
      </c>
      <c r="E174">
        <v>-4.861677985</v>
      </c>
      <c r="G174" s="35"/>
      <c r="H174" t="s">
        <v>292</v>
      </c>
      <c r="I174">
        <v>-5.1973079850000001</v>
      </c>
    </row>
    <row r="175" spans="1:22" x14ac:dyDescent="0.2">
      <c r="A175" t="s">
        <v>290</v>
      </c>
      <c r="B175">
        <v>-9.9079538189999994</v>
      </c>
      <c r="D175" t="s">
        <v>290</v>
      </c>
      <c r="E175">
        <v>-9.5723238570000007</v>
      </c>
      <c r="G175" s="35"/>
      <c r="H175" t="s">
        <v>254</v>
      </c>
      <c r="I175">
        <v>-9.9079538189999994</v>
      </c>
    </row>
    <row r="176" spans="1:22" x14ac:dyDescent="0.2">
      <c r="A176" s="120">
        <v>1.0416666666666667</v>
      </c>
      <c r="D176" s="120">
        <v>0.20833333333333334</v>
      </c>
      <c r="G176" s="35">
        <v>25</v>
      </c>
    </row>
    <row r="177" spans="1:22" x14ac:dyDescent="0.2">
      <c r="A177" t="s">
        <v>15</v>
      </c>
      <c r="D177" t="s">
        <v>15</v>
      </c>
      <c r="G177" s="35"/>
    </row>
    <row r="178" spans="1:22" x14ac:dyDescent="0.2">
      <c r="A178" t="s">
        <v>286</v>
      </c>
      <c r="B178">
        <v>-2.3739958159999999</v>
      </c>
      <c r="D178" t="s">
        <v>286</v>
      </c>
      <c r="E178">
        <v>-2.3376608129999998</v>
      </c>
      <c r="G178" s="35"/>
      <c r="H178" t="s">
        <v>13</v>
      </c>
      <c r="I178">
        <v>-2.3739958159999999</v>
      </c>
      <c r="K178" t="str">
        <f t="array" ref="K178:O179">TRANSPOSE(H178:I182)</f>
        <v>PT</v>
      </c>
      <c r="L178" t="str">
        <v>car</v>
      </c>
      <c r="M178" t="str">
        <v>bike</v>
      </c>
      <c r="N178" t="str">
        <v>tele</v>
      </c>
      <c r="O178" t="str">
        <v>walk</v>
      </c>
      <c r="R178">
        <f t="array" ref="R178:V178">TRANSPOSE(I178:I182)</f>
        <v>-2.3739958159999999</v>
      </c>
      <c r="S178">
        <v>0</v>
      </c>
      <c r="T178">
        <v>1.513731846</v>
      </c>
      <c r="U178">
        <v>-3.735281048</v>
      </c>
      <c r="V178">
        <v>-0.80748052110000001</v>
      </c>
    </row>
    <row r="179" spans="1:22" x14ac:dyDescent="0.2">
      <c r="A179" t="s">
        <v>287</v>
      </c>
      <c r="B179">
        <v>0</v>
      </c>
      <c r="D179" t="s">
        <v>287</v>
      </c>
      <c r="E179">
        <v>0</v>
      </c>
      <c r="G179" s="35"/>
      <c r="H179" t="s">
        <v>115</v>
      </c>
      <c r="I179">
        <v>0</v>
      </c>
      <c r="K179">
        <v>-2.3739958159999999</v>
      </c>
      <c r="L179">
        <v>0</v>
      </c>
      <c r="M179">
        <v>1.513731846</v>
      </c>
      <c r="N179">
        <v>-3.735281048</v>
      </c>
      <c r="O179">
        <v>-0.80748052110000001</v>
      </c>
    </row>
    <row r="180" spans="1:22" x14ac:dyDescent="0.2">
      <c r="A180" t="s">
        <v>288</v>
      </c>
      <c r="B180">
        <v>1.513731846</v>
      </c>
      <c r="D180" t="s">
        <v>288</v>
      </c>
      <c r="E180">
        <v>1.5500668449999999</v>
      </c>
      <c r="G180" s="35"/>
      <c r="H180" t="s">
        <v>116</v>
      </c>
      <c r="I180">
        <v>1.513731846</v>
      </c>
    </row>
    <row r="181" spans="1:22" x14ac:dyDescent="0.2">
      <c r="A181" t="s">
        <v>289</v>
      </c>
      <c r="B181">
        <v>-3.735281048</v>
      </c>
      <c r="D181" t="s">
        <v>289</v>
      </c>
      <c r="E181">
        <v>-3.6989460589999998</v>
      </c>
      <c r="G181" s="35"/>
      <c r="H181" t="s">
        <v>292</v>
      </c>
      <c r="I181">
        <v>-3.735281048</v>
      </c>
    </row>
    <row r="182" spans="1:22" x14ac:dyDescent="0.2">
      <c r="A182" t="s">
        <v>290</v>
      </c>
      <c r="B182">
        <v>-0.80748052110000001</v>
      </c>
      <c r="D182" t="s">
        <v>290</v>
      </c>
      <c r="E182">
        <v>-0.77114552120000002</v>
      </c>
      <c r="G182" s="35"/>
      <c r="H182" t="s">
        <v>254</v>
      </c>
      <c r="I182">
        <v>-0.80748052110000001</v>
      </c>
    </row>
    <row r="183" spans="1:22" x14ac:dyDescent="0.2">
      <c r="A183" s="120">
        <v>1.0833333333333333</v>
      </c>
      <c r="D183" s="120">
        <v>0.25</v>
      </c>
      <c r="G183" s="35">
        <v>26</v>
      </c>
    </row>
    <row r="184" spans="1:22" x14ac:dyDescent="0.2">
      <c r="A184" t="s">
        <v>15</v>
      </c>
      <c r="D184" t="s">
        <v>15</v>
      </c>
      <c r="G184" s="35"/>
    </row>
    <row r="185" spans="1:22" x14ac:dyDescent="0.2">
      <c r="A185" t="s">
        <v>286</v>
      </c>
      <c r="B185">
        <v>-0.95033930759999996</v>
      </c>
      <c r="D185" t="s">
        <v>286</v>
      </c>
      <c r="E185">
        <v>-0.89153930709999996</v>
      </c>
      <c r="G185" s="35"/>
      <c r="H185" t="s">
        <v>13</v>
      </c>
      <c r="I185">
        <v>-0.95033930759999996</v>
      </c>
      <c r="K185" t="str">
        <f t="array" ref="K185:O186">TRANSPOSE(H185:I189)</f>
        <v>PT</v>
      </c>
      <c r="L185" t="str">
        <v>car</v>
      </c>
      <c r="M185" t="str">
        <v>bike</v>
      </c>
      <c r="N185" t="str">
        <v>tele</v>
      </c>
      <c r="O185" t="str">
        <v>walk</v>
      </c>
      <c r="R185">
        <f t="array" ref="R185:V185">TRANSPOSE(I185:I189)</f>
        <v>-0.95033930759999996</v>
      </c>
      <c r="S185">
        <v>0</v>
      </c>
      <c r="T185">
        <v>2.3833930049999998</v>
      </c>
      <c r="U185">
        <v>-1.9367820330000001</v>
      </c>
      <c r="V185">
        <v>-6.7796162789999999</v>
      </c>
    </row>
    <row r="186" spans="1:22" x14ac:dyDescent="0.2">
      <c r="A186" t="s">
        <v>287</v>
      </c>
      <c r="B186">
        <v>0</v>
      </c>
      <c r="D186" t="s">
        <v>287</v>
      </c>
      <c r="E186">
        <v>0</v>
      </c>
      <c r="G186" s="35"/>
      <c r="H186" t="s">
        <v>115</v>
      </c>
      <c r="I186">
        <v>0</v>
      </c>
      <c r="K186">
        <v>-0.95033930759999996</v>
      </c>
      <c r="L186">
        <v>0</v>
      </c>
      <c r="M186">
        <v>2.3833930049999998</v>
      </c>
      <c r="N186">
        <v>-1.9367820330000001</v>
      </c>
      <c r="O186">
        <v>-6.7796162789999999</v>
      </c>
    </row>
    <row r="187" spans="1:22" x14ac:dyDescent="0.2">
      <c r="A187" t="s">
        <v>288</v>
      </c>
      <c r="B187">
        <v>2.3833930049999998</v>
      </c>
      <c r="D187" t="s">
        <v>288</v>
      </c>
      <c r="E187">
        <v>2.4421930060000001</v>
      </c>
      <c r="G187" s="35"/>
      <c r="H187" t="s">
        <v>116</v>
      </c>
      <c r="I187">
        <v>2.3833930049999998</v>
      </c>
    </row>
    <row r="188" spans="1:22" x14ac:dyDescent="0.2">
      <c r="A188" t="s">
        <v>289</v>
      </c>
      <c r="B188">
        <v>-1.9367820330000001</v>
      </c>
      <c r="D188" t="s">
        <v>289</v>
      </c>
      <c r="E188">
        <v>-1.8779820330000001</v>
      </c>
      <c r="G188" s="35"/>
      <c r="H188" t="s">
        <v>292</v>
      </c>
      <c r="I188">
        <v>-1.9367820330000001</v>
      </c>
    </row>
    <row r="189" spans="1:22" x14ac:dyDescent="0.2">
      <c r="A189" t="s">
        <v>290</v>
      </c>
      <c r="B189">
        <v>-6.7796162789999999</v>
      </c>
      <c r="D189" t="s">
        <v>290</v>
      </c>
      <c r="E189">
        <v>-6.7208162539999998</v>
      </c>
      <c r="G189" s="35"/>
      <c r="H189" t="s">
        <v>254</v>
      </c>
      <c r="I189">
        <v>-6.7796162789999999</v>
      </c>
    </row>
    <row r="190" spans="1:22" x14ac:dyDescent="0.2">
      <c r="A190" s="120">
        <v>1.125</v>
      </c>
      <c r="D190" s="120">
        <v>0.29166666666666669</v>
      </c>
      <c r="G190" s="35">
        <v>27</v>
      </c>
    </row>
    <row r="191" spans="1:22" x14ac:dyDescent="0.2">
      <c r="A191" t="s">
        <v>15</v>
      </c>
      <c r="D191" t="s">
        <v>15</v>
      </c>
      <c r="G191" s="35"/>
    </row>
    <row r="192" spans="1:22" x14ac:dyDescent="0.2">
      <c r="A192" t="s">
        <v>286</v>
      </c>
      <c r="B192">
        <v>-1.6033504240000001</v>
      </c>
      <c r="D192" t="s">
        <v>286</v>
      </c>
      <c r="E192">
        <v>-1.518740424</v>
      </c>
      <c r="G192" s="35"/>
      <c r="H192" t="s">
        <v>13</v>
      </c>
      <c r="I192">
        <v>-1.6033504240000001</v>
      </c>
      <c r="K192" t="str">
        <f t="array" ref="K192:O193">TRANSPOSE(H192:I196)</f>
        <v>PT</v>
      </c>
      <c r="L192" t="str">
        <v>car</v>
      </c>
      <c r="M192" t="str">
        <v>bike</v>
      </c>
      <c r="N192" t="str">
        <v>tele</v>
      </c>
      <c r="O192" t="str">
        <v>walk</v>
      </c>
      <c r="R192">
        <f t="array" ref="R192:V192">TRANSPOSE(I192:I196)</f>
        <v>-1.6033504240000001</v>
      </c>
      <c r="S192">
        <v>0</v>
      </c>
      <c r="T192">
        <v>3.1481762249999998</v>
      </c>
      <c r="U192">
        <v>-3.221208158</v>
      </c>
      <c r="V192">
        <v>-25.620638490000001</v>
      </c>
    </row>
    <row r="193" spans="1:22" x14ac:dyDescent="0.2">
      <c r="A193" t="s">
        <v>287</v>
      </c>
      <c r="B193">
        <v>0</v>
      </c>
      <c r="D193" t="s">
        <v>287</v>
      </c>
      <c r="E193">
        <v>0</v>
      </c>
      <c r="G193" s="35"/>
      <c r="H193" t="s">
        <v>115</v>
      </c>
      <c r="I193">
        <v>0</v>
      </c>
      <c r="K193">
        <v>-1.6033504240000001</v>
      </c>
      <c r="L193">
        <v>0</v>
      </c>
      <c r="M193">
        <v>3.1481762249999998</v>
      </c>
      <c r="N193">
        <v>-3.221208158</v>
      </c>
      <c r="O193">
        <v>-25.620638490000001</v>
      </c>
    </row>
    <row r="194" spans="1:22" x14ac:dyDescent="0.2">
      <c r="A194" t="s">
        <v>288</v>
      </c>
      <c r="B194">
        <v>3.1481762249999998</v>
      </c>
      <c r="D194" t="s">
        <v>288</v>
      </c>
      <c r="E194">
        <v>3.232786226</v>
      </c>
      <c r="G194" s="35"/>
      <c r="H194" t="s">
        <v>116</v>
      </c>
      <c r="I194">
        <v>3.1481762249999998</v>
      </c>
    </row>
    <row r="195" spans="1:22" x14ac:dyDescent="0.2">
      <c r="A195" t="s">
        <v>289</v>
      </c>
      <c r="B195">
        <v>-3.221208158</v>
      </c>
      <c r="D195" t="s">
        <v>289</v>
      </c>
      <c r="E195">
        <v>-3.1365981590000001</v>
      </c>
      <c r="G195" s="35"/>
      <c r="H195" t="s">
        <v>292</v>
      </c>
      <c r="I195">
        <v>-3.221208158</v>
      </c>
    </row>
    <row r="196" spans="1:22" x14ac:dyDescent="0.2">
      <c r="A196" t="s">
        <v>290</v>
      </c>
      <c r="B196">
        <v>-25.620638490000001</v>
      </c>
      <c r="D196" t="s">
        <v>290</v>
      </c>
      <c r="E196">
        <v>-28.798054059999998</v>
      </c>
      <c r="G196" s="35"/>
      <c r="H196" t="s">
        <v>254</v>
      </c>
      <c r="I196">
        <v>-25.620638490000001</v>
      </c>
    </row>
    <row r="197" spans="1:22" x14ac:dyDescent="0.2">
      <c r="A197" s="120">
        <v>1.1666666666666667</v>
      </c>
      <c r="D197" s="120">
        <v>0.33333333333333331</v>
      </c>
      <c r="G197" s="35">
        <v>28</v>
      </c>
    </row>
    <row r="198" spans="1:22" x14ac:dyDescent="0.2">
      <c r="A198" t="s">
        <v>15</v>
      </c>
      <c r="D198" t="s">
        <v>15</v>
      </c>
      <c r="G198" s="35"/>
    </row>
    <row r="199" spans="1:22" x14ac:dyDescent="0.2">
      <c r="A199" t="s">
        <v>286</v>
      </c>
      <c r="B199">
        <v>-2.051632149</v>
      </c>
      <c r="D199" t="s">
        <v>286</v>
      </c>
      <c r="E199">
        <v>-1.809982148</v>
      </c>
      <c r="G199" s="35"/>
      <c r="H199" t="s">
        <v>13</v>
      </c>
      <c r="I199">
        <v>-2.051632149</v>
      </c>
      <c r="K199" t="str">
        <f t="array" ref="K199:O200">TRANSPOSE(H199:I203)</f>
        <v>PT</v>
      </c>
      <c r="L199" t="str">
        <v>car</v>
      </c>
      <c r="M199" t="str">
        <v>bike</v>
      </c>
      <c r="N199" t="str">
        <v>tele</v>
      </c>
      <c r="O199" t="str">
        <v>walk</v>
      </c>
      <c r="R199">
        <f t="array" ref="R199:V199">TRANSPOSE(I199:I203)</f>
        <v>-2.051632149</v>
      </c>
      <c r="S199">
        <v>0</v>
      </c>
      <c r="T199">
        <v>-6.3058590859999999</v>
      </c>
      <c r="U199">
        <v>-4.326990984</v>
      </c>
      <c r="V199">
        <v>-32.988279249999998</v>
      </c>
    </row>
    <row r="200" spans="1:22" x14ac:dyDescent="0.2">
      <c r="A200" t="s">
        <v>287</v>
      </c>
      <c r="B200">
        <v>0</v>
      </c>
      <c r="D200" t="s">
        <v>287</v>
      </c>
      <c r="E200">
        <v>0</v>
      </c>
      <c r="G200" s="35"/>
      <c r="H200" t="s">
        <v>115</v>
      </c>
      <c r="I200">
        <v>0</v>
      </c>
      <c r="K200">
        <v>-2.051632149</v>
      </c>
      <c r="L200">
        <v>0</v>
      </c>
      <c r="M200">
        <v>-6.3058590859999999</v>
      </c>
      <c r="N200">
        <v>-4.326990984</v>
      </c>
      <c r="O200">
        <v>-32.988279249999998</v>
      </c>
    </row>
    <row r="201" spans="1:22" x14ac:dyDescent="0.2">
      <c r="A201" t="s">
        <v>288</v>
      </c>
      <c r="B201">
        <v>-6.3058590859999999</v>
      </c>
      <c r="D201" t="s">
        <v>288</v>
      </c>
      <c r="E201">
        <v>1.1854755809999999</v>
      </c>
      <c r="G201" s="35"/>
      <c r="H201" t="s">
        <v>116</v>
      </c>
      <c r="I201">
        <v>-6.3058590859999999</v>
      </c>
    </row>
    <row r="202" spans="1:22" x14ac:dyDescent="0.2">
      <c r="A202" t="s">
        <v>289</v>
      </c>
      <c r="B202">
        <v>-4.326990984</v>
      </c>
      <c r="D202" t="s">
        <v>289</v>
      </c>
      <c r="E202">
        <v>-4.0853409840000001</v>
      </c>
      <c r="G202" s="35"/>
      <c r="H202" t="s">
        <v>292</v>
      </c>
      <c r="I202">
        <v>-4.326990984</v>
      </c>
    </row>
    <row r="203" spans="1:22" x14ac:dyDescent="0.2">
      <c r="A203" t="s">
        <v>290</v>
      </c>
      <c r="B203">
        <v>-32.988279249999998</v>
      </c>
      <c r="D203" t="s">
        <v>290</v>
      </c>
      <c r="E203">
        <v>-31.43918339</v>
      </c>
      <c r="G203" s="35"/>
      <c r="H203" t="s">
        <v>254</v>
      </c>
      <c r="I203">
        <v>-32.988279249999998</v>
      </c>
    </row>
    <row r="204" spans="1:22" x14ac:dyDescent="0.2">
      <c r="A204" s="120">
        <v>1.2083333333333333</v>
      </c>
      <c r="D204" s="120">
        <v>0.375</v>
      </c>
      <c r="G204" s="35">
        <v>29</v>
      </c>
    </row>
    <row r="205" spans="1:22" x14ac:dyDescent="0.2">
      <c r="A205" t="s">
        <v>15</v>
      </c>
      <c r="D205" t="s">
        <v>15</v>
      </c>
      <c r="G205" s="35"/>
    </row>
    <row r="206" spans="1:22" x14ac:dyDescent="0.2">
      <c r="A206" t="s">
        <v>286</v>
      </c>
      <c r="B206">
        <v>-4.2267532149999996</v>
      </c>
      <c r="D206" t="s">
        <v>286</v>
      </c>
      <c r="E206">
        <v>-4.0561832129999997</v>
      </c>
      <c r="G206" s="35"/>
      <c r="H206" t="s">
        <v>13</v>
      </c>
      <c r="I206">
        <v>-4.2267532149999996</v>
      </c>
      <c r="K206" t="str">
        <f t="array" ref="K206:O207">TRANSPOSE(H206:I210)</f>
        <v>PT</v>
      </c>
      <c r="L206" t="str">
        <v>car</v>
      </c>
      <c r="M206" t="str">
        <v>bike</v>
      </c>
      <c r="N206" t="str">
        <v>tele</v>
      </c>
      <c r="O206" t="str">
        <v>walk</v>
      </c>
      <c r="R206">
        <f t="array" ref="R206:V206">TRANSPOSE(I206:I210)</f>
        <v>-4.2267532149999996</v>
      </c>
      <c r="S206">
        <v>0</v>
      </c>
      <c r="T206">
        <v>0.23239628279999999</v>
      </c>
      <c r="U206">
        <v>-23.701952729999999</v>
      </c>
      <c r="V206">
        <v>-1.441138563</v>
      </c>
    </row>
    <row r="207" spans="1:22" x14ac:dyDescent="0.2">
      <c r="A207" t="s">
        <v>287</v>
      </c>
      <c r="B207">
        <v>0</v>
      </c>
      <c r="D207" t="s">
        <v>287</v>
      </c>
      <c r="E207">
        <v>0</v>
      </c>
      <c r="G207" s="35"/>
      <c r="H207" t="s">
        <v>115</v>
      </c>
      <c r="I207">
        <v>0</v>
      </c>
      <c r="K207">
        <v>-4.2267532149999996</v>
      </c>
      <c r="L207">
        <v>0</v>
      </c>
      <c r="M207">
        <v>0.23239628279999999</v>
      </c>
      <c r="N207">
        <v>-23.701952729999999</v>
      </c>
      <c r="O207">
        <v>-1.441138563</v>
      </c>
    </row>
    <row r="208" spans="1:22" x14ac:dyDescent="0.2">
      <c r="A208" t="s">
        <v>288</v>
      </c>
      <c r="B208">
        <v>0.23239628279999999</v>
      </c>
      <c r="D208" t="s">
        <v>288</v>
      </c>
      <c r="E208">
        <v>0.40296628280000002</v>
      </c>
      <c r="G208" s="35"/>
      <c r="H208" t="s">
        <v>116</v>
      </c>
      <c r="I208">
        <v>0.23239628279999999</v>
      </c>
    </row>
    <row r="209" spans="1:22" x14ac:dyDescent="0.2">
      <c r="A209" t="s">
        <v>289</v>
      </c>
      <c r="B209">
        <v>-23.701952729999999</v>
      </c>
      <c r="D209" t="s">
        <v>289</v>
      </c>
      <c r="E209">
        <v>-29.41544665</v>
      </c>
      <c r="G209" s="35"/>
      <c r="H209" t="s">
        <v>292</v>
      </c>
      <c r="I209">
        <v>-23.701952729999999</v>
      </c>
    </row>
    <row r="210" spans="1:22" x14ac:dyDescent="0.2">
      <c r="A210" t="s">
        <v>290</v>
      </c>
      <c r="B210">
        <v>-1.441138563</v>
      </c>
      <c r="D210" t="s">
        <v>290</v>
      </c>
      <c r="E210">
        <v>-1.2705685630000001</v>
      </c>
      <c r="G210" s="35"/>
      <c r="H210" t="s">
        <v>254</v>
      </c>
      <c r="I210">
        <v>-1.441138563</v>
      </c>
    </row>
    <row r="211" spans="1:22" x14ac:dyDescent="0.2">
      <c r="A211" s="120">
        <v>1.25</v>
      </c>
      <c r="D211" s="120">
        <v>0.41666666666666669</v>
      </c>
      <c r="G211" s="35">
        <v>30</v>
      </c>
    </row>
    <row r="212" spans="1:22" x14ac:dyDescent="0.2">
      <c r="A212" t="s">
        <v>15</v>
      </c>
      <c r="D212" t="s">
        <v>15</v>
      </c>
      <c r="G212" s="35"/>
    </row>
    <row r="213" spans="1:22" x14ac:dyDescent="0.2">
      <c r="A213" t="s">
        <v>286</v>
      </c>
      <c r="B213">
        <v>-3.0429551209999999</v>
      </c>
      <c r="D213" t="s">
        <v>286</v>
      </c>
      <c r="E213">
        <v>-2.7669151209999998</v>
      </c>
      <c r="G213" s="35"/>
      <c r="H213" t="s">
        <v>13</v>
      </c>
      <c r="I213">
        <v>-3.0429551209999999</v>
      </c>
      <c r="K213" t="str">
        <f t="array" ref="K213:O214">TRANSPOSE(H213:I217)</f>
        <v>PT</v>
      </c>
      <c r="L213" t="str">
        <v>car</v>
      </c>
      <c r="M213" t="str">
        <v>bike</v>
      </c>
      <c r="N213" t="str">
        <v>tele</v>
      </c>
      <c r="O213" t="str">
        <v>walk</v>
      </c>
      <c r="R213">
        <f t="array" ref="R213:V213">TRANSPOSE(I213:I217)</f>
        <v>-3.0429551209999999</v>
      </c>
      <c r="S213">
        <v>0</v>
      </c>
      <c r="T213">
        <v>2.8402129490000001</v>
      </c>
      <c r="U213">
        <v>-33.584638040000002</v>
      </c>
      <c r="V213">
        <v>-4.4028089010000002</v>
      </c>
    </row>
    <row r="214" spans="1:22" x14ac:dyDescent="0.2">
      <c r="A214" t="s">
        <v>287</v>
      </c>
      <c r="B214">
        <v>0</v>
      </c>
      <c r="D214" t="s">
        <v>287</v>
      </c>
      <c r="E214">
        <v>0</v>
      </c>
      <c r="G214" s="35"/>
      <c r="H214" t="s">
        <v>115</v>
      </c>
      <c r="I214">
        <v>0</v>
      </c>
      <c r="K214">
        <v>-3.0429551209999999</v>
      </c>
      <c r="L214">
        <v>0</v>
      </c>
      <c r="M214">
        <v>2.8402129490000001</v>
      </c>
      <c r="N214">
        <v>-33.584638040000002</v>
      </c>
      <c r="O214">
        <v>-4.4028089010000002</v>
      </c>
    </row>
    <row r="215" spans="1:22" x14ac:dyDescent="0.2">
      <c r="A215" t="s">
        <v>288</v>
      </c>
      <c r="B215">
        <v>2.8402129490000001</v>
      </c>
      <c r="D215" t="s">
        <v>288</v>
      </c>
      <c r="E215">
        <v>3.1162529490000002</v>
      </c>
      <c r="G215" s="35"/>
      <c r="H215" t="s">
        <v>116</v>
      </c>
      <c r="I215">
        <v>2.8402129490000001</v>
      </c>
    </row>
    <row r="216" spans="1:22" x14ac:dyDescent="0.2">
      <c r="A216" t="s">
        <v>289</v>
      </c>
      <c r="B216">
        <v>-33.584638040000002</v>
      </c>
      <c r="D216" t="s">
        <v>289</v>
      </c>
      <c r="E216">
        <v>-27.375278819999998</v>
      </c>
      <c r="G216" s="35"/>
      <c r="H216" t="s">
        <v>292</v>
      </c>
      <c r="I216">
        <v>-33.584638040000002</v>
      </c>
    </row>
    <row r="217" spans="1:22" x14ac:dyDescent="0.2">
      <c r="A217" t="s">
        <v>290</v>
      </c>
      <c r="B217">
        <v>-4.4028089010000002</v>
      </c>
      <c r="D217" t="s">
        <v>290</v>
      </c>
      <c r="E217">
        <v>-4.1267689010000002</v>
      </c>
      <c r="G217" s="35"/>
      <c r="H217" t="s">
        <v>254</v>
      </c>
      <c r="I217">
        <v>-4.4028089010000002</v>
      </c>
    </row>
    <row r="218" spans="1:22" x14ac:dyDescent="0.2">
      <c r="A218" s="120">
        <v>1.2916666666666667</v>
      </c>
      <c r="D218" s="120">
        <v>0.45833333333333331</v>
      </c>
      <c r="G218" s="35">
        <v>31</v>
      </c>
    </row>
    <row r="219" spans="1:22" x14ac:dyDescent="0.2">
      <c r="A219" t="s">
        <v>15</v>
      </c>
      <c r="D219" t="s">
        <v>15</v>
      </c>
      <c r="G219" s="35"/>
    </row>
    <row r="220" spans="1:22" x14ac:dyDescent="0.2">
      <c r="A220" t="s">
        <v>286</v>
      </c>
      <c r="B220">
        <v>-1.6017207710000001</v>
      </c>
      <c r="D220" t="s">
        <v>286</v>
      </c>
      <c r="E220">
        <v>-1.2045507710000001</v>
      </c>
      <c r="G220" s="35"/>
      <c r="H220" t="s">
        <v>13</v>
      </c>
      <c r="I220">
        <v>-1.6017207710000001</v>
      </c>
      <c r="K220" t="str">
        <f t="array" ref="K220:O221">TRANSPOSE(H220:I224)</f>
        <v>PT</v>
      </c>
      <c r="L220" t="str">
        <v>car</v>
      </c>
      <c r="M220" t="str">
        <v>bike</v>
      </c>
      <c r="N220" t="str">
        <v>tele</v>
      </c>
      <c r="O220" t="str">
        <v>walk</v>
      </c>
      <c r="R220">
        <f t="array" ref="R220:V220">TRANSPOSE(I220:I224)</f>
        <v>-1.6017207710000001</v>
      </c>
      <c r="S220">
        <v>0</v>
      </c>
      <c r="T220">
        <v>8.9845614949999995</v>
      </c>
      <c r="U220">
        <v>-31.342164029999999</v>
      </c>
      <c r="V220">
        <v>-7.1344064249999999</v>
      </c>
    </row>
    <row r="221" spans="1:22" x14ac:dyDescent="0.2">
      <c r="A221" t="s">
        <v>287</v>
      </c>
      <c r="B221">
        <v>0</v>
      </c>
      <c r="D221" t="s">
        <v>287</v>
      </c>
      <c r="E221">
        <v>0</v>
      </c>
      <c r="G221" s="35"/>
      <c r="H221" t="s">
        <v>115</v>
      </c>
      <c r="I221">
        <v>0</v>
      </c>
      <c r="K221">
        <v>-1.6017207710000001</v>
      </c>
      <c r="L221">
        <v>0</v>
      </c>
      <c r="M221">
        <v>8.9845614949999995</v>
      </c>
      <c r="N221">
        <v>-31.342164029999999</v>
      </c>
      <c r="O221">
        <v>-7.1344064249999999</v>
      </c>
    </row>
    <row r="222" spans="1:22" x14ac:dyDescent="0.2">
      <c r="A222" t="s">
        <v>288</v>
      </c>
      <c r="B222">
        <v>8.9845614949999995</v>
      </c>
      <c r="D222" t="s">
        <v>288</v>
      </c>
      <c r="E222">
        <v>9.3817314950000004</v>
      </c>
      <c r="G222" s="35"/>
      <c r="H222" t="s">
        <v>116</v>
      </c>
      <c r="I222">
        <v>8.9845614949999995</v>
      </c>
    </row>
    <row r="223" spans="1:22" x14ac:dyDescent="0.2">
      <c r="A223" t="s">
        <v>289</v>
      </c>
      <c r="B223">
        <v>-31.342164029999999</v>
      </c>
      <c r="D223" t="s">
        <v>289</v>
      </c>
      <c r="E223">
        <v>-34.24306472</v>
      </c>
      <c r="G223" s="35"/>
      <c r="H223" t="s">
        <v>292</v>
      </c>
      <c r="I223">
        <v>-31.342164029999999</v>
      </c>
    </row>
    <row r="224" spans="1:22" x14ac:dyDescent="0.2">
      <c r="A224" t="s">
        <v>290</v>
      </c>
      <c r="B224">
        <v>-7.1344064249999999</v>
      </c>
      <c r="D224" t="s">
        <v>290</v>
      </c>
      <c r="E224">
        <v>-6.7372364249999999</v>
      </c>
      <c r="G224" s="35"/>
      <c r="H224" t="s">
        <v>254</v>
      </c>
      <c r="I224">
        <v>-7.1344064249999999</v>
      </c>
    </row>
    <row r="225" spans="1:22" x14ac:dyDescent="0.2">
      <c r="A225" s="120">
        <v>1.3333333333333333</v>
      </c>
      <c r="D225" s="120">
        <v>0.5</v>
      </c>
      <c r="G225" s="35">
        <v>32</v>
      </c>
    </row>
    <row r="226" spans="1:22" x14ac:dyDescent="0.2">
      <c r="A226" t="s">
        <v>15</v>
      </c>
      <c r="D226" t="s">
        <v>15</v>
      </c>
      <c r="G226" s="35"/>
    </row>
    <row r="227" spans="1:22" x14ac:dyDescent="0.2">
      <c r="A227" t="s">
        <v>286</v>
      </c>
      <c r="B227">
        <v>-4.1544036059999998</v>
      </c>
      <c r="D227" t="s">
        <v>286</v>
      </c>
      <c r="E227">
        <v>-3.0794227520000002</v>
      </c>
      <c r="G227" s="35"/>
      <c r="H227" t="s">
        <v>13</v>
      </c>
      <c r="I227">
        <v>-4.1544036059999998</v>
      </c>
      <c r="K227" t="str">
        <f t="array" ref="K227:O228">TRANSPOSE(H227:I231)</f>
        <v>PT</v>
      </c>
      <c r="L227" t="str">
        <v>car</v>
      </c>
      <c r="M227" t="str">
        <v>bike</v>
      </c>
      <c r="N227" t="str">
        <v>tele</v>
      </c>
      <c r="O227" t="str">
        <v>walk</v>
      </c>
      <c r="R227">
        <f t="array" ref="R227:V227">TRANSPOSE(I227:I231)</f>
        <v>-4.1544036059999998</v>
      </c>
      <c r="S227">
        <v>0</v>
      </c>
      <c r="T227">
        <v>-3.8505152109999998</v>
      </c>
      <c r="U227">
        <v>-13.907177920000001</v>
      </c>
      <c r="V227">
        <v>-13.907177920000001</v>
      </c>
    </row>
    <row r="228" spans="1:22" x14ac:dyDescent="0.2">
      <c r="A228" t="s">
        <v>287</v>
      </c>
      <c r="B228">
        <v>0</v>
      </c>
      <c r="D228" t="s">
        <v>287</v>
      </c>
      <c r="E228">
        <v>0</v>
      </c>
      <c r="G228" s="35"/>
      <c r="H228" t="s">
        <v>115</v>
      </c>
      <c r="I228">
        <v>0</v>
      </c>
      <c r="K228">
        <v>-4.1544036059999998</v>
      </c>
      <c r="L228">
        <v>0</v>
      </c>
      <c r="M228">
        <v>-3.8505152109999998</v>
      </c>
      <c r="N228">
        <v>-13.907177920000001</v>
      </c>
      <c r="O228">
        <v>-13.907177920000001</v>
      </c>
    </row>
    <row r="229" spans="1:22" x14ac:dyDescent="0.2">
      <c r="A229" t="s">
        <v>288</v>
      </c>
      <c r="B229">
        <v>-3.8505152109999998</v>
      </c>
      <c r="D229" t="s">
        <v>288</v>
      </c>
      <c r="E229">
        <v>37.452329769999999</v>
      </c>
      <c r="G229" s="35"/>
      <c r="H229" t="s">
        <v>116</v>
      </c>
      <c r="I229">
        <v>-3.8505152109999998</v>
      </c>
    </row>
    <row r="230" spans="1:22" x14ac:dyDescent="0.2">
      <c r="A230" t="s">
        <v>289</v>
      </c>
      <c r="B230">
        <v>-13.907177920000001</v>
      </c>
      <c r="D230" t="s">
        <v>289</v>
      </c>
      <c r="E230">
        <v>-38.659693249999997</v>
      </c>
      <c r="G230" s="35"/>
      <c r="H230" t="s">
        <v>292</v>
      </c>
      <c r="I230">
        <v>-13.907177920000001</v>
      </c>
    </row>
    <row r="231" spans="1:22" x14ac:dyDescent="0.2">
      <c r="A231" t="s">
        <v>290</v>
      </c>
      <c r="B231">
        <v>-13.907177920000001</v>
      </c>
      <c r="D231" t="s">
        <v>290</v>
      </c>
      <c r="E231">
        <v>-39.517440960000002</v>
      </c>
      <c r="G231" s="35"/>
      <c r="H231" t="s">
        <v>254</v>
      </c>
      <c r="I231">
        <v>-13.907177920000001</v>
      </c>
    </row>
    <row r="232" spans="1:22" x14ac:dyDescent="0.2">
      <c r="A232" s="120">
        <v>1.375</v>
      </c>
      <c r="D232" s="120">
        <v>0.54166666666666663</v>
      </c>
      <c r="G232" s="35">
        <v>33</v>
      </c>
    </row>
    <row r="233" spans="1:22" x14ac:dyDescent="0.2">
      <c r="A233" t="s">
        <v>15</v>
      </c>
      <c r="D233" t="s">
        <v>15</v>
      </c>
      <c r="G233" s="35"/>
    </row>
    <row r="234" spans="1:22" x14ac:dyDescent="0.2">
      <c r="A234" t="s">
        <v>286</v>
      </c>
      <c r="B234">
        <v>-3.9539984779999999</v>
      </c>
      <c r="D234" t="s">
        <v>286</v>
      </c>
      <c r="E234">
        <v>-3.9136264779999999</v>
      </c>
      <c r="G234" s="35"/>
      <c r="H234" t="s">
        <v>13</v>
      </c>
      <c r="I234">
        <v>-3.9539984779999999</v>
      </c>
      <c r="K234" t="str">
        <f t="array" ref="K234:O235">TRANSPOSE(H234:I238)</f>
        <v>PT</v>
      </c>
      <c r="L234" t="str">
        <v>car</v>
      </c>
      <c r="M234" t="str">
        <v>bike</v>
      </c>
      <c r="N234" t="str">
        <v>tele</v>
      </c>
      <c r="O234" t="str">
        <v>walk</v>
      </c>
      <c r="R234">
        <f t="array" ref="R234:V234">TRANSPOSE(I234:I238)</f>
        <v>-3.9539984779999999</v>
      </c>
      <c r="S234">
        <v>0</v>
      </c>
      <c r="T234">
        <v>0.48634238950000003</v>
      </c>
      <c r="U234">
        <v>-33.79711794</v>
      </c>
      <c r="V234">
        <v>-1.410190335</v>
      </c>
    </row>
    <row r="235" spans="1:22" x14ac:dyDescent="0.2">
      <c r="A235" t="s">
        <v>287</v>
      </c>
      <c r="B235">
        <v>0</v>
      </c>
      <c r="D235" t="s">
        <v>287</v>
      </c>
      <c r="E235">
        <v>0</v>
      </c>
      <c r="G235" s="35"/>
      <c r="H235" t="s">
        <v>115</v>
      </c>
      <c r="I235">
        <v>0</v>
      </c>
      <c r="K235">
        <v>-3.9539984779999999</v>
      </c>
      <c r="L235">
        <v>0</v>
      </c>
      <c r="M235">
        <v>0.48634238950000003</v>
      </c>
      <c r="N235">
        <v>-33.79711794</v>
      </c>
      <c r="O235">
        <v>-1.410190335</v>
      </c>
    </row>
    <row r="236" spans="1:22" x14ac:dyDescent="0.2">
      <c r="A236" t="s">
        <v>288</v>
      </c>
      <c r="B236">
        <v>0.48634238950000003</v>
      </c>
      <c r="D236" t="s">
        <v>288</v>
      </c>
      <c r="E236">
        <v>0.52671438950000005</v>
      </c>
      <c r="G236" s="35"/>
      <c r="H236" t="s">
        <v>116</v>
      </c>
      <c r="I236">
        <v>0.48634238950000003</v>
      </c>
    </row>
    <row r="237" spans="1:22" x14ac:dyDescent="0.2">
      <c r="A237" t="s">
        <v>289</v>
      </c>
      <c r="B237">
        <v>-33.79711794</v>
      </c>
      <c r="D237" t="s">
        <v>289</v>
      </c>
      <c r="E237">
        <v>-33.031734980000003</v>
      </c>
      <c r="G237" s="35"/>
      <c r="H237" t="s">
        <v>292</v>
      </c>
      <c r="I237">
        <v>-33.79711794</v>
      </c>
    </row>
    <row r="238" spans="1:22" x14ac:dyDescent="0.2">
      <c r="A238" t="s">
        <v>290</v>
      </c>
      <c r="B238">
        <v>-1.410190335</v>
      </c>
      <c r="D238" t="s">
        <v>290</v>
      </c>
      <c r="E238">
        <v>-1.3698183349999999</v>
      </c>
      <c r="G238" s="35"/>
      <c r="H238" t="s">
        <v>254</v>
      </c>
      <c r="I238">
        <v>-1.410190335</v>
      </c>
    </row>
    <row r="239" spans="1:22" x14ac:dyDescent="0.2">
      <c r="A239" s="120">
        <v>1.4166666666666667</v>
      </c>
      <c r="D239" s="120">
        <v>0.58333333333333337</v>
      </c>
      <c r="G239" s="35">
        <v>34</v>
      </c>
    </row>
    <row r="240" spans="1:22" x14ac:dyDescent="0.2">
      <c r="A240" t="s">
        <v>15</v>
      </c>
      <c r="D240" t="s">
        <v>15</v>
      </c>
      <c r="G240" s="35"/>
    </row>
    <row r="241" spans="1:22" x14ac:dyDescent="0.2">
      <c r="A241" t="s">
        <v>286</v>
      </c>
      <c r="B241">
        <v>-2.4734614609999999</v>
      </c>
      <c r="D241" t="s">
        <v>286</v>
      </c>
      <c r="E241">
        <v>-2.4081214609999999</v>
      </c>
      <c r="G241" s="35"/>
      <c r="H241" t="s">
        <v>13</v>
      </c>
      <c r="I241">
        <v>-2.4734614609999999</v>
      </c>
      <c r="K241" t="str">
        <f t="array" ref="K241:O242">TRANSPOSE(H241:I245)</f>
        <v>PT</v>
      </c>
      <c r="L241" t="str">
        <v>car</v>
      </c>
      <c r="M241" t="str">
        <v>bike</v>
      </c>
      <c r="N241" t="str">
        <v>tele</v>
      </c>
      <c r="O241" t="str">
        <v>walk</v>
      </c>
      <c r="R241">
        <f t="array" ref="R241:V241">TRANSPOSE(I241:I245)</f>
        <v>-2.4734614609999999</v>
      </c>
      <c r="S241">
        <v>0</v>
      </c>
      <c r="T241">
        <v>2.0739095380000001</v>
      </c>
      <c r="U241">
        <v>-34.818764229999999</v>
      </c>
      <c r="V241">
        <v>-6.7023823089999999</v>
      </c>
    </row>
    <row r="242" spans="1:22" x14ac:dyDescent="0.2">
      <c r="A242" t="s">
        <v>287</v>
      </c>
      <c r="B242">
        <v>0</v>
      </c>
      <c r="D242" t="s">
        <v>287</v>
      </c>
      <c r="E242">
        <v>0</v>
      </c>
      <c r="G242" s="35"/>
      <c r="H242" t="s">
        <v>115</v>
      </c>
      <c r="I242">
        <v>0</v>
      </c>
      <c r="K242">
        <v>-2.4734614609999999</v>
      </c>
      <c r="L242">
        <v>0</v>
      </c>
      <c r="M242">
        <v>2.0739095380000001</v>
      </c>
      <c r="N242">
        <v>-34.818764229999999</v>
      </c>
      <c r="O242">
        <v>-6.7023823089999999</v>
      </c>
    </row>
    <row r="243" spans="1:22" x14ac:dyDescent="0.2">
      <c r="A243" t="s">
        <v>288</v>
      </c>
      <c r="B243">
        <v>2.0739095380000001</v>
      </c>
      <c r="D243" t="s">
        <v>288</v>
      </c>
      <c r="E243">
        <v>2.1392495380000001</v>
      </c>
      <c r="G243" s="35"/>
      <c r="H243" t="s">
        <v>116</v>
      </c>
      <c r="I243">
        <v>2.0739095380000001</v>
      </c>
    </row>
    <row r="244" spans="1:22" x14ac:dyDescent="0.2">
      <c r="A244" t="s">
        <v>289</v>
      </c>
      <c r="B244">
        <v>-34.818764229999999</v>
      </c>
      <c r="D244" t="s">
        <v>289</v>
      </c>
      <c r="E244">
        <v>-30.131288510000001</v>
      </c>
      <c r="G244" s="35"/>
      <c r="H244" t="s">
        <v>292</v>
      </c>
      <c r="I244">
        <v>-34.818764229999999</v>
      </c>
    </row>
    <row r="245" spans="1:22" x14ac:dyDescent="0.2">
      <c r="A245" t="s">
        <v>290</v>
      </c>
      <c r="B245">
        <v>-6.7023823089999999</v>
      </c>
      <c r="D245" t="s">
        <v>290</v>
      </c>
      <c r="E245">
        <v>-6.6370423089999999</v>
      </c>
      <c r="G245" s="35"/>
      <c r="H245" t="s">
        <v>254</v>
      </c>
      <c r="I245">
        <v>-6.7023823089999999</v>
      </c>
    </row>
    <row r="246" spans="1:22" x14ac:dyDescent="0.2">
      <c r="A246" s="120">
        <v>1.4583333333333333</v>
      </c>
      <c r="D246" s="120">
        <v>0.625</v>
      </c>
      <c r="G246" s="35">
        <v>35</v>
      </c>
    </row>
    <row r="247" spans="1:22" x14ac:dyDescent="0.2">
      <c r="A247" t="s">
        <v>15</v>
      </c>
      <c r="D247" t="s">
        <v>15</v>
      </c>
      <c r="G247" s="35"/>
    </row>
    <row r="248" spans="1:22" x14ac:dyDescent="0.2">
      <c r="A248" t="s">
        <v>286</v>
      </c>
      <c r="B248">
        <v>-2.392358207</v>
      </c>
      <c r="D248" t="s">
        <v>286</v>
      </c>
      <c r="E248">
        <v>-2.2983482070000001</v>
      </c>
      <c r="G248" s="35"/>
      <c r="H248" t="s">
        <v>13</v>
      </c>
      <c r="I248">
        <v>-2.392358207</v>
      </c>
      <c r="K248" t="str">
        <f t="array" ref="K248:O249">TRANSPOSE(H248:I252)</f>
        <v>PT</v>
      </c>
      <c r="L248" t="str">
        <v>car</v>
      </c>
      <c r="M248" t="str">
        <v>bike</v>
      </c>
      <c r="N248" t="str">
        <v>tele</v>
      </c>
      <c r="O248" t="str">
        <v>walk</v>
      </c>
      <c r="R248">
        <f t="array" ref="R248:V248">TRANSPOSE(I248:I252)</f>
        <v>-2.392358207</v>
      </c>
      <c r="S248">
        <v>0</v>
      </c>
      <c r="T248">
        <v>6.55932183</v>
      </c>
      <c r="U248">
        <v>-34.563793510000004</v>
      </c>
      <c r="V248">
        <v>-9.4559522709999992</v>
      </c>
    </row>
    <row r="249" spans="1:22" x14ac:dyDescent="0.2">
      <c r="A249" t="s">
        <v>287</v>
      </c>
      <c r="B249">
        <v>0</v>
      </c>
      <c r="D249" t="s">
        <v>287</v>
      </c>
      <c r="E249">
        <v>0</v>
      </c>
      <c r="G249" s="35"/>
      <c r="H249" t="s">
        <v>115</v>
      </c>
      <c r="I249">
        <v>0</v>
      </c>
      <c r="K249">
        <v>-2.392358207</v>
      </c>
      <c r="L249">
        <v>0</v>
      </c>
      <c r="M249">
        <v>6.55932183</v>
      </c>
      <c r="N249">
        <v>-34.563793510000004</v>
      </c>
      <c r="O249">
        <v>-9.4559522709999992</v>
      </c>
    </row>
    <row r="250" spans="1:22" x14ac:dyDescent="0.2">
      <c r="A250" t="s">
        <v>288</v>
      </c>
      <c r="B250">
        <v>6.55932183</v>
      </c>
      <c r="D250" t="s">
        <v>288</v>
      </c>
      <c r="E250">
        <v>6.6533318299999999</v>
      </c>
      <c r="G250" s="35"/>
      <c r="H250" t="s">
        <v>116</v>
      </c>
      <c r="I250">
        <v>6.55932183</v>
      </c>
    </row>
    <row r="251" spans="1:22" x14ac:dyDescent="0.2">
      <c r="A251" t="s">
        <v>289</v>
      </c>
      <c r="B251">
        <v>-34.563793510000004</v>
      </c>
      <c r="D251" t="s">
        <v>289</v>
      </c>
      <c r="E251">
        <v>-30.538737220000002</v>
      </c>
      <c r="G251" s="35"/>
      <c r="H251" t="s">
        <v>292</v>
      </c>
      <c r="I251">
        <v>-34.563793510000004</v>
      </c>
    </row>
    <row r="252" spans="1:22" x14ac:dyDescent="0.2">
      <c r="A252" t="s">
        <v>290</v>
      </c>
      <c r="B252">
        <v>-9.4559522709999992</v>
      </c>
      <c r="D252" t="s">
        <v>290</v>
      </c>
      <c r="E252">
        <v>-9.3619422720000003</v>
      </c>
      <c r="G252" s="35"/>
      <c r="H252" t="s">
        <v>254</v>
      </c>
      <c r="I252">
        <v>-9.4559522709999992</v>
      </c>
    </row>
    <row r="253" spans="1:22" x14ac:dyDescent="0.2">
      <c r="A253" s="120">
        <v>1.5</v>
      </c>
      <c r="D253" s="120">
        <v>0.66666666666666663</v>
      </c>
      <c r="G253" s="35">
        <v>36</v>
      </c>
    </row>
    <row r="254" spans="1:22" x14ac:dyDescent="0.2">
      <c r="A254" t="s">
        <v>15</v>
      </c>
      <c r="D254" t="s">
        <v>15</v>
      </c>
      <c r="G254" s="35"/>
    </row>
    <row r="255" spans="1:22" x14ac:dyDescent="0.2">
      <c r="A255" t="s">
        <v>286</v>
      </c>
      <c r="B255">
        <v>-1.8130508620000001</v>
      </c>
      <c r="D255" t="s">
        <v>286</v>
      </c>
      <c r="E255">
        <v>-1.5445408620000001</v>
      </c>
      <c r="G255" s="35"/>
      <c r="H255" t="s">
        <v>13</v>
      </c>
      <c r="I255">
        <v>-1.8130508620000001</v>
      </c>
      <c r="K255" t="str">
        <f t="array" ref="K255:O256">TRANSPOSE(H255:I259)</f>
        <v>PT</v>
      </c>
      <c r="L255" t="str">
        <v>car</v>
      </c>
      <c r="M255" t="str">
        <v>bike</v>
      </c>
      <c r="N255" t="str">
        <v>tele</v>
      </c>
      <c r="O255" t="str">
        <v>walk</v>
      </c>
      <c r="R255">
        <f t="array" ref="R255:V255">TRANSPOSE(I255:I259)</f>
        <v>-1.8130508620000001</v>
      </c>
      <c r="S255">
        <v>0</v>
      </c>
      <c r="T255">
        <v>0.2545299057</v>
      </c>
      <c r="U255">
        <v>-36.974435239999998</v>
      </c>
      <c r="V255">
        <v>-31.987073160000001</v>
      </c>
    </row>
    <row r="256" spans="1:22" x14ac:dyDescent="0.2">
      <c r="A256" t="s">
        <v>287</v>
      </c>
      <c r="B256">
        <v>0</v>
      </c>
      <c r="D256" t="s">
        <v>287</v>
      </c>
      <c r="E256">
        <v>0</v>
      </c>
      <c r="G256" s="35"/>
      <c r="H256" t="s">
        <v>115</v>
      </c>
      <c r="I256">
        <v>0</v>
      </c>
      <c r="K256">
        <v>-1.8130508620000001</v>
      </c>
      <c r="L256">
        <v>0</v>
      </c>
      <c r="M256">
        <v>0.2545299057</v>
      </c>
      <c r="N256">
        <v>-36.974435239999998</v>
      </c>
      <c r="O256">
        <v>-31.987073160000001</v>
      </c>
    </row>
    <row r="257" spans="1:22" x14ac:dyDescent="0.2">
      <c r="A257" t="s">
        <v>288</v>
      </c>
      <c r="B257">
        <v>0.2545299057</v>
      </c>
      <c r="D257" t="s">
        <v>288</v>
      </c>
      <c r="E257">
        <v>3.4135889320000001</v>
      </c>
      <c r="G257" s="35"/>
      <c r="H257" t="s">
        <v>116</v>
      </c>
      <c r="I257">
        <v>0.2545299057</v>
      </c>
    </row>
    <row r="258" spans="1:22" x14ac:dyDescent="0.2">
      <c r="A258" t="s">
        <v>289</v>
      </c>
      <c r="B258">
        <v>-36.974435239999998</v>
      </c>
      <c r="D258" t="s">
        <v>289</v>
      </c>
      <c r="E258">
        <v>-36.483832710000001</v>
      </c>
      <c r="G258" s="35"/>
      <c r="H258" t="s">
        <v>292</v>
      </c>
      <c r="I258">
        <v>-36.974435239999998</v>
      </c>
    </row>
    <row r="259" spans="1:22" x14ac:dyDescent="0.2">
      <c r="A259" t="s">
        <v>290</v>
      </c>
      <c r="B259">
        <v>-31.987073160000001</v>
      </c>
      <c r="D259" t="s">
        <v>290</v>
      </c>
      <c r="E259">
        <v>-31.008650450000001</v>
      </c>
      <c r="G259" s="35"/>
      <c r="H259" t="s">
        <v>254</v>
      </c>
      <c r="I259">
        <v>-31.987073160000001</v>
      </c>
    </row>
    <row r="260" spans="1:22" x14ac:dyDescent="0.2">
      <c r="A260" s="120">
        <v>1.5416666666666667</v>
      </c>
      <c r="D260" s="120">
        <v>0.70833333333333337</v>
      </c>
      <c r="G260" s="35">
        <v>37</v>
      </c>
    </row>
    <row r="261" spans="1:22" x14ac:dyDescent="0.2">
      <c r="A261" t="s">
        <v>15</v>
      </c>
      <c r="D261" t="s">
        <v>15</v>
      </c>
      <c r="G261" s="35"/>
    </row>
    <row r="262" spans="1:22" x14ac:dyDescent="0.2">
      <c r="A262" t="s">
        <v>286</v>
      </c>
      <c r="B262">
        <v>-4.363128669</v>
      </c>
      <c r="D262" t="s">
        <v>286</v>
      </c>
      <c r="E262">
        <v>-4.2944956689999998</v>
      </c>
      <c r="G262" s="35"/>
      <c r="H262" t="s">
        <v>13</v>
      </c>
      <c r="I262">
        <v>-4.363128669</v>
      </c>
      <c r="K262" t="str">
        <f t="array" ref="K262:O263">TRANSPOSE(H262:I266)</f>
        <v>PT</v>
      </c>
      <c r="L262" t="str">
        <v>car</v>
      </c>
      <c r="M262" t="str">
        <v>bike</v>
      </c>
      <c r="N262" t="str">
        <v>tele</v>
      </c>
      <c r="O262" t="str">
        <v>walk</v>
      </c>
      <c r="R262">
        <f t="array" ref="R262:V262">TRANSPOSE(I262:I266)</f>
        <v>-4.363128669</v>
      </c>
      <c r="S262">
        <v>0</v>
      </c>
      <c r="T262">
        <v>-0.13329213819999999</v>
      </c>
      <c r="U262">
        <v>-30.456499749999999</v>
      </c>
      <c r="V262">
        <v>-2.034755557</v>
      </c>
    </row>
    <row r="263" spans="1:22" x14ac:dyDescent="0.2">
      <c r="A263" t="s">
        <v>287</v>
      </c>
      <c r="B263">
        <v>0</v>
      </c>
      <c r="D263" t="s">
        <v>287</v>
      </c>
      <c r="E263">
        <v>0</v>
      </c>
      <c r="G263" s="35"/>
      <c r="H263" t="s">
        <v>115</v>
      </c>
      <c r="I263">
        <v>0</v>
      </c>
      <c r="K263">
        <v>-4.363128669</v>
      </c>
      <c r="L263">
        <v>0</v>
      </c>
      <c r="M263">
        <v>-0.13329213819999999</v>
      </c>
      <c r="N263">
        <v>-30.456499749999999</v>
      </c>
      <c r="O263">
        <v>-2.034755557</v>
      </c>
    </row>
    <row r="264" spans="1:22" x14ac:dyDescent="0.2">
      <c r="A264" t="s">
        <v>288</v>
      </c>
      <c r="B264">
        <v>-0.13329213819999999</v>
      </c>
      <c r="D264" t="s">
        <v>288</v>
      </c>
      <c r="E264">
        <v>-6.4659138249999998E-2</v>
      </c>
      <c r="G264" s="35"/>
      <c r="H264" t="s">
        <v>116</v>
      </c>
      <c r="I264">
        <v>-0.13329213819999999</v>
      </c>
    </row>
    <row r="265" spans="1:22" x14ac:dyDescent="0.2">
      <c r="A265" t="s">
        <v>289</v>
      </c>
      <c r="B265">
        <v>-30.456499749999999</v>
      </c>
      <c r="D265" t="s">
        <v>289</v>
      </c>
      <c r="E265">
        <v>-33.871505259999999</v>
      </c>
      <c r="G265" s="35"/>
      <c r="H265" t="s">
        <v>292</v>
      </c>
      <c r="I265">
        <v>-30.456499749999999</v>
      </c>
    </row>
    <row r="266" spans="1:22" x14ac:dyDescent="0.2">
      <c r="A266" t="s">
        <v>290</v>
      </c>
      <c r="B266">
        <v>-2.034755557</v>
      </c>
      <c r="D266" t="s">
        <v>290</v>
      </c>
      <c r="E266">
        <v>-1.966122557</v>
      </c>
      <c r="G266" s="35"/>
      <c r="H266" t="s">
        <v>254</v>
      </c>
      <c r="I266">
        <v>-2.034755557</v>
      </c>
    </row>
    <row r="267" spans="1:22" x14ac:dyDescent="0.2">
      <c r="A267" s="120">
        <v>1.5833333333333333</v>
      </c>
      <c r="D267" s="120">
        <v>0.75</v>
      </c>
      <c r="G267" s="35">
        <v>38</v>
      </c>
    </row>
    <row r="268" spans="1:22" x14ac:dyDescent="0.2">
      <c r="A268" t="s">
        <v>15</v>
      </c>
      <c r="D268" t="s">
        <v>15</v>
      </c>
      <c r="G268" s="35"/>
    </row>
    <row r="269" spans="1:22" x14ac:dyDescent="0.2">
      <c r="A269" t="s">
        <v>286</v>
      </c>
      <c r="B269">
        <v>-2.5740895660000001</v>
      </c>
      <c r="D269" t="s">
        <v>286</v>
      </c>
      <c r="E269">
        <v>-2.4630195659999998</v>
      </c>
      <c r="G269" s="35"/>
      <c r="H269" t="s">
        <v>13</v>
      </c>
      <c r="I269">
        <v>-2.5740895660000001</v>
      </c>
      <c r="K269" t="str">
        <f t="array" ref="K269:O270">TRANSPOSE(H269:I273)</f>
        <v>PT</v>
      </c>
      <c r="L269" t="str">
        <v>car</v>
      </c>
      <c r="M269" t="str">
        <v>bike</v>
      </c>
      <c r="N269" t="str">
        <v>tele</v>
      </c>
      <c r="O269" t="str">
        <v>walk</v>
      </c>
      <c r="R269">
        <f t="array" ref="R269:V269">TRANSPOSE(I269:I273)</f>
        <v>-2.5740895660000001</v>
      </c>
      <c r="S269">
        <v>0</v>
      </c>
      <c r="T269">
        <v>1.1598849339999999</v>
      </c>
      <c r="U269">
        <v>-34.890495860000001</v>
      </c>
      <c r="V269">
        <v>-6.8246730290000004</v>
      </c>
    </row>
    <row r="270" spans="1:22" x14ac:dyDescent="0.2">
      <c r="A270" t="s">
        <v>287</v>
      </c>
      <c r="B270">
        <v>0</v>
      </c>
      <c r="D270" t="s">
        <v>287</v>
      </c>
      <c r="E270">
        <v>0</v>
      </c>
      <c r="G270" s="35"/>
      <c r="H270" t="s">
        <v>115</v>
      </c>
      <c r="I270">
        <v>0</v>
      </c>
      <c r="K270">
        <v>-2.5740895660000001</v>
      </c>
      <c r="L270">
        <v>0</v>
      </c>
      <c r="M270">
        <v>1.1598849339999999</v>
      </c>
      <c r="N270">
        <v>-34.890495860000001</v>
      </c>
      <c r="O270">
        <v>-6.8246730290000004</v>
      </c>
    </row>
    <row r="271" spans="1:22" x14ac:dyDescent="0.2">
      <c r="A271" t="s">
        <v>288</v>
      </c>
      <c r="B271">
        <v>1.1598849339999999</v>
      </c>
      <c r="D271" t="s">
        <v>288</v>
      </c>
      <c r="E271">
        <v>1.2709549339999999</v>
      </c>
      <c r="G271" s="35"/>
      <c r="H271" t="s">
        <v>116</v>
      </c>
      <c r="I271">
        <v>1.1598849339999999</v>
      </c>
    </row>
    <row r="272" spans="1:22" x14ac:dyDescent="0.2">
      <c r="A272" t="s">
        <v>289</v>
      </c>
      <c r="B272">
        <v>-34.890495860000001</v>
      </c>
      <c r="D272" t="s">
        <v>289</v>
      </c>
      <c r="E272">
        <v>-33.505376200000001</v>
      </c>
      <c r="G272" s="35"/>
      <c r="H272" t="s">
        <v>292</v>
      </c>
      <c r="I272">
        <v>-34.890495860000001</v>
      </c>
    </row>
    <row r="273" spans="1:22" x14ac:dyDescent="0.2">
      <c r="A273" t="s">
        <v>290</v>
      </c>
      <c r="B273">
        <v>-6.8246730290000004</v>
      </c>
      <c r="D273" t="s">
        <v>290</v>
      </c>
      <c r="E273">
        <v>-6.7136030289999997</v>
      </c>
      <c r="G273" s="35"/>
      <c r="H273" t="s">
        <v>254</v>
      </c>
      <c r="I273">
        <v>-6.8246730290000004</v>
      </c>
    </row>
    <row r="274" spans="1:22" x14ac:dyDescent="0.2">
      <c r="A274" s="120">
        <v>1.625</v>
      </c>
      <c r="D274" s="120">
        <v>0.79166666666666663</v>
      </c>
      <c r="G274" s="35">
        <v>39</v>
      </c>
    </row>
    <row r="275" spans="1:22" x14ac:dyDescent="0.2">
      <c r="A275" t="s">
        <v>15</v>
      </c>
      <c r="D275" t="s">
        <v>15</v>
      </c>
      <c r="G275" s="35"/>
    </row>
    <row r="276" spans="1:22" x14ac:dyDescent="0.2">
      <c r="A276" t="s">
        <v>286</v>
      </c>
      <c r="B276">
        <v>-1.114499546</v>
      </c>
      <c r="D276" t="s">
        <v>286</v>
      </c>
      <c r="E276">
        <v>-0.95468954559999997</v>
      </c>
      <c r="G276" s="35"/>
      <c r="H276" t="s">
        <v>13</v>
      </c>
      <c r="I276">
        <v>-1.114499546</v>
      </c>
      <c r="K276" t="str">
        <f t="array" ref="K276:O277">TRANSPOSE(H276:I280)</f>
        <v>PT</v>
      </c>
      <c r="L276" t="str">
        <v>car</v>
      </c>
      <c r="M276" t="str">
        <v>bike</v>
      </c>
      <c r="N276" t="str">
        <v>tele</v>
      </c>
      <c r="O276" t="str">
        <v>walk</v>
      </c>
      <c r="R276">
        <f t="array" ref="R276:V276">TRANSPOSE(I276:I280)</f>
        <v>-1.114499546</v>
      </c>
      <c r="S276">
        <v>0</v>
      </c>
      <c r="T276">
        <v>5.1617729419999998</v>
      </c>
      <c r="U276">
        <v>-34.683232310000001</v>
      </c>
      <c r="V276">
        <v>-34.68281717</v>
      </c>
    </row>
    <row r="277" spans="1:22" x14ac:dyDescent="0.2">
      <c r="A277" t="s">
        <v>287</v>
      </c>
      <c r="B277">
        <v>0</v>
      </c>
      <c r="D277" t="s">
        <v>287</v>
      </c>
      <c r="E277">
        <v>0</v>
      </c>
      <c r="G277" s="35"/>
      <c r="H277" t="s">
        <v>115</v>
      </c>
      <c r="I277">
        <v>0</v>
      </c>
      <c r="K277">
        <v>-1.114499546</v>
      </c>
      <c r="L277">
        <v>0</v>
      </c>
      <c r="M277">
        <v>5.1617729419999998</v>
      </c>
      <c r="N277">
        <v>-34.683232310000001</v>
      </c>
      <c r="O277">
        <v>-34.68281717</v>
      </c>
    </row>
    <row r="278" spans="1:22" x14ac:dyDescent="0.2">
      <c r="A278" t="s">
        <v>288</v>
      </c>
      <c r="B278">
        <v>5.1617729419999998</v>
      </c>
      <c r="D278" t="s">
        <v>288</v>
      </c>
      <c r="E278">
        <v>5.321582942</v>
      </c>
      <c r="G278" s="35"/>
      <c r="H278" t="s">
        <v>116</v>
      </c>
      <c r="I278">
        <v>5.1617729419999998</v>
      </c>
    </row>
    <row r="279" spans="1:22" x14ac:dyDescent="0.2">
      <c r="A279" t="s">
        <v>289</v>
      </c>
      <c r="B279">
        <v>-34.683232310000001</v>
      </c>
      <c r="D279" t="s">
        <v>289</v>
      </c>
      <c r="E279">
        <v>-33.930636819999997</v>
      </c>
      <c r="G279" s="35"/>
      <c r="H279" t="s">
        <v>292</v>
      </c>
      <c r="I279">
        <v>-34.683232310000001</v>
      </c>
    </row>
    <row r="280" spans="1:22" x14ac:dyDescent="0.2">
      <c r="A280" t="s">
        <v>290</v>
      </c>
      <c r="B280">
        <v>-34.68281717</v>
      </c>
      <c r="D280" t="s">
        <v>290</v>
      </c>
      <c r="E280">
        <v>-34.651136229999999</v>
      </c>
      <c r="G280" s="35"/>
      <c r="H280" t="s">
        <v>254</v>
      </c>
      <c r="I280">
        <v>-34.68281717</v>
      </c>
    </row>
    <row r="281" spans="1:22" x14ac:dyDescent="0.2">
      <c r="A281" s="120">
        <v>1.6666666666666667</v>
      </c>
      <c r="D281" s="120">
        <v>0.83333333333333337</v>
      </c>
      <c r="G281" s="35">
        <v>40</v>
      </c>
    </row>
    <row r="282" spans="1:22" x14ac:dyDescent="0.2">
      <c r="A282" t="s">
        <v>15</v>
      </c>
      <c r="D282" t="s">
        <v>15</v>
      </c>
      <c r="G282" s="35"/>
    </row>
    <row r="283" spans="1:22" x14ac:dyDescent="0.2">
      <c r="A283" t="s">
        <v>286</v>
      </c>
      <c r="B283">
        <v>0.46218605709999999</v>
      </c>
      <c r="D283" t="s">
        <v>286</v>
      </c>
      <c r="E283">
        <v>0.91863605709999996</v>
      </c>
      <c r="G283" s="35"/>
      <c r="H283" t="s">
        <v>13</v>
      </c>
      <c r="I283">
        <v>0.46218605709999999</v>
      </c>
      <c r="K283" t="str">
        <f t="array" ref="K283:O284">TRANSPOSE(H283:I287)</f>
        <v>PT</v>
      </c>
      <c r="L283" t="str">
        <v>car</v>
      </c>
      <c r="M283" t="str">
        <v>bike</v>
      </c>
      <c r="N283" t="str">
        <v>tele</v>
      </c>
      <c r="O283" t="str">
        <v>walk</v>
      </c>
      <c r="R283">
        <f t="array" ref="R283:V283">TRANSPOSE(I283:I287)</f>
        <v>0.46218605709999999</v>
      </c>
      <c r="S283">
        <v>0</v>
      </c>
      <c r="T283">
        <v>30.957644009999999</v>
      </c>
      <c r="U283">
        <v>-38.067848159999997</v>
      </c>
      <c r="V283">
        <v>-36.10747989</v>
      </c>
    </row>
    <row r="284" spans="1:22" x14ac:dyDescent="0.2">
      <c r="A284" t="s">
        <v>287</v>
      </c>
      <c r="B284">
        <v>0</v>
      </c>
      <c r="D284" t="s">
        <v>287</v>
      </c>
      <c r="E284">
        <v>0</v>
      </c>
      <c r="G284" s="35"/>
      <c r="H284" t="s">
        <v>115</v>
      </c>
      <c r="I284">
        <v>0</v>
      </c>
      <c r="K284">
        <v>0.46218605709999999</v>
      </c>
      <c r="L284">
        <v>0</v>
      </c>
      <c r="M284">
        <v>30.957644009999999</v>
      </c>
      <c r="N284">
        <v>-38.067848159999997</v>
      </c>
      <c r="O284">
        <v>-36.10747989</v>
      </c>
    </row>
    <row r="285" spans="1:22" x14ac:dyDescent="0.2">
      <c r="A285" t="s">
        <v>288</v>
      </c>
      <c r="B285">
        <v>30.957644009999999</v>
      </c>
      <c r="D285" t="s">
        <v>288</v>
      </c>
      <c r="E285">
        <v>31.414094009999999</v>
      </c>
      <c r="G285" s="35"/>
      <c r="H285" t="s">
        <v>116</v>
      </c>
      <c r="I285">
        <v>30.957644009999999</v>
      </c>
    </row>
    <row r="286" spans="1:22" x14ac:dyDescent="0.2">
      <c r="A286" t="s">
        <v>289</v>
      </c>
      <c r="B286">
        <v>-38.067848159999997</v>
      </c>
      <c r="D286" t="s">
        <v>289</v>
      </c>
      <c r="E286">
        <v>-35.03968227</v>
      </c>
      <c r="G286" s="35"/>
      <c r="H286" t="s">
        <v>292</v>
      </c>
      <c r="I286">
        <v>-38.067848159999997</v>
      </c>
    </row>
    <row r="287" spans="1:22" x14ac:dyDescent="0.2">
      <c r="A287" t="s">
        <v>290</v>
      </c>
      <c r="B287">
        <v>-36.10747989</v>
      </c>
      <c r="D287" t="s">
        <v>290</v>
      </c>
      <c r="E287">
        <v>-35.053230710000001</v>
      </c>
      <c r="G287" s="35"/>
      <c r="H287" t="s">
        <v>254</v>
      </c>
      <c r="I287">
        <v>-36.10747989</v>
      </c>
    </row>
    <row r="288" spans="1:22" x14ac:dyDescent="0.2">
      <c r="A288" s="120">
        <v>1.7083333333333333</v>
      </c>
      <c r="D288" s="120">
        <v>4.1666666666666664E-2</v>
      </c>
      <c r="G288" s="35">
        <v>41</v>
      </c>
    </row>
    <row r="289" spans="1:22" x14ac:dyDescent="0.2">
      <c r="A289" t="s">
        <v>15</v>
      </c>
      <c r="D289" t="s">
        <v>15</v>
      </c>
      <c r="G289" s="35"/>
    </row>
    <row r="290" spans="1:22" x14ac:dyDescent="0.2">
      <c r="A290" t="s">
        <v>286</v>
      </c>
      <c r="B290">
        <v>-4.0100011179999999</v>
      </c>
      <c r="D290" t="s">
        <v>286</v>
      </c>
      <c r="E290">
        <v>-3.9763570960000001</v>
      </c>
      <c r="G290" s="35"/>
      <c r="H290" t="s">
        <v>13</v>
      </c>
      <c r="I290">
        <v>-4.0100011179999999</v>
      </c>
      <c r="K290" t="str">
        <f t="array" ref="K290:O291">TRANSPOSE(H290:I294)</f>
        <v>PT</v>
      </c>
      <c r="L290" t="str">
        <v>car</v>
      </c>
      <c r="M290" t="str">
        <v>bike</v>
      </c>
      <c r="N290" t="str">
        <v>tele</v>
      </c>
      <c r="O290" t="str">
        <v>walk</v>
      </c>
      <c r="R290">
        <f t="array" ref="R290:V290">TRANSPOSE(I290:I294)</f>
        <v>-4.0100011179999999</v>
      </c>
      <c r="S290">
        <v>0</v>
      </c>
      <c r="T290">
        <v>0.84031709109999997</v>
      </c>
      <c r="U290">
        <v>-2.981941065</v>
      </c>
      <c r="V290">
        <v>-1.9936818089999999</v>
      </c>
    </row>
    <row r="291" spans="1:22" x14ac:dyDescent="0.2">
      <c r="A291" t="s">
        <v>287</v>
      </c>
      <c r="B291">
        <v>0</v>
      </c>
      <c r="D291" t="s">
        <v>287</v>
      </c>
      <c r="E291">
        <v>0</v>
      </c>
      <c r="G291" s="35"/>
      <c r="H291" t="s">
        <v>115</v>
      </c>
      <c r="I291">
        <v>0</v>
      </c>
      <c r="K291">
        <v>-4.0100011179999999</v>
      </c>
      <c r="L291">
        <v>0</v>
      </c>
      <c r="M291">
        <v>0.84031709109999997</v>
      </c>
      <c r="N291">
        <v>-2.981941065</v>
      </c>
      <c r="O291">
        <v>-1.9936818089999999</v>
      </c>
    </row>
    <row r="292" spans="1:22" x14ac:dyDescent="0.2">
      <c r="A292" t="s">
        <v>288</v>
      </c>
      <c r="B292">
        <v>0.84031709109999997</v>
      </c>
      <c r="D292" t="s">
        <v>288</v>
      </c>
      <c r="E292">
        <v>0.87396109150000001</v>
      </c>
      <c r="G292" s="35"/>
      <c r="H292" t="s">
        <v>116</v>
      </c>
      <c r="I292">
        <v>0.84031709109999997</v>
      </c>
    </row>
    <row r="293" spans="1:22" x14ac:dyDescent="0.2">
      <c r="A293" t="s">
        <v>289</v>
      </c>
      <c r="B293">
        <v>-2.981941065</v>
      </c>
      <c r="D293" t="s">
        <v>289</v>
      </c>
      <c r="E293">
        <v>-2.948297057</v>
      </c>
      <c r="G293" s="35"/>
      <c r="H293" t="s">
        <v>292</v>
      </c>
      <c r="I293">
        <v>-2.981941065</v>
      </c>
    </row>
    <row r="294" spans="1:22" x14ac:dyDescent="0.2">
      <c r="A294" t="s">
        <v>290</v>
      </c>
      <c r="B294">
        <v>-1.9936818089999999</v>
      </c>
      <c r="D294" t="s">
        <v>290</v>
      </c>
      <c r="E294">
        <v>-1.9600378089999999</v>
      </c>
      <c r="G294" s="35"/>
      <c r="H294" t="s">
        <v>254</v>
      </c>
      <c r="I294">
        <v>-1.9936818089999999</v>
      </c>
    </row>
    <row r="295" spans="1:22" x14ac:dyDescent="0.2">
      <c r="A295" s="120">
        <v>1.75</v>
      </c>
      <c r="D295" s="120">
        <v>8.3333333333333329E-2</v>
      </c>
      <c r="G295" s="35">
        <v>42</v>
      </c>
    </row>
    <row r="296" spans="1:22" x14ac:dyDescent="0.2">
      <c r="A296" t="s">
        <v>15</v>
      </c>
      <c r="D296" t="s">
        <v>15</v>
      </c>
      <c r="G296" s="35"/>
    </row>
    <row r="297" spans="1:22" x14ac:dyDescent="0.2">
      <c r="A297" t="s">
        <v>286</v>
      </c>
      <c r="B297">
        <v>-2.8474820890000001</v>
      </c>
      <c r="D297" t="s">
        <v>286</v>
      </c>
      <c r="E297">
        <v>-2.7658220880000002</v>
      </c>
      <c r="G297" s="35"/>
      <c r="H297" t="s">
        <v>13</v>
      </c>
      <c r="I297">
        <v>-2.8474820890000001</v>
      </c>
      <c r="K297" t="str">
        <f t="array" ref="K297:O298">TRANSPOSE(H297:I301)</f>
        <v>PT</v>
      </c>
      <c r="L297" t="str">
        <v>car</v>
      </c>
      <c r="M297" t="str">
        <v>bike</v>
      </c>
      <c r="N297" t="str">
        <v>tele</v>
      </c>
      <c r="O297" t="str">
        <v>walk</v>
      </c>
      <c r="R297">
        <f t="array" ref="R297:V297">TRANSPOSE(I297:I301)</f>
        <v>-2.8474820890000001</v>
      </c>
      <c r="S297">
        <v>0</v>
      </c>
      <c r="T297">
        <v>1.6455810529999999</v>
      </c>
      <c r="U297">
        <v>-2.7154555829999998</v>
      </c>
      <c r="V297">
        <v>-6.7606760259999996</v>
      </c>
    </row>
    <row r="298" spans="1:22" x14ac:dyDescent="0.2">
      <c r="A298" t="s">
        <v>287</v>
      </c>
      <c r="B298">
        <v>0</v>
      </c>
      <c r="D298" t="s">
        <v>287</v>
      </c>
      <c r="E298">
        <v>0</v>
      </c>
      <c r="G298" s="35"/>
      <c r="H298" t="s">
        <v>115</v>
      </c>
      <c r="I298">
        <v>0</v>
      </c>
      <c r="K298">
        <v>-2.8474820890000001</v>
      </c>
      <c r="L298">
        <v>0</v>
      </c>
      <c r="M298">
        <v>1.6455810529999999</v>
      </c>
      <c r="N298">
        <v>-2.7154555829999998</v>
      </c>
      <c r="O298">
        <v>-6.7606760259999996</v>
      </c>
    </row>
    <row r="299" spans="1:22" x14ac:dyDescent="0.2">
      <c r="A299" t="s">
        <v>288</v>
      </c>
      <c r="B299">
        <v>1.6455810529999999</v>
      </c>
      <c r="D299" t="s">
        <v>288</v>
      </c>
      <c r="E299">
        <v>1.727241051</v>
      </c>
      <c r="G299" s="35"/>
      <c r="H299" t="s">
        <v>116</v>
      </c>
      <c r="I299">
        <v>1.6455810529999999</v>
      </c>
    </row>
    <row r="300" spans="1:22" x14ac:dyDescent="0.2">
      <c r="A300" t="s">
        <v>289</v>
      </c>
      <c r="B300">
        <v>-2.7154555829999998</v>
      </c>
      <c r="D300" t="s">
        <v>289</v>
      </c>
      <c r="E300">
        <v>-2.6337955850000001</v>
      </c>
      <c r="G300" s="35"/>
      <c r="H300" t="s">
        <v>292</v>
      </c>
      <c r="I300">
        <v>-2.7154555829999998</v>
      </c>
    </row>
    <row r="301" spans="1:22" x14ac:dyDescent="0.2">
      <c r="A301" t="s">
        <v>290</v>
      </c>
      <c r="B301">
        <v>-6.7606760259999996</v>
      </c>
      <c r="D301" t="s">
        <v>290</v>
      </c>
      <c r="E301">
        <v>-6.6790160099999998</v>
      </c>
      <c r="G301" s="35"/>
      <c r="H301" t="s">
        <v>254</v>
      </c>
      <c r="I301">
        <v>-6.7606760259999996</v>
      </c>
    </row>
    <row r="302" spans="1:22" x14ac:dyDescent="0.2">
      <c r="A302" s="120">
        <v>1.7916666666666667</v>
      </c>
      <c r="D302" s="120">
        <v>0.125</v>
      </c>
      <c r="G302" s="35">
        <v>43</v>
      </c>
    </row>
    <row r="303" spans="1:22" x14ac:dyDescent="0.2">
      <c r="A303" t="s">
        <v>15</v>
      </c>
      <c r="D303" t="s">
        <v>15</v>
      </c>
      <c r="G303" s="35"/>
    </row>
    <row r="304" spans="1:22" x14ac:dyDescent="0.2">
      <c r="A304" t="s">
        <v>286</v>
      </c>
      <c r="B304">
        <v>-2.1909525950000002</v>
      </c>
      <c r="D304" t="s">
        <v>286</v>
      </c>
      <c r="E304">
        <v>-2.073452595</v>
      </c>
      <c r="G304" s="35"/>
      <c r="H304" t="s">
        <v>13</v>
      </c>
      <c r="I304">
        <v>-2.1909525950000002</v>
      </c>
      <c r="K304" t="str">
        <f t="array" ref="K304:O305">TRANSPOSE(H304:I308)</f>
        <v>PT</v>
      </c>
      <c r="L304" t="str">
        <v>car</v>
      </c>
      <c r="M304" t="str">
        <v>bike</v>
      </c>
      <c r="N304" t="str">
        <v>tele</v>
      </c>
      <c r="O304" t="str">
        <v>walk</v>
      </c>
      <c r="R304">
        <f t="array" ref="R304:V304">TRANSPOSE(I304:I308)</f>
        <v>-2.1909525950000002</v>
      </c>
      <c r="S304">
        <v>0</v>
      </c>
      <c r="T304">
        <v>4.3574386049999996</v>
      </c>
      <c r="U304">
        <v>-3.4072580349999999</v>
      </c>
      <c r="V304">
        <v>-25.935496730000001</v>
      </c>
    </row>
    <row r="305" spans="1:22" x14ac:dyDescent="0.2">
      <c r="A305" t="s">
        <v>287</v>
      </c>
      <c r="B305">
        <v>0</v>
      </c>
      <c r="D305" t="s">
        <v>287</v>
      </c>
      <c r="E305">
        <v>0</v>
      </c>
      <c r="G305" s="35"/>
      <c r="H305" t="s">
        <v>115</v>
      </c>
      <c r="I305">
        <v>0</v>
      </c>
      <c r="K305">
        <v>-2.1909525950000002</v>
      </c>
      <c r="L305">
        <v>0</v>
      </c>
      <c r="M305">
        <v>4.3574386049999996</v>
      </c>
      <c r="N305">
        <v>-3.4072580349999999</v>
      </c>
      <c r="O305">
        <v>-25.935496730000001</v>
      </c>
    </row>
    <row r="306" spans="1:22" x14ac:dyDescent="0.2">
      <c r="A306" t="s">
        <v>288</v>
      </c>
      <c r="B306">
        <v>4.3574386049999996</v>
      </c>
      <c r="D306" t="s">
        <v>288</v>
      </c>
      <c r="E306">
        <v>4.4749386050000002</v>
      </c>
      <c r="G306" s="35"/>
      <c r="H306" t="s">
        <v>116</v>
      </c>
      <c r="I306">
        <v>4.3574386049999996</v>
      </c>
    </row>
    <row r="307" spans="1:22" x14ac:dyDescent="0.2">
      <c r="A307" t="s">
        <v>289</v>
      </c>
      <c r="B307">
        <v>-3.4072580349999999</v>
      </c>
      <c r="D307" t="s">
        <v>289</v>
      </c>
      <c r="E307">
        <v>-3.2897580350000002</v>
      </c>
      <c r="G307" s="35"/>
      <c r="H307" t="s">
        <v>292</v>
      </c>
      <c r="I307">
        <v>-3.4072580349999999</v>
      </c>
    </row>
    <row r="308" spans="1:22" x14ac:dyDescent="0.2">
      <c r="A308" t="s">
        <v>290</v>
      </c>
      <c r="B308">
        <v>-25.935496730000001</v>
      </c>
      <c r="D308" t="s">
        <v>290</v>
      </c>
      <c r="E308">
        <v>-24.76229176</v>
      </c>
      <c r="G308" s="35"/>
      <c r="H308" t="s">
        <v>254</v>
      </c>
      <c r="I308">
        <v>-25.935496730000001</v>
      </c>
    </row>
    <row r="309" spans="1:22" x14ac:dyDescent="0.2">
      <c r="A309" s="120">
        <v>1.8333333333333333</v>
      </c>
      <c r="D309" s="120">
        <v>0.16666666666666666</v>
      </c>
      <c r="G309" s="35">
        <v>44</v>
      </c>
    </row>
    <row r="310" spans="1:22" x14ac:dyDescent="0.2">
      <c r="A310" t="s">
        <v>15</v>
      </c>
      <c r="D310" t="s">
        <v>15</v>
      </c>
      <c r="G310" s="35"/>
    </row>
    <row r="311" spans="1:22" x14ac:dyDescent="0.2">
      <c r="A311" t="s">
        <v>286</v>
      </c>
      <c r="B311">
        <v>-3.0591259179999999</v>
      </c>
      <c r="D311" t="s">
        <v>286</v>
      </c>
      <c r="E311">
        <v>-2.7234959179999998</v>
      </c>
      <c r="G311" s="35"/>
      <c r="H311" t="s">
        <v>13</v>
      </c>
      <c r="I311">
        <v>-3.0591259179999999</v>
      </c>
      <c r="K311" t="str">
        <f t="array" ref="K311:O312">TRANSPOSE(H311:I315)</f>
        <v>PT</v>
      </c>
      <c r="L311" t="str">
        <v>car</v>
      </c>
      <c r="M311" t="str">
        <v>bike</v>
      </c>
      <c r="N311" t="str">
        <v>tele</v>
      </c>
      <c r="O311" t="str">
        <v>walk</v>
      </c>
      <c r="R311">
        <f t="array" ref="R311:V311">TRANSPOSE(I311:I315)</f>
        <v>-3.0591259179999999</v>
      </c>
      <c r="S311">
        <v>0</v>
      </c>
      <c r="T311">
        <v>-9.6502938720000007</v>
      </c>
      <c r="U311">
        <v>-4.6907029859999998</v>
      </c>
      <c r="V311">
        <v>-28.366287880000002</v>
      </c>
    </row>
    <row r="312" spans="1:22" x14ac:dyDescent="0.2">
      <c r="A312" t="s">
        <v>287</v>
      </c>
      <c r="B312">
        <v>0</v>
      </c>
      <c r="D312" t="s">
        <v>287</v>
      </c>
      <c r="E312">
        <v>0</v>
      </c>
      <c r="G312" s="35"/>
      <c r="H312" t="s">
        <v>115</v>
      </c>
      <c r="I312">
        <v>0</v>
      </c>
      <c r="K312">
        <v>-3.0591259179999999</v>
      </c>
      <c r="L312">
        <v>0</v>
      </c>
      <c r="M312">
        <v>-9.6502938720000007</v>
      </c>
      <c r="N312">
        <v>-4.6907029859999998</v>
      </c>
      <c r="O312">
        <v>-28.366287880000002</v>
      </c>
    </row>
    <row r="313" spans="1:22" x14ac:dyDescent="0.2">
      <c r="A313" t="s">
        <v>288</v>
      </c>
      <c r="B313">
        <v>-9.6502938720000007</v>
      </c>
      <c r="D313" t="s">
        <v>288</v>
      </c>
      <c r="E313">
        <v>3.5256980680000001</v>
      </c>
      <c r="G313" s="35"/>
      <c r="H313" t="s">
        <v>116</v>
      </c>
      <c r="I313">
        <v>-9.6502938720000007</v>
      </c>
    </row>
    <row r="314" spans="1:22" x14ac:dyDescent="0.2">
      <c r="A314" t="s">
        <v>289</v>
      </c>
      <c r="B314">
        <v>-4.6907029859999998</v>
      </c>
      <c r="D314" t="s">
        <v>289</v>
      </c>
      <c r="E314">
        <v>-4.3550729859999997</v>
      </c>
      <c r="G314" s="35"/>
      <c r="H314" t="s">
        <v>292</v>
      </c>
      <c r="I314">
        <v>-4.6907029859999998</v>
      </c>
    </row>
    <row r="315" spans="1:22" x14ac:dyDescent="0.2">
      <c r="A315" t="s">
        <v>290</v>
      </c>
      <c r="B315">
        <v>-28.366287880000002</v>
      </c>
      <c r="D315" t="s">
        <v>290</v>
      </c>
      <c r="E315">
        <v>-26.287581100000001</v>
      </c>
      <c r="G315" s="35"/>
      <c r="H315" t="s">
        <v>254</v>
      </c>
      <c r="I315">
        <v>-28.366287880000002</v>
      </c>
    </row>
    <row r="316" spans="1:22" x14ac:dyDescent="0.2">
      <c r="A316" s="120">
        <v>1.875</v>
      </c>
      <c r="D316" s="120">
        <v>0.20833333333333334</v>
      </c>
      <c r="G316" s="35">
        <v>45</v>
      </c>
    </row>
    <row r="317" spans="1:22" x14ac:dyDescent="0.2">
      <c r="A317" t="s">
        <v>15</v>
      </c>
      <c r="D317" t="s">
        <v>15</v>
      </c>
      <c r="G317" s="35"/>
    </row>
    <row r="318" spans="1:22" x14ac:dyDescent="0.2">
      <c r="A318" t="s">
        <v>286</v>
      </c>
      <c r="B318">
        <v>-2.5695442850000001</v>
      </c>
      <c r="D318" t="s">
        <v>286</v>
      </c>
      <c r="E318">
        <v>-2.54532033</v>
      </c>
      <c r="G318" s="35"/>
      <c r="H318" t="s">
        <v>13</v>
      </c>
      <c r="I318">
        <v>-2.5695442850000001</v>
      </c>
      <c r="K318" t="str">
        <f t="array" ref="K318:O319">TRANSPOSE(H318:I322)</f>
        <v>PT</v>
      </c>
      <c r="L318" t="str">
        <v>car</v>
      </c>
      <c r="M318" t="str">
        <v>bike</v>
      </c>
      <c r="N318" t="str">
        <v>tele</v>
      </c>
      <c r="O318" t="str">
        <v>walk</v>
      </c>
      <c r="R318">
        <f t="array" ref="R318:V318">TRANSPOSE(I318:I322)</f>
        <v>-2.5695442850000001</v>
      </c>
      <c r="S318">
        <v>0</v>
      </c>
      <c r="T318">
        <v>1.7041191250000001</v>
      </c>
      <c r="U318">
        <v>-2.8573588590000001</v>
      </c>
      <c r="V318">
        <v>-0.67309238800000004</v>
      </c>
    </row>
    <row r="319" spans="1:22" x14ac:dyDescent="0.2">
      <c r="A319" t="s">
        <v>287</v>
      </c>
      <c r="B319">
        <v>0</v>
      </c>
      <c r="D319" t="s">
        <v>287</v>
      </c>
      <c r="E319">
        <v>0</v>
      </c>
      <c r="G319" s="35"/>
      <c r="H319" t="s">
        <v>115</v>
      </c>
      <c r="I319">
        <v>0</v>
      </c>
      <c r="K319">
        <v>-2.5695442850000001</v>
      </c>
      <c r="L319">
        <v>0</v>
      </c>
      <c r="M319">
        <v>1.7041191250000001</v>
      </c>
      <c r="N319">
        <v>-2.8573588590000001</v>
      </c>
      <c r="O319">
        <v>-0.67309238800000004</v>
      </c>
    </row>
    <row r="320" spans="1:22" x14ac:dyDescent="0.2">
      <c r="A320" t="s">
        <v>288</v>
      </c>
      <c r="B320">
        <v>1.7041191250000001</v>
      </c>
      <c r="D320" t="s">
        <v>288</v>
      </c>
      <c r="E320">
        <v>1.728343124</v>
      </c>
      <c r="G320" s="35"/>
      <c r="H320" t="s">
        <v>116</v>
      </c>
      <c r="I320">
        <v>1.7041191250000001</v>
      </c>
    </row>
    <row r="321" spans="1:22" x14ac:dyDescent="0.2">
      <c r="A321" t="s">
        <v>289</v>
      </c>
      <c r="B321">
        <v>-2.8573588590000001</v>
      </c>
      <c r="D321" t="s">
        <v>289</v>
      </c>
      <c r="E321">
        <v>-2.8331348150000002</v>
      </c>
      <c r="G321" s="35"/>
      <c r="H321" t="s">
        <v>292</v>
      </c>
      <c r="I321">
        <v>-2.8573588590000001</v>
      </c>
    </row>
    <row r="322" spans="1:22" x14ac:dyDescent="0.2">
      <c r="A322" t="s">
        <v>290</v>
      </c>
      <c r="B322">
        <v>-0.67309238800000004</v>
      </c>
      <c r="D322" t="s">
        <v>290</v>
      </c>
      <c r="E322">
        <v>-0.64886838879999997</v>
      </c>
      <c r="G322" s="35"/>
      <c r="H322" t="s">
        <v>254</v>
      </c>
      <c r="I322">
        <v>-0.67309238800000004</v>
      </c>
    </row>
    <row r="323" spans="1:22" x14ac:dyDescent="0.2">
      <c r="A323" s="120">
        <v>1.9166666666666667</v>
      </c>
      <c r="D323" s="120">
        <v>0.25</v>
      </c>
      <c r="G323" s="35">
        <v>46</v>
      </c>
    </row>
    <row r="324" spans="1:22" x14ac:dyDescent="0.2">
      <c r="A324" t="s">
        <v>15</v>
      </c>
      <c r="D324" t="s">
        <v>15</v>
      </c>
      <c r="G324" s="35"/>
    </row>
    <row r="325" spans="1:22" x14ac:dyDescent="0.2">
      <c r="A325" t="s">
        <v>286</v>
      </c>
      <c r="B325">
        <v>-2.030130802</v>
      </c>
      <c r="D325" t="s">
        <v>286</v>
      </c>
      <c r="E325">
        <v>-1.971330802</v>
      </c>
      <c r="G325" s="35"/>
      <c r="H325" t="s">
        <v>13</v>
      </c>
      <c r="I325">
        <v>-2.030130802</v>
      </c>
      <c r="K325" t="str">
        <f t="array" ref="K325:O326">TRANSPOSE(H325:I329)</f>
        <v>PT</v>
      </c>
      <c r="L325" t="str">
        <v>car</v>
      </c>
      <c r="M325" t="str">
        <v>bike</v>
      </c>
      <c r="N325" t="str">
        <v>tele</v>
      </c>
      <c r="O325" t="str">
        <v>walk</v>
      </c>
      <c r="R325">
        <f t="array" ref="R325:V325">TRANSPOSE(I325:I329)</f>
        <v>-2.030130802</v>
      </c>
      <c r="S325">
        <v>0</v>
      </c>
      <c r="T325">
        <v>2.2764394929999998</v>
      </c>
      <c r="U325">
        <v>-2.2396867559999998</v>
      </c>
      <c r="V325">
        <v>-26.420157020000001</v>
      </c>
    </row>
    <row r="326" spans="1:22" x14ac:dyDescent="0.2">
      <c r="A326" t="s">
        <v>287</v>
      </c>
      <c r="B326">
        <v>0</v>
      </c>
      <c r="D326" t="s">
        <v>287</v>
      </c>
      <c r="E326">
        <v>0</v>
      </c>
      <c r="G326" s="35"/>
      <c r="H326" t="s">
        <v>115</v>
      </c>
      <c r="I326">
        <v>0</v>
      </c>
      <c r="K326">
        <v>-2.030130802</v>
      </c>
      <c r="L326">
        <v>0</v>
      </c>
      <c r="M326">
        <v>2.2764394929999998</v>
      </c>
      <c r="N326">
        <v>-2.2396867559999998</v>
      </c>
      <c r="O326">
        <v>-26.420157020000001</v>
      </c>
    </row>
    <row r="327" spans="1:22" x14ac:dyDescent="0.2">
      <c r="A327" t="s">
        <v>288</v>
      </c>
      <c r="B327">
        <v>2.2764394929999998</v>
      </c>
      <c r="D327" t="s">
        <v>288</v>
      </c>
      <c r="E327">
        <v>2.335239493</v>
      </c>
      <c r="G327" s="35"/>
      <c r="H327" t="s">
        <v>116</v>
      </c>
      <c r="I327">
        <v>2.2764394929999998</v>
      </c>
    </row>
    <row r="328" spans="1:22" x14ac:dyDescent="0.2">
      <c r="A328" t="s">
        <v>289</v>
      </c>
      <c r="B328">
        <v>-2.2396867559999998</v>
      </c>
      <c r="D328" t="s">
        <v>289</v>
      </c>
      <c r="E328">
        <v>-2.180886756</v>
      </c>
      <c r="G328" s="35"/>
      <c r="H328" t="s">
        <v>292</v>
      </c>
      <c r="I328">
        <v>-2.2396867559999998</v>
      </c>
    </row>
    <row r="329" spans="1:22" x14ac:dyDescent="0.2">
      <c r="A329" t="s">
        <v>290</v>
      </c>
      <c r="B329">
        <v>-26.420157020000001</v>
      </c>
      <c r="D329" t="s">
        <v>290</v>
      </c>
      <c r="E329">
        <v>-25.729610229999999</v>
      </c>
      <c r="G329" s="35"/>
      <c r="H329" t="s">
        <v>254</v>
      </c>
      <c r="I329">
        <v>-26.420157020000001</v>
      </c>
    </row>
    <row r="330" spans="1:22" x14ac:dyDescent="0.2">
      <c r="A330" s="120">
        <v>1.9583333333333333</v>
      </c>
      <c r="D330" s="120">
        <v>0.29166666666666669</v>
      </c>
      <c r="G330" s="35">
        <v>47</v>
      </c>
    </row>
    <row r="331" spans="1:22" x14ac:dyDescent="0.2">
      <c r="A331" t="s">
        <v>15</v>
      </c>
      <c r="D331" t="s">
        <v>15</v>
      </c>
      <c r="G331" s="35"/>
    </row>
    <row r="332" spans="1:22" x14ac:dyDescent="0.2">
      <c r="A332" t="s">
        <v>286</v>
      </c>
      <c r="B332">
        <v>-0.84195368270000004</v>
      </c>
      <c r="D332" t="s">
        <v>286</v>
      </c>
      <c r="E332">
        <v>-0.75734368269999996</v>
      </c>
      <c r="G332" s="35"/>
      <c r="H332" t="s">
        <v>13</v>
      </c>
      <c r="I332">
        <v>-0.84195368270000004</v>
      </c>
      <c r="K332" t="str">
        <f t="array" ref="K332:O333">TRANSPOSE(H332:I336)</f>
        <v>PT</v>
      </c>
      <c r="L332" t="str">
        <v>car</v>
      </c>
      <c r="M332" t="str">
        <v>bike</v>
      </c>
      <c r="N332" t="str">
        <v>tele</v>
      </c>
      <c r="O332" t="str">
        <v>walk</v>
      </c>
      <c r="R332">
        <f t="array" ref="R332:V332">TRANSPOSE(I332:I336)</f>
        <v>-0.84195368270000004</v>
      </c>
      <c r="S332">
        <v>0</v>
      </c>
      <c r="T332">
        <v>4.3419853069999998</v>
      </c>
      <c r="U332">
        <v>-2.1337227849999998</v>
      </c>
      <c r="V332">
        <v>-24.939978910000001</v>
      </c>
    </row>
    <row r="333" spans="1:22" x14ac:dyDescent="0.2">
      <c r="A333" t="s">
        <v>287</v>
      </c>
      <c r="B333">
        <v>0</v>
      </c>
      <c r="D333" t="s">
        <v>287</v>
      </c>
      <c r="E333">
        <v>0</v>
      </c>
      <c r="G333" s="35"/>
      <c r="H333" t="s">
        <v>115</v>
      </c>
      <c r="I333">
        <v>0</v>
      </c>
      <c r="K333">
        <v>-0.84195368270000004</v>
      </c>
      <c r="L333">
        <v>0</v>
      </c>
      <c r="M333">
        <v>4.3419853069999998</v>
      </c>
      <c r="N333">
        <v>-2.1337227849999998</v>
      </c>
      <c r="O333">
        <v>-24.939978910000001</v>
      </c>
    </row>
    <row r="334" spans="1:22" x14ac:dyDescent="0.2">
      <c r="A334" t="s">
        <v>288</v>
      </c>
      <c r="B334">
        <v>4.3419853069999998</v>
      </c>
      <c r="D334" t="s">
        <v>288</v>
      </c>
      <c r="E334">
        <v>4.4265953079999996</v>
      </c>
      <c r="G334" s="35"/>
      <c r="H334" t="s">
        <v>116</v>
      </c>
      <c r="I334">
        <v>4.3419853069999998</v>
      </c>
    </row>
    <row r="335" spans="1:22" x14ac:dyDescent="0.2">
      <c r="A335" t="s">
        <v>289</v>
      </c>
      <c r="B335">
        <v>-2.1337227849999998</v>
      </c>
      <c r="D335" t="s">
        <v>289</v>
      </c>
      <c r="E335">
        <v>-2.0491127850000002</v>
      </c>
      <c r="G335" s="35"/>
      <c r="H335" t="s">
        <v>292</v>
      </c>
      <c r="I335">
        <v>-2.1337227849999998</v>
      </c>
    </row>
    <row r="336" spans="1:22" x14ac:dyDescent="0.2">
      <c r="A336" t="s">
        <v>290</v>
      </c>
      <c r="B336">
        <v>-24.939978910000001</v>
      </c>
      <c r="D336" t="s">
        <v>290</v>
      </c>
      <c r="E336">
        <v>-29.03510644</v>
      </c>
      <c r="G336" s="35"/>
      <c r="H336" t="s">
        <v>254</v>
      </c>
      <c r="I336">
        <v>-24.939978910000001</v>
      </c>
    </row>
    <row r="337" spans="1:22" x14ac:dyDescent="0.2">
      <c r="A337" s="120">
        <v>2</v>
      </c>
      <c r="D337" s="120">
        <v>0.33333333333333331</v>
      </c>
      <c r="G337" s="35">
        <v>48</v>
      </c>
    </row>
    <row r="338" spans="1:22" x14ac:dyDescent="0.2">
      <c r="A338" t="s">
        <v>15</v>
      </c>
      <c r="D338" t="s">
        <v>15</v>
      </c>
      <c r="G338" s="35"/>
    </row>
    <row r="339" spans="1:22" x14ac:dyDescent="0.2">
      <c r="A339" t="s">
        <v>286</v>
      </c>
      <c r="B339">
        <v>-1.9496947870000001</v>
      </c>
      <c r="D339" t="s">
        <v>286</v>
      </c>
      <c r="E339">
        <v>-1.708044787</v>
      </c>
      <c r="G339" s="35"/>
      <c r="H339" t="s">
        <v>13</v>
      </c>
      <c r="I339">
        <v>-1.9496947870000001</v>
      </c>
      <c r="K339" t="str">
        <f t="array" ref="K339:O340">TRANSPOSE(H339:I343)</f>
        <v>PT</v>
      </c>
      <c r="L339" t="str">
        <v>car</v>
      </c>
      <c r="M339" t="str">
        <v>bike</v>
      </c>
      <c r="N339" t="str">
        <v>tele</v>
      </c>
      <c r="O339" t="str">
        <v>walk</v>
      </c>
      <c r="R339">
        <f t="array" ref="R339:V339">TRANSPOSE(I339:I343)</f>
        <v>-1.9496947870000001</v>
      </c>
      <c r="S339">
        <v>0</v>
      </c>
      <c r="T339">
        <v>-0.66011060450000003</v>
      </c>
      <c r="U339">
        <v>-3.5655586430000001</v>
      </c>
      <c r="V339">
        <v>-33.520334339999998</v>
      </c>
    </row>
    <row r="340" spans="1:22" x14ac:dyDescent="0.2">
      <c r="A340" t="s">
        <v>287</v>
      </c>
      <c r="B340">
        <v>0</v>
      </c>
      <c r="D340" t="s">
        <v>287</v>
      </c>
      <c r="E340">
        <v>0</v>
      </c>
      <c r="G340" s="35"/>
      <c r="H340" t="s">
        <v>115</v>
      </c>
      <c r="I340">
        <v>0</v>
      </c>
      <c r="K340">
        <v>-1.9496947870000001</v>
      </c>
      <c r="L340">
        <v>0</v>
      </c>
      <c r="M340">
        <v>-0.66011060450000003</v>
      </c>
      <c r="N340">
        <v>-3.5655586430000001</v>
      </c>
      <c r="O340">
        <v>-33.520334339999998</v>
      </c>
    </row>
    <row r="341" spans="1:22" x14ac:dyDescent="0.2">
      <c r="A341" t="s">
        <v>288</v>
      </c>
      <c r="B341">
        <v>-0.66011060450000003</v>
      </c>
      <c r="D341" t="s">
        <v>288</v>
      </c>
      <c r="E341">
        <v>0.80488530270000003</v>
      </c>
      <c r="G341" s="35"/>
      <c r="H341" t="s">
        <v>116</v>
      </c>
      <c r="I341">
        <v>-0.66011060450000003</v>
      </c>
    </row>
    <row r="342" spans="1:22" x14ac:dyDescent="0.2">
      <c r="A342" t="s">
        <v>289</v>
      </c>
      <c r="B342">
        <v>-3.5655586430000001</v>
      </c>
      <c r="D342" t="s">
        <v>289</v>
      </c>
      <c r="E342">
        <v>-3.3239086420000001</v>
      </c>
      <c r="G342" s="35"/>
      <c r="H342" t="s">
        <v>292</v>
      </c>
      <c r="I342">
        <v>-3.5655586430000001</v>
      </c>
    </row>
    <row r="343" spans="1:22" x14ac:dyDescent="0.2">
      <c r="A343" t="s">
        <v>290</v>
      </c>
      <c r="B343">
        <v>-33.520334339999998</v>
      </c>
      <c r="D343" t="s">
        <v>290</v>
      </c>
      <c r="E343">
        <v>-29.20477356</v>
      </c>
      <c r="G343" s="35"/>
      <c r="H343" t="s">
        <v>254</v>
      </c>
      <c r="I343">
        <v>-33.520334339999998</v>
      </c>
    </row>
    <row r="344" spans="1:22" x14ac:dyDescent="0.2">
      <c r="A344" s="120">
        <v>2.0416666666666665</v>
      </c>
      <c r="D344" s="120">
        <v>0.375</v>
      </c>
      <c r="G344" s="35">
        <v>49</v>
      </c>
    </row>
    <row r="345" spans="1:22" x14ac:dyDescent="0.2">
      <c r="A345" t="s">
        <v>15</v>
      </c>
      <c r="D345" t="s">
        <v>15</v>
      </c>
      <c r="G345" s="35"/>
    </row>
    <row r="346" spans="1:22" x14ac:dyDescent="0.2">
      <c r="A346" t="s">
        <v>286</v>
      </c>
      <c r="B346">
        <v>-4.99734341</v>
      </c>
      <c r="D346" t="s">
        <v>286</v>
      </c>
      <c r="E346">
        <v>-4.88362841</v>
      </c>
      <c r="G346" s="35"/>
      <c r="H346" t="s">
        <v>13</v>
      </c>
      <c r="I346">
        <v>-4.99734341</v>
      </c>
      <c r="K346" t="str">
        <f t="array" ref="K346:O347">TRANSPOSE(H346:I350)</f>
        <v>PT</v>
      </c>
      <c r="L346" t="str">
        <v>car</v>
      </c>
      <c r="M346" t="str">
        <v>bike</v>
      </c>
      <c r="N346" t="str">
        <v>tele</v>
      </c>
      <c r="O346" t="str">
        <v>walk</v>
      </c>
      <c r="R346">
        <f t="array" ref="R346:V346">TRANSPOSE(I346:I350)</f>
        <v>-4.99734341</v>
      </c>
      <c r="S346">
        <v>0</v>
      </c>
      <c r="T346">
        <v>0.6353230433</v>
      </c>
      <c r="U346">
        <v>-31.371446349999999</v>
      </c>
      <c r="V346">
        <v>-1.0003577930000001</v>
      </c>
    </row>
    <row r="347" spans="1:22" x14ac:dyDescent="0.2">
      <c r="A347" t="s">
        <v>287</v>
      </c>
      <c r="B347">
        <v>0</v>
      </c>
      <c r="D347" t="s">
        <v>287</v>
      </c>
      <c r="E347">
        <v>0</v>
      </c>
      <c r="G347" s="35"/>
      <c r="H347" t="s">
        <v>115</v>
      </c>
      <c r="I347">
        <v>0</v>
      </c>
      <c r="K347">
        <v>-4.99734341</v>
      </c>
      <c r="L347">
        <v>0</v>
      </c>
      <c r="M347">
        <v>0.6353230433</v>
      </c>
      <c r="N347">
        <v>-31.371446349999999</v>
      </c>
      <c r="O347">
        <v>-1.0003577930000001</v>
      </c>
    </row>
    <row r="348" spans="1:22" x14ac:dyDescent="0.2">
      <c r="A348" t="s">
        <v>288</v>
      </c>
      <c r="B348">
        <v>0.6353230433</v>
      </c>
      <c r="D348" t="s">
        <v>288</v>
      </c>
      <c r="E348">
        <v>0.74903804330000001</v>
      </c>
      <c r="G348" s="35"/>
      <c r="H348" t="s">
        <v>116</v>
      </c>
      <c r="I348">
        <v>0.6353230433</v>
      </c>
    </row>
    <row r="349" spans="1:22" x14ac:dyDescent="0.2">
      <c r="A349" t="s">
        <v>289</v>
      </c>
      <c r="B349">
        <v>-31.371446349999999</v>
      </c>
      <c r="D349" t="s">
        <v>289</v>
      </c>
      <c r="E349">
        <v>-32.51703448</v>
      </c>
      <c r="G349" s="35"/>
      <c r="H349" t="s">
        <v>292</v>
      </c>
      <c r="I349">
        <v>-31.371446349999999</v>
      </c>
    </row>
    <row r="350" spans="1:22" x14ac:dyDescent="0.2">
      <c r="A350" t="s">
        <v>290</v>
      </c>
      <c r="B350">
        <v>-1.0003577930000001</v>
      </c>
      <c r="D350" t="s">
        <v>290</v>
      </c>
      <c r="E350">
        <v>-0.88664279319999995</v>
      </c>
      <c r="G350" s="35"/>
      <c r="H350" t="s">
        <v>254</v>
      </c>
      <c r="I350">
        <v>-1.0003577930000001</v>
      </c>
    </row>
    <row r="351" spans="1:22" x14ac:dyDescent="0.2">
      <c r="A351" s="120">
        <v>2.0833333333333335</v>
      </c>
      <c r="D351" s="120">
        <v>0.41666666666666669</v>
      </c>
      <c r="G351" s="35">
        <v>50</v>
      </c>
    </row>
    <row r="352" spans="1:22" x14ac:dyDescent="0.2">
      <c r="A352" t="s">
        <v>15</v>
      </c>
      <c r="D352" t="s">
        <v>15</v>
      </c>
      <c r="G352" s="35"/>
    </row>
    <row r="353" spans="1:22" x14ac:dyDescent="0.2">
      <c r="A353" t="s">
        <v>286</v>
      </c>
      <c r="B353">
        <v>-3.1329103190000001</v>
      </c>
      <c r="D353" t="s">
        <v>286</v>
      </c>
      <c r="E353">
        <v>-2.856870319</v>
      </c>
      <c r="G353" s="35"/>
      <c r="H353" t="s">
        <v>13</v>
      </c>
      <c r="I353">
        <v>-3.1329103190000001</v>
      </c>
      <c r="K353" t="str">
        <f t="array" ref="K353:O354">TRANSPOSE(H353:I357)</f>
        <v>PT</v>
      </c>
      <c r="L353" t="str">
        <v>car</v>
      </c>
      <c r="M353" t="str">
        <v>bike</v>
      </c>
      <c r="N353" t="str">
        <v>tele</v>
      </c>
      <c r="O353" t="str">
        <v>walk</v>
      </c>
      <c r="R353">
        <f t="array" ref="R353:V353">TRANSPOSE(I353:I357)</f>
        <v>-3.1329103190000001</v>
      </c>
      <c r="S353">
        <v>0</v>
      </c>
      <c r="T353">
        <v>2.8653233419999999</v>
      </c>
      <c r="U353">
        <v>-31.16093609</v>
      </c>
      <c r="V353">
        <v>-4.4628835389999999</v>
      </c>
    </row>
    <row r="354" spans="1:22" x14ac:dyDescent="0.2">
      <c r="A354" t="s">
        <v>287</v>
      </c>
      <c r="B354">
        <v>0</v>
      </c>
      <c r="D354" t="s">
        <v>287</v>
      </c>
      <c r="E354">
        <v>0</v>
      </c>
      <c r="G354" s="35"/>
      <c r="H354" t="s">
        <v>115</v>
      </c>
      <c r="I354">
        <v>0</v>
      </c>
      <c r="K354">
        <v>-3.1329103190000001</v>
      </c>
      <c r="L354">
        <v>0</v>
      </c>
      <c r="M354">
        <v>2.8653233419999999</v>
      </c>
      <c r="N354">
        <v>-31.16093609</v>
      </c>
      <c r="O354">
        <v>-4.4628835389999999</v>
      </c>
    </row>
    <row r="355" spans="1:22" x14ac:dyDescent="0.2">
      <c r="A355" t="s">
        <v>288</v>
      </c>
      <c r="B355">
        <v>2.8653233419999999</v>
      </c>
      <c r="D355" t="s">
        <v>288</v>
      </c>
      <c r="E355">
        <v>3.1413633409999999</v>
      </c>
      <c r="G355" s="35"/>
      <c r="H355" t="s">
        <v>116</v>
      </c>
      <c r="I355">
        <v>2.8653233419999999</v>
      </c>
    </row>
    <row r="356" spans="1:22" x14ac:dyDescent="0.2">
      <c r="A356" t="s">
        <v>289</v>
      </c>
      <c r="B356">
        <v>-31.16093609</v>
      </c>
      <c r="D356" t="s">
        <v>289</v>
      </c>
      <c r="E356">
        <v>-27.507183690000002</v>
      </c>
      <c r="G356" s="35"/>
      <c r="H356" t="s">
        <v>292</v>
      </c>
      <c r="I356">
        <v>-31.16093609</v>
      </c>
    </row>
    <row r="357" spans="1:22" x14ac:dyDescent="0.2">
      <c r="A357" t="s">
        <v>290</v>
      </c>
      <c r="B357">
        <v>-4.4628835389999999</v>
      </c>
      <c r="D357" t="s">
        <v>290</v>
      </c>
      <c r="E357">
        <v>-4.1868435389999998</v>
      </c>
      <c r="G357" s="35"/>
      <c r="H357" t="s">
        <v>254</v>
      </c>
      <c r="I357">
        <v>-4.4628835389999999</v>
      </c>
    </row>
    <row r="358" spans="1:22" x14ac:dyDescent="0.2">
      <c r="A358" s="120">
        <v>2.125</v>
      </c>
      <c r="D358" s="120">
        <v>0.45833333333333331</v>
      </c>
      <c r="G358" s="35">
        <v>51</v>
      </c>
    </row>
    <row r="359" spans="1:22" x14ac:dyDescent="0.2">
      <c r="A359" t="s">
        <v>15</v>
      </c>
      <c r="D359" t="s">
        <v>15</v>
      </c>
      <c r="G359" s="35"/>
    </row>
    <row r="360" spans="1:22" x14ac:dyDescent="0.2">
      <c r="A360" t="s">
        <v>286</v>
      </c>
      <c r="B360">
        <v>-1.737171346</v>
      </c>
      <c r="D360" t="s">
        <v>286</v>
      </c>
      <c r="E360">
        <v>-1.340001346</v>
      </c>
      <c r="G360" s="35"/>
      <c r="H360" t="s">
        <v>13</v>
      </c>
      <c r="I360">
        <v>-1.737171346</v>
      </c>
      <c r="K360" t="str">
        <f t="array" ref="K360:O361">TRANSPOSE(H360:I364)</f>
        <v>PT</v>
      </c>
      <c r="L360" t="str">
        <v>car</v>
      </c>
      <c r="M360" t="str">
        <v>bike</v>
      </c>
      <c r="N360" t="str">
        <v>tele</v>
      </c>
      <c r="O360" t="str">
        <v>walk</v>
      </c>
      <c r="R360">
        <f t="array" ref="R360:V360">TRANSPOSE(I360:I364)</f>
        <v>-1.737171346</v>
      </c>
      <c r="S360">
        <v>0</v>
      </c>
      <c r="T360">
        <v>9.3046043639999994</v>
      </c>
      <c r="U360">
        <v>-36.95802913</v>
      </c>
      <c r="V360">
        <v>-7.1454606800000002</v>
      </c>
    </row>
    <row r="361" spans="1:22" x14ac:dyDescent="0.2">
      <c r="A361" t="s">
        <v>287</v>
      </c>
      <c r="B361">
        <v>0</v>
      </c>
      <c r="D361" t="s">
        <v>287</v>
      </c>
      <c r="E361">
        <v>0</v>
      </c>
      <c r="G361" s="35"/>
      <c r="H361" t="s">
        <v>115</v>
      </c>
      <c r="I361">
        <v>0</v>
      </c>
      <c r="K361">
        <v>-1.737171346</v>
      </c>
      <c r="L361">
        <v>0</v>
      </c>
      <c r="M361">
        <v>9.3046043639999994</v>
      </c>
      <c r="N361">
        <v>-36.95802913</v>
      </c>
      <c r="O361">
        <v>-7.1454606800000002</v>
      </c>
    </row>
    <row r="362" spans="1:22" x14ac:dyDescent="0.2">
      <c r="A362" t="s">
        <v>288</v>
      </c>
      <c r="B362">
        <v>9.3046043639999994</v>
      </c>
      <c r="D362" t="s">
        <v>288</v>
      </c>
      <c r="E362">
        <v>9.7017743640000003</v>
      </c>
      <c r="G362" s="35"/>
      <c r="H362" t="s">
        <v>116</v>
      </c>
      <c r="I362">
        <v>9.3046043639999994</v>
      </c>
    </row>
    <row r="363" spans="1:22" x14ac:dyDescent="0.2">
      <c r="A363" t="s">
        <v>289</v>
      </c>
      <c r="B363">
        <v>-36.95802913</v>
      </c>
      <c r="D363" t="s">
        <v>289</v>
      </c>
      <c r="E363">
        <v>-34.191977710000003</v>
      </c>
      <c r="G363" s="35"/>
      <c r="H363" t="s">
        <v>292</v>
      </c>
      <c r="I363">
        <v>-36.95802913</v>
      </c>
    </row>
    <row r="364" spans="1:22" x14ac:dyDescent="0.2">
      <c r="A364" t="s">
        <v>290</v>
      </c>
      <c r="B364">
        <v>-7.1454606800000002</v>
      </c>
      <c r="D364" t="s">
        <v>290</v>
      </c>
      <c r="E364">
        <v>-6.7482906800000002</v>
      </c>
      <c r="G364" s="35"/>
      <c r="H364" t="s">
        <v>254</v>
      </c>
      <c r="I364">
        <v>-7.1454606800000002</v>
      </c>
    </row>
    <row r="365" spans="1:22" x14ac:dyDescent="0.2">
      <c r="A365" s="120">
        <v>2.1666666666666665</v>
      </c>
      <c r="D365" s="120">
        <v>0.5</v>
      </c>
      <c r="G365" s="35">
        <v>52</v>
      </c>
    </row>
    <row r="366" spans="1:22" x14ac:dyDescent="0.2">
      <c r="A366" t="s">
        <v>15</v>
      </c>
      <c r="D366" t="s">
        <v>15</v>
      </c>
      <c r="G366" s="35"/>
    </row>
    <row r="367" spans="1:22" x14ac:dyDescent="0.2">
      <c r="A367" t="s">
        <v>286</v>
      </c>
      <c r="B367">
        <v>-4.4348438809999999</v>
      </c>
      <c r="D367" t="s">
        <v>286</v>
      </c>
      <c r="E367">
        <v>-3.4129132160000002</v>
      </c>
      <c r="G367" s="35"/>
      <c r="H367" t="s">
        <v>13</v>
      </c>
      <c r="I367">
        <v>-4.4348438809999999</v>
      </c>
      <c r="K367" t="str">
        <f t="array" ref="K367:O368">TRANSPOSE(H367:I371)</f>
        <v>PT</v>
      </c>
      <c r="L367" t="str">
        <v>car</v>
      </c>
      <c r="M367" t="str">
        <v>bike</v>
      </c>
      <c r="N367" t="str">
        <v>tele</v>
      </c>
      <c r="O367" t="str">
        <v>walk</v>
      </c>
      <c r="R367">
        <f t="array" ref="R367:V367">TRANSPOSE(I367:I371)</f>
        <v>-4.4348438809999999</v>
      </c>
      <c r="S367">
        <v>0</v>
      </c>
      <c r="T367">
        <v>-5.4237020300000003</v>
      </c>
      <c r="U367">
        <v>-13.65130486</v>
      </c>
      <c r="V367">
        <v>-13.65130482</v>
      </c>
    </row>
    <row r="368" spans="1:22" x14ac:dyDescent="0.2">
      <c r="A368" t="s">
        <v>287</v>
      </c>
      <c r="B368">
        <v>0</v>
      </c>
      <c r="D368" t="s">
        <v>287</v>
      </c>
      <c r="E368">
        <v>0</v>
      </c>
      <c r="G368" s="35"/>
      <c r="H368" t="s">
        <v>115</v>
      </c>
      <c r="I368">
        <v>0</v>
      </c>
      <c r="K368">
        <v>-4.4348438809999999</v>
      </c>
      <c r="L368">
        <v>0</v>
      </c>
      <c r="M368">
        <v>-5.4237020300000003</v>
      </c>
      <c r="N368">
        <v>-13.65130486</v>
      </c>
      <c r="O368">
        <v>-13.65130482</v>
      </c>
    </row>
    <row r="369" spans="1:22" x14ac:dyDescent="0.2">
      <c r="A369" t="s">
        <v>288</v>
      </c>
      <c r="B369">
        <v>-5.4237020300000003</v>
      </c>
      <c r="D369" t="s">
        <v>288</v>
      </c>
      <c r="E369">
        <v>37.71196131</v>
      </c>
      <c r="G369" s="35"/>
      <c r="H369" t="s">
        <v>116</v>
      </c>
      <c r="I369">
        <v>-5.4237020300000003</v>
      </c>
    </row>
    <row r="370" spans="1:22" x14ac:dyDescent="0.2">
      <c r="A370" t="s">
        <v>289</v>
      </c>
      <c r="B370">
        <v>-13.65130486</v>
      </c>
      <c r="D370" t="s">
        <v>289</v>
      </c>
      <c r="E370">
        <v>-41.502030859999998</v>
      </c>
      <c r="G370" s="35"/>
      <c r="H370" t="s">
        <v>292</v>
      </c>
      <c r="I370">
        <v>-13.65130486</v>
      </c>
    </row>
    <row r="371" spans="1:22" x14ac:dyDescent="0.2">
      <c r="A371" t="s">
        <v>290</v>
      </c>
      <c r="B371">
        <v>-13.65130482</v>
      </c>
      <c r="D371" t="s">
        <v>290</v>
      </c>
      <c r="E371">
        <v>-41.4593068</v>
      </c>
      <c r="G371" s="35"/>
      <c r="H371" t="s">
        <v>254</v>
      </c>
      <c r="I371">
        <v>-13.65130482</v>
      </c>
    </row>
    <row r="372" spans="1:22" x14ac:dyDescent="0.2">
      <c r="A372" s="120">
        <v>2.2083333333333335</v>
      </c>
      <c r="D372" s="120">
        <v>0.54166666666666663</v>
      </c>
      <c r="G372" s="35">
        <v>53</v>
      </c>
    </row>
    <row r="373" spans="1:22" x14ac:dyDescent="0.2">
      <c r="A373" t="s">
        <v>15</v>
      </c>
      <c r="D373" t="s">
        <v>15</v>
      </c>
      <c r="G373" s="35"/>
    </row>
    <row r="374" spans="1:22" x14ac:dyDescent="0.2">
      <c r="A374" t="s">
        <v>286</v>
      </c>
      <c r="B374">
        <v>-4.5033254080000003</v>
      </c>
      <c r="D374" t="s">
        <v>286</v>
      </c>
      <c r="E374">
        <v>-4.4764104079999996</v>
      </c>
      <c r="G374" s="35"/>
      <c r="H374" t="s">
        <v>13</v>
      </c>
      <c r="I374">
        <v>-4.5033254080000003</v>
      </c>
      <c r="K374" t="str">
        <f t="array" ref="K374:O375">TRANSPOSE(H374:I378)</f>
        <v>PT</v>
      </c>
      <c r="L374" t="str">
        <v>car</v>
      </c>
      <c r="M374" t="str">
        <v>bike</v>
      </c>
      <c r="N374" t="str">
        <v>tele</v>
      </c>
      <c r="O374" t="str">
        <v>walk</v>
      </c>
      <c r="R374">
        <f t="array" ref="R374:V374">TRANSPOSE(I374:I378)</f>
        <v>-4.5033254080000003</v>
      </c>
      <c r="S374">
        <v>0</v>
      </c>
      <c r="T374">
        <v>0.51333752160000001</v>
      </c>
      <c r="U374">
        <v>-32.494594429999999</v>
      </c>
      <c r="V374">
        <v>-1.5930342630000001</v>
      </c>
    </row>
    <row r="375" spans="1:22" x14ac:dyDescent="0.2">
      <c r="A375" t="s">
        <v>287</v>
      </c>
      <c r="B375">
        <v>0</v>
      </c>
      <c r="D375" t="s">
        <v>287</v>
      </c>
      <c r="E375">
        <v>0</v>
      </c>
      <c r="G375" s="35"/>
      <c r="H375" t="s">
        <v>115</v>
      </c>
      <c r="I375">
        <v>0</v>
      </c>
      <c r="K375">
        <v>-4.5033254080000003</v>
      </c>
      <c r="L375">
        <v>0</v>
      </c>
      <c r="M375">
        <v>0.51333752160000001</v>
      </c>
      <c r="N375">
        <v>-32.494594429999999</v>
      </c>
      <c r="O375">
        <v>-1.5930342630000001</v>
      </c>
    </row>
    <row r="376" spans="1:22" x14ac:dyDescent="0.2">
      <c r="A376" t="s">
        <v>288</v>
      </c>
      <c r="B376">
        <v>0.51333752160000001</v>
      </c>
      <c r="D376" t="s">
        <v>288</v>
      </c>
      <c r="E376">
        <v>0.54025252160000004</v>
      </c>
      <c r="G376" s="35"/>
      <c r="H376" t="s">
        <v>116</v>
      </c>
      <c r="I376">
        <v>0.51333752160000001</v>
      </c>
    </row>
    <row r="377" spans="1:22" x14ac:dyDescent="0.2">
      <c r="A377" t="s">
        <v>289</v>
      </c>
      <c r="B377">
        <v>-32.494594429999999</v>
      </c>
      <c r="D377" t="s">
        <v>289</v>
      </c>
      <c r="E377">
        <v>-33.454394569999998</v>
      </c>
      <c r="G377" s="35"/>
      <c r="H377" t="s">
        <v>292</v>
      </c>
      <c r="I377">
        <v>-32.494594429999999</v>
      </c>
    </row>
    <row r="378" spans="1:22" x14ac:dyDescent="0.2">
      <c r="A378" t="s">
        <v>290</v>
      </c>
      <c r="B378">
        <v>-1.5930342630000001</v>
      </c>
      <c r="D378" t="s">
        <v>290</v>
      </c>
      <c r="E378">
        <v>-1.566119263</v>
      </c>
      <c r="G378" s="35"/>
      <c r="H378" t="s">
        <v>254</v>
      </c>
      <c r="I378">
        <v>-1.5930342630000001</v>
      </c>
    </row>
    <row r="379" spans="1:22" x14ac:dyDescent="0.2">
      <c r="A379" s="120">
        <v>2.25</v>
      </c>
      <c r="D379" s="120">
        <v>0.58333333333333337</v>
      </c>
      <c r="G379" s="35">
        <v>54</v>
      </c>
    </row>
    <row r="380" spans="1:22" x14ac:dyDescent="0.2">
      <c r="A380" t="s">
        <v>15</v>
      </c>
      <c r="D380" t="s">
        <v>15</v>
      </c>
      <c r="G380" s="35"/>
    </row>
    <row r="381" spans="1:22" x14ac:dyDescent="0.2">
      <c r="A381" t="s">
        <v>286</v>
      </c>
      <c r="B381">
        <v>-2.8523904670000002</v>
      </c>
      <c r="D381" t="s">
        <v>286</v>
      </c>
      <c r="E381">
        <v>-2.7870504669999998</v>
      </c>
      <c r="G381" s="35"/>
      <c r="H381" t="s">
        <v>13</v>
      </c>
      <c r="I381">
        <v>-2.8523904670000002</v>
      </c>
      <c r="K381" t="str">
        <f t="array" ref="K381:O382">TRANSPOSE(H381:I385)</f>
        <v>PT</v>
      </c>
      <c r="L381" t="str">
        <v>car</v>
      </c>
      <c r="M381" t="str">
        <v>bike</v>
      </c>
      <c r="N381" t="str">
        <v>tele</v>
      </c>
      <c r="O381" t="str">
        <v>walk</v>
      </c>
      <c r="R381">
        <f t="array" ref="R381:V381">TRANSPOSE(I381:I385)</f>
        <v>-2.8523904670000002</v>
      </c>
      <c r="S381">
        <v>0</v>
      </c>
      <c r="T381">
        <v>2.3107082289999998</v>
      </c>
      <c r="U381">
        <v>-34.622186380000002</v>
      </c>
      <c r="V381">
        <v>-6.6536204980000004</v>
      </c>
    </row>
    <row r="382" spans="1:22" x14ac:dyDescent="0.2">
      <c r="A382" t="s">
        <v>287</v>
      </c>
      <c r="B382">
        <v>0</v>
      </c>
      <c r="D382" t="s">
        <v>287</v>
      </c>
      <c r="E382">
        <v>0</v>
      </c>
      <c r="G382" s="35"/>
      <c r="H382" t="s">
        <v>115</v>
      </c>
      <c r="I382">
        <v>0</v>
      </c>
      <c r="K382">
        <v>-2.8523904670000002</v>
      </c>
      <c r="L382">
        <v>0</v>
      </c>
      <c r="M382">
        <v>2.3107082289999998</v>
      </c>
      <c r="N382">
        <v>-34.622186380000002</v>
      </c>
      <c r="O382">
        <v>-6.6536204980000004</v>
      </c>
    </row>
    <row r="383" spans="1:22" x14ac:dyDescent="0.2">
      <c r="A383" t="s">
        <v>288</v>
      </c>
      <c r="B383">
        <v>2.3107082289999998</v>
      </c>
      <c r="D383" t="s">
        <v>288</v>
      </c>
      <c r="E383">
        <v>2.3760482289999998</v>
      </c>
      <c r="G383" s="35"/>
      <c r="H383" t="s">
        <v>116</v>
      </c>
      <c r="I383">
        <v>2.3107082289999998</v>
      </c>
    </row>
    <row r="384" spans="1:22" x14ac:dyDescent="0.2">
      <c r="A384" t="s">
        <v>289</v>
      </c>
      <c r="B384">
        <v>-34.622186380000002</v>
      </c>
      <c r="D384" t="s">
        <v>289</v>
      </c>
      <c r="E384">
        <v>-31.200565009999998</v>
      </c>
      <c r="G384" s="35"/>
      <c r="H384" t="s">
        <v>292</v>
      </c>
      <c r="I384">
        <v>-34.622186380000002</v>
      </c>
    </row>
    <row r="385" spans="1:22" x14ac:dyDescent="0.2">
      <c r="A385" t="s">
        <v>290</v>
      </c>
      <c r="B385">
        <v>-6.6536204980000004</v>
      </c>
      <c r="D385" t="s">
        <v>290</v>
      </c>
      <c r="E385">
        <v>-6.5882804979999996</v>
      </c>
      <c r="G385" s="35"/>
      <c r="H385" t="s">
        <v>254</v>
      </c>
      <c r="I385">
        <v>-6.6536204980000004</v>
      </c>
    </row>
    <row r="386" spans="1:22" x14ac:dyDescent="0.2">
      <c r="A386" s="120">
        <v>2.2916666666666665</v>
      </c>
      <c r="D386" s="120">
        <v>0.625</v>
      </c>
      <c r="G386" s="35">
        <v>55</v>
      </c>
    </row>
    <row r="387" spans="1:22" x14ac:dyDescent="0.2">
      <c r="A387" t="s">
        <v>15</v>
      </c>
      <c r="D387" t="s">
        <v>15</v>
      </c>
      <c r="G387" s="35"/>
    </row>
    <row r="388" spans="1:22" x14ac:dyDescent="0.2">
      <c r="A388" t="s">
        <v>286</v>
      </c>
      <c r="B388">
        <v>-2.2869118620000002</v>
      </c>
      <c r="D388" t="s">
        <v>286</v>
      </c>
      <c r="E388">
        <v>-2.1929018619999998</v>
      </c>
      <c r="G388" s="35"/>
      <c r="H388" t="s">
        <v>13</v>
      </c>
      <c r="I388">
        <v>-2.2869118620000002</v>
      </c>
      <c r="K388" t="str">
        <f t="array" ref="K388:O389">TRANSPOSE(H388:I392)</f>
        <v>PT</v>
      </c>
      <c r="L388" t="str">
        <v>car</v>
      </c>
      <c r="M388" t="str">
        <v>bike</v>
      </c>
      <c r="N388" t="str">
        <v>tele</v>
      </c>
      <c r="O388" t="str">
        <v>walk</v>
      </c>
      <c r="R388">
        <f t="array" ref="R388:V388">TRANSPOSE(I388:I392)</f>
        <v>-2.2869118620000002</v>
      </c>
      <c r="S388">
        <v>0</v>
      </c>
      <c r="T388">
        <v>3.1178685449999999</v>
      </c>
      <c r="U388">
        <v>-34.360336179999997</v>
      </c>
      <c r="V388">
        <v>-33.129000730000001</v>
      </c>
    </row>
    <row r="389" spans="1:22" x14ac:dyDescent="0.2">
      <c r="A389" t="s">
        <v>287</v>
      </c>
      <c r="B389">
        <v>0</v>
      </c>
      <c r="D389" t="s">
        <v>287</v>
      </c>
      <c r="E389">
        <v>0</v>
      </c>
      <c r="G389" s="35"/>
      <c r="H389" t="s">
        <v>115</v>
      </c>
      <c r="I389">
        <v>0</v>
      </c>
      <c r="K389">
        <v>-2.2869118620000002</v>
      </c>
      <c r="L389">
        <v>0</v>
      </c>
      <c r="M389">
        <v>3.1178685449999999</v>
      </c>
      <c r="N389">
        <v>-34.360336179999997</v>
      </c>
      <c r="O389">
        <v>-33.129000730000001</v>
      </c>
    </row>
    <row r="390" spans="1:22" x14ac:dyDescent="0.2">
      <c r="A390" t="s">
        <v>288</v>
      </c>
      <c r="B390">
        <v>3.1178685449999999</v>
      </c>
      <c r="D390" t="s">
        <v>288</v>
      </c>
      <c r="E390">
        <v>3.2118785449999998</v>
      </c>
      <c r="G390" s="35"/>
      <c r="H390" t="s">
        <v>116</v>
      </c>
      <c r="I390">
        <v>3.1178685449999999</v>
      </c>
    </row>
    <row r="391" spans="1:22" x14ac:dyDescent="0.2">
      <c r="A391" t="s">
        <v>289</v>
      </c>
      <c r="B391">
        <v>-34.360336179999997</v>
      </c>
      <c r="D391" t="s">
        <v>289</v>
      </c>
      <c r="E391">
        <v>-34.845841909999997</v>
      </c>
      <c r="G391" s="35"/>
      <c r="H391" t="s">
        <v>292</v>
      </c>
      <c r="I391">
        <v>-34.360336179999997</v>
      </c>
    </row>
    <row r="392" spans="1:22" x14ac:dyDescent="0.2">
      <c r="A392" t="s">
        <v>290</v>
      </c>
      <c r="B392">
        <v>-33.129000730000001</v>
      </c>
      <c r="D392" t="s">
        <v>290</v>
      </c>
      <c r="E392">
        <v>-33.744238099999997</v>
      </c>
      <c r="G392" s="35"/>
      <c r="H392" t="s">
        <v>254</v>
      </c>
      <c r="I392">
        <v>-33.129000730000001</v>
      </c>
    </row>
    <row r="393" spans="1:22" x14ac:dyDescent="0.2">
      <c r="A393" s="120">
        <v>2.3333333333333335</v>
      </c>
      <c r="D393" s="120">
        <v>0.66666666666666663</v>
      </c>
      <c r="G393" s="35">
        <v>56</v>
      </c>
    </row>
    <row r="394" spans="1:22" x14ac:dyDescent="0.2">
      <c r="A394" t="s">
        <v>15</v>
      </c>
      <c r="D394" t="s">
        <v>15</v>
      </c>
      <c r="G394" s="35"/>
    </row>
    <row r="395" spans="1:22" x14ac:dyDescent="0.2">
      <c r="A395" t="s">
        <v>286</v>
      </c>
      <c r="B395">
        <v>-2.7938433219999999</v>
      </c>
      <c r="D395" t="s">
        <v>286</v>
      </c>
      <c r="E395">
        <v>-2.5253333219999998</v>
      </c>
      <c r="G395" s="35"/>
      <c r="H395" t="s">
        <v>13</v>
      </c>
      <c r="I395">
        <v>-2.7938433219999999</v>
      </c>
      <c r="K395" t="str">
        <f t="array" ref="K395:O396">TRANSPOSE(H395:I399)</f>
        <v>PT</v>
      </c>
      <c r="L395" t="str">
        <v>car</v>
      </c>
      <c r="M395" t="str">
        <v>bike</v>
      </c>
      <c r="N395" t="str">
        <v>tele</v>
      </c>
      <c r="O395" t="str">
        <v>walk</v>
      </c>
      <c r="R395">
        <f t="array" ref="R395:V395">TRANSPOSE(I395:I399)</f>
        <v>-2.7938433219999999</v>
      </c>
      <c r="S395">
        <v>0</v>
      </c>
      <c r="T395">
        <v>1.0843109209999999</v>
      </c>
      <c r="U395">
        <v>-36.958775160000002</v>
      </c>
      <c r="V395">
        <v>-32.46984088</v>
      </c>
    </row>
    <row r="396" spans="1:22" x14ac:dyDescent="0.2">
      <c r="A396" t="s">
        <v>287</v>
      </c>
      <c r="B396">
        <v>0</v>
      </c>
      <c r="D396" t="s">
        <v>287</v>
      </c>
      <c r="E396">
        <v>0</v>
      </c>
      <c r="G396" s="35"/>
      <c r="H396" t="s">
        <v>115</v>
      </c>
      <c r="I396">
        <v>0</v>
      </c>
      <c r="K396">
        <v>-2.7938433219999999</v>
      </c>
      <c r="L396">
        <v>0</v>
      </c>
      <c r="M396">
        <v>1.0843109209999999</v>
      </c>
      <c r="N396">
        <v>-36.958775160000002</v>
      </c>
      <c r="O396">
        <v>-32.46984088</v>
      </c>
    </row>
    <row r="397" spans="1:22" x14ac:dyDescent="0.2">
      <c r="A397" t="s">
        <v>288</v>
      </c>
      <c r="B397">
        <v>1.0843109209999999</v>
      </c>
      <c r="D397" t="s">
        <v>288</v>
      </c>
      <c r="E397">
        <v>1.4194024359999999</v>
      </c>
      <c r="G397" s="35"/>
      <c r="H397" t="s">
        <v>116</v>
      </c>
      <c r="I397">
        <v>1.0843109209999999</v>
      </c>
    </row>
    <row r="398" spans="1:22" x14ac:dyDescent="0.2">
      <c r="A398" t="s">
        <v>289</v>
      </c>
      <c r="B398">
        <v>-36.958775160000002</v>
      </c>
      <c r="D398" t="s">
        <v>289</v>
      </c>
      <c r="E398">
        <v>-38.711230350000001</v>
      </c>
      <c r="G398" s="35"/>
      <c r="H398" t="s">
        <v>292</v>
      </c>
      <c r="I398">
        <v>-36.958775160000002</v>
      </c>
    </row>
    <row r="399" spans="1:22" x14ac:dyDescent="0.2">
      <c r="A399" t="s">
        <v>290</v>
      </c>
      <c r="B399">
        <v>-32.46984088</v>
      </c>
      <c r="D399" t="s">
        <v>290</v>
      </c>
      <c r="E399">
        <v>-32.81786099</v>
      </c>
      <c r="G399" s="35"/>
      <c r="H399" t="s">
        <v>254</v>
      </c>
      <c r="I399">
        <v>-32.46984088</v>
      </c>
    </row>
    <row r="400" spans="1:22" x14ac:dyDescent="0.2">
      <c r="A400" s="120">
        <v>2.375</v>
      </c>
      <c r="D400" s="120">
        <v>0.70833333333333337</v>
      </c>
      <c r="G400" s="35">
        <v>57</v>
      </c>
    </row>
    <row r="401" spans="1:22" x14ac:dyDescent="0.2">
      <c r="A401" t="s">
        <v>15</v>
      </c>
      <c r="D401" t="s">
        <v>15</v>
      </c>
      <c r="G401" s="35"/>
    </row>
    <row r="402" spans="1:22" x14ac:dyDescent="0.2">
      <c r="A402" t="s">
        <v>286</v>
      </c>
      <c r="B402">
        <v>-7.0919820060000003</v>
      </c>
      <c r="D402" t="s">
        <v>286</v>
      </c>
      <c r="E402">
        <v>-7.0462270059999996</v>
      </c>
      <c r="G402" s="35"/>
      <c r="H402" t="s">
        <v>13</v>
      </c>
      <c r="I402">
        <v>-7.0919820060000003</v>
      </c>
      <c r="K402" t="str">
        <f t="array" ref="K402:O403">TRANSPOSE(H402:I406)</f>
        <v>PT</v>
      </c>
      <c r="L402" t="str">
        <v>car</v>
      </c>
      <c r="M402" t="str">
        <v>bike</v>
      </c>
      <c r="N402" t="str">
        <v>tele</v>
      </c>
      <c r="O402" t="str">
        <v>walk</v>
      </c>
      <c r="R402">
        <f t="array" ref="R402:V402">TRANSPOSE(I402:I406)</f>
        <v>-7.0919820060000003</v>
      </c>
      <c r="S402">
        <v>0</v>
      </c>
      <c r="T402">
        <v>6.7327120150000003E-2</v>
      </c>
      <c r="U402">
        <v>-32.741541699999999</v>
      </c>
      <c r="V402">
        <v>-1.9721609280000001</v>
      </c>
    </row>
    <row r="403" spans="1:22" x14ac:dyDescent="0.2">
      <c r="A403" t="s">
        <v>287</v>
      </c>
      <c r="B403">
        <v>0</v>
      </c>
      <c r="D403" t="s">
        <v>287</v>
      </c>
      <c r="E403">
        <v>0</v>
      </c>
      <c r="G403" s="35"/>
      <c r="H403" t="s">
        <v>115</v>
      </c>
      <c r="I403">
        <v>0</v>
      </c>
      <c r="K403">
        <v>-7.0919820060000003</v>
      </c>
      <c r="L403">
        <v>0</v>
      </c>
      <c r="M403">
        <v>6.7327120150000003E-2</v>
      </c>
      <c r="N403">
        <v>-32.741541699999999</v>
      </c>
      <c r="O403">
        <v>-1.9721609280000001</v>
      </c>
    </row>
    <row r="404" spans="1:22" x14ac:dyDescent="0.2">
      <c r="A404" t="s">
        <v>288</v>
      </c>
      <c r="B404">
        <v>6.7327120150000003E-2</v>
      </c>
      <c r="D404" t="s">
        <v>288</v>
      </c>
      <c r="E404">
        <v>0.1130821202</v>
      </c>
      <c r="G404" s="35"/>
      <c r="H404" t="s">
        <v>116</v>
      </c>
      <c r="I404">
        <v>6.7327120150000003E-2</v>
      </c>
    </row>
    <row r="405" spans="1:22" x14ac:dyDescent="0.2">
      <c r="A405" t="s">
        <v>289</v>
      </c>
      <c r="B405">
        <v>-32.741541699999999</v>
      </c>
      <c r="D405" t="s">
        <v>289</v>
      </c>
      <c r="E405">
        <v>-32.707148060000002</v>
      </c>
      <c r="G405" s="35"/>
      <c r="H405" t="s">
        <v>292</v>
      </c>
      <c r="I405">
        <v>-32.741541699999999</v>
      </c>
    </row>
    <row r="406" spans="1:22" x14ac:dyDescent="0.2">
      <c r="A406" t="s">
        <v>290</v>
      </c>
      <c r="B406">
        <v>-1.9721609280000001</v>
      </c>
      <c r="D406" t="s">
        <v>290</v>
      </c>
      <c r="E406">
        <v>-1.9264059280000001</v>
      </c>
      <c r="G406" s="35"/>
      <c r="H406" t="s">
        <v>254</v>
      </c>
      <c r="I406">
        <v>-1.9721609280000001</v>
      </c>
    </row>
    <row r="407" spans="1:22" x14ac:dyDescent="0.2">
      <c r="A407" s="120">
        <v>2.4166666666666665</v>
      </c>
      <c r="D407" s="120">
        <v>0.75</v>
      </c>
      <c r="G407" s="35">
        <v>58</v>
      </c>
    </row>
    <row r="408" spans="1:22" x14ac:dyDescent="0.2">
      <c r="A408" t="s">
        <v>15</v>
      </c>
      <c r="D408" t="s">
        <v>15</v>
      </c>
      <c r="G408" s="35"/>
    </row>
    <row r="409" spans="1:22" x14ac:dyDescent="0.2">
      <c r="A409" t="s">
        <v>286</v>
      </c>
      <c r="B409">
        <v>-2.9842807439999999</v>
      </c>
      <c r="D409" t="s">
        <v>286</v>
      </c>
      <c r="E409">
        <v>-2.8732107440000001</v>
      </c>
      <c r="G409" s="35"/>
      <c r="H409" t="s">
        <v>13</v>
      </c>
      <c r="I409">
        <v>-2.9842807439999999</v>
      </c>
      <c r="K409" t="str">
        <f t="array" ref="K409:O410">TRANSPOSE(H409:I413)</f>
        <v>PT</v>
      </c>
      <c r="L409" t="str">
        <v>car</v>
      </c>
      <c r="M409" t="str">
        <v>bike</v>
      </c>
      <c r="N409" t="str">
        <v>tele</v>
      </c>
      <c r="O409" t="str">
        <v>walk</v>
      </c>
      <c r="R409">
        <f t="array" ref="R409:V409">TRANSPOSE(I409:I413)</f>
        <v>-2.9842807439999999</v>
      </c>
      <c r="S409">
        <v>0</v>
      </c>
      <c r="T409">
        <v>0.80707658810000005</v>
      </c>
      <c r="U409">
        <v>-34.06361562</v>
      </c>
      <c r="V409">
        <v>-6.9912484639999999</v>
      </c>
    </row>
    <row r="410" spans="1:22" x14ac:dyDescent="0.2">
      <c r="A410" t="s">
        <v>287</v>
      </c>
      <c r="B410">
        <v>0</v>
      </c>
      <c r="D410" t="s">
        <v>287</v>
      </c>
      <c r="E410">
        <v>0</v>
      </c>
      <c r="G410" s="35"/>
      <c r="H410" t="s">
        <v>115</v>
      </c>
      <c r="I410">
        <v>0</v>
      </c>
      <c r="K410">
        <v>-2.9842807439999999</v>
      </c>
      <c r="L410">
        <v>0</v>
      </c>
      <c r="M410">
        <v>0.80707658810000005</v>
      </c>
      <c r="N410">
        <v>-34.06361562</v>
      </c>
      <c r="O410">
        <v>-6.9912484639999999</v>
      </c>
    </row>
    <row r="411" spans="1:22" x14ac:dyDescent="0.2">
      <c r="A411" t="s">
        <v>288</v>
      </c>
      <c r="B411">
        <v>0.80707658810000005</v>
      </c>
      <c r="D411" t="s">
        <v>288</v>
      </c>
      <c r="E411">
        <v>0.91814658810000005</v>
      </c>
      <c r="G411" s="35"/>
      <c r="H411" t="s">
        <v>116</v>
      </c>
      <c r="I411">
        <v>0.80707658810000005</v>
      </c>
    </row>
    <row r="412" spans="1:22" x14ac:dyDescent="0.2">
      <c r="A412" t="s">
        <v>289</v>
      </c>
      <c r="B412">
        <v>-34.06361562</v>
      </c>
      <c r="D412" t="s">
        <v>289</v>
      </c>
      <c r="E412">
        <v>-29.118972200000002</v>
      </c>
      <c r="G412" s="35"/>
      <c r="H412" t="s">
        <v>292</v>
      </c>
      <c r="I412">
        <v>-34.06361562</v>
      </c>
    </row>
    <row r="413" spans="1:22" x14ac:dyDescent="0.2">
      <c r="A413" t="s">
        <v>290</v>
      </c>
      <c r="B413">
        <v>-6.9912484639999999</v>
      </c>
      <c r="D413" t="s">
        <v>290</v>
      </c>
      <c r="E413">
        <v>-6.8801784640000001</v>
      </c>
      <c r="G413" s="35"/>
      <c r="H413" t="s">
        <v>254</v>
      </c>
      <c r="I413">
        <v>-6.9912484639999999</v>
      </c>
    </row>
    <row r="414" spans="1:22" x14ac:dyDescent="0.2">
      <c r="A414" s="120">
        <v>2.4583333333333335</v>
      </c>
      <c r="D414" s="120">
        <v>0.79166666666666663</v>
      </c>
      <c r="G414" s="35">
        <v>59</v>
      </c>
    </row>
    <row r="415" spans="1:22" x14ac:dyDescent="0.2">
      <c r="A415" t="s">
        <v>15</v>
      </c>
      <c r="D415" t="s">
        <v>15</v>
      </c>
      <c r="G415" s="35"/>
    </row>
    <row r="416" spans="1:22" x14ac:dyDescent="0.2">
      <c r="A416" t="s">
        <v>286</v>
      </c>
      <c r="B416">
        <v>-1.3115812469999999</v>
      </c>
      <c r="D416" t="s">
        <v>286</v>
      </c>
      <c r="E416">
        <v>-1.1517712470000001</v>
      </c>
      <c r="G416" s="35"/>
      <c r="H416" t="s">
        <v>13</v>
      </c>
      <c r="I416">
        <v>-1.3115812469999999</v>
      </c>
      <c r="K416" t="str">
        <f t="array" ref="K416:O417">TRANSPOSE(H416:I420)</f>
        <v>PT</v>
      </c>
      <c r="L416" t="str">
        <v>car</v>
      </c>
      <c r="M416" t="str">
        <v>bike</v>
      </c>
      <c r="N416" t="str">
        <v>tele</v>
      </c>
      <c r="O416" t="str">
        <v>walk</v>
      </c>
      <c r="R416">
        <f t="array" ref="R416:V416">TRANSPOSE(I416:I420)</f>
        <v>-1.3115812469999999</v>
      </c>
      <c r="S416">
        <v>0</v>
      </c>
      <c r="T416">
        <v>5.788380385</v>
      </c>
      <c r="U416">
        <v>-35.950136989999997</v>
      </c>
      <c r="V416">
        <v>-37.253586820000002</v>
      </c>
    </row>
    <row r="417" spans="1:22" x14ac:dyDescent="0.2">
      <c r="A417" t="s">
        <v>287</v>
      </c>
      <c r="B417">
        <v>0</v>
      </c>
      <c r="D417" t="s">
        <v>287</v>
      </c>
      <c r="E417">
        <v>0</v>
      </c>
      <c r="G417" s="35"/>
      <c r="H417" t="s">
        <v>115</v>
      </c>
      <c r="I417">
        <v>0</v>
      </c>
      <c r="K417">
        <v>-1.3115812469999999</v>
      </c>
      <c r="L417">
        <v>0</v>
      </c>
      <c r="M417">
        <v>5.788380385</v>
      </c>
      <c r="N417">
        <v>-35.950136989999997</v>
      </c>
      <c r="O417">
        <v>-37.253586820000002</v>
      </c>
    </row>
    <row r="418" spans="1:22" x14ac:dyDescent="0.2">
      <c r="A418" t="s">
        <v>288</v>
      </c>
      <c r="B418">
        <v>5.788380385</v>
      </c>
      <c r="D418" t="s">
        <v>288</v>
      </c>
      <c r="E418">
        <v>5.9481903850000002</v>
      </c>
      <c r="G418" s="35"/>
      <c r="H418" t="s">
        <v>116</v>
      </c>
      <c r="I418">
        <v>5.788380385</v>
      </c>
    </row>
    <row r="419" spans="1:22" x14ac:dyDescent="0.2">
      <c r="A419" t="s">
        <v>289</v>
      </c>
      <c r="B419">
        <v>-35.950136989999997</v>
      </c>
      <c r="D419" t="s">
        <v>289</v>
      </c>
      <c r="E419">
        <v>-35.836862570000001</v>
      </c>
      <c r="G419" s="35"/>
      <c r="H419" t="s">
        <v>292</v>
      </c>
      <c r="I419">
        <v>-35.950136989999997</v>
      </c>
    </row>
    <row r="420" spans="1:22" x14ac:dyDescent="0.2">
      <c r="A420" t="s">
        <v>290</v>
      </c>
      <c r="B420">
        <v>-37.253586820000002</v>
      </c>
      <c r="D420" t="s">
        <v>290</v>
      </c>
      <c r="E420">
        <v>-35.605421530000001</v>
      </c>
      <c r="G420" s="35"/>
      <c r="H420" t="s">
        <v>254</v>
      </c>
      <c r="I420">
        <v>-37.253586820000002</v>
      </c>
    </row>
    <row r="421" spans="1:22" x14ac:dyDescent="0.2">
      <c r="A421" s="120">
        <v>2.5</v>
      </c>
      <c r="D421" s="120">
        <v>0.83333333333333337</v>
      </c>
      <c r="G421" s="35">
        <v>60</v>
      </c>
    </row>
    <row r="422" spans="1:22" x14ac:dyDescent="0.2">
      <c r="A422" t="s">
        <v>15</v>
      </c>
      <c r="D422" t="s">
        <v>15</v>
      </c>
      <c r="G422" s="35"/>
    </row>
    <row r="423" spans="1:22" x14ac:dyDescent="0.2">
      <c r="A423" t="s">
        <v>286</v>
      </c>
      <c r="B423">
        <v>-1.241458427E-3</v>
      </c>
      <c r="D423" t="s">
        <v>286</v>
      </c>
      <c r="E423">
        <v>0.45520854160000002</v>
      </c>
      <c r="G423" s="35"/>
      <c r="H423" t="s">
        <v>13</v>
      </c>
      <c r="I423">
        <v>-1.241458427E-3</v>
      </c>
      <c r="K423" t="str">
        <f t="array" ref="K423:O424">TRANSPOSE(H423:I427)</f>
        <v>PT</v>
      </c>
      <c r="L423" t="str">
        <v>car</v>
      </c>
      <c r="M423" t="str">
        <v>bike</v>
      </c>
      <c r="N423" t="str">
        <v>tele</v>
      </c>
      <c r="O423" t="str">
        <v>walk</v>
      </c>
      <c r="R423">
        <f t="array" ref="R423:V423">TRANSPOSE(I423:I427)</f>
        <v>-1.241458427E-3</v>
      </c>
      <c r="S423">
        <v>0</v>
      </c>
      <c r="T423">
        <v>31.3470415</v>
      </c>
      <c r="U423">
        <v>-36.429643849999998</v>
      </c>
      <c r="V423">
        <v>-36.1963407</v>
      </c>
    </row>
    <row r="424" spans="1:22" x14ac:dyDescent="0.2">
      <c r="A424" t="s">
        <v>287</v>
      </c>
      <c r="B424">
        <v>0</v>
      </c>
      <c r="D424" t="s">
        <v>287</v>
      </c>
      <c r="E424">
        <v>0</v>
      </c>
      <c r="G424" s="35"/>
      <c r="H424" t="s">
        <v>115</v>
      </c>
      <c r="I424">
        <v>0</v>
      </c>
      <c r="K424">
        <v>-1.241458427E-3</v>
      </c>
      <c r="L424">
        <v>0</v>
      </c>
      <c r="M424">
        <v>31.3470415</v>
      </c>
      <c r="N424">
        <v>-36.429643849999998</v>
      </c>
      <c r="O424">
        <v>-36.1963407</v>
      </c>
    </row>
    <row r="425" spans="1:22" x14ac:dyDescent="0.2">
      <c r="A425" t="s">
        <v>288</v>
      </c>
      <c r="B425">
        <v>31.3470415</v>
      </c>
      <c r="D425" t="s">
        <v>288</v>
      </c>
      <c r="E425">
        <v>31.8034915</v>
      </c>
      <c r="G425" s="35"/>
      <c r="H425" t="s">
        <v>116</v>
      </c>
      <c r="I425">
        <v>31.3470415</v>
      </c>
    </row>
    <row r="426" spans="1:22" x14ac:dyDescent="0.2">
      <c r="A426" t="s">
        <v>289</v>
      </c>
      <c r="B426">
        <v>-36.429643849999998</v>
      </c>
      <c r="D426" t="s">
        <v>289</v>
      </c>
      <c r="E426">
        <v>-37.195004449999999</v>
      </c>
      <c r="G426" s="35"/>
      <c r="H426" t="s">
        <v>292</v>
      </c>
      <c r="I426">
        <v>-36.429643849999998</v>
      </c>
    </row>
    <row r="427" spans="1:22" x14ac:dyDescent="0.2">
      <c r="A427" t="s">
        <v>290</v>
      </c>
      <c r="B427">
        <v>-36.1963407</v>
      </c>
      <c r="D427" t="s">
        <v>290</v>
      </c>
      <c r="E427">
        <v>-37.83115823</v>
      </c>
      <c r="G427" s="35"/>
      <c r="H427" t="s">
        <v>254</v>
      </c>
      <c r="I427">
        <v>-36.1963407</v>
      </c>
    </row>
    <row r="428" spans="1:22" x14ac:dyDescent="0.2">
      <c r="A428" s="120">
        <v>2.5416666666666665</v>
      </c>
      <c r="D428" s="120">
        <v>4.1666666666666664E-2</v>
      </c>
      <c r="G428" s="35">
        <v>61</v>
      </c>
    </row>
    <row r="429" spans="1:22" x14ac:dyDescent="0.2">
      <c r="A429" t="s">
        <v>15</v>
      </c>
      <c r="D429" t="s">
        <v>15</v>
      </c>
      <c r="G429" s="35"/>
    </row>
    <row r="430" spans="1:22" x14ac:dyDescent="0.2">
      <c r="A430" t="s">
        <v>286</v>
      </c>
      <c r="B430">
        <v>-3.7876667999999998</v>
      </c>
      <c r="D430" t="s">
        <v>286</v>
      </c>
      <c r="E430">
        <v>-3.7540228180000002</v>
      </c>
      <c r="G430" s="35"/>
      <c r="H430" t="s">
        <v>13</v>
      </c>
      <c r="I430">
        <v>-3.7876667999999998</v>
      </c>
      <c r="K430" t="str">
        <f t="array" ref="K430:O431">TRANSPOSE(H430:I434)</f>
        <v>PT</v>
      </c>
      <c r="L430" t="str">
        <v>car</v>
      </c>
      <c r="M430" t="str">
        <v>bike</v>
      </c>
      <c r="N430" t="str">
        <v>tele</v>
      </c>
      <c r="O430" t="str">
        <v>walk</v>
      </c>
      <c r="R430">
        <f t="array" ref="R430:V430">TRANSPOSE(I430:I434)</f>
        <v>-3.7876667999999998</v>
      </c>
      <c r="S430">
        <v>0</v>
      </c>
      <c r="T430">
        <v>0.74130856789999999</v>
      </c>
      <c r="U430">
        <v>-3.4186700330000002</v>
      </c>
      <c r="V430">
        <v>-1.9585777470000001</v>
      </c>
    </row>
    <row r="431" spans="1:22" x14ac:dyDescent="0.2">
      <c r="A431" t="s">
        <v>287</v>
      </c>
      <c r="B431">
        <v>0</v>
      </c>
      <c r="D431" t="s">
        <v>287</v>
      </c>
      <c r="E431">
        <v>0</v>
      </c>
      <c r="G431" s="35"/>
      <c r="H431" t="s">
        <v>115</v>
      </c>
      <c r="I431">
        <v>0</v>
      </c>
      <c r="K431">
        <v>-3.7876667999999998</v>
      </c>
      <c r="L431">
        <v>0</v>
      </c>
      <c r="M431">
        <v>0.74130856789999999</v>
      </c>
      <c r="N431">
        <v>-3.4186700330000002</v>
      </c>
      <c r="O431">
        <v>-1.9585777470000001</v>
      </c>
    </row>
    <row r="432" spans="1:22" x14ac:dyDescent="0.2">
      <c r="A432" t="s">
        <v>288</v>
      </c>
      <c r="B432">
        <v>0.74130856789999999</v>
      </c>
      <c r="D432" t="s">
        <v>288</v>
      </c>
      <c r="E432">
        <v>0.77495256800000001</v>
      </c>
      <c r="G432" s="35"/>
      <c r="H432" t="s">
        <v>116</v>
      </c>
      <c r="I432">
        <v>0.74130856789999999</v>
      </c>
    </row>
    <row r="433" spans="1:22" x14ac:dyDescent="0.2">
      <c r="A433" t="s">
        <v>289</v>
      </c>
      <c r="B433">
        <v>-3.4186700330000002</v>
      </c>
      <c r="D433" t="s">
        <v>289</v>
      </c>
      <c r="E433">
        <v>-3.385026007</v>
      </c>
      <c r="G433" s="35"/>
      <c r="H433" t="s">
        <v>292</v>
      </c>
      <c r="I433">
        <v>-3.4186700330000002</v>
      </c>
    </row>
    <row r="434" spans="1:22" x14ac:dyDescent="0.2">
      <c r="A434" t="s">
        <v>290</v>
      </c>
      <c r="B434">
        <v>-1.9585777470000001</v>
      </c>
      <c r="D434" t="s">
        <v>290</v>
      </c>
      <c r="E434">
        <v>-1.924933743</v>
      </c>
      <c r="G434" s="35"/>
      <c r="H434" t="s">
        <v>254</v>
      </c>
      <c r="I434">
        <v>-1.9585777470000001</v>
      </c>
    </row>
    <row r="435" spans="1:22" x14ac:dyDescent="0.2">
      <c r="A435" s="120">
        <v>2.5833333333333335</v>
      </c>
      <c r="D435" s="120">
        <v>8.3333333333333329E-2</v>
      </c>
      <c r="G435" s="35">
        <v>62</v>
      </c>
    </row>
    <row r="436" spans="1:22" x14ac:dyDescent="0.2">
      <c r="A436" t="s">
        <v>15</v>
      </c>
      <c r="D436" t="s">
        <v>15</v>
      </c>
      <c r="G436" s="35"/>
    </row>
    <row r="437" spans="1:22" x14ac:dyDescent="0.2">
      <c r="A437" t="s">
        <v>286</v>
      </c>
      <c r="B437">
        <v>-3.5091496750000002</v>
      </c>
      <c r="D437" t="s">
        <v>286</v>
      </c>
      <c r="E437">
        <v>-3.4274896749999999</v>
      </c>
      <c r="G437" s="35"/>
      <c r="H437" t="s">
        <v>13</v>
      </c>
      <c r="I437">
        <v>-3.5091496750000002</v>
      </c>
      <c r="K437" t="str">
        <f t="array" ref="K437:O438">TRANSPOSE(H437:I441)</f>
        <v>PT</v>
      </c>
      <c r="L437" t="str">
        <v>car</v>
      </c>
      <c r="M437" t="str">
        <v>bike</v>
      </c>
      <c r="N437" t="str">
        <v>tele</v>
      </c>
      <c r="O437" t="str">
        <v>walk</v>
      </c>
      <c r="R437">
        <f t="array" ref="R437:V437">TRANSPOSE(I437:I441)</f>
        <v>-3.5091496750000002</v>
      </c>
      <c r="S437">
        <v>0</v>
      </c>
      <c r="T437">
        <v>1.6176692829999999</v>
      </c>
      <c r="U437">
        <v>-3.2463387269999999</v>
      </c>
      <c r="V437">
        <v>-9.4223321660000003</v>
      </c>
    </row>
    <row r="438" spans="1:22" x14ac:dyDescent="0.2">
      <c r="A438" t="s">
        <v>287</v>
      </c>
      <c r="B438">
        <v>0</v>
      </c>
      <c r="D438" t="s">
        <v>287</v>
      </c>
      <c r="E438">
        <v>0</v>
      </c>
      <c r="G438" s="35"/>
      <c r="H438" t="s">
        <v>115</v>
      </c>
      <c r="I438">
        <v>0</v>
      </c>
      <c r="K438">
        <v>-3.5091496750000002</v>
      </c>
      <c r="L438">
        <v>0</v>
      </c>
      <c r="M438">
        <v>1.6176692829999999</v>
      </c>
      <c r="N438">
        <v>-3.2463387269999999</v>
      </c>
      <c r="O438">
        <v>-9.4223321660000003</v>
      </c>
    </row>
    <row r="439" spans="1:22" x14ac:dyDescent="0.2">
      <c r="A439" t="s">
        <v>288</v>
      </c>
      <c r="B439">
        <v>1.6176692829999999</v>
      </c>
      <c r="D439" t="s">
        <v>288</v>
      </c>
      <c r="E439">
        <v>1.699329283</v>
      </c>
      <c r="G439" s="35"/>
      <c r="H439" t="s">
        <v>116</v>
      </c>
      <c r="I439">
        <v>1.6176692829999999</v>
      </c>
    </row>
    <row r="440" spans="1:22" x14ac:dyDescent="0.2">
      <c r="A440" t="s">
        <v>289</v>
      </c>
      <c r="B440">
        <v>-3.2463387269999999</v>
      </c>
      <c r="D440" t="s">
        <v>289</v>
      </c>
      <c r="E440">
        <v>-3.1646787270000001</v>
      </c>
      <c r="G440" s="35"/>
      <c r="H440" t="s">
        <v>292</v>
      </c>
      <c r="I440">
        <v>-3.2463387269999999</v>
      </c>
    </row>
    <row r="441" spans="1:22" x14ac:dyDescent="0.2">
      <c r="A441" t="s">
        <v>290</v>
      </c>
      <c r="B441">
        <v>-9.4223321660000003</v>
      </c>
      <c r="D441" t="s">
        <v>290</v>
      </c>
      <c r="E441">
        <v>-9.3406722030000005</v>
      </c>
      <c r="G441" s="35"/>
      <c r="H441" t="s">
        <v>254</v>
      </c>
      <c r="I441">
        <v>-9.4223321660000003</v>
      </c>
    </row>
    <row r="442" spans="1:22" x14ac:dyDescent="0.2">
      <c r="A442" s="120">
        <v>2.625</v>
      </c>
      <c r="D442" s="120">
        <v>0.125</v>
      </c>
      <c r="G442" s="35">
        <v>63</v>
      </c>
    </row>
    <row r="443" spans="1:22" x14ac:dyDescent="0.2">
      <c r="A443" t="s">
        <v>15</v>
      </c>
      <c r="D443" t="s">
        <v>15</v>
      </c>
      <c r="G443" s="35"/>
    </row>
    <row r="444" spans="1:22" x14ac:dyDescent="0.2">
      <c r="A444" t="s">
        <v>286</v>
      </c>
      <c r="B444">
        <v>-3.0909098290000001</v>
      </c>
      <c r="D444" t="s">
        <v>286</v>
      </c>
      <c r="E444">
        <v>-2.9734098289999999</v>
      </c>
      <c r="G444" s="35"/>
      <c r="H444" t="s">
        <v>13</v>
      </c>
      <c r="I444">
        <v>-3.0909098290000001</v>
      </c>
      <c r="K444" t="str">
        <f t="array" ref="K444:O445">TRANSPOSE(H444:I448)</f>
        <v>PT</v>
      </c>
      <c r="L444" t="str">
        <v>car</v>
      </c>
      <c r="M444" t="str">
        <v>bike</v>
      </c>
      <c r="N444" t="str">
        <v>tele</v>
      </c>
      <c r="O444" t="str">
        <v>walk</v>
      </c>
      <c r="R444">
        <f t="array" ref="R444:V444">TRANSPOSE(I444:I448)</f>
        <v>-3.0909098290000001</v>
      </c>
      <c r="S444">
        <v>0</v>
      </c>
      <c r="T444">
        <v>3.912874746</v>
      </c>
      <c r="U444">
        <v>-3.98089593</v>
      </c>
      <c r="V444">
        <v>-25.465305799999999</v>
      </c>
    </row>
    <row r="445" spans="1:22" x14ac:dyDescent="0.2">
      <c r="A445" t="s">
        <v>287</v>
      </c>
      <c r="B445">
        <v>0</v>
      </c>
      <c r="D445" t="s">
        <v>287</v>
      </c>
      <c r="E445">
        <v>0</v>
      </c>
      <c r="G445" s="35"/>
      <c r="H445" t="s">
        <v>115</v>
      </c>
      <c r="I445">
        <v>0</v>
      </c>
      <c r="K445">
        <v>-3.0909098290000001</v>
      </c>
      <c r="L445">
        <v>0</v>
      </c>
      <c r="M445">
        <v>3.912874746</v>
      </c>
      <c r="N445">
        <v>-3.98089593</v>
      </c>
      <c r="O445">
        <v>-25.465305799999999</v>
      </c>
    </row>
    <row r="446" spans="1:22" x14ac:dyDescent="0.2">
      <c r="A446" t="s">
        <v>288</v>
      </c>
      <c r="B446">
        <v>3.912874746</v>
      </c>
      <c r="D446" t="s">
        <v>288</v>
      </c>
      <c r="E446">
        <v>4.0303747459999997</v>
      </c>
      <c r="G446" s="35"/>
      <c r="H446" t="s">
        <v>116</v>
      </c>
      <c r="I446">
        <v>3.912874746</v>
      </c>
    </row>
    <row r="447" spans="1:22" x14ac:dyDescent="0.2">
      <c r="A447" t="s">
        <v>289</v>
      </c>
      <c r="B447">
        <v>-3.98089593</v>
      </c>
      <c r="D447" t="s">
        <v>289</v>
      </c>
      <c r="E447">
        <v>-3.8633959299999998</v>
      </c>
      <c r="G447" s="35"/>
      <c r="H447" t="s">
        <v>292</v>
      </c>
      <c r="I447">
        <v>-3.98089593</v>
      </c>
    </row>
    <row r="448" spans="1:22" x14ac:dyDescent="0.2">
      <c r="A448" t="s">
        <v>290</v>
      </c>
      <c r="B448">
        <v>-25.465305799999999</v>
      </c>
      <c r="D448" t="s">
        <v>290</v>
      </c>
      <c r="E448">
        <v>-25.033819619999999</v>
      </c>
      <c r="G448" s="35"/>
      <c r="H448" t="s">
        <v>254</v>
      </c>
      <c r="I448">
        <v>-25.465305799999999</v>
      </c>
    </row>
    <row r="449" spans="1:22" x14ac:dyDescent="0.2">
      <c r="A449" s="120">
        <v>2.6666666666666665</v>
      </c>
      <c r="D449" s="120">
        <v>0.16666666666666666</v>
      </c>
      <c r="G449" s="35">
        <v>64</v>
      </c>
    </row>
    <row r="450" spans="1:22" x14ac:dyDescent="0.2">
      <c r="A450" t="s">
        <v>15</v>
      </c>
      <c r="D450" t="s">
        <v>15</v>
      </c>
      <c r="G450" s="35"/>
    </row>
    <row r="451" spans="1:22" x14ac:dyDescent="0.2">
      <c r="A451" t="s">
        <v>286</v>
      </c>
      <c r="B451">
        <v>-3.174285072</v>
      </c>
      <c r="D451" t="s">
        <v>286</v>
      </c>
      <c r="E451">
        <v>-2.8386550709999998</v>
      </c>
      <c r="G451" s="35"/>
      <c r="H451" t="s">
        <v>13</v>
      </c>
      <c r="I451">
        <v>-3.174285072</v>
      </c>
      <c r="K451" t="str">
        <f t="array" ref="K451:O452">TRANSPOSE(H451:I455)</f>
        <v>PT</v>
      </c>
      <c r="L451" t="str">
        <v>car</v>
      </c>
      <c r="M451" t="str">
        <v>bike</v>
      </c>
      <c r="N451" t="str">
        <v>tele</v>
      </c>
      <c r="O451" t="str">
        <v>walk</v>
      </c>
      <c r="R451">
        <f t="array" ref="R451:V451">TRANSPOSE(I451:I455)</f>
        <v>-3.174285072</v>
      </c>
      <c r="S451">
        <v>0</v>
      </c>
      <c r="T451">
        <v>17.750252759999999</v>
      </c>
      <c r="U451">
        <v>-5.1234721939999996</v>
      </c>
      <c r="V451">
        <v>-25.242960159999999</v>
      </c>
    </row>
    <row r="452" spans="1:22" x14ac:dyDescent="0.2">
      <c r="A452" t="s">
        <v>287</v>
      </c>
      <c r="B452">
        <v>0</v>
      </c>
      <c r="D452" t="s">
        <v>287</v>
      </c>
      <c r="E452">
        <v>0</v>
      </c>
      <c r="G452" s="35"/>
      <c r="H452" t="s">
        <v>115</v>
      </c>
      <c r="I452">
        <v>0</v>
      </c>
      <c r="K452">
        <v>-3.174285072</v>
      </c>
      <c r="L452">
        <v>0</v>
      </c>
      <c r="M452">
        <v>17.750252759999999</v>
      </c>
      <c r="N452">
        <v>-5.1234721939999996</v>
      </c>
      <c r="O452">
        <v>-25.242960159999999</v>
      </c>
    </row>
    <row r="453" spans="1:22" x14ac:dyDescent="0.2">
      <c r="A453" t="s">
        <v>288</v>
      </c>
      <c r="B453">
        <v>17.750252759999999</v>
      </c>
      <c r="D453" t="s">
        <v>288</v>
      </c>
      <c r="E453">
        <v>18.08588263</v>
      </c>
      <c r="G453" s="35"/>
      <c r="H453" t="s">
        <v>116</v>
      </c>
      <c r="I453">
        <v>17.750252759999999</v>
      </c>
    </row>
    <row r="454" spans="1:22" x14ac:dyDescent="0.2">
      <c r="A454" t="s">
        <v>289</v>
      </c>
      <c r="B454">
        <v>-5.1234721939999996</v>
      </c>
      <c r="D454" t="s">
        <v>289</v>
      </c>
      <c r="E454">
        <v>-4.7878421940000004</v>
      </c>
      <c r="G454" s="35"/>
      <c r="H454" t="s">
        <v>292</v>
      </c>
      <c r="I454">
        <v>-5.1234721939999996</v>
      </c>
    </row>
    <row r="455" spans="1:22" x14ac:dyDescent="0.2">
      <c r="A455" t="s">
        <v>290</v>
      </c>
      <c r="B455">
        <v>-25.242960159999999</v>
      </c>
      <c r="D455" t="s">
        <v>290</v>
      </c>
      <c r="E455">
        <v>-28.05558864</v>
      </c>
      <c r="G455" s="35"/>
      <c r="H455" t="s">
        <v>254</v>
      </c>
      <c r="I455">
        <v>-25.242960159999999</v>
      </c>
    </row>
    <row r="456" spans="1:22" x14ac:dyDescent="0.2">
      <c r="A456" s="120">
        <v>2.7083333333333335</v>
      </c>
      <c r="D456" s="120">
        <v>0.20833333333333334</v>
      </c>
      <c r="G456" s="35">
        <v>65</v>
      </c>
    </row>
    <row r="457" spans="1:22" x14ac:dyDescent="0.2">
      <c r="A457" t="s">
        <v>15</v>
      </c>
      <c r="D457" t="s">
        <v>15</v>
      </c>
      <c r="G457" s="35"/>
    </row>
    <row r="458" spans="1:22" x14ac:dyDescent="0.2">
      <c r="A458" t="s">
        <v>286</v>
      </c>
      <c r="B458">
        <v>-2.9838001460000001</v>
      </c>
      <c r="D458" t="s">
        <v>286</v>
      </c>
      <c r="E458">
        <v>-2.9595763370000001</v>
      </c>
      <c r="G458" s="35"/>
      <c r="H458" t="s">
        <v>13</v>
      </c>
      <c r="I458">
        <v>-2.9838001460000001</v>
      </c>
      <c r="K458" t="str">
        <f t="array" ref="K458:O459">TRANSPOSE(H458:I462)</f>
        <v>PT</v>
      </c>
      <c r="L458" t="str">
        <v>car</v>
      </c>
      <c r="M458" t="str">
        <v>bike</v>
      </c>
      <c r="N458" t="str">
        <v>tele</v>
      </c>
      <c r="O458" t="str">
        <v>walk</v>
      </c>
      <c r="R458">
        <f t="array" ref="R458:V458">TRANSPOSE(I458:I462)</f>
        <v>-2.9838001460000001</v>
      </c>
      <c r="S458">
        <v>0</v>
      </c>
      <c r="T458">
        <v>1.7300040779999999</v>
      </c>
      <c r="U458">
        <v>-3.1309376160000002</v>
      </c>
      <c r="V458">
        <v>-0.57668021739999997</v>
      </c>
    </row>
    <row r="459" spans="1:22" x14ac:dyDescent="0.2">
      <c r="A459" t="s">
        <v>287</v>
      </c>
      <c r="B459">
        <v>0</v>
      </c>
      <c r="D459" t="s">
        <v>287</v>
      </c>
      <c r="E459">
        <v>0</v>
      </c>
      <c r="G459" s="35"/>
      <c r="H459" t="s">
        <v>115</v>
      </c>
      <c r="I459">
        <v>0</v>
      </c>
      <c r="K459">
        <v>-2.9838001460000001</v>
      </c>
      <c r="L459">
        <v>0</v>
      </c>
      <c r="M459">
        <v>1.7300040779999999</v>
      </c>
      <c r="N459">
        <v>-3.1309376160000002</v>
      </c>
      <c r="O459">
        <v>-0.57668021739999997</v>
      </c>
    </row>
    <row r="460" spans="1:22" x14ac:dyDescent="0.2">
      <c r="A460" t="s">
        <v>288</v>
      </c>
      <c r="B460">
        <v>1.7300040779999999</v>
      </c>
      <c r="D460" t="s">
        <v>288</v>
      </c>
      <c r="E460">
        <v>1.7542280809999999</v>
      </c>
      <c r="G460" s="35"/>
      <c r="H460" t="s">
        <v>116</v>
      </c>
      <c r="I460">
        <v>1.7300040779999999</v>
      </c>
    </row>
    <row r="461" spans="1:22" x14ac:dyDescent="0.2">
      <c r="A461" t="s">
        <v>289</v>
      </c>
      <c r="B461">
        <v>-3.1309376160000002</v>
      </c>
      <c r="D461" t="s">
        <v>289</v>
      </c>
      <c r="E461">
        <v>-3.1067135829999999</v>
      </c>
      <c r="G461" s="35"/>
      <c r="H461" t="s">
        <v>292</v>
      </c>
      <c r="I461">
        <v>-3.1309376160000002</v>
      </c>
    </row>
    <row r="462" spans="1:22" x14ac:dyDescent="0.2">
      <c r="A462" t="s">
        <v>290</v>
      </c>
      <c r="B462">
        <v>-0.57668021739999997</v>
      </c>
      <c r="D462" t="s">
        <v>290</v>
      </c>
      <c r="E462">
        <v>-0.55245621320000005</v>
      </c>
      <c r="G462" s="35"/>
      <c r="H462" t="s">
        <v>254</v>
      </c>
      <c r="I462">
        <v>-0.57668021739999997</v>
      </c>
    </row>
    <row r="463" spans="1:22" x14ac:dyDescent="0.2">
      <c r="A463" s="120">
        <v>2.75</v>
      </c>
      <c r="D463" s="120">
        <v>0.25</v>
      </c>
      <c r="G463" s="35">
        <v>66</v>
      </c>
    </row>
    <row r="464" spans="1:22" x14ac:dyDescent="0.2">
      <c r="A464" t="s">
        <v>15</v>
      </c>
      <c r="D464" t="s">
        <v>15</v>
      </c>
      <c r="G464" s="35"/>
    </row>
    <row r="465" spans="1:22" x14ac:dyDescent="0.2">
      <c r="A465" t="s">
        <v>286</v>
      </c>
      <c r="B465">
        <v>-1.268672646</v>
      </c>
      <c r="D465" t="s">
        <v>286</v>
      </c>
      <c r="E465">
        <v>-1.2098726449999999</v>
      </c>
      <c r="G465" s="35"/>
      <c r="H465" t="s">
        <v>13</v>
      </c>
      <c r="I465">
        <v>-1.268672646</v>
      </c>
      <c r="K465" t="str">
        <f t="array" ref="K465:O466">TRANSPOSE(H465:I469)</f>
        <v>PT</v>
      </c>
      <c r="L465" t="str">
        <v>car</v>
      </c>
      <c r="M465" t="str">
        <v>bike</v>
      </c>
      <c r="N465" t="str">
        <v>tele</v>
      </c>
      <c r="O465" t="str">
        <v>walk</v>
      </c>
      <c r="R465">
        <f t="array" ref="R465:V465">TRANSPOSE(I465:I469)</f>
        <v>-1.268672646</v>
      </c>
      <c r="S465">
        <v>0</v>
      </c>
      <c r="T465">
        <v>3.1150205309999999</v>
      </c>
      <c r="U465">
        <v>-2.3733717849999998</v>
      </c>
      <c r="V465">
        <v>-23.858482649999999</v>
      </c>
    </row>
    <row r="466" spans="1:22" x14ac:dyDescent="0.2">
      <c r="A466" t="s">
        <v>287</v>
      </c>
      <c r="B466">
        <v>0</v>
      </c>
      <c r="D466" t="s">
        <v>287</v>
      </c>
      <c r="E466">
        <v>0</v>
      </c>
      <c r="G466" s="35"/>
      <c r="H466" t="s">
        <v>115</v>
      </c>
      <c r="I466">
        <v>0</v>
      </c>
      <c r="K466">
        <v>-1.268672646</v>
      </c>
      <c r="L466">
        <v>0</v>
      </c>
      <c r="M466">
        <v>3.1150205309999999</v>
      </c>
      <c r="N466">
        <v>-2.3733717849999998</v>
      </c>
      <c r="O466">
        <v>-23.858482649999999</v>
      </c>
    </row>
    <row r="467" spans="1:22" x14ac:dyDescent="0.2">
      <c r="A467" t="s">
        <v>288</v>
      </c>
      <c r="B467">
        <v>3.1150205309999999</v>
      </c>
      <c r="D467" t="s">
        <v>288</v>
      </c>
      <c r="E467">
        <v>3.1738205310000001</v>
      </c>
      <c r="G467" s="35"/>
      <c r="H467" t="s">
        <v>116</v>
      </c>
      <c r="I467">
        <v>3.1150205309999999</v>
      </c>
    </row>
    <row r="468" spans="1:22" x14ac:dyDescent="0.2">
      <c r="A468" t="s">
        <v>289</v>
      </c>
      <c r="B468">
        <v>-2.3733717849999998</v>
      </c>
      <c r="D468" t="s">
        <v>289</v>
      </c>
      <c r="E468">
        <v>-2.3145717860000001</v>
      </c>
      <c r="G468" s="35"/>
      <c r="H468" t="s">
        <v>292</v>
      </c>
      <c r="I468">
        <v>-2.3733717849999998</v>
      </c>
    </row>
    <row r="469" spans="1:22" x14ac:dyDescent="0.2">
      <c r="A469" t="s">
        <v>290</v>
      </c>
      <c r="B469">
        <v>-23.858482649999999</v>
      </c>
      <c r="D469" t="s">
        <v>290</v>
      </c>
      <c r="E469">
        <v>-22.361412009999999</v>
      </c>
      <c r="G469" s="35"/>
      <c r="H469" t="s">
        <v>254</v>
      </c>
      <c r="I469">
        <v>-23.858482649999999</v>
      </c>
    </row>
    <row r="470" spans="1:22" x14ac:dyDescent="0.2">
      <c r="A470" s="120">
        <v>2.7916666666666665</v>
      </c>
      <c r="D470" s="120">
        <v>0.29166666666666669</v>
      </c>
      <c r="G470" s="35">
        <v>67</v>
      </c>
    </row>
    <row r="471" spans="1:22" x14ac:dyDescent="0.2">
      <c r="A471" t="s">
        <v>15</v>
      </c>
      <c r="D471" t="s">
        <v>15</v>
      </c>
      <c r="G471" s="35"/>
    </row>
    <row r="472" spans="1:22" x14ac:dyDescent="0.2">
      <c r="A472" t="s">
        <v>286</v>
      </c>
      <c r="B472">
        <v>-1.377876546</v>
      </c>
      <c r="D472" t="s">
        <v>286</v>
      </c>
      <c r="E472">
        <v>-1.293266547</v>
      </c>
      <c r="G472" s="35"/>
      <c r="H472" t="s">
        <v>13</v>
      </c>
      <c r="I472">
        <v>-1.377876546</v>
      </c>
      <c r="K472" t="str">
        <f t="array" ref="K472:O473">TRANSPOSE(H472:I476)</f>
        <v>PT</v>
      </c>
      <c r="L472" t="str">
        <v>car</v>
      </c>
      <c r="M472" t="str">
        <v>bike</v>
      </c>
      <c r="N472" t="str">
        <v>tele</v>
      </c>
      <c r="O472" t="str">
        <v>walk</v>
      </c>
      <c r="R472">
        <f t="array" ref="R472:V472">TRANSPOSE(I472:I476)</f>
        <v>-1.377876546</v>
      </c>
      <c r="S472">
        <v>0</v>
      </c>
      <c r="T472">
        <v>4.7795786900000001</v>
      </c>
      <c r="U472">
        <v>-3.1860912109999999</v>
      </c>
      <c r="V472">
        <v>-26.502345309999999</v>
      </c>
    </row>
    <row r="473" spans="1:22" x14ac:dyDescent="0.2">
      <c r="A473" t="s">
        <v>287</v>
      </c>
      <c r="B473">
        <v>0</v>
      </c>
      <c r="D473" t="s">
        <v>287</v>
      </c>
      <c r="E473">
        <v>0</v>
      </c>
      <c r="G473" s="35"/>
      <c r="H473" t="s">
        <v>115</v>
      </c>
      <c r="I473">
        <v>0</v>
      </c>
      <c r="K473">
        <v>-1.377876546</v>
      </c>
      <c r="L473">
        <v>0</v>
      </c>
      <c r="M473">
        <v>4.7795786900000001</v>
      </c>
      <c r="N473">
        <v>-3.1860912109999999</v>
      </c>
      <c r="O473">
        <v>-26.502345309999999</v>
      </c>
    </row>
    <row r="474" spans="1:22" x14ac:dyDescent="0.2">
      <c r="A474" t="s">
        <v>288</v>
      </c>
      <c r="B474">
        <v>4.7795786900000001</v>
      </c>
      <c r="D474" t="s">
        <v>288</v>
      </c>
      <c r="E474">
        <v>4.8641886889999997</v>
      </c>
      <c r="G474" s="35"/>
      <c r="H474" t="s">
        <v>116</v>
      </c>
      <c r="I474">
        <v>4.7795786900000001</v>
      </c>
    </row>
    <row r="475" spans="1:22" x14ac:dyDescent="0.2">
      <c r="A475" t="s">
        <v>289</v>
      </c>
      <c r="B475">
        <v>-3.1860912109999999</v>
      </c>
      <c r="D475" t="s">
        <v>289</v>
      </c>
      <c r="E475">
        <v>-3.1014812119999999</v>
      </c>
      <c r="G475" s="35"/>
      <c r="H475" t="s">
        <v>292</v>
      </c>
      <c r="I475">
        <v>-3.1860912109999999</v>
      </c>
    </row>
    <row r="476" spans="1:22" x14ac:dyDescent="0.2">
      <c r="A476" t="s">
        <v>290</v>
      </c>
      <c r="B476">
        <v>-26.502345309999999</v>
      </c>
      <c r="D476" t="s">
        <v>290</v>
      </c>
      <c r="E476">
        <v>-26.311014889999999</v>
      </c>
      <c r="G476" s="35"/>
      <c r="H476" t="s">
        <v>254</v>
      </c>
      <c r="I476">
        <v>-26.502345309999999</v>
      </c>
    </row>
    <row r="477" spans="1:22" x14ac:dyDescent="0.2">
      <c r="A477" s="120">
        <v>2.8333333333333335</v>
      </c>
      <c r="D477" s="120">
        <v>0.33333333333333331</v>
      </c>
      <c r="G477" s="35">
        <v>68</v>
      </c>
    </row>
    <row r="478" spans="1:22" x14ac:dyDescent="0.2">
      <c r="A478" t="s">
        <v>15</v>
      </c>
      <c r="D478" t="s">
        <v>15</v>
      </c>
      <c r="G478" s="35"/>
    </row>
    <row r="479" spans="1:22" x14ac:dyDescent="0.2">
      <c r="A479" t="s">
        <v>286</v>
      </c>
      <c r="B479">
        <v>-2.149480611</v>
      </c>
      <c r="D479" t="s">
        <v>286</v>
      </c>
      <c r="E479">
        <v>-1.9078306140000001</v>
      </c>
      <c r="G479" s="35"/>
      <c r="H479" t="s">
        <v>13</v>
      </c>
      <c r="I479">
        <v>-2.149480611</v>
      </c>
      <c r="K479" t="str">
        <f t="array" ref="K479:O480">TRANSPOSE(H479:I483)</f>
        <v>PT</v>
      </c>
      <c r="L479" t="str">
        <v>car</v>
      </c>
      <c r="M479" t="str">
        <v>bike</v>
      </c>
      <c r="N479" t="str">
        <v>tele</v>
      </c>
      <c r="O479" t="str">
        <v>walk</v>
      </c>
      <c r="R479">
        <f t="array" ref="R479:V479">TRANSPOSE(I479:I483)</f>
        <v>-2.149480611</v>
      </c>
      <c r="S479">
        <v>0</v>
      </c>
      <c r="T479">
        <v>-4.6042711619999999</v>
      </c>
      <c r="U479">
        <v>-4.3379881820000001</v>
      </c>
      <c r="V479">
        <v>-35.290378789999998</v>
      </c>
    </row>
    <row r="480" spans="1:22" x14ac:dyDescent="0.2">
      <c r="A480" t="s">
        <v>287</v>
      </c>
      <c r="B480">
        <v>0</v>
      </c>
      <c r="D480" t="s">
        <v>287</v>
      </c>
      <c r="E480">
        <v>0</v>
      </c>
      <c r="G480" s="35"/>
      <c r="H480" t="s">
        <v>115</v>
      </c>
      <c r="I480">
        <v>0</v>
      </c>
      <c r="K480">
        <v>-2.149480611</v>
      </c>
      <c r="L480">
        <v>0</v>
      </c>
      <c r="M480">
        <v>-4.6042711619999999</v>
      </c>
      <c r="N480">
        <v>-4.3379881820000001</v>
      </c>
      <c r="O480">
        <v>-35.290378789999998</v>
      </c>
    </row>
    <row r="481" spans="1:22" x14ac:dyDescent="0.2">
      <c r="A481" t="s">
        <v>288</v>
      </c>
      <c r="B481">
        <v>-4.6042711619999999</v>
      </c>
      <c r="D481" t="s">
        <v>288</v>
      </c>
      <c r="E481">
        <v>2.8964472990000001</v>
      </c>
      <c r="G481" s="35"/>
      <c r="H481" t="s">
        <v>116</v>
      </c>
      <c r="I481">
        <v>-4.6042711619999999</v>
      </c>
    </row>
    <row r="482" spans="1:22" x14ac:dyDescent="0.2">
      <c r="A482" t="s">
        <v>289</v>
      </c>
      <c r="B482">
        <v>-4.3379881820000001</v>
      </c>
      <c r="D482" t="s">
        <v>289</v>
      </c>
      <c r="E482">
        <v>-4.0963381820000002</v>
      </c>
      <c r="G482" s="35"/>
      <c r="H482" t="s">
        <v>292</v>
      </c>
      <c r="I482">
        <v>-4.3379881820000001</v>
      </c>
    </row>
    <row r="483" spans="1:22" x14ac:dyDescent="0.2">
      <c r="A483" t="s">
        <v>290</v>
      </c>
      <c r="B483">
        <v>-35.290378789999998</v>
      </c>
      <c r="D483" t="s">
        <v>290</v>
      </c>
      <c r="E483">
        <v>-30.48518979</v>
      </c>
      <c r="G483" s="35"/>
      <c r="H483" t="s">
        <v>254</v>
      </c>
      <c r="I483">
        <v>-35.290378789999998</v>
      </c>
    </row>
    <row r="484" spans="1:22" x14ac:dyDescent="0.2">
      <c r="A484" s="120">
        <v>2.875</v>
      </c>
      <c r="D484" s="120">
        <v>0.375</v>
      </c>
      <c r="G484" s="35">
        <v>69</v>
      </c>
    </row>
    <row r="485" spans="1:22" x14ac:dyDescent="0.2">
      <c r="A485" t="s">
        <v>15</v>
      </c>
      <c r="D485" t="s">
        <v>15</v>
      </c>
      <c r="G485" s="35"/>
    </row>
    <row r="486" spans="1:22" x14ac:dyDescent="0.2">
      <c r="A486" t="s">
        <v>286</v>
      </c>
      <c r="B486">
        <v>-5.546735913</v>
      </c>
      <c r="D486" t="s">
        <v>286</v>
      </c>
      <c r="E486">
        <v>-5.433020913</v>
      </c>
      <c r="G486" s="35"/>
      <c r="H486" t="s">
        <v>13</v>
      </c>
      <c r="I486">
        <v>-5.546735913</v>
      </c>
      <c r="K486" t="str">
        <f t="array" ref="K486:O487">TRANSPOSE(H486:I490)</f>
        <v>PT</v>
      </c>
      <c r="L486" t="str">
        <v>car</v>
      </c>
      <c r="M486" t="str">
        <v>bike</v>
      </c>
      <c r="N486" t="str">
        <v>tele</v>
      </c>
      <c r="O486" t="str">
        <v>walk</v>
      </c>
      <c r="R486">
        <f t="array" ref="R486:V486">TRANSPOSE(I486:I490)</f>
        <v>-5.546735913</v>
      </c>
      <c r="S486">
        <v>0</v>
      </c>
      <c r="T486">
        <v>0.61389122460000001</v>
      </c>
      <c r="U486">
        <v>-31.475302790000001</v>
      </c>
      <c r="V486">
        <v>-0.99795103760000003</v>
      </c>
    </row>
    <row r="487" spans="1:22" x14ac:dyDescent="0.2">
      <c r="A487" t="s">
        <v>287</v>
      </c>
      <c r="B487">
        <v>0</v>
      </c>
      <c r="D487" t="s">
        <v>287</v>
      </c>
      <c r="E487">
        <v>0</v>
      </c>
      <c r="G487" s="35"/>
      <c r="H487" t="s">
        <v>115</v>
      </c>
      <c r="I487">
        <v>0</v>
      </c>
      <c r="K487">
        <v>-5.546735913</v>
      </c>
      <c r="L487">
        <v>0</v>
      </c>
      <c r="M487">
        <v>0.61389122460000001</v>
      </c>
      <c r="N487">
        <v>-31.475302790000001</v>
      </c>
      <c r="O487">
        <v>-0.99795103760000003</v>
      </c>
    </row>
    <row r="488" spans="1:22" x14ac:dyDescent="0.2">
      <c r="A488" t="s">
        <v>288</v>
      </c>
      <c r="B488">
        <v>0.61389122460000001</v>
      </c>
      <c r="D488" t="s">
        <v>288</v>
      </c>
      <c r="E488">
        <v>0.72760622460000002</v>
      </c>
      <c r="G488" s="35"/>
      <c r="H488" t="s">
        <v>116</v>
      </c>
      <c r="I488">
        <v>0.61389122460000001</v>
      </c>
    </row>
    <row r="489" spans="1:22" x14ac:dyDescent="0.2">
      <c r="A489" t="s">
        <v>289</v>
      </c>
      <c r="B489">
        <v>-31.475302790000001</v>
      </c>
      <c r="D489" t="s">
        <v>289</v>
      </c>
      <c r="E489">
        <v>-32.968067449999999</v>
      </c>
      <c r="G489" s="35"/>
      <c r="H489" t="s">
        <v>292</v>
      </c>
      <c r="I489">
        <v>-31.475302790000001</v>
      </c>
    </row>
    <row r="490" spans="1:22" x14ac:dyDescent="0.2">
      <c r="A490" t="s">
        <v>290</v>
      </c>
      <c r="B490">
        <v>-0.99795103760000003</v>
      </c>
      <c r="D490" t="s">
        <v>290</v>
      </c>
      <c r="E490">
        <v>-0.88423603760000002</v>
      </c>
      <c r="G490" s="35"/>
      <c r="H490" t="s">
        <v>254</v>
      </c>
      <c r="I490">
        <v>-0.99795103760000003</v>
      </c>
    </row>
    <row r="491" spans="1:22" x14ac:dyDescent="0.2">
      <c r="A491" s="120">
        <v>2.9166666666666665</v>
      </c>
      <c r="D491" s="120">
        <v>0.41666666666666669</v>
      </c>
      <c r="G491" s="35">
        <v>70</v>
      </c>
    </row>
    <row r="492" spans="1:22" x14ac:dyDescent="0.2">
      <c r="A492" t="s">
        <v>15</v>
      </c>
      <c r="D492" t="s">
        <v>15</v>
      </c>
      <c r="G492" s="35"/>
    </row>
    <row r="493" spans="1:22" x14ac:dyDescent="0.2">
      <c r="A493" t="s">
        <v>286</v>
      </c>
      <c r="B493">
        <v>-4.1030931769999999</v>
      </c>
      <c r="D493" t="s">
        <v>286</v>
      </c>
      <c r="E493">
        <v>-3.8270531769999998</v>
      </c>
      <c r="G493" s="35"/>
      <c r="H493" t="s">
        <v>13</v>
      </c>
      <c r="I493">
        <v>-4.1030931769999999</v>
      </c>
      <c r="K493" t="str">
        <f t="array" ref="K493:O494">TRANSPOSE(H493:I497)</f>
        <v>PT</v>
      </c>
      <c r="L493" t="str">
        <v>car</v>
      </c>
      <c r="M493" t="str">
        <v>bike</v>
      </c>
      <c r="N493" t="str">
        <v>tele</v>
      </c>
      <c r="O493" t="str">
        <v>walk</v>
      </c>
      <c r="R493">
        <f t="array" ref="R493:V493">TRANSPOSE(I493:I497)</f>
        <v>-4.1030931769999999</v>
      </c>
      <c r="S493">
        <v>0</v>
      </c>
      <c r="T493">
        <v>2.5372598079999999</v>
      </c>
      <c r="U493">
        <v>-34.692091220000002</v>
      </c>
      <c r="V493">
        <v>-4.7087824319999996</v>
      </c>
    </row>
    <row r="494" spans="1:22" x14ac:dyDescent="0.2">
      <c r="A494" t="s">
        <v>287</v>
      </c>
      <c r="B494">
        <v>0</v>
      </c>
      <c r="D494" t="s">
        <v>287</v>
      </c>
      <c r="E494">
        <v>0</v>
      </c>
      <c r="G494" s="35"/>
      <c r="H494" t="s">
        <v>115</v>
      </c>
      <c r="I494">
        <v>0</v>
      </c>
      <c r="K494">
        <v>-4.1030931769999999</v>
      </c>
      <c r="L494">
        <v>0</v>
      </c>
      <c r="M494">
        <v>2.5372598079999999</v>
      </c>
      <c r="N494">
        <v>-34.692091220000002</v>
      </c>
      <c r="O494">
        <v>-4.7087824319999996</v>
      </c>
    </row>
    <row r="495" spans="1:22" x14ac:dyDescent="0.2">
      <c r="A495" t="s">
        <v>288</v>
      </c>
      <c r="B495">
        <v>2.5372598079999999</v>
      </c>
      <c r="D495" t="s">
        <v>288</v>
      </c>
      <c r="E495">
        <v>2.813299808</v>
      </c>
      <c r="G495" s="35"/>
      <c r="H495" t="s">
        <v>116</v>
      </c>
      <c r="I495">
        <v>2.5372598079999999</v>
      </c>
    </row>
    <row r="496" spans="1:22" x14ac:dyDescent="0.2">
      <c r="A496" t="s">
        <v>289</v>
      </c>
      <c r="B496">
        <v>-34.692091220000002</v>
      </c>
      <c r="D496" t="s">
        <v>289</v>
      </c>
      <c r="E496">
        <v>-35.030378210000002</v>
      </c>
      <c r="G496" s="35"/>
      <c r="H496" t="s">
        <v>292</v>
      </c>
      <c r="I496">
        <v>-34.692091220000002</v>
      </c>
    </row>
    <row r="497" spans="1:22" x14ac:dyDescent="0.2">
      <c r="A497" t="s">
        <v>290</v>
      </c>
      <c r="B497">
        <v>-4.7087824319999996</v>
      </c>
      <c r="D497" t="s">
        <v>290</v>
      </c>
      <c r="E497">
        <v>-4.4327424320000004</v>
      </c>
      <c r="G497" s="35"/>
      <c r="H497" t="s">
        <v>254</v>
      </c>
      <c r="I497">
        <v>-4.7087824319999996</v>
      </c>
    </row>
    <row r="498" spans="1:22" x14ac:dyDescent="0.2">
      <c r="A498" s="120">
        <v>2.9583333333333335</v>
      </c>
      <c r="D498" s="120">
        <v>0.45833333333333331</v>
      </c>
      <c r="G498" s="35">
        <v>71</v>
      </c>
    </row>
    <row r="499" spans="1:22" x14ac:dyDescent="0.2">
      <c r="A499" t="s">
        <v>15</v>
      </c>
      <c r="D499" t="s">
        <v>15</v>
      </c>
      <c r="G499" s="35"/>
    </row>
    <row r="500" spans="1:22" x14ac:dyDescent="0.2">
      <c r="A500" t="s">
        <v>286</v>
      </c>
      <c r="B500">
        <v>-2.6189423600000001</v>
      </c>
      <c r="D500" t="s">
        <v>286</v>
      </c>
      <c r="E500">
        <v>-2.2217723600000001</v>
      </c>
      <c r="G500" s="35"/>
      <c r="H500" t="s">
        <v>13</v>
      </c>
      <c r="I500">
        <v>-2.6189423600000001</v>
      </c>
      <c r="K500" t="str">
        <f t="array" ref="K500:O501">TRANSPOSE(H500:I504)</f>
        <v>PT</v>
      </c>
      <c r="L500" t="str">
        <v>car</v>
      </c>
      <c r="M500" t="str">
        <v>bike</v>
      </c>
      <c r="N500" t="str">
        <v>tele</v>
      </c>
      <c r="O500" t="str">
        <v>walk</v>
      </c>
      <c r="R500">
        <f t="array" ref="R500:V500">TRANSPOSE(I500:I504)</f>
        <v>-2.6189423600000001</v>
      </c>
      <c r="S500">
        <v>0</v>
      </c>
      <c r="T500">
        <v>8.9662508110000001</v>
      </c>
      <c r="U500">
        <v>-36.010544660000001</v>
      </c>
      <c r="V500">
        <v>-7.7643459760000004</v>
      </c>
    </row>
    <row r="501" spans="1:22" x14ac:dyDescent="0.2">
      <c r="A501" t="s">
        <v>287</v>
      </c>
      <c r="B501">
        <v>0</v>
      </c>
      <c r="D501" t="s">
        <v>287</v>
      </c>
      <c r="E501">
        <v>0</v>
      </c>
      <c r="G501" s="35"/>
      <c r="H501" t="s">
        <v>115</v>
      </c>
      <c r="I501">
        <v>0</v>
      </c>
      <c r="K501">
        <v>-2.6189423600000001</v>
      </c>
      <c r="L501">
        <v>0</v>
      </c>
      <c r="M501">
        <v>8.9662508110000001</v>
      </c>
      <c r="N501">
        <v>-36.010544660000001</v>
      </c>
      <c r="O501">
        <v>-7.7643459760000004</v>
      </c>
    </row>
    <row r="502" spans="1:22" x14ac:dyDescent="0.2">
      <c r="A502" t="s">
        <v>288</v>
      </c>
      <c r="B502">
        <v>8.9662508110000001</v>
      </c>
      <c r="D502" t="s">
        <v>288</v>
      </c>
      <c r="E502">
        <v>9.3634208109999992</v>
      </c>
      <c r="G502" s="35"/>
      <c r="H502" t="s">
        <v>116</v>
      </c>
      <c r="I502">
        <v>8.9662508110000001</v>
      </c>
    </row>
    <row r="503" spans="1:22" x14ac:dyDescent="0.2">
      <c r="A503" t="s">
        <v>289</v>
      </c>
      <c r="B503">
        <v>-36.010544660000001</v>
      </c>
      <c r="D503" t="s">
        <v>289</v>
      </c>
      <c r="E503">
        <v>-36.797660020000002</v>
      </c>
      <c r="G503" s="35"/>
      <c r="H503" t="s">
        <v>292</v>
      </c>
      <c r="I503">
        <v>-36.010544660000001</v>
      </c>
    </row>
    <row r="504" spans="1:22" x14ac:dyDescent="0.2">
      <c r="A504" t="s">
        <v>290</v>
      </c>
      <c r="B504">
        <v>-7.7643459760000004</v>
      </c>
      <c r="D504" t="s">
        <v>290</v>
      </c>
      <c r="E504">
        <v>-7.3671759760000004</v>
      </c>
      <c r="G504" s="35"/>
      <c r="H504" t="s">
        <v>254</v>
      </c>
      <c r="I504">
        <v>-7.7643459760000004</v>
      </c>
    </row>
    <row r="505" spans="1:22" x14ac:dyDescent="0.2">
      <c r="A505" s="120">
        <v>3</v>
      </c>
      <c r="D505" s="120">
        <v>0.5</v>
      </c>
      <c r="G505" s="35">
        <v>72</v>
      </c>
    </row>
    <row r="506" spans="1:22" x14ac:dyDescent="0.2">
      <c r="A506" t="s">
        <v>15</v>
      </c>
      <c r="D506" t="s">
        <v>15</v>
      </c>
      <c r="G506" s="35"/>
    </row>
    <row r="507" spans="1:22" x14ac:dyDescent="0.2">
      <c r="A507" t="s">
        <v>286</v>
      </c>
      <c r="B507">
        <v>-4.4789726820000002</v>
      </c>
      <c r="D507" t="s">
        <v>286</v>
      </c>
      <c r="E507">
        <v>-3.4819617479999998</v>
      </c>
      <c r="G507" s="35"/>
      <c r="H507" t="s">
        <v>13</v>
      </c>
      <c r="I507">
        <v>-4.4789726820000002</v>
      </c>
      <c r="K507" t="str">
        <f t="array" ref="K507:O508">TRANSPOSE(H507:I511)</f>
        <v>PT</v>
      </c>
      <c r="L507" t="str">
        <v>car</v>
      </c>
      <c r="M507" t="str">
        <v>bike</v>
      </c>
      <c r="N507" t="str">
        <v>tele</v>
      </c>
      <c r="O507" t="str">
        <v>walk</v>
      </c>
      <c r="R507">
        <f t="array" ref="R507:V507">TRANSPOSE(I507:I511)</f>
        <v>-4.4789726820000002</v>
      </c>
      <c r="S507">
        <v>0</v>
      </c>
      <c r="T507">
        <v>-4.0644037119999998</v>
      </c>
      <c r="U507">
        <v>-13.57065057</v>
      </c>
      <c r="V507">
        <v>-13.570650560000001</v>
      </c>
    </row>
    <row r="508" spans="1:22" x14ac:dyDescent="0.2">
      <c r="A508" t="s">
        <v>287</v>
      </c>
      <c r="B508">
        <v>0</v>
      </c>
      <c r="D508" t="s">
        <v>287</v>
      </c>
      <c r="E508">
        <v>0</v>
      </c>
      <c r="G508" s="35"/>
      <c r="H508" t="s">
        <v>115</v>
      </c>
      <c r="I508">
        <v>0</v>
      </c>
      <c r="K508">
        <v>-4.4789726820000002</v>
      </c>
      <c r="L508">
        <v>0</v>
      </c>
      <c r="M508">
        <v>-4.0644037119999998</v>
      </c>
      <c r="N508">
        <v>-13.57065057</v>
      </c>
      <c r="O508">
        <v>-13.570650560000001</v>
      </c>
    </row>
    <row r="509" spans="1:22" x14ac:dyDescent="0.2">
      <c r="A509" t="s">
        <v>288</v>
      </c>
      <c r="B509">
        <v>-4.0644037119999998</v>
      </c>
      <c r="D509" t="s">
        <v>288</v>
      </c>
      <c r="E509">
        <v>37.794017570000001</v>
      </c>
      <c r="G509" s="35"/>
      <c r="H509" t="s">
        <v>116</v>
      </c>
      <c r="I509">
        <v>-4.0644037119999998</v>
      </c>
    </row>
    <row r="510" spans="1:22" x14ac:dyDescent="0.2">
      <c r="A510" t="s">
        <v>289</v>
      </c>
      <c r="B510">
        <v>-13.57065057</v>
      </c>
      <c r="D510" t="s">
        <v>289</v>
      </c>
      <c r="E510">
        <v>-42.358415129999997</v>
      </c>
      <c r="G510" s="35"/>
      <c r="H510" t="s">
        <v>292</v>
      </c>
      <c r="I510">
        <v>-13.57065057</v>
      </c>
    </row>
    <row r="511" spans="1:22" x14ac:dyDescent="0.2">
      <c r="A511" t="s">
        <v>290</v>
      </c>
      <c r="B511">
        <v>-13.570650560000001</v>
      </c>
      <c r="D511" t="s">
        <v>290</v>
      </c>
      <c r="E511">
        <v>-42.557541919999998</v>
      </c>
      <c r="G511" s="35"/>
      <c r="H511" t="s">
        <v>254</v>
      </c>
      <c r="I511">
        <v>-13.570650560000001</v>
      </c>
    </row>
    <row r="512" spans="1:22" x14ac:dyDescent="0.2">
      <c r="A512" s="120">
        <v>3.0416666666666665</v>
      </c>
      <c r="D512" s="120">
        <v>0.54166666666666663</v>
      </c>
      <c r="G512" s="35">
        <v>73</v>
      </c>
    </row>
    <row r="513" spans="1:22" x14ac:dyDescent="0.2">
      <c r="A513" t="s">
        <v>15</v>
      </c>
      <c r="D513" t="s">
        <v>15</v>
      </c>
      <c r="G513" s="35"/>
    </row>
    <row r="514" spans="1:22" x14ac:dyDescent="0.2">
      <c r="A514" t="s">
        <v>286</v>
      </c>
      <c r="B514">
        <v>-6.0667746259999999</v>
      </c>
      <c r="D514" t="s">
        <v>286</v>
      </c>
      <c r="E514">
        <v>-6.0398596529999997</v>
      </c>
      <c r="G514" s="35"/>
      <c r="H514" t="s">
        <v>13</v>
      </c>
      <c r="I514">
        <v>-6.0667746259999999</v>
      </c>
      <c r="K514" t="str">
        <f t="array" ref="K514:O515">TRANSPOSE(H514:I518)</f>
        <v>PT</v>
      </c>
      <c r="L514" t="str">
        <v>car</v>
      </c>
      <c r="M514" t="str">
        <v>bike</v>
      </c>
      <c r="N514" t="str">
        <v>tele</v>
      </c>
      <c r="O514" t="str">
        <v>walk</v>
      </c>
      <c r="R514">
        <f t="array" ref="R514:V514">TRANSPOSE(I514:I518)</f>
        <v>-6.0667746259999999</v>
      </c>
      <c r="S514">
        <v>0</v>
      </c>
      <c r="T514">
        <v>0.1837725871</v>
      </c>
      <c r="U514">
        <v>-32.269416749999998</v>
      </c>
      <c r="V514">
        <v>-1.948163729</v>
      </c>
    </row>
    <row r="515" spans="1:22" x14ac:dyDescent="0.2">
      <c r="A515" t="s">
        <v>287</v>
      </c>
      <c r="B515">
        <v>0</v>
      </c>
      <c r="D515" t="s">
        <v>287</v>
      </c>
      <c r="E515">
        <v>0</v>
      </c>
      <c r="G515" s="35"/>
      <c r="H515" t="s">
        <v>115</v>
      </c>
      <c r="I515">
        <v>0</v>
      </c>
      <c r="K515">
        <v>-6.0667746259999999</v>
      </c>
      <c r="L515">
        <v>0</v>
      </c>
      <c r="M515">
        <v>0.1837725871</v>
      </c>
      <c r="N515">
        <v>-32.269416749999998</v>
      </c>
      <c r="O515">
        <v>-1.948163729</v>
      </c>
    </row>
    <row r="516" spans="1:22" x14ac:dyDescent="0.2">
      <c r="A516" t="s">
        <v>288</v>
      </c>
      <c r="B516">
        <v>0.1837725871</v>
      </c>
      <c r="D516" t="s">
        <v>288</v>
      </c>
      <c r="E516">
        <v>0.21068758700000001</v>
      </c>
      <c r="G516" s="35"/>
      <c r="H516" t="s">
        <v>116</v>
      </c>
      <c r="I516">
        <v>0.1837725871</v>
      </c>
    </row>
    <row r="517" spans="1:22" x14ac:dyDescent="0.2">
      <c r="A517" t="s">
        <v>289</v>
      </c>
      <c r="B517">
        <v>-32.269416749999998</v>
      </c>
      <c r="D517" t="s">
        <v>289</v>
      </c>
      <c r="E517">
        <v>-22.555803740000002</v>
      </c>
      <c r="G517" s="35"/>
      <c r="H517" t="s">
        <v>292</v>
      </c>
      <c r="I517">
        <v>-32.269416749999998</v>
      </c>
    </row>
    <row r="518" spans="1:22" x14ac:dyDescent="0.2">
      <c r="A518" t="s">
        <v>290</v>
      </c>
      <c r="B518">
        <v>-1.948163729</v>
      </c>
      <c r="D518" t="s">
        <v>290</v>
      </c>
      <c r="E518">
        <v>-1.9212487300000001</v>
      </c>
      <c r="G518" s="35"/>
      <c r="H518" t="s">
        <v>254</v>
      </c>
      <c r="I518">
        <v>-1.948163729</v>
      </c>
    </row>
    <row r="519" spans="1:22" x14ac:dyDescent="0.2">
      <c r="A519" s="120">
        <v>3.0833333333333335</v>
      </c>
      <c r="D519" s="120">
        <v>0.58333333333333337</v>
      </c>
      <c r="G519" s="35">
        <v>74</v>
      </c>
    </row>
    <row r="520" spans="1:22" x14ac:dyDescent="0.2">
      <c r="A520" t="s">
        <v>15</v>
      </c>
      <c r="D520" t="s">
        <v>15</v>
      </c>
      <c r="G520" s="35"/>
    </row>
    <row r="521" spans="1:22" x14ac:dyDescent="0.2">
      <c r="A521" t="s">
        <v>286</v>
      </c>
      <c r="B521">
        <v>-3.9906330410000002</v>
      </c>
      <c r="D521" t="s">
        <v>286</v>
      </c>
      <c r="E521">
        <v>-3.9252930400000001</v>
      </c>
      <c r="G521" s="35"/>
      <c r="H521" t="s">
        <v>13</v>
      </c>
      <c r="I521">
        <v>-3.9906330410000002</v>
      </c>
      <c r="K521" t="str">
        <f t="array" ref="K521:O522">TRANSPOSE(H521:I525)</f>
        <v>PT</v>
      </c>
      <c r="L521" t="str">
        <v>car</v>
      </c>
      <c r="M521" t="str">
        <v>bike</v>
      </c>
      <c r="N521" t="str">
        <v>tele</v>
      </c>
      <c r="O521" t="str">
        <v>walk</v>
      </c>
      <c r="R521">
        <f t="array" ref="R521:V521">TRANSPOSE(I521:I525)</f>
        <v>-3.9906330410000002</v>
      </c>
      <c r="S521">
        <v>0</v>
      </c>
      <c r="T521">
        <v>1.8078076169999999</v>
      </c>
      <c r="U521">
        <v>-25.175728660000001</v>
      </c>
      <c r="V521">
        <v>-6.8375285100000003</v>
      </c>
    </row>
    <row r="522" spans="1:22" x14ac:dyDescent="0.2">
      <c r="A522" t="s">
        <v>287</v>
      </c>
      <c r="B522">
        <v>0</v>
      </c>
      <c r="D522" t="s">
        <v>287</v>
      </c>
      <c r="E522">
        <v>0</v>
      </c>
      <c r="G522" s="35"/>
      <c r="H522" t="s">
        <v>115</v>
      </c>
      <c r="I522">
        <v>0</v>
      </c>
      <c r="K522">
        <v>-3.9906330410000002</v>
      </c>
      <c r="L522">
        <v>0</v>
      </c>
      <c r="M522">
        <v>1.8078076169999999</v>
      </c>
      <c r="N522">
        <v>-25.175728660000001</v>
      </c>
      <c r="O522">
        <v>-6.8375285100000003</v>
      </c>
    </row>
    <row r="523" spans="1:22" x14ac:dyDescent="0.2">
      <c r="A523" t="s">
        <v>288</v>
      </c>
      <c r="B523">
        <v>1.8078076169999999</v>
      </c>
      <c r="D523" t="s">
        <v>288</v>
      </c>
      <c r="E523">
        <v>1.8731476170000001</v>
      </c>
      <c r="G523" s="35"/>
      <c r="H523" t="s">
        <v>116</v>
      </c>
      <c r="I523">
        <v>1.8078076169999999</v>
      </c>
    </row>
    <row r="524" spans="1:22" x14ac:dyDescent="0.2">
      <c r="A524" t="s">
        <v>289</v>
      </c>
      <c r="B524">
        <v>-25.175728660000001</v>
      </c>
      <c r="D524" t="s">
        <v>289</v>
      </c>
      <c r="E524">
        <v>-34.762512260000001</v>
      </c>
      <c r="G524" s="35"/>
      <c r="H524" t="s">
        <v>292</v>
      </c>
      <c r="I524">
        <v>-25.175728660000001</v>
      </c>
    </row>
    <row r="525" spans="1:22" x14ac:dyDescent="0.2">
      <c r="A525" t="s">
        <v>290</v>
      </c>
      <c r="B525">
        <v>-6.8375285100000003</v>
      </c>
      <c r="D525" t="s">
        <v>290</v>
      </c>
      <c r="E525">
        <v>-6.772188506</v>
      </c>
      <c r="G525" s="35"/>
      <c r="H525" t="s">
        <v>254</v>
      </c>
      <c r="I525">
        <v>-6.8375285100000003</v>
      </c>
    </row>
    <row r="526" spans="1:22" x14ac:dyDescent="0.2">
      <c r="A526" s="120">
        <v>3.125</v>
      </c>
      <c r="D526" s="120">
        <v>0.625</v>
      </c>
      <c r="G526" s="35">
        <v>75</v>
      </c>
    </row>
    <row r="527" spans="1:22" x14ac:dyDescent="0.2">
      <c r="A527" t="s">
        <v>15</v>
      </c>
      <c r="D527" t="s">
        <v>15</v>
      </c>
      <c r="G527" s="35"/>
    </row>
    <row r="528" spans="1:22" x14ac:dyDescent="0.2">
      <c r="A528" t="s">
        <v>286</v>
      </c>
      <c r="B528">
        <v>-3.2178143079999999</v>
      </c>
      <c r="D528" t="s">
        <v>286</v>
      </c>
      <c r="E528">
        <v>-3.123804308</v>
      </c>
      <c r="G528" s="35"/>
      <c r="H528" t="s">
        <v>13</v>
      </c>
      <c r="I528">
        <v>-3.2178143079999999</v>
      </c>
      <c r="K528" t="str">
        <f t="array" ref="K528:O529">TRANSPOSE(H528:I532)</f>
        <v>PT</v>
      </c>
      <c r="L528" t="str">
        <v>car</v>
      </c>
      <c r="M528" t="str">
        <v>bike</v>
      </c>
      <c r="N528" t="str">
        <v>tele</v>
      </c>
      <c r="O528" t="str">
        <v>walk</v>
      </c>
      <c r="R528">
        <f t="array" ref="R528:V528">TRANSPOSE(I528:I532)</f>
        <v>-3.2178143079999999</v>
      </c>
      <c r="S528">
        <v>0</v>
      </c>
      <c r="T528">
        <v>6.0957134689999997</v>
      </c>
      <c r="U528">
        <v>-33.089873130000001</v>
      </c>
      <c r="V528">
        <v>-32.308635709999997</v>
      </c>
    </row>
    <row r="529" spans="1:22" x14ac:dyDescent="0.2">
      <c r="A529" t="s">
        <v>287</v>
      </c>
      <c r="B529">
        <v>0</v>
      </c>
      <c r="D529" t="s">
        <v>287</v>
      </c>
      <c r="E529">
        <v>0</v>
      </c>
      <c r="G529" s="35"/>
      <c r="H529" t="s">
        <v>115</v>
      </c>
      <c r="I529">
        <v>0</v>
      </c>
      <c r="K529">
        <v>-3.2178143079999999</v>
      </c>
      <c r="L529">
        <v>0</v>
      </c>
      <c r="M529">
        <v>6.0957134689999997</v>
      </c>
      <c r="N529">
        <v>-33.089873130000001</v>
      </c>
      <c r="O529">
        <v>-32.308635709999997</v>
      </c>
    </row>
    <row r="530" spans="1:22" x14ac:dyDescent="0.2">
      <c r="A530" t="s">
        <v>288</v>
      </c>
      <c r="B530">
        <v>6.0957134689999997</v>
      </c>
      <c r="D530" t="s">
        <v>288</v>
      </c>
      <c r="E530">
        <v>6.1897234689999996</v>
      </c>
      <c r="G530" s="35"/>
      <c r="H530" t="s">
        <v>116</v>
      </c>
      <c r="I530">
        <v>6.0957134689999997</v>
      </c>
    </row>
    <row r="531" spans="1:22" x14ac:dyDescent="0.2">
      <c r="A531" t="s">
        <v>289</v>
      </c>
      <c r="B531">
        <v>-33.089873130000001</v>
      </c>
      <c r="D531" t="s">
        <v>289</v>
      </c>
      <c r="E531">
        <v>-35.415063199999999</v>
      </c>
      <c r="G531" s="35"/>
      <c r="H531" t="s">
        <v>292</v>
      </c>
      <c r="I531">
        <v>-33.089873130000001</v>
      </c>
    </row>
    <row r="532" spans="1:22" x14ac:dyDescent="0.2">
      <c r="A532" t="s">
        <v>290</v>
      </c>
      <c r="B532">
        <v>-32.308635709999997</v>
      </c>
      <c r="D532" t="s">
        <v>290</v>
      </c>
      <c r="E532">
        <v>-34.486580570000001</v>
      </c>
      <c r="G532" s="35"/>
      <c r="H532" t="s">
        <v>254</v>
      </c>
      <c r="I532">
        <v>-32.308635709999997</v>
      </c>
    </row>
    <row r="533" spans="1:22" x14ac:dyDescent="0.2">
      <c r="A533" s="120">
        <v>3.1666666666666665</v>
      </c>
      <c r="D533" s="120">
        <v>0.66666666666666663</v>
      </c>
      <c r="G533" s="35">
        <v>76</v>
      </c>
    </row>
    <row r="534" spans="1:22" x14ac:dyDescent="0.2">
      <c r="A534" t="s">
        <v>15</v>
      </c>
      <c r="D534" t="s">
        <v>15</v>
      </c>
      <c r="G534" s="35"/>
    </row>
    <row r="535" spans="1:22" x14ac:dyDescent="0.2">
      <c r="A535" t="s">
        <v>286</v>
      </c>
      <c r="B535">
        <v>-2.3197748389999999</v>
      </c>
      <c r="D535" t="s">
        <v>286</v>
      </c>
      <c r="E535">
        <v>-2.0512648389999999</v>
      </c>
      <c r="G535" s="35"/>
      <c r="H535" t="s">
        <v>13</v>
      </c>
      <c r="I535">
        <v>-2.3197748389999999</v>
      </c>
      <c r="K535" t="str">
        <f t="array" ref="K535:O536">TRANSPOSE(H535:I539)</f>
        <v>PT</v>
      </c>
      <c r="L535" t="str">
        <v>car</v>
      </c>
      <c r="M535" t="str">
        <v>bike</v>
      </c>
      <c r="N535" t="str">
        <v>tele</v>
      </c>
      <c r="O535" t="str">
        <v>walk</v>
      </c>
      <c r="R535">
        <f t="array" ref="R535:V535">TRANSPOSE(I535:I539)</f>
        <v>-2.3197748389999999</v>
      </c>
      <c r="S535">
        <v>0</v>
      </c>
      <c r="T535">
        <v>5.0546019439999998</v>
      </c>
      <c r="U535">
        <v>-37.081860069999998</v>
      </c>
      <c r="V535">
        <v>-32.061453649999997</v>
      </c>
    </row>
    <row r="536" spans="1:22" x14ac:dyDescent="0.2">
      <c r="A536" t="s">
        <v>287</v>
      </c>
      <c r="B536">
        <v>0</v>
      </c>
      <c r="D536" t="s">
        <v>287</v>
      </c>
      <c r="E536">
        <v>0</v>
      </c>
      <c r="G536" s="35"/>
      <c r="H536" t="s">
        <v>115</v>
      </c>
      <c r="I536">
        <v>0</v>
      </c>
      <c r="K536">
        <v>-2.3197748389999999</v>
      </c>
      <c r="L536">
        <v>0</v>
      </c>
      <c r="M536">
        <v>5.0546019439999998</v>
      </c>
      <c r="N536">
        <v>-37.081860069999998</v>
      </c>
      <c r="O536">
        <v>-32.061453649999997</v>
      </c>
    </row>
    <row r="537" spans="1:22" x14ac:dyDescent="0.2">
      <c r="A537" t="s">
        <v>288</v>
      </c>
      <c r="B537">
        <v>5.0546019439999998</v>
      </c>
      <c r="D537" t="s">
        <v>288</v>
      </c>
      <c r="E537">
        <v>2.8421963400000001</v>
      </c>
      <c r="G537" s="35"/>
      <c r="H537" t="s">
        <v>116</v>
      </c>
      <c r="I537">
        <v>5.0546019439999998</v>
      </c>
    </row>
    <row r="538" spans="1:22" x14ac:dyDescent="0.2">
      <c r="A538" t="s">
        <v>289</v>
      </c>
      <c r="B538">
        <v>-37.081860069999998</v>
      </c>
      <c r="D538" t="s">
        <v>289</v>
      </c>
      <c r="E538">
        <v>-37.457176490000002</v>
      </c>
      <c r="G538" s="35"/>
      <c r="H538" t="s">
        <v>292</v>
      </c>
      <c r="I538">
        <v>-37.081860069999998</v>
      </c>
    </row>
    <row r="539" spans="1:22" x14ac:dyDescent="0.2">
      <c r="A539" t="s">
        <v>290</v>
      </c>
      <c r="B539">
        <v>-32.061453649999997</v>
      </c>
      <c r="D539" t="s">
        <v>290</v>
      </c>
      <c r="E539">
        <v>-32.559156020000003</v>
      </c>
      <c r="G539" s="35"/>
      <c r="H539" t="s">
        <v>254</v>
      </c>
      <c r="I539">
        <v>-32.061453649999997</v>
      </c>
    </row>
    <row r="540" spans="1:22" x14ac:dyDescent="0.2">
      <c r="A540" s="120">
        <v>3.2083333333333335</v>
      </c>
      <c r="D540" s="120">
        <v>0.70833333333333337</v>
      </c>
      <c r="G540" s="35">
        <v>77</v>
      </c>
    </row>
    <row r="541" spans="1:22" x14ac:dyDescent="0.2">
      <c r="A541" t="s">
        <v>15</v>
      </c>
      <c r="D541" t="s">
        <v>15</v>
      </c>
      <c r="G541" s="35"/>
    </row>
    <row r="542" spans="1:22" x14ac:dyDescent="0.2">
      <c r="A542" t="s">
        <v>286</v>
      </c>
      <c r="B542">
        <v>-5.6638644319999996</v>
      </c>
      <c r="D542" t="s">
        <v>286</v>
      </c>
      <c r="E542">
        <v>-5.6181094319999998</v>
      </c>
      <c r="G542" s="35"/>
      <c r="H542" t="s">
        <v>13</v>
      </c>
      <c r="I542">
        <v>-5.6638644319999996</v>
      </c>
      <c r="K542" t="str">
        <f t="array" ref="K542:O543">TRANSPOSE(H542:I546)</f>
        <v>PT</v>
      </c>
      <c r="L542" t="str">
        <v>car</v>
      </c>
      <c r="M542" t="str">
        <v>bike</v>
      </c>
      <c r="N542" t="str">
        <v>tele</v>
      </c>
      <c r="O542" t="str">
        <v>walk</v>
      </c>
      <c r="R542">
        <f t="array" ref="R542:V542">TRANSPOSE(I542:I546)</f>
        <v>-5.6638644319999996</v>
      </c>
      <c r="S542">
        <v>0</v>
      </c>
      <c r="T542">
        <v>0.16077069120000001</v>
      </c>
      <c r="U542">
        <v>-30.534858450000002</v>
      </c>
      <c r="V542">
        <v>-2.191751676</v>
      </c>
    </row>
    <row r="543" spans="1:22" x14ac:dyDescent="0.2">
      <c r="A543" t="s">
        <v>287</v>
      </c>
      <c r="B543">
        <v>0</v>
      </c>
      <c r="D543" t="s">
        <v>287</v>
      </c>
      <c r="E543">
        <v>0</v>
      </c>
      <c r="G543" s="35"/>
      <c r="H543" t="s">
        <v>115</v>
      </c>
      <c r="I543">
        <v>0</v>
      </c>
      <c r="K543">
        <v>-5.6638644319999996</v>
      </c>
      <c r="L543">
        <v>0</v>
      </c>
      <c r="M543">
        <v>0.16077069120000001</v>
      </c>
      <c r="N543">
        <v>-30.534858450000002</v>
      </c>
      <c r="O543">
        <v>-2.191751676</v>
      </c>
    </row>
    <row r="544" spans="1:22" x14ac:dyDescent="0.2">
      <c r="A544" t="s">
        <v>288</v>
      </c>
      <c r="B544">
        <v>0.16077069120000001</v>
      </c>
      <c r="D544" t="s">
        <v>288</v>
      </c>
      <c r="E544">
        <v>0.2065256912</v>
      </c>
      <c r="G544" s="35"/>
      <c r="H544" t="s">
        <v>116</v>
      </c>
      <c r="I544">
        <v>0.16077069120000001</v>
      </c>
    </row>
    <row r="545" spans="1:22" x14ac:dyDescent="0.2">
      <c r="A545" t="s">
        <v>289</v>
      </c>
      <c r="B545">
        <v>-30.534858450000002</v>
      </c>
      <c r="D545" t="s">
        <v>289</v>
      </c>
      <c r="E545">
        <v>-31.047410639999999</v>
      </c>
      <c r="G545" s="35"/>
      <c r="H545" t="s">
        <v>292</v>
      </c>
      <c r="I545">
        <v>-30.534858450000002</v>
      </c>
    </row>
    <row r="546" spans="1:22" x14ac:dyDescent="0.2">
      <c r="A546" t="s">
        <v>290</v>
      </c>
      <c r="B546">
        <v>-2.191751676</v>
      </c>
      <c r="D546" t="s">
        <v>290</v>
      </c>
      <c r="E546">
        <v>-2.1459966760000002</v>
      </c>
      <c r="G546" s="35"/>
      <c r="H546" t="s">
        <v>254</v>
      </c>
      <c r="I546">
        <v>-2.191751676</v>
      </c>
    </row>
    <row r="547" spans="1:22" x14ac:dyDescent="0.2">
      <c r="A547" s="120">
        <v>3.25</v>
      </c>
      <c r="D547" s="120">
        <v>0.75</v>
      </c>
      <c r="G547" s="35">
        <v>78</v>
      </c>
    </row>
    <row r="548" spans="1:22" x14ac:dyDescent="0.2">
      <c r="A548" t="s">
        <v>15</v>
      </c>
      <c r="D548" t="s">
        <v>15</v>
      </c>
      <c r="G548" s="35"/>
    </row>
    <row r="549" spans="1:22" x14ac:dyDescent="0.2">
      <c r="A549" t="s">
        <v>286</v>
      </c>
      <c r="B549">
        <v>-4.3121627829999998</v>
      </c>
      <c r="D549" t="s">
        <v>286</v>
      </c>
      <c r="E549">
        <v>-4.201092783</v>
      </c>
      <c r="G549" s="35"/>
      <c r="H549" t="s">
        <v>13</v>
      </c>
      <c r="I549">
        <v>-4.3121627829999998</v>
      </c>
      <c r="K549" t="str">
        <f t="array" ref="K549:O550">TRANSPOSE(H549:I553)</f>
        <v>PT</v>
      </c>
      <c r="L549" t="str">
        <v>car</v>
      </c>
      <c r="M549" t="str">
        <v>bike</v>
      </c>
      <c r="N549" t="str">
        <v>tele</v>
      </c>
      <c r="O549" t="str">
        <v>walk</v>
      </c>
      <c r="R549">
        <f t="array" ref="R549:V549">TRANSPOSE(I549:I553)</f>
        <v>-4.3121627829999998</v>
      </c>
      <c r="S549">
        <v>0</v>
      </c>
      <c r="T549">
        <v>0.94845630660000002</v>
      </c>
      <c r="U549">
        <v>-35.856676299999997</v>
      </c>
      <c r="V549">
        <v>-6.2848644560000002</v>
      </c>
    </row>
    <row r="550" spans="1:22" x14ac:dyDescent="0.2">
      <c r="A550" t="s">
        <v>287</v>
      </c>
      <c r="B550">
        <v>0</v>
      </c>
      <c r="D550" t="s">
        <v>287</v>
      </c>
      <c r="E550">
        <v>0</v>
      </c>
      <c r="G550" s="35"/>
      <c r="H550" t="s">
        <v>115</v>
      </c>
      <c r="I550">
        <v>0</v>
      </c>
      <c r="K550">
        <v>-4.3121627829999998</v>
      </c>
      <c r="L550">
        <v>0</v>
      </c>
      <c r="M550">
        <v>0.94845630660000002</v>
      </c>
      <c r="N550">
        <v>-35.856676299999997</v>
      </c>
      <c r="O550">
        <v>-6.2848644560000002</v>
      </c>
    </row>
    <row r="551" spans="1:22" x14ac:dyDescent="0.2">
      <c r="A551" t="s">
        <v>288</v>
      </c>
      <c r="B551">
        <v>0.94845630660000002</v>
      </c>
      <c r="D551" t="s">
        <v>288</v>
      </c>
      <c r="E551">
        <v>1.0595263070000001</v>
      </c>
      <c r="G551" s="35"/>
      <c r="H551" t="s">
        <v>116</v>
      </c>
      <c r="I551">
        <v>0.94845630660000002</v>
      </c>
    </row>
    <row r="552" spans="1:22" x14ac:dyDescent="0.2">
      <c r="A552" t="s">
        <v>289</v>
      </c>
      <c r="B552">
        <v>-35.856676299999997</v>
      </c>
      <c r="D552" t="s">
        <v>289</v>
      </c>
      <c r="E552">
        <v>-35.276047949999999</v>
      </c>
      <c r="G552" s="35"/>
      <c r="H552" t="s">
        <v>292</v>
      </c>
      <c r="I552">
        <v>-35.856676299999997</v>
      </c>
    </row>
    <row r="553" spans="1:22" x14ac:dyDescent="0.2">
      <c r="A553" t="s">
        <v>290</v>
      </c>
      <c r="B553">
        <v>-6.2848644560000002</v>
      </c>
      <c r="D553" t="s">
        <v>290</v>
      </c>
      <c r="E553">
        <v>-6.1737944560000004</v>
      </c>
      <c r="G553" s="35"/>
      <c r="H553" t="s">
        <v>254</v>
      </c>
      <c r="I553">
        <v>-6.2848644560000002</v>
      </c>
    </row>
    <row r="554" spans="1:22" x14ac:dyDescent="0.2">
      <c r="A554" s="120">
        <v>3.2916666666666665</v>
      </c>
      <c r="D554" s="120">
        <v>0.79166666666666663</v>
      </c>
      <c r="G554" s="35">
        <v>79</v>
      </c>
    </row>
    <row r="555" spans="1:22" x14ac:dyDescent="0.2">
      <c r="A555" t="s">
        <v>15</v>
      </c>
      <c r="D555" t="s">
        <v>15</v>
      </c>
      <c r="G555" s="35"/>
    </row>
    <row r="556" spans="1:22" x14ac:dyDescent="0.2">
      <c r="A556" t="s">
        <v>286</v>
      </c>
      <c r="B556">
        <v>-2.5924778559999999</v>
      </c>
      <c r="D556" t="s">
        <v>286</v>
      </c>
      <c r="E556">
        <v>-2.4326678560000001</v>
      </c>
      <c r="G556" s="35"/>
      <c r="H556" t="s">
        <v>13</v>
      </c>
      <c r="I556">
        <v>-2.5924778559999999</v>
      </c>
      <c r="K556" t="str">
        <f t="array" ref="K556:O557">TRANSPOSE(H556:I560)</f>
        <v>PT</v>
      </c>
      <c r="L556" t="str">
        <v>car</v>
      </c>
      <c r="M556" t="str">
        <v>bike</v>
      </c>
      <c r="N556" t="str">
        <v>tele</v>
      </c>
      <c r="O556" t="str">
        <v>walk</v>
      </c>
      <c r="R556">
        <f t="array" ref="R556:V556">TRANSPOSE(I556:I560)</f>
        <v>-2.5924778559999999</v>
      </c>
      <c r="S556">
        <v>0</v>
      </c>
      <c r="T556">
        <v>4.5368129970000002</v>
      </c>
      <c r="U556">
        <v>-34.281770469999998</v>
      </c>
      <c r="V556">
        <v>-33.860074969999999</v>
      </c>
    </row>
    <row r="557" spans="1:22" x14ac:dyDescent="0.2">
      <c r="A557" t="s">
        <v>287</v>
      </c>
      <c r="B557">
        <v>0</v>
      </c>
      <c r="D557" t="s">
        <v>287</v>
      </c>
      <c r="E557">
        <v>0</v>
      </c>
      <c r="G557" s="35"/>
      <c r="H557" t="s">
        <v>115</v>
      </c>
      <c r="I557">
        <v>0</v>
      </c>
      <c r="K557">
        <v>-2.5924778559999999</v>
      </c>
      <c r="L557">
        <v>0</v>
      </c>
      <c r="M557">
        <v>4.5368129970000002</v>
      </c>
      <c r="N557">
        <v>-34.281770469999998</v>
      </c>
      <c r="O557">
        <v>-33.860074969999999</v>
      </c>
    </row>
    <row r="558" spans="1:22" x14ac:dyDescent="0.2">
      <c r="A558" t="s">
        <v>288</v>
      </c>
      <c r="B558">
        <v>4.5368129970000002</v>
      </c>
      <c r="D558" t="s">
        <v>288</v>
      </c>
      <c r="E558">
        <v>4.6966229970000004</v>
      </c>
      <c r="G558" s="35"/>
      <c r="H558" t="s">
        <v>116</v>
      </c>
      <c r="I558">
        <v>4.5368129970000002</v>
      </c>
    </row>
    <row r="559" spans="1:22" x14ac:dyDescent="0.2">
      <c r="A559" t="s">
        <v>289</v>
      </c>
      <c r="B559">
        <v>-34.281770469999998</v>
      </c>
      <c r="D559" t="s">
        <v>289</v>
      </c>
      <c r="E559">
        <v>-35.435640159999998</v>
      </c>
      <c r="G559" s="35"/>
      <c r="H559" t="s">
        <v>292</v>
      </c>
      <c r="I559">
        <v>-34.281770469999998</v>
      </c>
    </row>
    <row r="560" spans="1:22" x14ac:dyDescent="0.2">
      <c r="A560" t="s">
        <v>290</v>
      </c>
      <c r="B560">
        <v>-33.860074969999999</v>
      </c>
      <c r="D560" t="s">
        <v>290</v>
      </c>
      <c r="E560">
        <v>-36.80781545</v>
      </c>
      <c r="G560" s="35"/>
      <c r="H560" t="s">
        <v>254</v>
      </c>
      <c r="I560">
        <v>-33.860074969999999</v>
      </c>
    </row>
    <row r="561" spans="1:22" x14ac:dyDescent="0.2">
      <c r="A561" s="120">
        <v>3.3333333333333335</v>
      </c>
      <c r="D561" s="120">
        <v>0.83333333333333337</v>
      </c>
      <c r="G561" s="35">
        <v>80</v>
      </c>
    </row>
    <row r="562" spans="1:22" x14ac:dyDescent="0.2">
      <c r="A562" t="s">
        <v>15</v>
      </c>
      <c r="D562" t="s">
        <v>15</v>
      </c>
      <c r="G562" s="35"/>
    </row>
    <row r="563" spans="1:22" x14ac:dyDescent="0.2">
      <c r="A563" t="s">
        <v>286</v>
      </c>
      <c r="B563">
        <v>-0.46122086810000001</v>
      </c>
      <c r="D563" t="s">
        <v>286</v>
      </c>
      <c r="E563">
        <v>-4.7708680610000003E-3</v>
      </c>
      <c r="G563" s="35"/>
      <c r="H563" t="s">
        <v>13</v>
      </c>
      <c r="I563">
        <v>-0.46122086810000001</v>
      </c>
      <c r="K563" t="str">
        <f t="array" ref="K563:O564">TRANSPOSE(H563:I567)</f>
        <v>PT</v>
      </c>
      <c r="L563" t="str">
        <v>car</v>
      </c>
      <c r="M563" t="str">
        <v>bike</v>
      </c>
      <c r="N563" t="str">
        <v>tele</v>
      </c>
      <c r="O563" t="str">
        <v>walk</v>
      </c>
      <c r="R563">
        <f t="array" ref="R563:V563">TRANSPOSE(I563:I567)</f>
        <v>-0.46122086810000001</v>
      </c>
      <c r="S563">
        <v>0</v>
      </c>
      <c r="T563">
        <v>6.0471616829999997</v>
      </c>
      <c r="U563">
        <v>-39.070373969999999</v>
      </c>
      <c r="V563">
        <v>-35.941447879999998</v>
      </c>
    </row>
    <row r="564" spans="1:22" x14ac:dyDescent="0.2">
      <c r="A564" t="s">
        <v>287</v>
      </c>
      <c r="B564">
        <v>0</v>
      </c>
      <c r="D564" t="s">
        <v>287</v>
      </c>
      <c r="E564">
        <v>0</v>
      </c>
      <c r="G564" s="35"/>
      <c r="H564" t="s">
        <v>115</v>
      </c>
      <c r="I564">
        <v>0</v>
      </c>
      <c r="K564">
        <v>-0.46122086810000001</v>
      </c>
      <c r="L564">
        <v>0</v>
      </c>
      <c r="M564">
        <v>6.0471616829999997</v>
      </c>
      <c r="N564">
        <v>-39.070373969999999</v>
      </c>
      <c r="O564">
        <v>-35.941447879999998</v>
      </c>
    </row>
    <row r="565" spans="1:22" x14ac:dyDescent="0.2">
      <c r="A565" t="s">
        <v>288</v>
      </c>
      <c r="B565">
        <v>6.0471616829999997</v>
      </c>
      <c r="D565" t="s">
        <v>288</v>
      </c>
      <c r="E565">
        <v>3.189497738</v>
      </c>
      <c r="G565" s="35"/>
      <c r="H565" t="s">
        <v>116</v>
      </c>
      <c r="I565">
        <v>6.0471616829999997</v>
      </c>
    </row>
    <row r="566" spans="1:22" x14ac:dyDescent="0.2">
      <c r="A566" t="s">
        <v>289</v>
      </c>
      <c r="B566">
        <v>-39.070373969999999</v>
      </c>
      <c r="D566" t="s">
        <v>289</v>
      </c>
      <c r="E566">
        <v>-37.036411780000002</v>
      </c>
      <c r="G566" s="35"/>
      <c r="H566" t="s">
        <v>292</v>
      </c>
      <c r="I566">
        <v>-39.070373969999999</v>
      </c>
    </row>
    <row r="567" spans="1:22" x14ac:dyDescent="0.2">
      <c r="A567" t="s">
        <v>290</v>
      </c>
      <c r="B567">
        <v>-35.941447879999998</v>
      </c>
      <c r="D567" t="s">
        <v>290</v>
      </c>
      <c r="E567">
        <v>-37.354942479999998</v>
      </c>
      <c r="G567" s="35"/>
      <c r="H567" t="s">
        <v>254</v>
      </c>
      <c r="I567">
        <v>-35.941447879999998</v>
      </c>
    </row>
    <row r="568" spans="1:22" x14ac:dyDescent="0.2">
      <c r="A568" s="120">
        <v>3.375</v>
      </c>
      <c r="D568" s="120">
        <v>4.1666666666666664E-2</v>
      </c>
      <c r="G568" s="35">
        <v>81</v>
      </c>
    </row>
    <row r="569" spans="1:22" x14ac:dyDescent="0.2">
      <c r="A569" t="s">
        <v>15</v>
      </c>
      <c r="D569" t="s">
        <v>15</v>
      </c>
      <c r="G569" s="35"/>
    </row>
    <row r="570" spans="1:22" x14ac:dyDescent="0.2">
      <c r="A570" t="s">
        <v>286</v>
      </c>
      <c r="B570">
        <v>-4.3146240650000003</v>
      </c>
      <c r="D570" t="s">
        <v>286</v>
      </c>
      <c r="E570">
        <v>-4.2809800759999996</v>
      </c>
      <c r="G570" s="35"/>
      <c r="H570" t="s">
        <v>13</v>
      </c>
      <c r="I570">
        <v>-4.3146240650000003</v>
      </c>
      <c r="K570" t="str">
        <f t="array" ref="K570:O571">TRANSPOSE(H570:I574)</f>
        <v>PT</v>
      </c>
      <c r="L570" t="str">
        <v>car</v>
      </c>
      <c r="M570" t="str">
        <v>bike</v>
      </c>
      <c r="N570" t="str">
        <v>tele</v>
      </c>
      <c r="O570" t="str">
        <v>walk</v>
      </c>
      <c r="R570">
        <f t="array" ref="R570:V570">TRANSPOSE(I570:I574)</f>
        <v>-4.3146240650000003</v>
      </c>
      <c r="S570">
        <v>0</v>
      </c>
      <c r="T570">
        <v>0.60740305729999999</v>
      </c>
      <c r="U570">
        <v>-2.5591842979999999</v>
      </c>
      <c r="V570">
        <v>-1.9281810770000001</v>
      </c>
    </row>
    <row r="571" spans="1:22" x14ac:dyDescent="0.2">
      <c r="A571" t="s">
        <v>287</v>
      </c>
      <c r="B571">
        <v>0</v>
      </c>
      <c r="D571" t="s">
        <v>287</v>
      </c>
      <c r="E571">
        <v>0</v>
      </c>
      <c r="G571" s="35"/>
      <c r="H571" t="s">
        <v>115</v>
      </c>
      <c r="I571">
        <v>0</v>
      </c>
      <c r="K571">
        <v>-4.3146240650000003</v>
      </c>
      <c r="L571">
        <v>0</v>
      </c>
      <c r="M571">
        <v>0.60740305729999999</v>
      </c>
      <c r="N571">
        <v>-2.5591842979999999</v>
      </c>
      <c r="O571">
        <v>-1.9281810770000001</v>
      </c>
    </row>
    <row r="572" spans="1:22" x14ac:dyDescent="0.2">
      <c r="A572" t="s">
        <v>288</v>
      </c>
      <c r="B572">
        <v>0.60740305729999999</v>
      </c>
      <c r="D572" t="s">
        <v>288</v>
      </c>
      <c r="E572">
        <v>0.6410470573</v>
      </c>
      <c r="G572" s="35"/>
      <c r="H572" t="s">
        <v>116</v>
      </c>
      <c r="I572">
        <v>0.60740305729999999</v>
      </c>
    </row>
    <row r="573" spans="1:22" x14ac:dyDescent="0.2">
      <c r="A573" t="s">
        <v>289</v>
      </c>
      <c r="B573">
        <v>-2.5591842979999999</v>
      </c>
      <c r="D573" t="s">
        <v>289</v>
      </c>
      <c r="E573">
        <v>-2.525540297</v>
      </c>
      <c r="G573" s="35"/>
      <c r="H573" t="s">
        <v>292</v>
      </c>
      <c r="I573">
        <v>-2.5591842979999999</v>
      </c>
    </row>
    <row r="574" spans="1:22" x14ac:dyDescent="0.2">
      <c r="A574" t="s">
        <v>290</v>
      </c>
      <c r="B574">
        <v>-1.9281810770000001</v>
      </c>
      <c r="D574" t="s">
        <v>290</v>
      </c>
      <c r="E574">
        <v>-1.8945370770000001</v>
      </c>
      <c r="G574" s="35"/>
      <c r="H574" t="s">
        <v>254</v>
      </c>
      <c r="I574">
        <v>-1.9281810770000001</v>
      </c>
    </row>
    <row r="575" spans="1:22" x14ac:dyDescent="0.2">
      <c r="A575" s="120">
        <v>3.4166666666666665</v>
      </c>
      <c r="D575" s="120">
        <v>8.3333333333333329E-2</v>
      </c>
      <c r="G575" s="35">
        <v>82</v>
      </c>
    </row>
    <row r="576" spans="1:22" x14ac:dyDescent="0.2">
      <c r="A576" t="s">
        <v>15</v>
      </c>
      <c r="D576" t="s">
        <v>15</v>
      </c>
      <c r="G576" s="35"/>
    </row>
    <row r="577" spans="1:22" x14ac:dyDescent="0.2">
      <c r="A577" t="s">
        <v>286</v>
      </c>
      <c r="B577">
        <v>-4.2600369169999999</v>
      </c>
      <c r="D577" t="s">
        <v>286</v>
      </c>
      <c r="E577">
        <v>-4.178376922</v>
      </c>
      <c r="G577" s="35"/>
      <c r="H577" t="s">
        <v>13</v>
      </c>
      <c r="I577">
        <v>-4.2600369169999999</v>
      </c>
      <c r="K577" t="str">
        <f t="array" ref="K577:O578">TRANSPOSE(H577:I581)</f>
        <v>PT</v>
      </c>
      <c r="L577" t="str">
        <v>car</v>
      </c>
      <c r="M577" t="str">
        <v>bike</v>
      </c>
      <c r="N577" t="str">
        <v>tele</v>
      </c>
      <c r="O577" t="str">
        <v>walk</v>
      </c>
      <c r="R577">
        <f t="array" ref="R577:V577">TRANSPOSE(I577:I581)</f>
        <v>-4.2600369169999999</v>
      </c>
      <c r="S577">
        <v>0</v>
      </c>
      <c r="T577">
        <v>1.222132094</v>
      </c>
      <c r="U577">
        <v>-2.5588173790000002</v>
      </c>
      <c r="V577">
        <v>-6.5944017199999996</v>
      </c>
    </row>
    <row r="578" spans="1:22" x14ac:dyDescent="0.2">
      <c r="A578" t="s">
        <v>287</v>
      </c>
      <c r="B578">
        <v>0</v>
      </c>
      <c r="D578" t="s">
        <v>287</v>
      </c>
      <c r="E578">
        <v>0</v>
      </c>
      <c r="G578" s="35"/>
      <c r="H578" t="s">
        <v>115</v>
      </c>
      <c r="I578">
        <v>0</v>
      </c>
      <c r="K578">
        <v>-4.2600369169999999</v>
      </c>
      <c r="L578">
        <v>0</v>
      </c>
      <c r="M578">
        <v>1.222132094</v>
      </c>
      <c r="N578">
        <v>-2.5588173790000002</v>
      </c>
      <c r="O578">
        <v>-6.5944017199999996</v>
      </c>
    </row>
    <row r="579" spans="1:22" x14ac:dyDescent="0.2">
      <c r="A579" t="s">
        <v>288</v>
      </c>
      <c r="B579">
        <v>1.222132094</v>
      </c>
      <c r="D579" t="s">
        <v>288</v>
      </c>
      <c r="E579">
        <v>1.3037920940000001</v>
      </c>
      <c r="G579" s="35"/>
      <c r="H579" t="s">
        <v>116</v>
      </c>
      <c r="I579">
        <v>1.222132094</v>
      </c>
    </row>
    <row r="580" spans="1:22" x14ac:dyDescent="0.2">
      <c r="A580" t="s">
        <v>289</v>
      </c>
      <c r="B580">
        <v>-2.5588173790000002</v>
      </c>
      <c r="D580" t="s">
        <v>289</v>
      </c>
      <c r="E580">
        <v>-2.4771573789999999</v>
      </c>
      <c r="G580" s="35"/>
      <c r="H580" t="s">
        <v>292</v>
      </c>
      <c r="I580">
        <v>-2.5588173790000002</v>
      </c>
    </row>
    <row r="581" spans="1:22" x14ac:dyDescent="0.2">
      <c r="A581" t="s">
        <v>290</v>
      </c>
      <c r="B581">
        <v>-6.5944017199999996</v>
      </c>
      <c r="D581" t="s">
        <v>290</v>
      </c>
      <c r="E581">
        <v>-6.5127416849999999</v>
      </c>
      <c r="G581" s="35"/>
      <c r="H581" t="s">
        <v>254</v>
      </c>
      <c r="I581">
        <v>-6.5944017199999996</v>
      </c>
    </row>
    <row r="582" spans="1:22" x14ac:dyDescent="0.2">
      <c r="A582" s="120">
        <v>3.4583333333333335</v>
      </c>
      <c r="D582" s="120">
        <v>0.125</v>
      </c>
      <c r="G582" s="35">
        <v>83</v>
      </c>
    </row>
    <row r="583" spans="1:22" x14ac:dyDescent="0.2">
      <c r="A583" t="s">
        <v>15</v>
      </c>
      <c r="D583" t="s">
        <v>15</v>
      </c>
      <c r="G583" s="35"/>
    </row>
    <row r="584" spans="1:22" x14ac:dyDescent="0.2">
      <c r="A584" t="s">
        <v>286</v>
      </c>
      <c r="B584">
        <v>-3.3027629969999999</v>
      </c>
      <c r="D584" t="s">
        <v>286</v>
      </c>
      <c r="E584">
        <v>-3.1852629979999998</v>
      </c>
      <c r="G584" s="35"/>
      <c r="H584" t="s">
        <v>13</v>
      </c>
      <c r="I584">
        <v>-3.3027629969999999</v>
      </c>
      <c r="K584" t="str">
        <f t="array" ref="K584:O585">TRANSPOSE(H584:I588)</f>
        <v>PT</v>
      </c>
      <c r="L584" t="str">
        <v>car</v>
      </c>
      <c r="M584" t="str">
        <v>bike</v>
      </c>
      <c r="N584" t="str">
        <v>tele</v>
      </c>
      <c r="O584" t="str">
        <v>walk</v>
      </c>
      <c r="R584">
        <f t="array" ref="R584:V584">TRANSPOSE(I584:I588)</f>
        <v>-3.3027629969999999</v>
      </c>
      <c r="S584">
        <v>0</v>
      </c>
      <c r="T584">
        <v>2.9512393299999999</v>
      </c>
      <c r="U584">
        <v>-3.0970273239999999</v>
      </c>
      <c r="V584">
        <v>-24.61231613</v>
      </c>
    </row>
    <row r="585" spans="1:22" x14ac:dyDescent="0.2">
      <c r="A585" t="s">
        <v>287</v>
      </c>
      <c r="B585">
        <v>0</v>
      </c>
      <c r="D585" t="s">
        <v>287</v>
      </c>
      <c r="E585">
        <v>0</v>
      </c>
      <c r="G585" s="35"/>
      <c r="H585" t="s">
        <v>115</v>
      </c>
      <c r="I585">
        <v>0</v>
      </c>
      <c r="K585">
        <v>-3.3027629969999999</v>
      </c>
      <c r="L585">
        <v>0</v>
      </c>
      <c r="M585">
        <v>2.9512393299999999</v>
      </c>
      <c r="N585">
        <v>-3.0970273239999999</v>
      </c>
      <c r="O585">
        <v>-24.61231613</v>
      </c>
    </row>
    <row r="586" spans="1:22" x14ac:dyDescent="0.2">
      <c r="A586" t="s">
        <v>288</v>
      </c>
      <c r="B586">
        <v>2.9512393299999999</v>
      </c>
      <c r="D586" t="s">
        <v>288</v>
      </c>
      <c r="E586">
        <v>3.0687393329999999</v>
      </c>
      <c r="G586" s="35"/>
      <c r="H586" t="s">
        <v>116</v>
      </c>
      <c r="I586">
        <v>2.9512393299999999</v>
      </c>
    </row>
    <row r="587" spans="1:22" x14ac:dyDescent="0.2">
      <c r="A587" t="s">
        <v>289</v>
      </c>
      <c r="B587">
        <v>-3.0970273239999999</v>
      </c>
      <c r="D587" t="s">
        <v>289</v>
      </c>
      <c r="E587">
        <v>-2.9795273240000002</v>
      </c>
      <c r="G587" s="35"/>
      <c r="H587" t="s">
        <v>292</v>
      </c>
      <c r="I587">
        <v>-3.0970273239999999</v>
      </c>
    </row>
    <row r="588" spans="1:22" x14ac:dyDescent="0.2">
      <c r="A588" t="s">
        <v>290</v>
      </c>
      <c r="B588">
        <v>-24.61231613</v>
      </c>
      <c r="D588" t="s">
        <v>290</v>
      </c>
      <c r="E588">
        <v>-25.09175802</v>
      </c>
      <c r="G588" s="35"/>
      <c r="H588" t="s">
        <v>254</v>
      </c>
      <c r="I588">
        <v>-24.61231613</v>
      </c>
    </row>
    <row r="589" spans="1:22" x14ac:dyDescent="0.2">
      <c r="A589" s="120">
        <v>3.5</v>
      </c>
      <c r="D589" s="120">
        <v>0.16666666666666666</v>
      </c>
      <c r="G589" s="35">
        <v>84</v>
      </c>
    </row>
    <row r="590" spans="1:22" x14ac:dyDescent="0.2">
      <c r="A590" t="s">
        <v>15</v>
      </c>
      <c r="D590" t="s">
        <v>15</v>
      </c>
      <c r="G590" s="35"/>
    </row>
    <row r="591" spans="1:22" x14ac:dyDescent="0.2">
      <c r="A591" t="s">
        <v>286</v>
      </c>
      <c r="B591">
        <v>-3.1073992910000001</v>
      </c>
      <c r="D591" t="s">
        <v>286</v>
      </c>
      <c r="E591">
        <v>-2.7717692930000002</v>
      </c>
      <c r="G591" s="35"/>
      <c r="H591" t="s">
        <v>13</v>
      </c>
      <c r="I591">
        <v>-3.1073992910000001</v>
      </c>
      <c r="K591" t="str">
        <f t="array" ref="K591:O592">TRANSPOSE(H591:I595)</f>
        <v>PT</v>
      </c>
      <c r="L591" t="str">
        <v>car</v>
      </c>
      <c r="M591" t="str">
        <v>bike</v>
      </c>
      <c r="N591" t="str">
        <v>tele</v>
      </c>
      <c r="O591" t="str">
        <v>walk</v>
      </c>
      <c r="R591">
        <f t="array" ref="R591:V591">TRANSPOSE(I591:I595)</f>
        <v>-3.1073992910000001</v>
      </c>
      <c r="S591">
        <v>0</v>
      </c>
      <c r="T591">
        <v>0.55875512350000001</v>
      </c>
      <c r="U591">
        <v>-4.3834879009999996</v>
      </c>
      <c r="V591">
        <v>-25.242201680000001</v>
      </c>
    </row>
    <row r="592" spans="1:22" x14ac:dyDescent="0.2">
      <c r="A592" t="s">
        <v>287</v>
      </c>
      <c r="B592">
        <v>0</v>
      </c>
      <c r="D592" t="s">
        <v>287</v>
      </c>
      <c r="E592">
        <v>0</v>
      </c>
      <c r="G592" s="35"/>
      <c r="H592" t="s">
        <v>115</v>
      </c>
      <c r="I592">
        <v>0</v>
      </c>
      <c r="K592">
        <v>-3.1073992910000001</v>
      </c>
      <c r="L592">
        <v>0</v>
      </c>
      <c r="M592">
        <v>0.55875512350000001</v>
      </c>
      <c r="N592">
        <v>-4.3834879009999996</v>
      </c>
      <c r="O592">
        <v>-25.242201680000001</v>
      </c>
    </row>
    <row r="593" spans="1:22" x14ac:dyDescent="0.2">
      <c r="A593" t="s">
        <v>288</v>
      </c>
      <c r="B593">
        <v>0.55875512350000001</v>
      </c>
      <c r="D593" t="s">
        <v>288</v>
      </c>
      <c r="E593">
        <v>4.5932713420000004</v>
      </c>
      <c r="G593" s="35"/>
      <c r="H593" t="s">
        <v>116</v>
      </c>
      <c r="I593">
        <v>0.55875512350000001</v>
      </c>
    </row>
    <row r="594" spans="1:22" x14ac:dyDescent="0.2">
      <c r="A594" t="s">
        <v>289</v>
      </c>
      <c r="B594">
        <v>-4.3834879009999996</v>
      </c>
      <c r="D594" t="s">
        <v>289</v>
      </c>
      <c r="E594">
        <v>-4.0478579010000004</v>
      </c>
      <c r="G594" s="35"/>
      <c r="H594" t="s">
        <v>292</v>
      </c>
      <c r="I594">
        <v>-4.3834879009999996</v>
      </c>
    </row>
    <row r="595" spans="1:22" x14ac:dyDescent="0.2">
      <c r="A595" t="s">
        <v>290</v>
      </c>
      <c r="B595">
        <v>-25.242201680000001</v>
      </c>
      <c r="D595" t="s">
        <v>290</v>
      </c>
      <c r="E595">
        <v>-24.613980779999999</v>
      </c>
      <c r="G595" s="35"/>
      <c r="H595" t="s">
        <v>254</v>
      </c>
      <c r="I595">
        <v>-25.242201680000001</v>
      </c>
    </row>
    <row r="596" spans="1:22" x14ac:dyDescent="0.2">
      <c r="A596" s="120">
        <v>3.5416666666666665</v>
      </c>
      <c r="D596" s="120">
        <v>0.20833333333333334</v>
      </c>
      <c r="G596" s="35">
        <v>85</v>
      </c>
    </row>
    <row r="597" spans="1:22" x14ac:dyDescent="0.2">
      <c r="A597" t="s">
        <v>15</v>
      </c>
      <c r="D597" t="s">
        <v>15</v>
      </c>
      <c r="G597" s="35"/>
    </row>
    <row r="598" spans="1:22" x14ac:dyDescent="0.2">
      <c r="A598" t="s">
        <v>286</v>
      </c>
      <c r="B598">
        <v>-3.207164063</v>
      </c>
      <c r="D598" t="s">
        <v>286</v>
      </c>
      <c r="E598">
        <v>-3.1829400620000001</v>
      </c>
      <c r="G598" s="35"/>
      <c r="H598" t="s">
        <v>13</v>
      </c>
      <c r="I598">
        <v>-3.207164063</v>
      </c>
      <c r="K598" t="str">
        <f t="array" ref="K598:O599">TRANSPOSE(H598:I602)</f>
        <v>PT</v>
      </c>
      <c r="L598" t="str">
        <v>car</v>
      </c>
      <c r="M598" t="str">
        <v>bike</v>
      </c>
      <c r="N598" t="str">
        <v>tele</v>
      </c>
      <c r="O598" t="str">
        <v>walk</v>
      </c>
      <c r="R598">
        <f t="array" ref="R598:V598">TRANSPOSE(I598:I602)</f>
        <v>-3.207164063</v>
      </c>
      <c r="S598">
        <v>0</v>
      </c>
      <c r="T598">
        <v>1.1968578110000001</v>
      </c>
      <c r="U598">
        <v>-2.3612469319999998</v>
      </c>
      <c r="V598">
        <v>-0.99745441639999999</v>
      </c>
    </row>
    <row r="599" spans="1:22" x14ac:dyDescent="0.2">
      <c r="A599" t="s">
        <v>287</v>
      </c>
      <c r="B599">
        <v>0</v>
      </c>
      <c r="D599" t="s">
        <v>287</v>
      </c>
      <c r="E599">
        <v>0</v>
      </c>
      <c r="G599" s="35"/>
      <c r="H599" t="s">
        <v>115</v>
      </c>
      <c r="I599">
        <v>0</v>
      </c>
      <c r="K599">
        <v>-3.207164063</v>
      </c>
      <c r="L599">
        <v>0</v>
      </c>
      <c r="M599">
        <v>1.1968578110000001</v>
      </c>
      <c r="N599">
        <v>-2.3612469319999998</v>
      </c>
      <c r="O599">
        <v>-0.99745441639999999</v>
      </c>
    </row>
    <row r="600" spans="1:22" x14ac:dyDescent="0.2">
      <c r="A600" t="s">
        <v>288</v>
      </c>
      <c r="B600">
        <v>1.1968578110000001</v>
      </c>
      <c r="D600" t="s">
        <v>288</v>
      </c>
      <c r="E600">
        <v>1.2210818080000001</v>
      </c>
      <c r="G600" s="35"/>
      <c r="H600" t="s">
        <v>116</v>
      </c>
      <c r="I600">
        <v>1.1968578110000001</v>
      </c>
    </row>
    <row r="601" spans="1:22" x14ac:dyDescent="0.2">
      <c r="A601" t="s">
        <v>289</v>
      </c>
      <c r="B601">
        <v>-2.3612469319999998</v>
      </c>
      <c r="D601" t="s">
        <v>289</v>
      </c>
      <c r="E601">
        <v>-2.337022953</v>
      </c>
      <c r="G601" s="35"/>
      <c r="H601" t="s">
        <v>292</v>
      </c>
      <c r="I601">
        <v>-2.3612469319999998</v>
      </c>
    </row>
    <row r="602" spans="1:22" x14ac:dyDescent="0.2">
      <c r="A602" t="s">
        <v>290</v>
      </c>
      <c r="B602">
        <v>-0.99745441639999999</v>
      </c>
      <c r="D602" t="s">
        <v>290</v>
      </c>
      <c r="E602">
        <v>-0.97323041639999996</v>
      </c>
      <c r="G602" s="35"/>
      <c r="H602" t="s">
        <v>254</v>
      </c>
      <c r="I602">
        <v>-0.99745441639999999</v>
      </c>
    </row>
    <row r="603" spans="1:22" x14ac:dyDescent="0.2">
      <c r="A603" s="120">
        <v>3.5833333333333335</v>
      </c>
      <c r="D603" s="120">
        <v>0.25</v>
      </c>
      <c r="G603" s="35">
        <v>86</v>
      </c>
    </row>
    <row r="604" spans="1:22" x14ac:dyDescent="0.2">
      <c r="A604" t="s">
        <v>15</v>
      </c>
      <c r="D604" t="s">
        <v>15</v>
      </c>
      <c r="G604" s="35"/>
    </row>
    <row r="605" spans="1:22" x14ac:dyDescent="0.2">
      <c r="A605" t="s">
        <v>286</v>
      </c>
      <c r="B605">
        <v>-2.294490406</v>
      </c>
      <c r="D605" t="s">
        <v>286</v>
      </c>
      <c r="E605">
        <v>-2.2356904059999998</v>
      </c>
      <c r="G605" s="35"/>
      <c r="H605" t="s">
        <v>13</v>
      </c>
      <c r="I605">
        <v>-2.294490406</v>
      </c>
      <c r="K605" t="str">
        <f t="array" ref="K605:O606">TRANSPOSE(H605:I609)</f>
        <v>PT</v>
      </c>
      <c r="L605" t="str">
        <v>car</v>
      </c>
      <c r="M605" t="str">
        <v>bike</v>
      </c>
      <c r="N605" t="str">
        <v>tele</v>
      </c>
      <c r="O605" t="str">
        <v>walk</v>
      </c>
      <c r="R605">
        <f t="array" ref="R605:V605">TRANSPOSE(I605:I609)</f>
        <v>-2.294490406</v>
      </c>
      <c r="S605">
        <v>0</v>
      </c>
      <c r="T605">
        <v>3.3516379519999999</v>
      </c>
      <c r="U605">
        <v>-1.4122704509999999</v>
      </c>
      <c r="V605">
        <v>-23.650534780000001</v>
      </c>
    </row>
    <row r="606" spans="1:22" x14ac:dyDescent="0.2">
      <c r="A606" t="s">
        <v>287</v>
      </c>
      <c r="B606">
        <v>0</v>
      </c>
      <c r="D606" t="s">
        <v>287</v>
      </c>
      <c r="E606">
        <v>0</v>
      </c>
      <c r="G606" s="35"/>
      <c r="H606" t="s">
        <v>115</v>
      </c>
      <c r="I606">
        <v>0</v>
      </c>
      <c r="K606">
        <v>-2.294490406</v>
      </c>
      <c r="L606">
        <v>0</v>
      </c>
      <c r="M606">
        <v>3.3516379519999999</v>
      </c>
      <c r="N606">
        <v>-1.4122704509999999</v>
      </c>
      <c r="O606">
        <v>-23.650534780000001</v>
      </c>
    </row>
    <row r="607" spans="1:22" x14ac:dyDescent="0.2">
      <c r="A607" t="s">
        <v>288</v>
      </c>
      <c r="B607">
        <v>3.3516379519999999</v>
      </c>
      <c r="D607" t="s">
        <v>288</v>
      </c>
      <c r="E607">
        <v>3.4104379520000001</v>
      </c>
      <c r="G607" s="35"/>
      <c r="H607" t="s">
        <v>116</v>
      </c>
      <c r="I607">
        <v>3.3516379519999999</v>
      </c>
    </row>
    <row r="608" spans="1:22" x14ac:dyDescent="0.2">
      <c r="A608" t="s">
        <v>289</v>
      </c>
      <c r="B608">
        <v>-1.4122704509999999</v>
      </c>
      <c r="D608" t="s">
        <v>289</v>
      </c>
      <c r="E608">
        <v>-1.3534704500000001</v>
      </c>
      <c r="G608" s="35"/>
      <c r="H608" t="s">
        <v>292</v>
      </c>
      <c r="I608">
        <v>-1.4122704509999999</v>
      </c>
    </row>
    <row r="609" spans="1:22" x14ac:dyDescent="0.2">
      <c r="A609" t="s">
        <v>290</v>
      </c>
      <c r="B609">
        <v>-23.650534780000001</v>
      </c>
      <c r="D609" t="s">
        <v>290</v>
      </c>
      <c r="E609">
        <v>-24.466844859999998</v>
      </c>
      <c r="G609" s="35"/>
      <c r="H609" t="s">
        <v>254</v>
      </c>
      <c r="I609">
        <v>-23.650534780000001</v>
      </c>
    </row>
    <row r="610" spans="1:22" x14ac:dyDescent="0.2">
      <c r="A610" s="120">
        <v>3.625</v>
      </c>
      <c r="D610" s="120">
        <v>0.29166666666666669</v>
      </c>
      <c r="G610" s="35">
        <v>87</v>
      </c>
    </row>
    <row r="611" spans="1:22" x14ac:dyDescent="0.2">
      <c r="A611" t="s">
        <v>15</v>
      </c>
      <c r="D611" t="s">
        <v>15</v>
      </c>
      <c r="G611" s="35"/>
    </row>
    <row r="612" spans="1:22" x14ac:dyDescent="0.2">
      <c r="A612" t="s">
        <v>286</v>
      </c>
      <c r="B612">
        <v>-0.35827630179999997</v>
      </c>
      <c r="D612" t="s">
        <v>286</v>
      </c>
      <c r="E612">
        <v>-0.273666303</v>
      </c>
      <c r="G612" s="35"/>
      <c r="H612" t="s">
        <v>13</v>
      </c>
      <c r="I612">
        <v>-0.35827630179999997</v>
      </c>
      <c r="K612" t="str">
        <f t="array" ref="K612:O613">TRANSPOSE(H612:I616)</f>
        <v>PT</v>
      </c>
      <c r="L612" t="str">
        <v>car</v>
      </c>
      <c r="M612" t="str">
        <v>bike</v>
      </c>
      <c r="N612" t="str">
        <v>tele</v>
      </c>
      <c r="O612" t="str">
        <v>walk</v>
      </c>
      <c r="R612">
        <f t="array" ref="R612:V612">TRANSPOSE(I612:I616)</f>
        <v>-0.35827630179999997</v>
      </c>
      <c r="S612">
        <v>0</v>
      </c>
      <c r="T612">
        <v>5.218101506</v>
      </c>
      <c r="U612">
        <v>-1.932815409</v>
      </c>
      <c r="V612">
        <v>-24.10959064</v>
      </c>
    </row>
    <row r="613" spans="1:22" x14ac:dyDescent="0.2">
      <c r="A613" t="s">
        <v>287</v>
      </c>
      <c r="B613">
        <v>0</v>
      </c>
      <c r="D613" t="s">
        <v>287</v>
      </c>
      <c r="E613">
        <v>0</v>
      </c>
      <c r="G613" s="35"/>
      <c r="H613" t="s">
        <v>115</v>
      </c>
      <c r="I613">
        <v>0</v>
      </c>
      <c r="K613">
        <v>-0.35827630179999997</v>
      </c>
      <c r="L613">
        <v>0</v>
      </c>
      <c r="M613">
        <v>5.218101506</v>
      </c>
      <c r="N613">
        <v>-1.932815409</v>
      </c>
      <c r="O613">
        <v>-24.10959064</v>
      </c>
    </row>
    <row r="614" spans="1:22" x14ac:dyDescent="0.2">
      <c r="A614" t="s">
        <v>288</v>
      </c>
      <c r="B614">
        <v>5.218101506</v>
      </c>
      <c r="D614" t="s">
        <v>288</v>
      </c>
      <c r="E614">
        <v>5.3027115020000002</v>
      </c>
      <c r="G614" s="35"/>
      <c r="H614" t="s">
        <v>116</v>
      </c>
      <c r="I614">
        <v>5.218101506</v>
      </c>
    </row>
    <row r="615" spans="1:22" x14ac:dyDescent="0.2">
      <c r="A615" t="s">
        <v>289</v>
      </c>
      <c r="B615">
        <v>-1.932815409</v>
      </c>
      <c r="D615" t="s">
        <v>289</v>
      </c>
      <c r="E615">
        <v>-1.8482054109999999</v>
      </c>
      <c r="G615" s="35"/>
      <c r="H615" t="s">
        <v>292</v>
      </c>
      <c r="I615">
        <v>-1.932815409</v>
      </c>
    </row>
    <row r="616" spans="1:22" x14ac:dyDescent="0.2">
      <c r="A616" t="s">
        <v>290</v>
      </c>
      <c r="B616">
        <v>-24.10959064</v>
      </c>
      <c r="D616" t="s">
        <v>290</v>
      </c>
      <c r="E616">
        <v>-23.637118940000001</v>
      </c>
      <c r="G616" s="35"/>
      <c r="H616" t="s">
        <v>254</v>
      </c>
      <c r="I616">
        <v>-24.10959064</v>
      </c>
    </row>
    <row r="617" spans="1:22" x14ac:dyDescent="0.2">
      <c r="A617" s="120">
        <v>3.6666666666666665</v>
      </c>
      <c r="D617" s="120">
        <v>0.33333333333333331</v>
      </c>
      <c r="G617" s="35">
        <v>88</v>
      </c>
    </row>
    <row r="618" spans="1:22" x14ac:dyDescent="0.2">
      <c r="A618" t="s">
        <v>15</v>
      </c>
      <c r="D618" t="s">
        <v>15</v>
      </c>
      <c r="G618" s="35"/>
    </row>
    <row r="619" spans="1:22" x14ac:dyDescent="0.2">
      <c r="A619" t="s">
        <v>286</v>
      </c>
      <c r="B619">
        <v>-2.380862128</v>
      </c>
      <c r="D619" t="s">
        <v>286</v>
      </c>
      <c r="E619">
        <v>-2.1392121240000002</v>
      </c>
      <c r="G619" s="35"/>
      <c r="H619" t="s">
        <v>13</v>
      </c>
      <c r="I619">
        <v>-2.380862128</v>
      </c>
      <c r="K619" t="str">
        <f t="array" ref="K619:O620">TRANSPOSE(H619:I623)</f>
        <v>PT</v>
      </c>
      <c r="L619" t="str">
        <v>car</v>
      </c>
      <c r="M619" t="str">
        <v>bike</v>
      </c>
      <c r="N619" t="str">
        <v>tele</v>
      </c>
      <c r="O619" t="str">
        <v>walk</v>
      </c>
      <c r="R619">
        <f t="array" ref="R619:V619">TRANSPOSE(I619:I623)</f>
        <v>-2.380862128</v>
      </c>
      <c r="S619">
        <v>0</v>
      </c>
      <c r="T619">
        <v>-10.468757610000001</v>
      </c>
      <c r="U619">
        <v>-3.651227671</v>
      </c>
      <c r="V619">
        <v>-29.020509310000001</v>
      </c>
    </row>
    <row r="620" spans="1:22" x14ac:dyDescent="0.2">
      <c r="A620" t="s">
        <v>287</v>
      </c>
      <c r="B620">
        <v>0</v>
      </c>
      <c r="D620" t="s">
        <v>287</v>
      </c>
      <c r="E620">
        <v>0</v>
      </c>
      <c r="G620" s="35"/>
      <c r="H620" t="s">
        <v>115</v>
      </c>
      <c r="I620">
        <v>0</v>
      </c>
      <c r="K620">
        <v>-2.380862128</v>
      </c>
      <c r="L620">
        <v>0</v>
      </c>
      <c r="M620">
        <v>-10.468757610000001</v>
      </c>
      <c r="N620">
        <v>-3.651227671</v>
      </c>
      <c r="O620">
        <v>-29.020509310000001</v>
      </c>
    </row>
    <row r="621" spans="1:22" x14ac:dyDescent="0.2">
      <c r="A621" t="s">
        <v>288</v>
      </c>
      <c r="B621">
        <v>-10.468757610000001</v>
      </c>
      <c r="D621" t="s">
        <v>288</v>
      </c>
      <c r="E621">
        <v>0.31825864599999998</v>
      </c>
      <c r="G621" s="35"/>
      <c r="H621" t="s">
        <v>116</v>
      </c>
      <c r="I621">
        <v>-10.468757610000001</v>
      </c>
    </row>
    <row r="622" spans="1:22" x14ac:dyDescent="0.2">
      <c r="A622" t="s">
        <v>289</v>
      </c>
      <c r="B622">
        <v>-3.651227671</v>
      </c>
      <c r="D622" t="s">
        <v>289</v>
      </c>
      <c r="E622">
        <v>-3.4095776679999998</v>
      </c>
      <c r="G622" s="35"/>
      <c r="H622" t="s">
        <v>292</v>
      </c>
      <c r="I622">
        <v>-3.651227671</v>
      </c>
    </row>
    <row r="623" spans="1:22" x14ac:dyDescent="0.2">
      <c r="A623" t="s">
        <v>290</v>
      </c>
      <c r="B623">
        <v>-29.020509310000001</v>
      </c>
      <c r="D623" t="s">
        <v>290</v>
      </c>
      <c r="E623">
        <v>-32.504766930000002</v>
      </c>
      <c r="G623" s="35"/>
      <c r="H623" t="s">
        <v>254</v>
      </c>
      <c r="I623">
        <v>-29.020509310000001</v>
      </c>
    </row>
    <row r="624" spans="1:22" x14ac:dyDescent="0.2">
      <c r="A624" s="120">
        <v>3.7083333333333335</v>
      </c>
      <c r="D624" s="120">
        <v>0.375</v>
      </c>
      <c r="G624" s="35">
        <v>89</v>
      </c>
    </row>
    <row r="625" spans="1:22" x14ac:dyDescent="0.2">
      <c r="A625" t="s">
        <v>15</v>
      </c>
      <c r="D625" t="s">
        <v>15</v>
      </c>
      <c r="G625" s="35"/>
    </row>
    <row r="626" spans="1:22" x14ac:dyDescent="0.2">
      <c r="A626" t="s">
        <v>286</v>
      </c>
      <c r="B626">
        <v>-5.1279557760000003</v>
      </c>
      <c r="D626" t="s">
        <v>286</v>
      </c>
      <c r="E626">
        <v>-5.0142407760000003</v>
      </c>
      <c r="G626" s="35"/>
      <c r="H626" t="s">
        <v>13</v>
      </c>
      <c r="I626">
        <v>-5.1279557760000003</v>
      </c>
      <c r="K626" t="str">
        <f t="array" ref="K626:O627">TRANSPOSE(H626:I630)</f>
        <v>PT</v>
      </c>
      <c r="L626" t="str">
        <v>car</v>
      </c>
      <c r="M626" t="str">
        <v>bike</v>
      </c>
      <c r="N626" t="str">
        <v>tele</v>
      </c>
      <c r="O626" t="str">
        <v>walk</v>
      </c>
      <c r="R626">
        <f t="array" ref="R626:V626">TRANSPOSE(I626:I630)</f>
        <v>-5.1279557760000003</v>
      </c>
      <c r="S626">
        <v>0</v>
      </c>
      <c r="T626">
        <v>0.47145213219999998</v>
      </c>
      <c r="U626">
        <v>-32.713625739999998</v>
      </c>
      <c r="V626">
        <v>-0.96095186830000001</v>
      </c>
    </row>
    <row r="627" spans="1:22" x14ac:dyDescent="0.2">
      <c r="A627" t="s">
        <v>287</v>
      </c>
      <c r="B627">
        <v>0</v>
      </c>
      <c r="D627" t="s">
        <v>287</v>
      </c>
      <c r="E627">
        <v>0</v>
      </c>
      <c r="G627" s="35"/>
      <c r="H627" t="s">
        <v>115</v>
      </c>
      <c r="I627">
        <v>0</v>
      </c>
      <c r="K627">
        <v>-5.1279557760000003</v>
      </c>
      <c r="L627">
        <v>0</v>
      </c>
      <c r="M627">
        <v>0.47145213219999998</v>
      </c>
      <c r="N627">
        <v>-32.713625739999998</v>
      </c>
      <c r="O627">
        <v>-0.96095186830000001</v>
      </c>
    </row>
    <row r="628" spans="1:22" x14ac:dyDescent="0.2">
      <c r="A628" t="s">
        <v>288</v>
      </c>
      <c r="B628">
        <v>0.47145213219999998</v>
      </c>
      <c r="D628" t="s">
        <v>288</v>
      </c>
      <c r="E628">
        <v>0.58516713220000005</v>
      </c>
      <c r="G628" s="35"/>
      <c r="H628" t="s">
        <v>116</v>
      </c>
      <c r="I628">
        <v>0.47145213219999998</v>
      </c>
    </row>
    <row r="629" spans="1:22" x14ac:dyDescent="0.2">
      <c r="A629" t="s">
        <v>289</v>
      </c>
      <c r="B629">
        <v>-32.713625739999998</v>
      </c>
      <c r="D629" t="s">
        <v>289</v>
      </c>
      <c r="E629">
        <v>-33.665439800000001</v>
      </c>
      <c r="G629" s="35"/>
      <c r="H629" t="s">
        <v>292</v>
      </c>
      <c r="I629">
        <v>-32.713625739999998</v>
      </c>
    </row>
    <row r="630" spans="1:22" x14ac:dyDescent="0.2">
      <c r="A630" t="s">
        <v>290</v>
      </c>
      <c r="B630">
        <v>-0.96095186830000001</v>
      </c>
      <c r="D630" t="s">
        <v>290</v>
      </c>
      <c r="E630">
        <v>-0.8472368683</v>
      </c>
      <c r="G630" s="35"/>
      <c r="H630" t="s">
        <v>254</v>
      </c>
      <c r="I630">
        <v>-0.96095186830000001</v>
      </c>
    </row>
    <row r="631" spans="1:22" x14ac:dyDescent="0.2">
      <c r="A631" s="120">
        <v>3.75</v>
      </c>
      <c r="D631" s="120">
        <v>0.41666666666666669</v>
      </c>
      <c r="G631" s="35">
        <v>90</v>
      </c>
    </row>
    <row r="632" spans="1:22" x14ac:dyDescent="0.2">
      <c r="A632" t="s">
        <v>15</v>
      </c>
      <c r="D632" t="s">
        <v>15</v>
      </c>
      <c r="G632" s="35"/>
    </row>
    <row r="633" spans="1:22" x14ac:dyDescent="0.2">
      <c r="A633" t="s">
        <v>286</v>
      </c>
      <c r="B633">
        <v>-3.3942869400000002</v>
      </c>
      <c r="D633" t="s">
        <v>286</v>
      </c>
      <c r="E633">
        <v>-3.1182469400000001</v>
      </c>
      <c r="G633" s="35"/>
      <c r="H633" t="s">
        <v>13</v>
      </c>
      <c r="I633">
        <v>-3.3942869400000002</v>
      </c>
      <c r="K633" t="str">
        <f t="array" ref="K633:O634">TRANSPOSE(H633:I637)</f>
        <v>PT</v>
      </c>
      <c r="L633" t="str">
        <v>car</v>
      </c>
      <c r="M633" t="str">
        <v>bike</v>
      </c>
      <c r="N633" t="str">
        <v>tele</v>
      </c>
      <c r="O633" t="str">
        <v>walk</v>
      </c>
      <c r="R633">
        <f t="array" ref="R633:V633">TRANSPOSE(I633:I637)</f>
        <v>-3.3942869400000002</v>
      </c>
      <c r="S633">
        <v>0</v>
      </c>
      <c r="T633">
        <v>2.3625718080000002</v>
      </c>
      <c r="U633">
        <v>-35.521797820000003</v>
      </c>
      <c r="V633">
        <v>-4.7099413769999998</v>
      </c>
    </row>
    <row r="634" spans="1:22" x14ac:dyDescent="0.2">
      <c r="A634" t="s">
        <v>287</v>
      </c>
      <c r="B634">
        <v>0</v>
      </c>
      <c r="D634" t="s">
        <v>287</v>
      </c>
      <c r="E634">
        <v>0</v>
      </c>
      <c r="G634" s="35"/>
      <c r="H634" t="s">
        <v>115</v>
      </c>
      <c r="I634">
        <v>0</v>
      </c>
      <c r="K634">
        <v>-3.3942869400000002</v>
      </c>
      <c r="L634">
        <v>0</v>
      </c>
      <c r="M634">
        <v>2.3625718080000002</v>
      </c>
      <c r="N634">
        <v>-35.521797820000003</v>
      </c>
      <c r="O634">
        <v>-4.7099413769999998</v>
      </c>
    </row>
    <row r="635" spans="1:22" x14ac:dyDescent="0.2">
      <c r="A635" t="s">
        <v>288</v>
      </c>
      <c r="B635">
        <v>2.3625718080000002</v>
      </c>
      <c r="D635" t="s">
        <v>288</v>
      </c>
      <c r="E635">
        <v>2.6386118079999998</v>
      </c>
      <c r="G635" s="35"/>
      <c r="H635" t="s">
        <v>116</v>
      </c>
      <c r="I635">
        <v>2.3625718080000002</v>
      </c>
    </row>
    <row r="636" spans="1:22" x14ac:dyDescent="0.2">
      <c r="A636" t="s">
        <v>289</v>
      </c>
      <c r="B636">
        <v>-35.521797820000003</v>
      </c>
      <c r="D636" t="s">
        <v>289</v>
      </c>
      <c r="E636">
        <v>-34.654690289999998</v>
      </c>
      <c r="G636" s="35"/>
      <c r="H636" t="s">
        <v>292</v>
      </c>
      <c r="I636">
        <v>-35.521797820000003</v>
      </c>
    </row>
    <row r="637" spans="1:22" x14ac:dyDescent="0.2">
      <c r="A637" t="s">
        <v>290</v>
      </c>
      <c r="B637">
        <v>-4.7099413769999998</v>
      </c>
      <c r="D637" t="s">
        <v>290</v>
      </c>
      <c r="E637">
        <v>-4.4339013769999998</v>
      </c>
      <c r="G637" s="35"/>
      <c r="H637" t="s">
        <v>254</v>
      </c>
      <c r="I637">
        <v>-4.7099413769999998</v>
      </c>
    </row>
    <row r="638" spans="1:22" x14ac:dyDescent="0.2">
      <c r="A638" s="120">
        <v>3.7916666666666665</v>
      </c>
      <c r="D638" s="120">
        <v>0.45833333333333331</v>
      </c>
      <c r="G638" s="35">
        <v>91</v>
      </c>
    </row>
    <row r="639" spans="1:22" x14ac:dyDescent="0.2">
      <c r="A639" t="s">
        <v>15</v>
      </c>
      <c r="D639" t="s">
        <v>15</v>
      </c>
      <c r="G639" s="35"/>
    </row>
    <row r="640" spans="1:22" x14ac:dyDescent="0.2">
      <c r="A640" t="s">
        <v>286</v>
      </c>
      <c r="B640">
        <v>-2.3449642690000001</v>
      </c>
      <c r="D640" t="s">
        <v>286</v>
      </c>
      <c r="E640">
        <v>-1.9477942690000001</v>
      </c>
      <c r="G640" s="35"/>
      <c r="H640" t="s">
        <v>13</v>
      </c>
      <c r="I640">
        <v>-2.3449642690000001</v>
      </c>
      <c r="K640" t="str">
        <f t="array" ref="K640:O641">TRANSPOSE(H640:I644)</f>
        <v>PT</v>
      </c>
      <c r="L640" t="str">
        <v>car</v>
      </c>
      <c r="M640" t="str">
        <v>bike</v>
      </c>
      <c r="N640" t="str">
        <v>tele</v>
      </c>
      <c r="O640" t="str">
        <v>walk</v>
      </c>
      <c r="R640">
        <f t="array" ref="R640:V640">TRANSPOSE(I640:I644)</f>
        <v>-2.3449642690000001</v>
      </c>
      <c r="S640">
        <v>0</v>
      </c>
      <c r="T640">
        <v>8.7611906079999997</v>
      </c>
      <c r="U640">
        <v>-36.626381189999996</v>
      </c>
      <c r="V640">
        <v>-7.7296875590000003</v>
      </c>
    </row>
    <row r="641" spans="1:22" x14ac:dyDescent="0.2">
      <c r="A641" t="s">
        <v>287</v>
      </c>
      <c r="B641">
        <v>0</v>
      </c>
      <c r="D641" t="s">
        <v>287</v>
      </c>
      <c r="E641">
        <v>0</v>
      </c>
      <c r="G641" s="35"/>
      <c r="H641" t="s">
        <v>115</v>
      </c>
      <c r="I641">
        <v>0</v>
      </c>
      <c r="K641">
        <v>-2.3449642690000001</v>
      </c>
      <c r="L641">
        <v>0</v>
      </c>
      <c r="M641">
        <v>8.7611906079999997</v>
      </c>
      <c r="N641">
        <v>-36.626381189999996</v>
      </c>
      <c r="O641">
        <v>-7.7296875590000003</v>
      </c>
    </row>
    <row r="642" spans="1:22" x14ac:dyDescent="0.2">
      <c r="A642" t="s">
        <v>288</v>
      </c>
      <c r="B642">
        <v>8.7611906079999997</v>
      </c>
      <c r="D642" t="s">
        <v>288</v>
      </c>
      <c r="E642">
        <v>9.1583606080000006</v>
      </c>
      <c r="G642" s="35"/>
      <c r="H642" t="s">
        <v>116</v>
      </c>
      <c r="I642">
        <v>8.7611906079999997</v>
      </c>
    </row>
    <row r="643" spans="1:22" x14ac:dyDescent="0.2">
      <c r="A643" t="s">
        <v>289</v>
      </c>
      <c r="B643">
        <v>-36.626381189999996</v>
      </c>
      <c r="D643" t="s">
        <v>289</v>
      </c>
      <c r="E643">
        <v>-28.920095790000001</v>
      </c>
      <c r="G643" s="35"/>
      <c r="H643" t="s">
        <v>292</v>
      </c>
      <c r="I643">
        <v>-36.626381189999996</v>
      </c>
    </row>
    <row r="644" spans="1:22" x14ac:dyDescent="0.2">
      <c r="A644" t="s">
        <v>290</v>
      </c>
      <c r="B644">
        <v>-7.7296875590000003</v>
      </c>
      <c r="D644" t="s">
        <v>290</v>
      </c>
      <c r="E644">
        <v>-7.3325175590000002</v>
      </c>
      <c r="G644" s="35"/>
      <c r="H644" t="s">
        <v>254</v>
      </c>
      <c r="I644">
        <v>-7.7296875590000003</v>
      </c>
    </row>
    <row r="645" spans="1:22" x14ac:dyDescent="0.2">
      <c r="A645" s="120">
        <v>3.8333333333333335</v>
      </c>
      <c r="D645" s="120">
        <v>0.5</v>
      </c>
      <c r="G645" s="35">
        <v>92</v>
      </c>
    </row>
    <row r="646" spans="1:22" x14ac:dyDescent="0.2">
      <c r="A646" t="s">
        <v>15</v>
      </c>
      <c r="D646" t="s">
        <v>15</v>
      </c>
      <c r="G646" s="35"/>
    </row>
    <row r="647" spans="1:22" x14ac:dyDescent="0.2">
      <c r="A647" t="s">
        <v>286</v>
      </c>
      <c r="B647">
        <v>-4.5350751880000004</v>
      </c>
      <c r="D647" t="s">
        <v>286</v>
      </c>
      <c r="E647">
        <v>-3.638903939</v>
      </c>
      <c r="G647" s="35"/>
      <c r="H647" t="s">
        <v>13</v>
      </c>
      <c r="I647">
        <v>-4.5350751880000004</v>
      </c>
      <c r="K647" t="str">
        <f t="array" ref="K647:O648">TRANSPOSE(H647:I651)</f>
        <v>PT</v>
      </c>
      <c r="L647" t="str">
        <v>car</v>
      </c>
      <c r="M647" t="str">
        <v>bike</v>
      </c>
      <c r="N647" t="str">
        <v>tele</v>
      </c>
      <c r="O647" t="str">
        <v>walk</v>
      </c>
      <c r="R647">
        <f t="array" ref="R647:V647">TRANSPOSE(I647:I651)</f>
        <v>-4.5350751880000004</v>
      </c>
      <c r="S647">
        <v>0</v>
      </c>
      <c r="T647">
        <v>1.7452823740000001</v>
      </c>
      <c r="U647">
        <v>-13.195397610000001</v>
      </c>
      <c r="V647">
        <v>-13.164968399999999</v>
      </c>
    </row>
    <row r="648" spans="1:22" x14ac:dyDescent="0.2">
      <c r="A648" t="s">
        <v>287</v>
      </c>
      <c r="B648">
        <v>0</v>
      </c>
      <c r="D648" t="s">
        <v>287</v>
      </c>
      <c r="E648">
        <v>0</v>
      </c>
      <c r="G648" s="35"/>
      <c r="H648" t="s">
        <v>115</v>
      </c>
      <c r="I648">
        <v>0</v>
      </c>
      <c r="K648">
        <v>-4.5350751880000004</v>
      </c>
      <c r="L648">
        <v>0</v>
      </c>
      <c r="M648">
        <v>1.7452823740000001</v>
      </c>
      <c r="N648">
        <v>-13.195397610000001</v>
      </c>
      <c r="O648">
        <v>-13.164968399999999</v>
      </c>
    </row>
    <row r="649" spans="1:22" x14ac:dyDescent="0.2">
      <c r="A649" t="s">
        <v>288</v>
      </c>
      <c r="B649">
        <v>1.7452823740000001</v>
      </c>
      <c r="D649" t="s">
        <v>288</v>
      </c>
      <c r="E649">
        <v>38.177549310000003</v>
      </c>
      <c r="G649" s="35"/>
      <c r="H649" t="s">
        <v>116</v>
      </c>
      <c r="I649">
        <v>1.7452823740000001</v>
      </c>
    </row>
    <row r="650" spans="1:22" x14ac:dyDescent="0.2">
      <c r="A650" t="s">
        <v>289</v>
      </c>
      <c r="B650">
        <v>-13.195397610000001</v>
      </c>
      <c r="D650" t="s">
        <v>289</v>
      </c>
      <c r="E650">
        <v>-41.598971910000003</v>
      </c>
      <c r="G650" s="35"/>
      <c r="H650" t="s">
        <v>292</v>
      </c>
      <c r="I650">
        <v>-13.195397610000001</v>
      </c>
    </row>
    <row r="651" spans="1:22" x14ac:dyDescent="0.2">
      <c r="A651" t="s">
        <v>290</v>
      </c>
      <c r="B651">
        <v>-13.164968399999999</v>
      </c>
      <c r="D651" t="s">
        <v>290</v>
      </c>
      <c r="E651">
        <v>-15.51184377</v>
      </c>
      <c r="G651" s="35"/>
      <c r="H651" t="s">
        <v>254</v>
      </c>
      <c r="I651">
        <v>-13.164968399999999</v>
      </c>
    </row>
    <row r="652" spans="1:22" x14ac:dyDescent="0.2">
      <c r="A652" s="120">
        <v>3.875</v>
      </c>
      <c r="D652" s="120">
        <v>0.54166666666666663</v>
      </c>
      <c r="G652" s="35">
        <v>93</v>
      </c>
    </row>
    <row r="653" spans="1:22" x14ac:dyDescent="0.2">
      <c r="A653" t="s">
        <v>15</v>
      </c>
      <c r="D653" t="s">
        <v>15</v>
      </c>
      <c r="G653" s="35"/>
    </row>
    <row r="654" spans="1:22" x14ac:dyDescent="0.2">
      <c r="A654" t="s">
        <v>286</v>
      </c>
      <c r="B654">
        <v>-6.4930066560000004</v>
      </c>
      <c r="D654" t="s">
        <v>286</v>
      </c>
      <c r="E654">
        <v>-6.4660916559999997</v>
      </c>
      <c r="G654" s="35"/>
      <c r="H654" t="s">
        <v>13</v>
      </c>
      <c r="I654">
        <v>-6.4930066560000004</v>
      </c>
      <c r="K654" t="str">
        <f t="array" ref="K654:O655">TRANSPOSE(H654:I658)</f>
        <v>PT</v>
      </c>
      <c r="L654" t="str">
        <v>car</v>
      </c>
      <c r="M654" t="str">
        <v>bike</v>
      </c>
      <c r="N654" t="str">
        <v>tele</v>
      </c>
      <c r="O654" t="str">
        <v>walk</v>
      </c>
      <c r="R654">
        <f t="array" ref="R654:V654">TRANSPOSE(I654:I658)</f>
        <v>-6.4930066560000004</v>
      </c>
      <c r="S654">
        <v>0</v>
      </c>
      <c r="T654">
        <v>0.1494828003</v>
      </c>
      <c r="U654">
        <v>-33.289855879999998</v>
      </c>
      <c r="V654">
        <v>-2.0540731760000002</v>
      </c>
    </row>
    <row r="655" spans="1:22" x14ac:dyDescent="0.2">
      <c r="A655" t="s">
        <v>287</v>
      </c>
      <c r="B655">
        <v>0</v>
      </c>
      <c r="D655" t="s">
        <v>287</v>
      </c>
      <c r="E655">
        <v>0</v>
      </c>
      <c r="G655" s="35"/>
      <c r="H655" t="s">
        <v>115</v>
      </c>
      <c r="I655">
        <v>0</v>
      </c>
      <c r="K655">
        <v>-6.4930066560000004</v>
      </c>
      <c r="L655">
        <v>0</v>
      </c>
      <c r="M655">
        <v>0.1494828003</v>
      </c>
      <c r="N655">
        <v>-33.289855879999998</v>
      </c>
      <c r="O655">
        <v>-2.0540731760000002</v>
      </c>
    </row>
    <row r="656" spans="1:22" x14ac:dyDescent="0.2">
      <c r="A656" t="s">
        <v>288</v>
      </c>
      <c r="B656">
        <v>0.1494828003</v>
      </c>
      <c r="D656" t="s">
        <v>288</v>
      </c>
      <c r="E656">
        <v>0.17639780029999999</v>
      </c>
      <c r="G656" s="35"/>
      <c r="H656" t="s">
        <v>116</v>
      </c>
      <c r="I656">
        <v>0.1494828003</v>
      </c>
    </row>
    <row r="657" spans="1:22" x14ac:dyDescent="0.2">
      <c r="A657" t="s">
        <v>289</v>
      </c>
      <c r="B657">
        <v>-33.289855879999998</v>
      </c>
      <c r="D657" t="s">
        <v>289</v>
      </c>
      <c r="E657">
        <v>-32.89928682</v>
      </c>
      <c r="G657" s="35"/>
      <c r="H657" t="s">
        <v>292</v>
      </c>
      <c r="I657">
        <v>-33.289855879999998</v>
      </c>
    </row>
    <row r="658" spans="1:22" x14ac:dyDescent="0.2">
      <c r="A658" t="s">
        <v>290</v>
      </c>
      <c r="B658">
        <v>-2.0540731760000002</v>
      </c>
      <c r="D658" t="s">
        <v>290</v>
      </c>
      <c r="E658">
        <v>-2.0271581759999999</v>
      </c>
      <c r="G658" s="35"/>
      <c r="H658" t="s">
        <v>254</v>
      </c>
      <c r="I658">
        <v>-2.0540731760000002</v>
      </c>
    </row>
    <row r="659" spans="1:22" x14ac:dyDescent="0.2">
      <c r="A659" s="120">
        <v>3.9166666666666665</v>
      </c>
      <c r="D659" s="120">
        <v>0.58333333333333337</v>
      </c>
      <c r="G659" s="35">
        <v>94</v>
      </c>
    </row>
    <row r="660" spans="1:22" x14ac:dyDescent="0.2">
      <c r="A660" t="s">
        <v>15</v>
      </c>
      <c r="D660" t="s">
        <v>15</v>
      </c>
      <c r="G660" s="35"/>
    </row>
    <row r="661" spans="1:22" x14ac:dyDescent="0.2">
      <c r="A661" t="s">
        <v>286</v>
      </c>
      <c r="B661">
        <v>-3.9002686660000001</v>
      </c>
      <c r="D661" t="s">
        <v>286</v>
      </c>
      <c r="E661">
        <v>-3.8349286660000002</v>
      </c>
      <c r="G661" s="35"/>
      <c r="H661" t="s">
        <v>13</v>
      </c>
      <c r="I661">
        <v>-3.9002686660000001</v>
      </c>
      <c r="K661" t="str">
        <f t="array" ref="K661:O662">TRANSPOSE(H661:I665)</f>
        <v>PT</v>
      </c>
      <c r="L661" t="str">
        <v>car</v>
      </c>
      <c r="M661" t="str">
        <v>bike</v>
      </c>
      <c r="N661" t="str">
        <v>tele</v>
      </c>
      <c r="O661" t="str">
        <v>walk</v>
      </c>
      <c r="R661">
        <f t="array" ref="R661:V661">TRANSPOSE(I661:I665)</f>
        <v>-3.9002686660000001</v>
      </c>
      <c r="S661">
        <v>0</v>
      </c>
      <c r="T661">
        <v>1.5418678320000001</v>
      </c>
      <c r="U661">
        <v>-33.498163300000002</v>
      </c>
      <c r="V661">
        <v>-33.079778599999997</v>
      </c>
    </row>
    <row r="662" spans="1:22" x14ac:dyDescent="0.2">
      <c r="A662" t="s">
        <v>287</v>
      </c>
      <c r="B662">
        <v>0</v>
      </c>
      <c r="D662" t="s">
        <v>287</v>
      </c>
      <c r="E662">
        <v>0</v>
      </c>
      <c r="G662" s="35"/>
      <c r="H662" t="s">
        <v>115</v>
      </c>
      <c r="I662">
        <v>0</v>
      </c>
      <c r="K662">
        <v>-3.9002686660000001</v>
      </c>
      <c r="L662">
        <v>0</v>
      </c>
      <c r="M662">
        <v>1.5418678320000001</v>
      </c>
      <c r="N662">
        <v>-33.498163300000002</v>
      </c>
      <c r="O662">
        <v>-33.079778599999997</v>
      </c>
    </row>
    <row r="663" spans="1:22" x14ac:dyDescent="0.2">
      <c r="A663" t="s">
        <v>288</v>
      </c>
      <c r="B663">
        <v>1.5418678320000001</v>
      </c>
      <c r="D663" t="s">
        <v>288</v>
      </c>
      <c r="E663">
        <v>1.6072078320000001</v>
      </c>
      <c r="G663" s="35"/>
      <c r="H663" t="s">
        <v>116</v>
      </c>
      <c r="I663">
        <v>1.5418678320000001</v>
      </c>
    </row>
    <row r="664" spans="1:22" x14ac:dyDescent="0.2">
      <c r="A664" t="s">
        <v>289</v>
      </c>
      <c r="B664">
        <v>-33.498163300000002</v>
      </c>
      <c r="D664" t="s">
        <v>289</v>
      </c>
      <c r="E664">
        <v>-33.820741650000002</v>
      </c>
      <c r="G664" s="35"/>
      <c r="H664" t="s">
        <v>292</v>
      </c>
      <c r="I664">
        <v>-33.498163300000002</v>
      </c>
    </row>
    <row r="665" spans="1:22" x14ac:dyDescent="0.2">
      <c r="A665" t="s">
        <v>290</v>
      </c>
      <c r="B665">
        <v>-33.079778599999997</v>
      </c>
      <c r="D665" t="s">
        <v>290</v>
      </c>
      <c r="E665">
        <v>-33.39129758</v>
      </c>
      <c r="G665" s="35"/>
      <c r="H665" t="s">
        <v>254</v>
      </c>
      <c r="I665">
        <v>-33.079778599999997</v>
      </c>
    </row>
    <row r="666" spans="1:22" x14ac:dyDescent="0.2">
      <c r="A666" s="120">
        <v>3.9583333333333335</v>
      </c>
      <c r="D666" s="120">
        <v>0.625</v>
      </c>
      <c r="G666" s="35">
        <v>95</v>
      </c>
    </row>
    <row r="667" spans="1:22" x14ac:dyDescent="0.2">
      <c r="A667" t="s">
        <v>15</v>
      </c>
      <c r="D667" t="s">
        <v>15</v>
      </c>
      <c r="G667" s="35"/>
    </row>
    <row r="668" spans="1:22" x14ac:dyDescent="0.2">
      <c r="A668" t="s">
        <v>286</v>
      </c>
      <c r="B668">
        <v>-3.6105430310000002</v>
      </c>
      <c r="D668" t="s">
        <v>286</v>
      </c>
      <c r="E668">
        <v>-3.5165330300000002</v>
      </c>
      <c r="G668" s="35"/>
      <c r="H668" t="s">
        <v>13</v>
      </c>
      <c r="I668">
        <v>-3.6105430310000002</v>
      </c>
      <c r="K668" t="str">
        <f t="array" ref="K668:O669">TRANSPOSE(H668:I672)</f>
        <v>PT</v>
      </c>
      <c r="L668" t="str">
        <v>car</v>
      </c>
      <c r="M668" t="str">
        <v>bike</v>
      </c>
      <c r="N668" t="str">
        <v>tele</v>
      </c>
      <c r="O668" t="str">
        <v>walk</v>
      </c>
      <c r="R668">
        <f t="array" ref="R668:V668">TRANSPOSE(I668:I672)</f>
        <v>-3.6105430310000002</v>
      </c>
      <c r="S668">
        <v>0</v>
      </c>
      <c r="T668">
        <v>5.9465894749999997</v>
      </c>
      <c r="U668">
        <v>-28.670933040000001</v>
      </c>
      <c r="V668">
        <v>-26.98842277</v>
      </c>
    </row>
    <row r="669" spans="1:22" x14ac:dyDescent="0.2">
      <c r="A669" t="s">
        <v>287</v>
      </c>
      <c r="B669">
        <v>0</v>
      </c>
      <c r="D669" t="s">
        <v>287</v>
      </c>
      <c r="E669">
        <v>0</v>
      </c>
      <c r="G669" s="35"/>
      <c r="H669" t="s">
        <v>115</v>
      </c>
      <c r="I669">
        <v>0</v>
      </c>
      <c r="K669">
        <v>-3.6105430310000002</v>
      </c>
      <c r="L669">
        <v>0</v>
      </c>
      <c r="M669">
        <v>5.9465894749999997</v>
      </c>
      <c r="N669">
        <v>-28.670933040000001</v>
      </c>
      <c r="O669">
        <v>-26.98842277</v>
      </c>
    </row>
    <row r="670" spans="1:22" x14ac:dyDescent="0.2">
      <c r="A670" t="s">
        <v>288</v>
      </c>
      <c r="B670">
        <v>5.9465894749999997</v>
      </c>
      <c r="D670" t="s">
        <v>288</v>
      </c>
      <c r="E670">
        <v>6.0405994759999997</v>
      </c>
      <c r="G670" s="35"/>
      <c r="H670" t="s">
        <v>116</v>
      </c>
      <c r="I670">
        <v>5.9465894749999997</v>
      </c>
    </row>
    <row r="671" spans="1:22" x14ac:dyDescent="0.2">
      <c r="A671" t="s">
        <v>289</v>
      </c>
      <c r="B671">
        <v>-28.670933040000001</v>
      </c>
      <c r="D671" t="s">
        <v>289</v>
      </c>
      <c r="E671">
        <v>-33.839478890000002</v>
      </c>
      <c r="G671" s="35"/>
      <c r="H671" t="s">
        <v>292</v>
      </c>
      <c r="I671">
        <v>-28.670933040000001</v>
      </c>
    </row>
    <row r="672" spans="1:22" x14ac:dyDescent="0.2">
      <c r="A672" t="s">
        <v>290</v>
      </c>
      <c r="B672">
        <v>-26.98842277</v>
      </c>
      <c r="D672" t="s">
        <v>290</v>
      </c>
      <c r="E672">
        <v>-33.972953199999999</v>
      </c>
      <c r="G672" s="35"/>
      <c r="H672" t="s">
        <v>254</v>
      </c>
      <c r="I672">
        <v>-26.98842277</v>
      </c>
    </row>
    <row r="673" spans="1:22" x14ac:dyDescent="0.2">
      <c r="A673" s="120">
        <v>4</v>
      </c>
      <c r="D673" s="120">
        <v>0.66666666666666663</v>
      </c>
      <c r="G673" s="35">
        <v>96</v>
      </c>
    </row>
    <row r="674" spans="1:22" x14ac:dyDescent="0.2">
      <c r="A674" t="s">
        <v>15</v>
      </c>
      <c r="D674" t="s">
        <v>15</v>
      </c>
      <c r="G674" s="35"/>
    </row>
    <row r="675" spans="1:22" x14ac:dyDescent="0.2">
      <c r="A675" t="s">
        <v>286</v>
      </c>
      <c r="B675">
        <v>-2.8717985860000002</v>
      </c>
      <c r="D675" t="s">
        <v>286</v>
      </c>
      <c r="E675">
        <v>-2.6032885860000001</v>
      </c>
      <c r="G675" s="35"/>
      <c r="H675" t="s">
        <v>13</v>
      </c>
      <c r="I675">
        <v>-2.8717985860000002</v>
      </c>
      <c r="K675" t="str">
        <f t="array" ref="K675:O676">TRANSPOSE(H675:I679)</f>
        <v>PT</v>
      </c>
      <c r="L675" t="str">
        <v>car</v>
      </c>
      <c r="M675" t="str">
        <v>bike</v>
      </c>
      <c r="N675" t="str">
        <v>tele</v>
      </c>
      <c r="O675" t="str">
        <v>walk</v>
      </c>
      <c r="R675">
        <f t="array" ref="R675:V675">TRANSPOSE(I675:I679)</f>
        <v>-2.8717985860000002</v>
      </c>
      <c r="S675">
        <v>0</v>
      </c>
      <c r="T675">
        <v>1.000339214</v>
      </c>
      <c r="U675">
        <v>-37.427865539999999</v>
      </c>
      <c r="V675">
        <v>-31.479560769999999</v>
      </c>
    </row>
    <row r="676" spans="1:22" x14ac:dyDescent="0.2">
      <c r="A676" t="s">
        <v>287</v>
      </c>
      <c r="B676">
        <v>0</v>
      </c>
      <c r="D676" t="s">
        <v>287</v>
      </c>
      <c r="E676">
        <v>0</v>
      </c>
      <c r="G676" s="35"/>
      <c r="H676" t="s">
        <v>115</v>
      </c>
      <c r="I676">
        <v>0</v>
      </c>
      <c r="K676">
        <v>-2.8717985860000002</v>
      </c>
      <c r="L676">
        <v>0</v>
      </c>
      <c r="M676">
        <v>1.000339214</v>
      </c>
      <c r="N676">
        <v>-37.427865539999999</v>
      </c>
      <c r="O676">
        <v>-31.479560769999999</v>
      </c>
    </row>
    <row r="677" spans="1:22" x14ac:dyDescent="0.2">
      <c r="A677" t="s">
        <v>288</v>
      </c>
      <c r="B677">
        <v>1.000339214</v>
      </c>
      <c r="D677" t="s">
        <v>288</v>
      </c>
      <c r="E677">
        <v>3.2755393310000001</v>
      </c>
      <c r="G677" s="35"/>
      <c r="H677" t="s">
        <v>116</v>
      </c>
      <c r="I677">
        <v>1.000339214</v>
      </c>
    </row>
    <row r="678" spans="1:22" x14ac:dyDescent="0.2">
      <c r="A678" t="s">
        <v>289</v>
      </c>
      <c r="B678">
        <v>-37.427865539999999</v>
      </c>
      <c r="D678" t="s">
        <v>289</v>
      </c>
      <c r="E678">
        <v>-35.945740219999998</v>
      </c>
      <c r="G678" s="35"/>
      <c r="H678" t="s">
        <v>292</v>
      </c>
      <c r="I678">
        <v>-37.427865539999999</v>
      </c>
    </row>
    <row r="679" spans="1:22" x14ac:dyDescent="0.2">
      <c r="A679" t="s">
        <v>290</v>
      </c>
      <c r="B679">
        <v>-31.479560769999999</v>
      </c>
      <c r="D679" t="s">
        <v>290</v>
      </c>
      <c r="E679">
        <v>-31.359046710000001</v>
      </c>
      <c r="G679" s="35"/>
      <c r="H679" t="s">
        <v>254</v>
      </c>
      <c r="I679">
        <v>-31.479560769999999</v>
      </c>
    </row>
    <row r="680" spans="1:22" x14ac:dyDescent="0.2">
      <c r="A680" s="120">
        <v>4.041666666666667</v>
      </c>
      <c r="D680" s="120">
        <v>0.70833333333333337</v>
      </c>
      <c r="G680" s="35">
        <v>97</v>
      </c>
    </row>
    <row r="681" spans="1:22" x14ac:dyDescent="0.2">
      <c r="A681" t="s">
        <v>15</v>
      </c>
      <c r="D681" t="s">
        <v>15</v>
      </c>
      <c r="G681" s="35"/>
    </row>
    <row r="682" spans="1:22" x14ac:dyDescent="0.2">
      <c r="A682" t="s">
        <v>286</v>
      </c>
      <c r="B682">
        <v>-4.9187800169999996</v>
      </c>
      <c r="D682" t="s">
        <v>286</v>
      </c>
      <c r="E682">
        <v>-4.8730250169999998</v>
      </c>
      <c r="G682" s="35"/>
      <c r="H682" t="s">
        <v>13</v>
      </c>
      <c r="I682">
        <v>-4.9187800169999996</v>
      </c>
      <c r="K682" t="str">
        <f t="array" ref="K682:O683">TRANSPOSE(H682:I686)</f>
        <v>PT</v>
      </c>
      <c r="L682" t="str">
        <v>car</v>
      </c>
      <c r="M682" t="str">
        <v>bike</v>
      </c>
      <c r="N682" t="str">
        <v>tele</v>
      </c>
      <c r="O682" t="str">
        <v>walk</v>
      </c>
      <c r="R682">
        <f t="array" ref="R682:V682">TRANSPOSE(I682:I686)</f>
        <v>-4.9187800169999996</v>
      </c>
      <c r="S682">
        <v>0</v>
      </c>
      <c r="T682">
        <v>-0.1235424323</v>
      </c>
      <c r="U682">
        <v>-34.109598830000003</v>
      </c>
      <c r="V682">
        <v>-2.408971969</v>
      </c>
    </row>
    <row r="683" spans="1:22" x14ac:dyDescent="0.2">
      <c r="A683" t="s">
        <v>287</v>
      </c>
      <c r="B683">
        <v>0</v>
      </c>
      <c r="D683" t="s">
        <v>287</v>
      </c>
      <c r="E683">
        <v>0</v>
      </c>
      <c r="G683" s="35"/>
      <c r="H683" t="s">
        <v>115</v>
      </c>
      <c r="I683">
        <v>0</v>
      </c>
      <c r="K683">
        <v>-4.9187800169999996</v>
      </c>
      <c r="L683">
        <v>0</v>
      </c>
      <c r="M683">
        <v>-0.1235424323</v>
      </c>
      <c r="N683">
        <v>-34.109598830000003</v>
      </c>
      <c r="O683">
        <v>-2.408971969</v>
      </c>
    </row>
    <row r="684" spans="1:22" x14ac:dyDescent="0.2">
      <c r="A684" t="s">
        <v>288</v>
      </c>
      <c r="B684">
        <v>-0.1235424323</v>
      </c>
      <c r="D684" t="s">
        <v>288</v>
      </c>
      <c r="E684">
        <v>-7.7787432259999997E-2</v>
      </c>
      <c r="G684" s="35"/>
      <c r="H684" t="s">
        <v>116</v>
      </c>
      <c r="I684">
        <v>-0.1235424323</v>
      </c>
    </row>
    <row r="685" spans="1:22" x14ac:dyDescent="0.2">
      <c r="A685" t="s">
        <v>289</v>
      </c>
      <c r="B685">
        <v>-34.109598830000003</v>
      </c>
      <c r="D685" t="s">
        <v>289</v>
      </c>
      <c r="E685">
        <v>-31.32859998</v>
      </c>
      <c r="G685" s="35"/>
      <c r="H685" t="s">
        <v>292</v>
      </c>
      <c r="I685">
        <v>-34.109598830000003</v>
      </c>
    </row>
    <row r="686" spans="1:22" x14ac:dyDescent="0.2">
      <c r="A686" t="s">
        <v>290</v>
      </c>
      <c r="B686">
        <v>-2.408971969</v>
      </c>
      <c r="D686" t="s">
        <v>290</v>
      </c>
      <c r="E686">
        <v>-2.3632169689999998</v>
      </c>
      <c r="G686" s="35"/>
      <c r="H686" t="s">
        <v>254</v>
      </c>
      <c r="I686">
        <v>-2.408971969</v>
      </c>
    </row>
    <row r="687" spans="1:22" x14ac:dyDescent="0.2">
      <c r="A687" s="120">
        <v>4.083333333333333</v>
      </c>
      <c r="D687" s="120">
        <v>0.75</v>
      </c>
      <c r="G687" s="35">
        <v>98</v>
      </c>
    </row>
    <row r="688" spans="1:22" x14ac:dyDescent="0.2">
      <c r="A688" t="s">
        <v>15</v>
      </c>
      <c r="D688" t="s">
        <v>15</v>
      </c>
      <c r="G688" s="35"/>
    </row>
    <row r="689" spans="1:22" x14ac:dyDescent="0.2">
      <c r="A689" t="s">
        <v>286</v>
      </c>
      <c r="B689">
        <v>-32.609787490000002</v>
      </c>
      <c r="D689" t="s">
        <v>286</v>
      </c>
      <c r="E689">
        <v>-32.314898210000003</v>
      </c>
      <c r="G689" s="35"/>
      <c r="H689" t="s">
        <v>13</v>
      </c>
      <c r="I689">
        <v>-32.609787490000002</v>
      </c>
      <c r="K689" t="str">
        <f t="array" ref="K689:O690">TRANSPOSE(H689:I693)</f>
        <v>PT</v>
      </c>
      <c r="L689" t="str">
        <v>car</v>
      </c>
      <c r="M689" t="str">
        <v>bike</v>
      </c>
      <c r="N689" t="str">
        <v>tele</v>
      </c>
      <c r="O689" t="str">
        <v>walk</v>
      </c>
      <c r="R689">
        <f t="array" ref="R689:V689">TRANSPOSE(I689:I693)</f>
        <v>-32.609787490000002</v>
      </c>
      <c r="S689">
        <v>0</v>
      </c>
      <c r="T689">
        <v>0.56706086980000003</v>
      </c>
      <c r="U689">
        <v>-34.561494549999999</v>
      </c>
      <c r="V689">
        <v>-35.914444879999998</v>
      </c>
    </row>
    <row r="690" spans="1:22" x14ac:dyDescent="0.2">
      <c r="A690" t="s">
        <v>287</v>
      </c>
      <c r="B690">
        <v>0</v>
      </c>
      <c r="D690" t="s">
        <v>287</v>
      </c>
      <c r="E690">
        <v>0</v>
      </c>
      <c r="G690" s="35"/>
      <c r="H690" t="s">
        <v>115</v>
      </c>
      <c r="I690">
        <v>0</v>
      </c>
      <c r="K690">
        <v>-32.609787490000002</v>
      </c>
      <c r="L690">
        <v>0</v>
      </c>
      <c r="M690">
        <v>0.56706086980000003</v>
      </c>
      <c r="N690">
        <v>-34.561494549999999</v>
      </c>
      <c r="O690">
        <v>-35.914444879999998</v>
      </c>
    </row>
    <row r="691" spans="1:22" x14ac:dyDescent="0.2">
      <c r="A691" t="s">
        <v>288</v>
      </c>
      <c r="B691">
        <v>0.56706086980000003</v>
      </c>
      <c r="D691" t="s">
        <v>288</v>
      </c>
      <c r="E691">
        <v>0.67813086980000004</v>
      </c>
      <c r="G691" s="35"/>
      <c r="H691" t="s">
        <v>116</v>
      </c>
      <c r="I691">
        <v>0.56706086980000003</v>
      </c>
    </row>
    <row r="692" spans="1:22" x14ac:dyDescent="0.2">
      <c r="A692" t="s">
        <v>289</v>
      </c>
      <c r="B692">
        <v>-34.561494549999999</v>
      </c>
      <c r="D692" t="s">
        <v>289</v>
      </c>
      <c r="E692">
        <v>-34.600182590000003</v>
      </c>
      <c r="G692" s="35"/>
      <c r="H692" t="s">
        <v>292</v>
      </c>
      <c r="I692">
        <v>-34.561494549999999</v>
      </c>
    </row>
    <row r="693" spans="1:22" x14ac:dyDescent="0.2">
      <c r="A693" t="s">
        <v>290</v>
      </c>
      <c r="B693">
        <v>-35.914444879999998</v>
      </c>
      <c r="D693" t="s">
        <v>290</v>
      </c>
      <c r="E693">
        <v>-34.695167830000003</v>
      </c>
      <c r="G693" s="35"/>
      <c r="H693" t="s">
        <v>254</v>
      </c>
      <c r="I693">
        <v>-35.914444879999998</v>
      </c>
    </row>
    <row r="694" spans="1:22" x14ac:dyDescent="0.2">
      <c r="A694" s="120">
        <v>4.125</v>
      </c>
      <c r="D694" s="120">
        <v>0.79166666666666663</v>
      </c>
      <c r="G694" s="35">
        <v>99</v>
      </c>
    </row>
    <row r="695" spans="1:22" x14ac:dyDescent="0.2">
      <c r="A695" t="s">
        <v>15</v>
      </c>
      <c r="D695" t="s">
        <v>15</v>
      </c>
      <c r="G695" s="35"/>
    </row>
    <row r="696" spans="1:22" x14ac:dyDescent="0.2">
      <c r="A696" t="s">
        <v>286</v>
      </c>
      <c r="B696">
        <v>-1.656315915</v>
      </c>
      <c r="D696" t="s">
        <v>286</v>
      </c>
      <c r="E696">
        <v>-1.496505915</v>
      </c>
      <c r="G696" s="35"/>
      <c r="H696" t="s">
        <v>13</v>
      </c>
      <c r="I696">
        <v>-1.656315915</v>
      </c>
      <c r="K696" t="str">
        <f t="array" ref="K696:O697">TRANSPOSE(H696:I700)</f>
        <v>PT</v>
      </c>
      <c r="L696" t="str">
        <v>car</v>
      </c>
      <c r="M696" t="str">
        <v>bike</v>
      </c>
      <c r="N696" t="str">
        <v>tele</v>
      </c>
      <c r="O696" t="str">
        <v>walk</v>
      </c>
      <c r="R696">
        <f t="array" ref="R696:V696">TRANSPOSE(I696:I700)</f>
        <v>-1.656315915</v>
      </c>
      <c r="S696">
        <v>0</v>
      </c>
      <c r="T696">
        <v>6.1203496599999996</v>
      </c>
      <c r="U696">
        <v>-36.030393709999998</v>
      </c>
      <c r="V696">
        <v>-35.700920349999997</v>
      </c>
    </row>
    <row r="697" spans="1:22" x14ac:dyDescent="0.2">
      <c r="A697" t="s">
        <v>287</v>
      </c>
      <c r="B697">
        <v>0</v>
      </c>
      <c r="D697" t="s">
        <v>287</v>
      </c>
      <c r="E697">
        <v>0</v>
      </c>
      <c r="G697" s="35"/>
      <c r="H697" t="s">
        <v>115</v>
      </c>
      <c r="I697">
        <v>0</v>
      </c>
      <c r="K697">
        <v>-1.656315915</v>
      </c>
      <c r="L697">
        <v>0</v>
      </c>
      <c r="M697">
        <v>6.1203496599999996</v>
      </c>
      <c r="N697">
        <v>-36.030393709999998</v>
      </c>
      <c r="O697">
        <v>-35.700920349999997</v>
      </c>
    </row>
    <row r="698" spans="1:22" x14ac:dyDescent="0.2">
      <c r="A698" t="s">
        <v>288</v>
      </c>
      <c r="B698">
        <v>6.1203496599999996</v>
      </c>
      <c r="D698" t="s">
        <v>288</v>
      </c>
      <c r="E698">
        <v>6.2801596599999998</v>
      </c>
      <c r="G698" s="35"/>
      <c r="H698" t="s">
        <v>116</v>
      </c>
      <c r="I698">
        <v>6.1203496599999996</v>
      </c>
    </row>
    <row r="699" spans="1:22" x14ac:dyDescent="0.2">
      <c r="A699" t="s">
        <v>289</v>
      </c>
      <c r="B699">
        <v>-36.030393709999998</v>
      </c>
      <c r="D699" t="s">
        <v>289</v>
      </c>
      <c r="E699">
        <v>-28.2918567</v>
      </c>
      <c r="G699" s="35"/>
      <c r="H699" t="s">
        <v>292</v>
      </c>
      <c r="I699">
        <v>-36.030393709999998</v>
      </c>
    </row>
    <row r="700" spans="1:22" x14ac:dyDescent="0.2">
      <c r="A700" t="s">
        <v>290</v>
      </c>
      <c r="B700">
        <v>-35.700920349999997</v>
      </c>
      <c r="D700" t="s">
        <v>290</v>
      </c>
      <c r="E700">
        <v>-27.377900690000001</v>
      </c>
      <c r="G700" s="35"/>
      <c r="H700" t="s">
        <v>254</v>
      </c>
      <c r="I700">
        <v>-35.700920349999997</v>
      </c>
    </row>
    <row r="701" spans="1:22" x14ac:dyDescent="0.2">
      <c r="A701" s="120">
        <v>4.166666666666667</v>
      </c>
      <c r="D701" s="120">
        <v>0.83333333333333337</v>
      </c>
      <c r="G701" s="35">
        <v>100</v>
      </c>
    </row>
    <row r="702" spans="1:22" x14ac:dyDescent="0.2">
      <c r="A702" t="s">
        <v>15</v>
      </c>
      <c r="D702" t="s">
        <v>15</v>
      </c>
      <c r="G702" s="35"/>
    </row>
    <row r="703" spans="1:22" x14ac:dyDescent="0.2">
      <c r="A703" t="s">
        <v>286</v>
      </c>
      <c r="B703">
        <v>-2.463503695</v>
      </c>
      <c r="D703" t="s">
        <v>286</v>
      </c>
      <c r="E703">
        <v>-2.0070536950000002</v>
      </c>
      <c r="G703" s="35"/>
      <c r="H703" t="s">
        <v>13</v>
      </c>
      <c r="I703">
        <v>-2.463503695</v>
      </c>
      <c r="K703" t="str">
        <f t="array" ref="K703:O704">TRANSPOSE(H703:I707)</f>
        <v>PT</v>
      </c>
      <c r="L703" t="str">
        <v>car</v>
      </c>
      <c r="M703" t="str">
        <v>bike</v>
      </c>
      <c r="N703" t="str">
        <v>tele</v>
      </c>
      <c r="O703" t="str">
        <v>walk</v>
      </c>
      <c r="R703">
        <f t="array" ref="R703:V703">TRANSPOSE(I703:I707)</f>
        <v>-2.463503695</v>
      </c>
      <c r="S703">
        <v>0</v>
      </c>
      <c r="T703">
        <v>2.5033204379999998</v>
      </c>
      <c r="U703">
        <v>-38.404136530000002</v>
      </c>
      <c r="V703">
        <v>-38.011988170000002</v>
      </c>
    </row>
    <row r="704" spans="1:22" x14ac:dyDescent="0.2">
      <c r="A704" t="s">
        <v>287</v>
      </c>
      <c r="B704">
        <v>0</v>
      </c>
      <c r="D704" t="s">
        <v>287</v>
      </c>
      <c r="E704">
        <v>0</v>
      </c>
      <c r="G704" s="35"/>
      <c r="H704" t="s">
        <v>115</v>
      </c>
      <c r="I704">
        <v>0</v>
      </c>
      <c r="K704">
        <v>-2.463503695</v>
      </c>
      <c r="L704">
        <v>0</v>
      </c>
      <c r="M704">
        <v>2.5033204379999998</v>
      </c>
      <c r="N704">
        <v>-38.404136530000002</v>
      </c>
      <c r="O704">
        <v>-38.011988170000002</v>
      </c>
    </row>
    <row r="705" spans="1:9" x14ac:dyDescent="0.2">
      <c r="A705" t="s">
        <v>288</v>
      </c>
      <c r="B705">
        <v>2.5033204379999998</v>
      </c>
      <c r="D705" t="s">
        <v>288</v>
      </c>
      <c r="E705">
        <v>2.6906328130000001</v>
      </c>
      <c r="G705" s="35"/>
      <c r="H705" t="s">
        <v>116</v>
      </c>
      <c r="I705">
        <v>2.5033204379999998</v>
      </c>
    </row>
    <row r="706" spans="1:9" x14ac:dyDescent="0.2">
      <c r="A706" t="s">
        <v>289</v>
      </c>
      <c r="B706">
        <v>-38.404136530000002</v>
      </c>
      <c r="D706" t="s">
        <v>289</v>
      </c>
      <c r="E706">
        <v>-38.760920659999996</v>
      </c>
      <c r="G706" s="35"/>
      <c r="H706" t="s">
        <v>292</v>
      </c>
      <c r="I706">
        <v>-38.404136530000002</v>
      </c>
    </row>
    <row r="707" spans="1:9" x14ac:dyDescent="0.2">
      <c r="A707" t="s">
        <v>290</v>
      </c>
      <c r="B707">
        <v>-38.011988170000002</v>
      </c>
      <c r="D707" t="s">
        <v>290</v>
      </c>
      <c r="E707">
        <v>-37.979023329999997</v>
      </c>
      <c r="G707" s="35"/>
      <c r="H707" t="s">
        <v>254</v>
      </c>
      <c r="I707">
        <v>-38.011988170000002</v>
      </c>
    </row>
    <row r="708" spans="1:9" x14ac:dyDescent="0.2">
      <c r="G708" s="35"/>
    </row>
    <row r="709" spans="1:9" x14ac:dyDescent="0.2">
      <c r="G709" s="35"/>
    </row>
    <row r="710" spans="1:9" x14ac:dyDescent="0.2">
      <c r="G710" s="35"/>
    </row>
    <row r="711" spans="1:9" x14ac:dyDescent="0.2">
      <c r="G711" s="35"/>
    </row>
    <row r="712" spans="1:9" x14ac:dyDescent="0.2">
      <c r="G712" s="3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EAAE-F018-4233-B7AA-BC6C6A5CDF28}">
  <dimension ref="A1:E100"/>
  <sheetViews>
    <sheetView topLeftCell="A34" workbookViewId="0">
      <selection sqref="A1:E100"/>
    </sheetView>
  </sheetViews>
  <sheetFormatPr baseColWidth="10" defaultColWidth="8.83203125" defaultRowHeight="15" x14ac:dyDescent="0.2"/>
  <sheetData>
    <row r="1" spans="1:5" x14ac:dyDescent="0.2">
      <c r="A1">
        <v>-0.95522757430000005</v>
      </c>
      <c r="B1">
        <v>0</v>
      </c>
      <c r="C1">
        <v>1.487136486</v>
      </c>
      <c r="D1">
        <v>-2.89993094</v>
      </c>
      <c r="E1">
        <v>-1.0591685639999999</v>
      </c>
    </row>
    <row r="2" spans="1:5" x14ac:dyDescent="0.2">
      <c r="A2">
        <v>-1.3108106500000001</v>
      </c>
      <c r="B2">
        <v>0</v>
      </c>
      <c r="C2">
        <v>2.2252479649999999</v>
      </c>
      <c r="D2">
        <v>-2.6405036279999998</v>
      </c>
      <c r="E2">
        <v>-5.981915903</v>
      </c>
    </row>
    <row r="3" spans="1:5" x14ac:dyDescent="0.2">
      <c r="A3">
        <v>-1.2340317599999999</v>
      </c>
      <c r="B3">
        <v>0</v>
      </c>
      <c r="C3">
        <v>3.7802884699999999</v>
      </c>
      <c r="D3">
        <v>-3.2253647779999999</v>
      </c>
      <c r="E3">
        <v>-8.0923892869999996</v>
      </c>
    </row>
    <row r="4" spans="1:5" x14ac:dyDescent="0.2">
      <c r="A4">
        <v>-1.9026791009999999</v>
      </c>
      <c r="B4">
        <v>0</v>
      </c>
      <c r="C4">
        <v>4.3635024629999997</v>
      </c>
      <c r="D4">
        <v>-4.5254174989999996</v>
      </c>
      <c r="E4">
        <v>-25.692141889999998</v>
      </c>
    </row>
    <row r="5" spans="1:5" x14ac:dyDescent="0.2">
      <c r="A5">
        <v>-0.89758813289999995</v>
      </c>
      <c r="B5">
        <v>0</v>
      </c>
      <c r="C5">
        <v>1.8713737459999999</v>
      </c>
      <c r="D5">
        <v>-3.0485923320000001</v>
      </c>
      <c r="E5">
        <v>-0.23669595299999999</v>
      </c>
    </row>
    <row r="6" spans="1:5" x14ac:dyDescent="0.2">
      <c r="A6">
        <v>-1.1129700819999999</v>
      </c>
      <c r="B6">
        <v>0</v>
      </c>
      <c r="C6">
        <v>1.970995973</v>
      </c>
      <c r="D6">
        <v>-2.010673733</v>
      </c>
      <c r="E6">
        <v>-6.3298298390000003</v>
      </c>
    </row>
    <row r="7" spans="1:5" x14ac:dyDescent="0.2">
      <c r="A7">
        <v>-0.13048694429999999</v>
      </c>
      <c r="B7">
        <v>0</v>
      </c>
      <c r="C7">
        <v>2.788526906</v>
      </c>
      <c r="D7">
        <v>-1.6620156450000001</v>
      </c>
      <c r="E7">
        <v>-25.876606710000001</v>
      </c>
    </row>
    <row r="8" spans="1:5" x14ac:dyDescent="0.2">
      <c r="A8">
        <v>-1.9775098369999999</v>
      </c>
      <c r="B8">
        <v>0</v>
      </c>
      <c r="C8">
        <v>-5.822251187</v>
      </c>
      <c r="D8">
        <v>-3.603555123</v>
      </c>
      <c r="E8">
        <v>-13.01159462</v>
      </c>
    </row>
    <row r="9" spans="1:5" x14ac:dyDescent="0.2">
      <c r="A9">
        <v>-2.3576317250000001</v>
      </c>
      <c r="B9">
        <v>0</v>
      </c>
      <c r="C9">
        <v>0.84571865160000004</v>
      </c>
      <c r="D9">
        <v>-31.038528320000001</v>
      </c>
      <c r="E9">
        <v>-0.88505595619999999</v>
      </c>
    </row>
    <row r="10" spans="1:5" x14ac:dyDescent="0.2">
      <c r="A10">
        <v>-1.9974340189999999</v>
      </c>
      <c r="B10">
        <v>0</v>
      </c>
      <c r="C10">
        <v>3.1555255579999999</v>
      </c>
      <c r="D10">
        <v>-35.901118519999997</v>
      </c>
      <c r="E10">
        <v>-4.1185513890000003</v>
      </c>
    </row>
    <row r="11" spans="1:5" x14ac:dyDescent="0.2">
      <c r="A11">
        <v>-0.81382444720000002</v>
      </c>
      <c r="B11">
        <v>0</v>
      </c>
      <c r="C11">
        <v>9.0971450160000007</v>
      </c>
      <c r="D11">
        <v>-27.31355215</v>
      </c>
      <c r="E11">
        <v>-6.7104982450000001</v>
      </c>
    </row>
    <row r="12" spans="1:5" x14ac:dyDescent="0.2">
      <c r="A12">
        <v>-3.2230663740000001</v>
      </c>
      <c r="B12">
        <v>0</v>
      </c>
      <c r="C12">
        <v>0.24301693699999999</v>
      </c>
      <c r="D12">
        <v>-14.13378054</v>
      </c>
      <c r="E12">
        <v>-14.1115963</v>
      </c>
    </row>
    <row r="13" spans="1:5" x14ac:dyDescent="0.2">
      <c r="A13">
        <v>-2.1736246440000002</v>
      </c>
      <c r="B13">
        <v>0</v>
      </c>
      <c r="C13">
        <v>0.91272279889999997</v>
      </c>
      <c r="D13">
        <v>-33.575462129999998</v>
      </c>
      <c r="E13">
        <v>-0.51199824039999997</v>
      </c>
    </row>
    <row r="14" spans="1:5" x14ac:dyDescent="0.2">
      <c r="A14">
        <v>-1.455647691</v>
      </c>
      <c r="B14">
        <v>0</v>
      </c>
      <c r="C14">
        <v>2.2992189839999999</v>
      </c>
      <c r="D14">
        <v>-34.460240120000002</v>
      </c>
      <c r="E14">
        <v>-5.0005190009999998</v>
      </c>
    </row>
    <row r="15" spans="1:5" x14ac:dyDescent="0.2">
      <c r="A15">
        <v>-1.2790326839999999</v>
      </c>
      <c r="B15">
        <v>0</v>
      </c>
      <c r="C15">
        <v>5.4686681259999999</v>
      </c>
      <c r="D15">
        <v>-35.916870629999998</v>
      </c>
      <c r="E15">
        <v>-7.3114550349999998</v>
      </c>
    </row>
    <row r="16" spans="1:5" x14ac:dyDescent="0.2">
      <c r="A16">
        <v>-1.679183181</v>
      </c>
      <c r="B16">
        <v>0</v>
      </c>
      <c r="C16">
        <v>4.7100450570000003</v>
      </c>
      <c r="D16">
        <v>-34.69722015</v>
      </c>
      <c r="E16">
        <v>-29.546593590000001</v>
      </c>
    </row>
    <row r="17" spans="1:5" x14ac:dyDescent="0.2">
      <c r="A17">
        <v>-2.6170063109999999</v>
      </c>
      <c r="B17">
        <v>0</v>
      </c>
      <c r="C17">
        <v>0.46503644249999998</v>
      </c>
      <c r="D17">
        <v>-27.605924689999998</v>
      </c>
      <c r="E17">
        <v>-1.2675300270000001</v>
      </c>
    </row>
    <row r="18" spans="1:5" x14ac:dyDescent="0.2">
      <c r="A18">
        <v>-1.397747619</v>
      </c>
      <c r="B18">
        <v>0</v>
      </c>
      <c r="C18">
        <v>2.257906309</v>
      </c>
      <c r="D18">
        <v>-32.585861989999998</v>
      </c>
      <c r="E18">
        <v>-7.2482406079999997</v>
      </c>
    </row>
    <row r="19" spans="1:5" x14ac:dyDescent="0.2">
      <c r="A19">
        <v>-0.69877332550000004</v>
      </c>
      <c r="B19">
        <v>0</v>
      </c>
      <c r="C19">
        <v>5.91481543</v>
      </c>
      <c r="D19">
        <v>-35.636527770000001</v>
      </c>
      <c r="E19">
        <v>-35.89878032</v>
      </c>
    </row>
    <row r="20" spans="1:5" x14ac:dyDescent="0.2">
      <c r="A20">
        <v>1.6133026479999999</v>
      </c>
      <c r="B20">
        <v>0</v>
      </c>
      <c r="C20">
        <v>6.1616756810000002</v>
      </c>
      <c r="D20">
        <v>-32.504281880000001</v>
      </c>
      <c r="E20">
        <v>-32.590156690000001</v>
      </c>
    </row>
    <row r="21" spans="1:5" x14ac:dyDescent="0.2">
      <c r="A21">
        <v>-3.302179937</v>
      </c>
      <c r="B21">
        <v>0</v>
      </c>
      <c r="C21">
        <v>0.87014162819999996</v>
      </c>
      <c r="D21">
        <v>-3.6609401340000001</v>
      </c>
      <c r="E21">
        <v>-1.7971438070000001</v>
      </c>
    </row>
    <row r="22" spans="1:5" x14ac:dyDescent="0.2">
      <c r="A22">
        <v>-2.1732695620000002</v>
      </c>
      <c r="B22">
        <v>0</v>
      </c>
      <c r="C22">
        <v>1.9804732940000001</v>
      </c>
      <c r="D22">
        <v>-3.079573785</v>
      </c>
      <c r="E22">
        <v>-6.6045631120000001</v>
      </c>
    </row>
    <row r="23" spans="1:5" x14ac:dyDescent="0.2">
      <c r="A23">
        <v>-2.0033161169999998</v>
      </c>
      <c r="B23">
        <v>0</v>
      </c>
      <c r="C23">
        <v>3.641272244</v>
      </c>
      <c r="D23">
        <v>-3.9437141360000001</v>
      </c>
      <c r="E23">
        <v>-8.0377163800000009</v>
      </c>
    </row>
    <row r="24" spans="1:5" x14ac:dyDescent="0.2">
      <c r="A24">
        <v>-2.4879203990000001</v>
      </c>
      <c r="B24">
        <v>0</v>
      </c>
      <c r="C24">
        <v>20.473915179999999</v>
      </c>
      <c r="D24">
        <v>-5.1973079850000001</v>
      </c>
      <c r="E24">
        <v>-9.9079538189999994</v>
      </c>
    </row>
    <row r="25" spans="1:5" x14ac:dyDescent="0.2">
      <c r="A25">
        <v>-2.3739958159999999</v>
      </c>
      <c r="B25">
        <v>0</v>
      </c>
      <c r="C25">
        <v>1.513731846</v>
      </c>
      <c r="D25">
        <v>-3.735281048</v>
      </c>
      <c r="E25">
        <v>-0.80748052110000001</v>
      </c>
    </row>
    <row r="26" spans="1:5" x14ac:dyDescent="0.2">
      <c r="A26">
        <v>-0.95033930759999996</v>
      </c>
      <c r="B26">
        <v>0</v>
      </c>
      <c r="C26">
        <v>2.3833930049999998</v>
      </c>
      <c r="D26">
        <v>-1.9367820330000001</v>
      </c>
      <c r="E26">
        <v>-6.7796162789999999</v>
      </c>
    </row>
    <row r="27" spans="1:5" x14ac:dyDescent="0.2">
      <c r="A27">
        <v>-1.6033504240000001</v>
      </c>
      <c r="B27">
        <v>0</v>
      </c>
      <c r="C27">
        <v>3.1481762249999998</v>
      </c>
      <c r="D27">
        <v>-3.221208158</v>
      </c>
      <c r="E27">
        <v>-25.620638490000001</v>
      </c>
    </row>
    <row r="28" spans="1:5" x14ac:dyDescent="0.2">
      <c r="A28">
        <v>-2.051632149</v>
      </c>
      <c r="B28">
        <v>0</v>
      </c>
      <c r="C28">
        <v>-6.3058590859999999</v>
      </c>
      <c r="D28">
        <v>-4.326990984</v>
      </c>
      <c r="E28">
        <v>-32.988279249999998</v>
      </c>
    </row>
    <row r="29" spans="1:5" x14ac:dyDescent="0.2">
      <c r="A29">
        <v>-4.2267532149999996</v>
      </c>
      <c r="B29">
        <v>0</v>
      </c>
      <c r="C29">
        <v>0.23239628279999999</v>
      </c>
      <c r="D29">
        <v>-23.701952729999999</v>
      </c>
      <c r="E29">
        <v>-1.441138563</v>
      </c>
    </row>
    <row r="30" spans="1:5" x14ac:dyDescent="0.2">
      <c r="A30">
        <v>-3.0429551209999999</v>
      </c>
      <c r="B30">
        <v>0</v>
      </c>
      <c r="C30">
        <v>2.8402129490000001</v>
      </c>
      <c r="D30">
        <v>-33.584638040000002</v>
      </c>
      <c r="E30">
        <v>-4.4028089010000002</v>
      </c>
    </row>
    <row r="31" spans="1:5" x14ac:dyDescent="0.2">
      <c r="A31">
        <v>-1.6017207710000001</v>
      </c>
      <c r="B31">
        <v>0</v>
      </c>
      <c r="C31">
        <v>8.9845614949999995</v>
      </c>
      <c r="D31">
        <v>-31.342164029999999</v>
      </c>
      <c r="E31">
        <v>-7.1344064249999999</v>
      </c>
    </row>
    <row r="32" spans="1:5" x14ac:dyDescent="0.2">
      <c r="A32">
        <v>-4.1544036059999998</v>
      </c>
      <c r="B32">
        <v>0</v>
      </c>
      <c r="C32">
        <v>-3.8505152109999998</v>
      </c>
      <c r="D32">
        <v>-13.907177920000001</v>
      </c>
      <c r="E32">
        <v>-13.907177920000001</v>
      </c>
    </row>
    <row r="33" spans="1:5" x14ac:dyDescent="0.2">
      <c r="A33">
        <v>-3.9539984779999999</v>
      </c>
      <c r="B33">
        <v>0</v>
      </c>
      <c r="C33">
        <v>0.48634238950000003</v>
      </c>
      <c r="D33">
        <v>-33.79711794</v>
      </c>
      <c r="E33">
        <v>-1.410190335</v>
      </c>
    </row>
    <row r="34" spans="1:5" x14ac:dyDescent="0.2">
      <c r="A34">
        <v>-2.4734614609999999</v>
      </c>
      <c r="B34">
        <v>0</v>
      </c>
      <c r="C34">
        <v>2.0739095380000001</v>
      </c>
      <c r="D34">
        <v>-34.818764229999999</v>
      </c>
      <c r="E34">
        <v>-6.7023823089999999</v>
      </c>
    </row>
    <row r="35" spans="1:5" x14ac:dyDescent="0.2">
      <c r="A35">
        <v>-2.392358207</v>
      </c>
      <c r="B35">
        <v>0</v>
      </c>
      <c r="C35">
        <v>6.55932183</v>
      </c>
      <c r="D35">
        <v>-34.563793510000004</v>
      </c>
      <c r="E35">
        <v>-9.4559522709999992</v>
      </c>
    </row>
    <row r="36" spans="1:5" x14ac:dyDescent="0.2">
      <c r="A36">
        <v>-1.8130508620000001</v>
      </c>
      <c r="B36">
        <v>0</v>
      </c>
      <c r="C36">
        <v>0.2545299057</v>
      </c>
      <c r="D36">
        <v>-36.974435239999998</v>
      </c>
      <c r="E36">
        <v>-31.987073160000001</v>
      </c>
    </row>
    <row r="37" spans="1:5" x14ac:dyDescent="0.2">
      <c r="A37">
        <v>-4.363128669</v>
      </c>
      <c r="B37">
        <v>0</v>
      </c>
      <c r="C37">
        <v>-0.13329213819999999</v>
      </c>
      <c r="D37">
        <v>-30.456499749999999</v>
      </c>
      <c r="E37">
        <v>-2.034755557</v>
      </c>
    </row>
    <row r="38" spans="1:5" x14ac:dyDescent="0.2">
      <c r="A38">
        <v>-2.5740895660000001</v>
      </c>
      <c r="B38">
        <v>0</v>
      </c>
      <c r="C38">
        <v>1.1598849339999999</v>
      </c>
      <c r="D38">
        <v>-34.890495860000001</v>
      </c>
      <c r="E38">
        <v>-6.8246730290000004</v>
      </c>
    </row>
    <row r="39" spans="1:5" x14ac:dyDescent="0.2">
      <c r="A39">
        <v>-1.114499546</v>
      </c>
      <c r="B39">
        <v>0</v>
      </c>
      <c r="C39">
        <v>5.1617729419999998</v>
      </c>
      <c r="D39">
        <v>-34.683232310000001</v>
      </c>
      <c r="E39">
        <v>-34.68281717</v>
      </c>
    </row>
    <row r="40" spans="1:5" x14ac:dyDescent="0.2">
      <c r="A40">
        <v>0.46218605709999999</v>
      </c>
      <c r="B40">
        <v>0</v>
      </c>
      <c r="C40">
        <v>30.957644009999999</v>
      </c>
      <c r="D40">
        <v>-38.067848159999997</v>
      </c>
      <c r="E40">
        <v>-36.10747989</v>
      </c>
    </row>
    <row r="41" spans="1:5" x14ac:dyDescent="0.2">
      <c r="A41">
        <v>-4.0100011179999999</v>
      </c>
      <c r="B41">
        <v>0</v>
      </c>
      <c r="C41">
        <v>0.84031709109999997</v>
      </c>
      <c r="D41">
        <v>-2.981941065</v>
      </c>
      <c r="E41">
        <v>-1.9936818089999999</v>
      </c>
    </row>
    <row r="42" spans="1:5" x14ac:dyDescent="0.2">
      <c r="A42">
        <v>-2.8474820890000001</v>
      </c>
      <c r="B42">
        <v>0</v>
      </c>
      <c r="C42">
        <v>1.6455810529999999</v>
      </c>
      <c r="D42">
        <v>-2.7154555829999998</v>
      </c>
      <c r="E42">
        <v>-6.7606760259999996</v>
      </c>
    </row>
    <row r="43" spans="1:5" x14ac:dyDescent="0.2">
      <c r="A43">
        <v>-2.1909525950000002</v>
      </c>
      <c r="B43">
        <v>0</v>
      </c>
      <c r="C43">
        <v>4.3574386049999996</v>
      </c>
      <c r="D43">
        <v>-3.4072580349999999</v>
      </c>
      <c r="E43">
        <v>-25.935496730000001</v>
      </c>
    </row>
    <row r="44" spans="1:5" x14ac:dyDescent="0.2">
      <c r="A44">
        <v>-3.0591259179999999</v>
      </c>
      <c r="B44">
        <v>0</v>
      </c>
      <c r="C44">
        <v>-9.6502938720000007</v>
      </c>
      <c r="D44">
        <v>-4.6907029859999998</v>
      </c>
      <c r="E44">
        <v>-28.366287880000002</v>
      </c>
    </row>
    <row r="45" spans="1:5" x14ac:dyDescent="0.2">
      <c r="A45">
        <v>-2.5695442850000001</v>
      </c>
      <c r="B45">
        <v>0</v>
      </c>
      <c r="C45">
        <v>1.7041191250000001</v>
      </c>
      <c r="D45">
        <v>-2.8573588590000001</v>
      </c>
      <c r="E45">
        <v>-0.67309238800000004</v>
      </c>
    </row>
    <row r="46" spans="1:5" x14ac:dyDescent="0.2">
      <c r="A46">
        <v>-2.030130802</v>
      </c>
      <c r="B46">
        <v>0</v>
      </c>
      <c r="C46">
        <v>2.2764394929999998</v>
      </c>
      <c r="D46">
        <v>-2.2396867559999998</v>
      </c>
      <c r="E46">
        <v>-26.420157020000001</v>
      </c>
    </row>
    <row r="47" spans="1:5" x14ac:dyDescent="0.2">
      <c r="A47">
        <v>-0.84195368270000004</v>
      </c>
      <c r="B47">
        <v>0</v>
      </c>
      <c r="C47">
        <v>4.3419853069999998</v>
      </c>
      <c r="D47">
        <v>-2.1337227849999998</v>
      </c>
      <c r="E47">
        <v>-24.939978910000001</v>
      </c>
    </row>
    <row r="48" spans="1:5" x14ac:dyDescent="0.2">
      <c r="A48">
        <v>-1.9496947870000001</v>
      </c>
      <c r="B48">
        <v>0</v>
      </c>
      <c r="C48">
        <v>-0.66011060450000003</v>
      </c>
      <c r="D48">
        <v>-3.5655586430000001</v>
      </c>
      <c r="E48">
        <v>-33.520334339999998</v>
      </c>
    </row>
    <row r="49" spans="1:5" x14ac:dyDescent="0.2">
      <c r="A49">
        <v>-4.99734341</v>
      </c>
      <c r="B49">
        <v>0</v>
      </c>
      <c r="C49">
        <v>0.6353230433</v>
      </c>
      <c r="D49">
        <v>-31.371446349999999</v>
      </c>
      <c r="E49">
        <v>-1.0003577930000001</v>
      </c>
    </row>
    <row r="50" spans="1:5" x14ac:dyDescent="0.2">
      <c r="A50">
        <v>-3.1329103190000001</v>
      </c>
      <c r="B50">
        <v>0</v>
      </c>
      <c r="C50">
        <v>2.8653233419999999</v>
      </c>
      <c r="D50">
        <v>-31.16093609</v>
      </c>
      <c r="E50">
        <v>-4.4628835389999999</v>
      </c>
    </row>
    <row r="51" spans="1:5" x14ac:dyDescent="0.2">
      <c r="A51">
        <v>-1.737171346</v>
      </c>
      <c r="B51">
        <v>0</v>
      </c>
      <c r="C51">
        <v>9.3046043639999994</v>
      </c>
      <c r="D51">
        <v>-36.95802913</v>
      </c>
      <c r="E51">
        <v>-7.1454606800000002</v>
      </c>
    </row>
    <row r="52" spans="1:5" x14ac:dyDescent="0.2">
      <c r="A52">
        <v>-4.4348438809999999</v>
      </c>
      <c r="B52">
        <v>0</v>
      </c>
      <c r="C52">
        <v>-5.4237020300000003</v>
      </c>
      <c r="D52">
        <v>-13.65130486</v>
      </c>
      <c r="E52">
        <v>-13.65130482</v>
      </c>
    </row>
    <row r="53" spans="1:5" x14ac:dyDescent="0.2">
      <c r="A53">
        <v>-4.5033254080000003</v>
      </c>
      <c r="B53">
        <v>0</v>
      </c>
      <c r="C53">
        <v>0.51333752160000001</v>
      </c>
      <c r="D53">
        <v>-32.494594429999999</v>
      </c>
      <c r="E53">
        <v>-1.5930342630000001</v>
      </c>
    </row>
    <row r="54" spans="1:5" x14ac:dyDescent="0.2">
      <c r="A54">
        <v>-2.8523904670000002</v>
      </c>
      <c r="B54">
        <v>0</v>
      </c>
      <c r="C54">
        <v>2.3107082289999998</v>
      </c>
      <c r="D54">
        <v>-34.622186380000002</v>
      </c>
      <c r="E54">
        <v>-6.6536204980000004</v>
      </c>
    </row>
    <row r="55" spans="1:5" x14ac:dyDescent="0.2">
      <c r="A55">
        <v>-2.2869118620000002</v>
      </c>
      <c r="B55">
        <v>0</v>
      </c>
      <c r="C55">
        <v>3.1178685449999999</v>
      </c>
      <c r="D55">
        <v>-34.360336179999997</v>
      </c>
      <c r="E55">
        <v>-33.129000730000001</v>
      </c>
    </row>
    <row r="56" spans="1:5" x14ac:dyDescent="0.2">
      <c r="A56">
        <v>-2.7938433219999999</v>
      </c>
      <c r="B56">
        <v>0</v>
      </c>
      <c r="C56">
        <v>1.0843109209999999</v>
      </c>
      <c r="D56">
        <v>-36.958775160000002</v>
      </c>
      <c r="E56">
        <v>-32.46984088</v>
      </c>
    </row>
    <row r="57" spans="1:5" x14ac:dyDescent="0.2">
      <c r="A57">
        <v>-7.0919820060000003</v>
      </c>
      <c r="B57">
        <v>0</v>
      </c>
      <c r="C57">
        <v>6.7327120150000003E-2</v>
      </c>
      <c r="D57">
        <v>-32.741541699999999</v>
      </c>
      <c r="E57">
        <v>-1.9721609280000001</v>
      </c>
    </row>
    <row r="58" spans="1:5" x14ac:dyDescent="0.2">
      <c r="A58">
        <v>-2.9842807439999999</v>
      </c>
      <c r="B58">
        <v>0</v>
      </c>
      <c r="C58">
        <v>0.80707658810000005</v>
      </c>
      <c r="D58">
        <v>-34.06361562</v>
      </c>
      <c r="E58">
        <v>-6.9912484639999999</v>
      </c>
    </row>
    <row r="59" spans="1:5" x14ac:dyDescent="0.2">
      <c r="A59">
        <v>-1.3115812469999999</v>
      </c>
      <c r="B59">
        <v>0</v>
      </c>
      <c r="C59">
        <v>5.788380385</v>
      </c>
      <c r="D59">
        <v>-35.950136989999997</v>
      </c>
      <c r="E59">
        <v>-37.253586820000002</v>
      </c>
    </row>
    <row r="60" spans="1:5" x14ac:dyDescent="0.2">
      <c r="A60">
        <v>-1.241458427E-3</v>
      </c>
      <c r="B60">
        <v>0</v>
      </c>
      <c r="C60">
        <v>31.3470415</v>
      </c>
      <c r="D60">
        <v>-36.429643849999998</v>
      </c>
      <c r="E60">
        <v>-36.1963407</v>
      </c>
    </row>
    <row r="61" spans="1:5" x14ac:dyDescent="0.2">
      <c r="A61">
        <v>-3.7876667999999998</v>
      </c>
      <c r="B61">
        <v>0</v>
      </c>
      <c r="C61">
        <v>0.74130856789999999</v>
      </c>
      <c r="D61">
        <v>-3.4186700330000002</v>
      </c>
      <c r="E61">
        <v>-1.9585777470000001</v>
      </c>
    </row>
    <row r="62" spans="1:5" x14ac:dyDescent="0.2">
      <c r="A62">
        <v>-3.5091496750000002</v>
      </c>
      <c r="B62">
        <v>0</v>
      </c>
      <c r="C62">
        <v>1.6176692829999999</v>
      </c>
      <c r="D62">
        <v>-3.2463387269999999</v>
      </c>
      <c r="E62">
        <v>-9.4223321660000003</v>
      </c>
    </row>
    <row r="63" spans="1:5" x14ac:dyDescent="0.2">
      <c r="A63">
        <v>-3.0909098290000001</v>
      </c>
      <c r="B63">
        <v>0</v>
      </c>
      <c r="C63">
        <v>3.912874746</v>
      </c>
      <c r="D63">
        <v>-3.98089593</v>
      </c>
      <c r="E63">
        <v>-25.465305799999999</v>
      </c>
    </row>
    <row r="64" spans="1:5" x14ac:dyDescent="0.2">
      <c r="A64">
        <v>-3.174285072</v>
      </c>
      <c r="B64">
        <v>0</v>
      </c>
      <c r="C64">
        <v>17.750252759999999</v>
      </c>
      <c r="D64">
        <v>-5.1234721939999996</v>
      </c>
      <c r="E64">
        <v>-25.242960159999999</v>
      </c>
    </row>
    <row r="65" spans="1:5" x14ac:dyDescent="0.2">
      <c r="A65">
        <v>-2.9838001460000001</v>
      </c>
      <c r="B65">
        <v>0</v>
      </c>
      <c r="C65">
        <v>1.7300040779999999</v>
      </c>
      <c r="D65">
        <v>-3.1309376160000002</v>
      </c>
      <c r="E65">
        <v>-0.57668021739999997</v>
      </c>
    </row>
    <row r="66" spans="1:5" x14ac:dyDescent="0.2">
      <c r="A66">
        <v>-1.268672646</v>
      </c>
      <c r="B66">
        <v>0</v>
      </c>
      <c r="C66">
        <v>3.1150205309999999</v>
      </c>
      <c r="D66">
        <v>-2.3733717849999998</v>
      </c>
      <c r="E66">
        <v>-23.858482649999999</v>
      </c>
    </row>
    <row r="67" spans="1:5" x14ac:dyDescent="0.2">
      <c r="A67">
        <v>-1.377876546</v>
      </c>
      <c r="B67">
        <v>0</v>
      </c>
      <c r="C67">
        <v>4.7795786900000001</v>
      </c>
      <c r="D67">
        <v>-3.1860912109999999</v>
      </c>
      <c r="E67">
        <v>-26.502345309999999</v>
      </c>
    </row>
    <row r="68" spans="1:5" x14ac:dyDescent="0.2">
      <c r="A68">
        <v>-2.149480611</v>
      </c>
      <c r="B68">
        <v>0</v>
      </c>
      <c r="C68">
        <v>-4.6042711619999999</v>
      </c>
      <c r="D68">
        <v>-4.3379881820000001</v>
      </c>
      <c r="E68">
        <v>-35.290378789999998</v>
      </c>
    </row>
    <row r="69" spans="1:5" x14ac:dyDescent="0.2">
      <c r="A69">
        <v>-5.546735913</v>
      </c>
      <c r="B69">
        <v>0</v>
      </c>
      <c r="C69">
        <v>0.61389122460000001</v>
      </c>
      <c r="D69">
        <v>-31.475302790000001</v>
      </c>
      <c r="E69">
        <v>-0.99795103760000003</v>
      </c>
    </row>
    <row r="70" spans="1:5" x14ac:dyDescent="0.2">
      <c r="A70">
        <v>-4.1030931769999999</v>
      </c>
      <c r="B70">
        <v>0</v>
      </c>
      <c r="C70">
        <v>2.5372598079999999</v>
      </c>
      <c r="D70">
        <v>-34.692091220000002</v>
      </c>
      <c r="E70">
        <v>-4.7087824319999996</v>
      </c>
    </row>
    <row r="71" spans="1:5" x14ac:dyDescent="0.2">
      <c r="A71">
        <v>-2.6189423600000001</v>
      </c>
      <c r="B71">
        <v>0</v>
      </c>
      <c r="C71">
        <v>8.9662508110000001</v>
      </c>
      <c r="D71">
        <v>-36.010544660000001</v>
      </c>
      <c r="E71">
        <v>-7.7643459760000004</v>
      </c>
    </row>
    <row r="72" spans="1:5" x14ac:dyDescent="0.2">
      <c r="A72">
        <v>-4.4789726820000002</v>
      </c>
      <c r="B72">
        <v>0</v>
      </c>
      <c r="C72">
        <v>-4.0644037119999998</v>
      </c>
      <c r="D72">
        <v>-13.57065057</v>
      </c>
      <c r="E72">
        <v>-13.570650560000001</v>
      </c>
    </row>
    <row r="73" spans="1:5" x14ac:dyDescent="0.2">
      <c r="A73">
        <v>-6.0667746259999999</v>
      </c>
      <c r="B73">
        <v>0</v>
      </c>
      <c r="C73">
        <v>0.1837725871</v>
      </c>
      <c r="D73">
        <v>-32.269416749999998</v>
      </c>
      <c r="E73">
        <v>-1.948163729</v>
      </c>
    </row>
    <row r="74" spans="1:5" x14ac:dyDescent="0.2">
      <c r="A74">
        <v>-3.9906330410000002</v>
      </c>
      <c r="B74">
        <v>0</v>
      </c>
      <c r="C74">
        <v>1.8078076169999999</v>
      </c>
      <c r="D74">
        <v>-25.175728660000001</v>
      </c>
      <c r="E74">
        <v>-6.8375285100000003</v>
      </c>
    </row>
    <row r="75" spans="1:5" x14ac:dyDescent="0.2">
      <c r="A75">
        <v>-3.2178143079999999</v>
      </c>
      <c r="B75">
        <v>0</v>
      </c>
      <c r="C75">
        <v>6.0957134689999997</v>
      </c>
      <c r="D75">
        <v>-33.089873130000001</v>
      </c>
      <c r="E75">
        <v>-32.308635709999997</v>
      </c>
    </row>
    <row r="76" spans="1:5" x14ac:dyDescent="0.2">
      <c r="A76">
        <v>-2.3197748389999999</v>
      </c>
      <c r="B76">
        <v>0</v>
      </c>
      <c r="C76">
        <v>5.0546019439999998</v>
      </c>
      <c r="D76">
        <v>-37.081860069999998</v>
      </c>
      <c r="E76">
        <v>-32.061453649999997</v>
      </c>
    </row>
    <row r="77" spans="1:5" x14ac:dyDescent="0.2">
      <c r="A77">
        <v>-5.6638644319999996</v>
      </c>
      <c r="B77">
        <v>0</v>
      </c>
      <c r="C77">
        <v>0.16077069120000001</v>
      </c>
      <c r="D77">
        <v>-30.534858450000002</v>
      </c>
      <c r="E77">
        <v>-2.191751676</v>
      </c>
    </row>
    <row r="78" spans="1:5" x14ac:dyDescent="0.2">
      <c r="A78">
        <v>-4.3121627829999998</v>
      </c>
      <c r="B78">
        <v>0</v>
      </c>
      <c r="C78">
        <v>0.94845630660000002</v>
      </c>
      <c r="D78">
        <v>-35.856676299999997</v>
      </c>
      <c r="E78">
        <v>-6.2848644560000002</v>
      </c>
    </row>
    <row r="79" spans="1:5" x14ac:dyDescent="0.2">
      <c r="A79">
        <v>-2.5924778559999999</v>
      </c>
      <c r="B79">
        <v>0</v>
      </c>
      <c r="C79">
        <v>4.5368129970000002</v>
      </c>
      <c r="D79">
        <v>-34.281770469999998</v>
      </c>
      <c r="E79">
        <v>-33.860074969999999</v>
      </c>
    </row>
    <row r="80" spans="1:5" x14ac:dyDescent="0.2">
      <c r="A80">
        <v>-0.46122086810000001</v>
      </c>
      <c r="B80">
        <v>0</v>
      </c>
      <c r="C80">
        <v>6.0471616829999997</v>
      </c>
      <c r="D80">
        <v>-39.070373969999999</v>
      </c>
      <c r="E80">
        <v>-35.941447879999998</v>
      </c>
    </row>
    <row r="81" spans="1:5" x14ac:dyDescent="0.2">
      <c r="A81">
        <v>-4.3146240650000003</v>
      </c>
      <c r="B81">
        <v>0</v>
      </c>
      <c r="C81">
        <v>0.60740305729999999</v>
      </c>
      <c r="D81">
        <v>-2.5591842979999999</v>
      </c>
      <c r="E81">
        <v>-1.9281810770000001</v>
      </c>
    </row>
    <row r="82" spans="1:5" x14ac:dyDescent="0.2">
      <c r="A82">
        <v>-4.2600369169999999</v>
      </c>
      <c r="B82">
        <v>0</v>
      </c>
      <c r="C82">
        <v>1.222132094</v>
      </c>
      <c r="D82">
        <v>-2.5588173790000002</v>
      </c>
      <c r="E82">
        <v>-6.5944017199999996</v>
      </c>
    </row>
    <row r="83" spans="1:5" x14ac:dyDescent="0.2">
      <c r="A83">
        <v>-3.3027629969999999</v>
      </c>
      <c r="B83">
        <v>0</v>
      </c>
      <c r="C83">
        <v>2.9512393299999999</v>
      </c>
      <c r="D83">
        <v>-3.0970273239999999</v>
      </c>
      <c r="E83">
        <v>-24.61231613</v>
      </c>
    </row>
    <row r="84" spans="1:5" x14ac:dyDescent="0.2">
      <c r="A84">
        <v>-3.1073992910000001</v>
      </c>
      <c r="B84">
        <v>0</v>
      </c>
      <c r="C84">
        <v>0.55875512350000001</v>
      </c>
      <c r="D84">
        <v>-4.3834879009999996</v>
      </c>
      <c r="E84">
        <v>-25.242201680000001</v>
      </c>
    </row>
    <row r="85" spans="1:5" x14ac:dyDescent="0.2">
      <c r="A85">
        <v>-3.207164063</v>
      </c>
      <c r="B85">
        <v>0</v>
      </c>
      <c r="C85">
        <v>1.1968578110000001</v>
      </c>
      <c r="D85">
        <v>-2.3612469319999998</v>
      </c>
      <c r="E85">
        <v>-0.99745441639999999</v>
      </c>
    </row>
    <row r="86" spans="1:5" x14ac:dyDescent="0.2">
      <c r="A86">
        <v>-2.294490406</v>
      </c>
      <c r="B86">
        <v>0</v>
      </c>
      <c r="C86">
        <v>3.3516379519999999</v>
      </c>
      <c r="D86">
        <v>-1.4122704509999999</v>
      </c>
      <c r="E86">
        <v>-23.650534780000001</v>
      </c>
    </row>
    <row r="87" spans="1:5" x14ac:dyDescent="0.2">
      <c r="A87">
        <v>-0.35827630179999997</v>
      </c>
      <c r="B87">
        <v>0</v>
      </c>
      <c r="C87">
        <v>5.218101506</v>
      </c>
      <c r="D87">
        <v>-1.932815409</v>
      </c>
      <c r="E87">
        <v>-24.10959064</v>
      </c>
    </row>
    <row r="88" spans="1:5" x14ac:dyDescent="0.2">
      <c r="A88">
        <v>-2.380862128</v>
      </c>
      <c r="B88">
        <v>0</v>
      </c>
      <c r="C88">
        <v>-10.468757610000001</v>
      </c>
      <c r="D88">
        <v>-3.651227671</v>
      </c>
      <c r="E88">
        <v>-29.020509310000001</v>
      </c>
    </row>
    <row r="89" spans="1:5" x14ac:dyDescent="0.2">
      <c r="A89">
        <v>-5.1279557760000003</v>
      </c>
      <c r="B89">
        <v>0</v>
      </c>
      <c r="C89">
        <v>0.47145213219999998</v>
      </c>
      <c r="D89">
        <v>-32.713625739999998</v>
      </c>
      <c r="E89">
        <v>-0.96095186830000001</v>
      </c>
    </row>
    <row r="90" spans="1:5" x14ac:dyDescent="0.2">
      <c r="A90">
        <v>-3.3942869400000002</v>
      </c>
      <c r="B90">
        <v>0</v>
      </c>
      <c r="C90">
        <v>2.3625718080000002</v>
      </c>
      <c r="D90">
        <v>-35.521797820000003</v>
      </c>
      <c r="E90">
        <v>-4.7099413769999998</v>
      </c>
    </row>
    <row r="91" spans="1:5" x14ac:dyDescent="0.2">
      <c r="A91">
        <v>-2.3449642690000001</v>
      </c>
      <c r="B91">
        <v>0</v>
      </c>
      <c r="C91">
        <v>8.7611906079999997</v>
      </c>
      <c r="D91">
        <v>-36.626381189999996</v>
      </c>
      <c r="E91">
        <v>-7.7296875590000003</v>
      </c>
    </row>
    <row r="92" spans="1:5" x14ac:dyDescent="0.2">
      <c r="A92">
        <v>-4.5350751880000004</v>
      </c>
      <c r="B92">
        <v>0</v>
      </c>
      <c r="C92">
        <v>1.7452823740000001</v>
      </c>
      <c r="D92">
        <v>-13.195397610000001</v>
      </c>
      <c r="E92">
        <v>-13.164968399999999</v>
      </c>
    </row>
    <row r="93" spans="1:5" x14ac:dyDescent="0.2">
      <c r="A93">
        <v>-6.4930066560000004</v>
      </c>
      <c r="B93">
        <v>0</v>
      </c>
      <c r="C93">
        <v>0.1494828003</v>
      </c>
      <c r="D93">
        <v>-33.289855879999998</v>
      </c>
      <c r="E93">
        <v>-2.0540731760000002</v>
      </c>
    </row>
    <row r="94" spans="1:5" x14ac:dyDescent="0.2">
      <c r="A94">
        <v>-3.9002686660000001</v>
      </c>
      <c r="B94">
        <v>0</v>
      </c>
      <c r="C94">
        <v>1.5418678320000001</v>
      </c>
      <c r="D94">
        <v>-33.498163300000002</v>
      </c>
      <c r="E94">
        <v>-33.079778599999997</v>
      </c>
    </row>
    <row r="95" spans="1:5" x14ac:dyDescent="0.2">
      <c r="A95">
        <v>-3.6105430310000002</v>
      </c>
      <c r="B95">
        <v>0</v>
      </c>
      <c r="C95">
        <v>5.9465894749999997</v>
      </c>
      <c r="D95">
        <v>-28.670933040000001</v>
      </c>
      <c r="E95">
        <v>-26.98842277</v>
      </c>
    </row>
    <row r="96" spans="1:5" x14ac:dyDescent="0.2">
      <c r="A96">
        <v>-2.8717985860000002</v>
      </c>
      <c r="B96">
        <v>0</v>
      </c>
      <c r="C96">
        <v>1.000339214</v>
      </c>
      <c r="D96">
        <v>-37.427865539999999</v>
      </c>
      <c r="E96">
        <v>-31.479560769999999</v>
      </c>
    </row>
    <row r="97" spans="1:5" x14ac:dyDescent="0.2">
      <c r="A97">
        <v>-4.9187800169999996</v>
      </c>
      <c r="B97">
        <v>0</v>
      </c>
      <c r="C97">
        <v>-0.1235424323</v>
      </c>
      <c r="D97">
        <v>-34.109598830000003</v>
      </c>
      <c r="E97">
        <v>-2.408971969</v>
      </c>
    </row>
    <row r="98" spans="1:5" x14ac:dyDescent="0.2">
      <c r="A98">
        <v>-32.609787490000002</v>
      </c>
      <c r="B98">
        <v>0</v>
      </c>
      <c r="C98">
        <v>0.56706086980000003</v>
      </c>
      <c r="D98">
        <v>-34.561494549999999</v>
      </c>
      <c r="E98">
        <v>-35.914444879999998</v>
      </c>
    </row>
    <row r="99" spans="1:5" x14ac:dyDescent="0.2">
      <c r="A99">
        <v>-1.656315915</v>
      </c>
      <c r="B99">
        <v>0</v>
      </c>
      <c r="C99">
        <v>6.1203496599999996</v>
      </c>
      <c r="D99">
        <v>-36.030393709999998</v>
      </c>
      <c r="E99">
        <v>-35.700920349999997</v>
      </c>
    </row>
    <row r="100" spans="1:5" x14ac:dyDescent="0.2">
      <c r="A100">
        <v>-2.463503695</v>
      </c>
      <c r="B100">
        <v>0</v>
      </c>
      <c r="C100">
        <v>2.5033204379999998</v>
      </c>
      <c r="D100">
        <v>-38.404136530000002</v>
      </c>
      <c r="E100">
        <v>-38.011988170000002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FBD6-38A6-405C-9E5A-0F38A12D7C95}">
  <dimension ref="A1:AG339"/>
  <sheetViews>
    <sheetView topLeftCell="B1" zoomScale="130" zoomScaleNormal="130" workbookViewId="0">
      <selection activeCell="U10" sqref="U10"/>
    </sheetView>
  </sheetViews>
  <sheetFormatPr baseColWidth="10" defaultColWidth="9.1640625" defaultRowHeight="15" x14ac:dyDescent="0.2"/>
  <cols>
    <col min="3" max="3" width="9.1640625" customWidth="1"/>
    <col min="4" max="4" width="12.5" customWidth="1"/>
    <col min="6" max="6" width="10" bestFit="1" customWidth="1"/>
    <col min="8" max="8" width="11.5" customWidth="1"/>
    <col min="10" max="10" width="18.5" bestFit="1" customWidth="1"/>
    <col min="15" max="15" width="24.33203125" bestFit="1" customWidth="1"/>
    <col min="18" max="18" width="11" bestFit="1" customWidth="1"/>
    <col min="19" max="19" width="17.5" bestFit="1" customWidth="1"/>
    <col min="30" max="30" width="12" bestFit="1" customWidth="1"/>
    <col min="31" max="31" width="12" customWidth="1"/>
  </cols>
  <sheetData>
    <row r="1" spans="1:21" x14ac:dyDescent="0.2">
      <c r="A1" s="1" t="s">
        <v>215</v>
      </c>
    </row>
    <row r="3" spans="1:21" x14ac:dyDescent="0.2">
      <c r="A3" t="s">
        <v>216</v>
      </c>
    </row>
    <row r="4" spans="1:21" x14ac:dyDescent="0.2">
      <c r="A4" t="s">
        <v>217</v>
      </c>
      <c r="C4" t="s">
        <v>218</v>
      </c>
    </row>
    <row r="5" spans="1:21" x14ac:dyDescent="0.2">
      <c r="A5" t="s">
        <v>219</v>
      </c>
    </row>
    <row r="7" spans="1:21" x14ac:dyDescent="0.2">
      <c r="A7" t="s">
        <v>220</v>
      </c>
      <c r="C7" t="s">
        <v>221</v>
      </c>
    </row>
    <row r="8" spans="1:21" x14ac:dyDescent="0.2">
      <c r="A8" t="s">
        <v>222</v>
      </c>
      <c r="C8" t="s">
        <v>223</v>
      </c>
    </row>
    <row r="9" spans="1:21" x14ac:dyDescent="0.2">
      <c r="A9" t="s">
        <v>224</v>
      </c>
      <c r="C9" t="s">
        <v>225</v>
      </c>
      <c r="Q9" t="s">
        <v>345</v>
      </c>
      <c r="R9" t="s">
        <v>344</v>
      </c>
      <c r="S9" t="s">
        <v>346</v>
      </c>
    </row>
    <row r="10" spans="1:21" x14ac:dyDescent="0.2">
      <c r="Q10">
        <v>41</v>
      </c>
      <c r="R10">
        <v>47</v>
      </c>
      <c r="S10">
        <v>6</v>
      </c>
      <c r="U10">
        <f>S10/Q10*100</f>
        <v>14.634146341463413</v>
      </c>
    </row>
    <row r="11" spans="1:21" x14ac:dyDescent="0.2">
      <c r="Q11">
        <v>41</v>
      </c>
      <c r="R11">
        <v>52</v>
      </c>
      <c r="S11">
        <v>11</v>
      </c>
      <c r="U11">
        <f>S11/Q11*100</f>
        <v>26.829268292682929</v>
      </c>
    </row>
    <row r="13" spans="1:21" x14ac:dyDescent="0.2">
      <c r="A13" t="s">
        <v>226</v>
      </c>
    </row>
    <row r="14" spans="1:21" x14ac:dyDescent="0.2">
      <c r="C14" t="s">
        <v>227</v>
      </c>
    </row>
    <row r="15" spans="1:21" ht="16" thickBot="1" x14ac:dyDescent="0.25">
      <c r="B15">
        <v>1</v>
      </c>
      <c r="C15">
        <v>32</v>
      </c>
      <c r="U15">
        <f>Q10*U10/100</f>
        <v>6</v>
      </c>
    </row>
    <row r="16" spans="1:21" ht="16" thickBot="1" x14ac:dyDescent="0.25">
      <c r="B16" s="91">
        <f>B15*C16/C15</f>
        <v>0.109375</v>
      </c>
      <c r="C16">
        <v>3.5</v>
      </c>
      <c r="E16" t="s">
        <v>228</v>
      </c>
    </row>
    <row r="18" spans="1:33" x14ac:dyDescent="0.2">
      <c r="A18" t="s">
        <v>229</v>
      </c>
      <c r="B18">
        <f>B16*100</f>
        <v>10.9375</v>
      </c>
    </row>
    <row r="20" spans="1:33" x14ac:dyDescent="0.2">
      <c r="C20" t="s">
        <v>230</v>
      </c>
    </row>
    <row r="21" spans="1:33" x14ac:dyDescent="0.2">
      <c r="C21" s="92" t="s">
        <v>231</v>
      </c>
    </row>
    <row r="22" spans="1:33" x14ac:dyDescent="0.2">
      <c r="C22" t="s">
        <v>232</v>
      </c>
    </row>
    <row r="23" spans="1:33" x14ac:dyDescent="0.2">
      <c r="Z23" t="s">
        <v>233</v>
      </c>
    </row>
    <row r="25" spans="1:33" x14ac:dyDescent="0.2">
      <c r="J25" t="s">
        <v>234</v>
      </c>
      <c r="T25" t="s">
        <v>235</v>
      </c>
      <c r="Z25" t="s">
        <v>236</v>
      </c>
    </row>
    <row r="26" spans="1:33" x14ac:dyDescent="0.2">
      <c r="S26" t="s">
        <v>237</v>
      </c>
      <c r="T26" t="s">
        <v>238</v>
      </c>
      <c r="Z26">
        <v>72.900000000000006</v>
      </c>
      <c r="AA26" t="s">
        <v>239</v>
      </c>
    </row>
    <row r="27" spans="1:33" x14ac:dyDescent="0.2">
      <c r="K27" t="s">
        <v>240</v>
      </c>
      <c r="L27" t="s">
        <v>241</v>
      </c>
      <c r="Z27">
        <f>Z26/12</f>
        <v>6.0750000000000002</v>
      </c>
      <c r="AA27" t="s">
        <v>242</v>
      </c>
    </row>
    <row r="28" spans="1:33" x14ac:dyDescent="0.2">
      <c r="A28" s="1" t="s">
        <v>243</v>
      </c>
      <c r="J28" t="s">
        <v>115</v>
      </c>
      <c r="K28">
        <v>7.38</v>
      </c>
      <c r="L28">
        <v>7.4</v>
      </c>
      <c r="S28" t="s">
        <v>244</v>
      </c>
      <c r="T28">
        <v>6.0679999999999996</v>
      </c>
      <c r="U28" t="s">
        <v>245</v>
      </c>
      <c r="V28" t="s">
        <v>246</v>
      </c>
      <c r="Y28" t="s">
        <v>247</v>
      </c>
    </row>
    <row r="29" spans="1:33" x14ac:dyDescent="0.2">
      <c r="A29" t="s">
        <v>248</v>
      </c>
      <c r="C29" t="s">
        <v>249</v>
      </c>
      <c r="D29">
        <f>354.4+137.9</f>
        <v>492.29999999999995</v>
      </c>
      <c r="J29" t="s">
        <v>250</v>
      </c>
      <c r="K29">
        <v>0.90200000000000002</v>
      </c>
      <c r="L29">
        <v>0.90600000000000003</v>
      </c>
      <c r="S29" t="s">
        <v>251</v>
      </c>
    </row>
    <row r="30" spans="1:33" x14ac:dyDescent="0.2">
      <c r="A30" t="s">
        <v>252</v>
      </c>
      <c r="C30" t="s">
        <v>253</v>
      </c>
      <c r="J30" t="s">
        <v>116</v>
      </c>
      <c r="K30">
        <v>4.4000000000000004</v>
      </c>
      <c r="L30">
        <v>4.5</v>
      </c>
    </row>
    <row r="31" spans="1:33" x14ac:dyDescent="0.2">
      <c r="J31" t="s">
        <v>254</v>
      </c>
      <c r="K31">
        <v>2.4900000000000002</v>
      </c>
      <c r="L31">
        <v>0</v>
      </c>
      <c r="S31" t="s">
        <v>255</v>
      </c>
      <c r="T31">
        <v>11.77</v>
      </c>
      <c r="U31" t="s">
        <v>245</v>
      </c>
      <c r="Z31" t="s">
        <v>256</v>
      </c>
      <c r="AD31">
        <v>13.3</v>
      </c>
      <c r="AE31" t="s">
        <v>257</v>
      </c>
      <c r="AF31" t="s">
        <v>258</v>
      </c>
      <c r="AG31" t="s">
        <v>259</v>
      </c>
    </row>
    <row r="32" spans="1:33" x14ac:dyDescent="0.2">
      <c r="A32" t="s">
        <v>260</v>
      </c>
      <c r="B32" t="s">
        <v>197</v>
      </c>
      <c r="C32">
        <v>0.1</v>
      </c>
      <c r="K32" s="1">
        <f>SUM(K28:K31)</f>
        <v>15.172000000000001</v>
      </c>
      <c r="L32" s="1">
        <f>SUM(L28:L31)</f>
        <v>12.806000000000001</v>
      </c>
      <c r="AD32">
        <f>AD31/12</f>
        <v>1.1083333333333334</v>
      </c>
      <c r="AE32" t="s">
        <v>257</v>
      </c>
      <c r="AF32" t="s">
        <v>258</v>
      </c>
      <c r="AG32" t="s">
        <v>261</v>
      </c>
    </row>
    <row r="33" spans="1:33" x14ac:dyDescent="0.2">
      <c r="B33" t="s">
        <v>262</v>
      </c>
      <c r="C33">
        <v>0.1</v>
      </c>
    </row>
    <row r="34" spans="1:33" x14ac:dyDescent="0.2">
      <c r="A34" t="s">
        <v>212</v>
      </c>
      <c r="B34" t="s">
        <v>197</v>
      </c>
      <c r="C34">
        <v>0.2</v>
      </c>
      <c r="Z34" t="s">
        <v>263</v>
      </c>
      <c r="AD34">
        <f>72.9</f>
        <v>72.900000000000006</v>
      </c>
      <c r="AE34" t="s">
        <v>264</v>
      </c>
      <c r="AF34" t="s">
        <v>265</v>
      </c>
      <c r="AG34" t="s">
        <v>259</v>
      </c>
    </row>
    <row r="35" spans="1:33" x14ac:dyDescent="0.2">
      <c r="B35" t="s">
        <v>262</v>
      </c>
      <c r="C35">
        <v>0.2</v>
      </c>
      <c r="AD35">
        <f>AD34/12</f>
        <v>6.0750000000000002</v>
      </c>
      <c r="AE35" t="s">
        <v>264</v>
      </c>
      <c r="AF35" t="s">
        <v>265</v>
      </c>
      <c r="AG35" t="s">
        <v>261</v>
      </c>
    </row>
    <row r="36" spans="1:33" x14ac:dyDescent="0.2">
      <c r="A36" t="s">
        <v>213</v>
      </c>
      <c r="B36" t="s">
        <v>197</v>
      </c>
      <c r="C36">
        <v>0.3</v>
      </c>
    </row>
    <row r="37" spans="1:33" x14ac:dyDescent="0.2">
      <c r="B37" t="s">
        <v>262</v>
      </c>
      <c r="C37">
        <v>0.3</v>
      </c>
    </row>
    <row r="38" spans="1:33" x14ac:dyDescent="0.2">
      <c r="A38" t="s">
        <v>214</v>
      </c>
      <c r="B38" t="s">
        <v>197</v>
      </c>
      <c r="C38">
        <v>0.4</v>
      </c>
    </row>
    <row r="39" spans="1:33" x14ac:dyDescent="0.2">
      <c r="B39" t="s">
        <v>262</v>
      </c>
      <c r="C39">
        <v>0.4</v>
      </c>
      <c r="Z39" t="s">
        <v>266</v>
      </c>
      <c r="AD39">
        <f>AD34/(AD31/1000)</f>
        <v>5481.2030075187968</v>
      </c>
    </row>
    <row r="40" spans="1:33" x14ac:dyDescent="0.2">
      <c r="AD40">
        <f>AD35/(AD32/ 1000)</f>
        <v>5481.2030075187968</v>
      </c>
      <c r="AF40" t="s">
        <v>267</v>
      </c>
      <c r="AG40" t="s">
        <v>268</v>
      </c>
    </row>
    <row r="44" spans="1:33" x14ac:dyDescent="0.2">
      <c r="D44" t="s">
        <v>269</v>
      </c>
      <c r="J44" s="1" t="s">
        <v>343</v>
      </c>
      <c r="O44" t="s">
        <v>270</v>
      </c>
      <c r="R44" t="s">
        <v>271</v>
      </c>
    </row>
    <row r="45" spans="1:33" x14ac:dyDescent="0.2">
      <c r="D45" t="s">
        <v>311</v>
      </c>
      <c r="F45" t="s">
        <v>272</v>
      </c>
      <c r="J45" t="s">
        <v>273</v>
      </c>
    </row>
    <row r="46" spans="1:33" x14ac:dyDescent="0.2">
      <c r="B46" t="s">
        <v>173</v>
      </c>
      <c r="C46" s="1" t="s">
        <v>4</v>
      </c>
      <c r="D46" s="86">
        <v>1361374501.02514</v>
      </c>
      <c r="F46">
        <f>D46*$B$16</f>
        <v>148900336.04962468</v>
      </c>
      <c r="J46" s="93">
        <f>F68*C32</f>
        <v>35444381.10954272</v>
      </c>
      <c r="O46" s="37">
        <f>D46+J46</f>
        <v>1396818882.1346827</v>
      </c>
      <c r="R46" s="37">
        <f>O46</f>
        <v>1396818882.1346827</v>
      </c>
    </row>
    <row r="47" spans="1:33" x14ac:dyDescent="0.2">
      <c r="C47" s="1" t="s">
        <v>127</v>
      </c>
      <c r="D47" s="86">
        <v>934110333.07680297</v>
      </c>
      <c r="F47">
        <f t="shared" ref="F47:F62" si="0">D47*$B$16</f>
        <v>102168317.68027532</v>
      </c>
      <c r="J47" s="93">
        <f>F69*C33</f>
        <v>13796248.94988472</v>
      </c>
      <c r="O47" s="37">
        <f t="shared" ref="O47:O65" si="1">D47+J47</f>
        <v>947906582.02668774</v>
      </c>
    </row>
    <row r="48" spans="1:33" x14ac:dyDescent="0.2">
      <c r="C48" t="s">
        <v>128</v>
      </c>
      <c r="D48" s="37">
        <v>3596069680.6552329</v>
      </c>
      <c r="J48" s="93"/>
      <c r="O48" s="37">
        <f t="shared" si="1"/>
        <v>3596069680.6552329</v>
      </c>
    </row>
    <row r="49" spans="2:15" x14ac:dyDescent="0.2">
      <c r="C49" t="s">
        <v>144</v>
      </c>
      <c r="D49" s="37">
        <v>2934904413.1312361</v>
      </c>
      <c r="J49" s="93"/>
      <c r="O49" s="37">
        <f t="shared" si="1"/>
        <v>2934904413.1312361</v>
      </c>
    </row>
    <row r="50" spans="2:15" x14ac:dyDescent="0.2">
      <c r="C50" t="s">
        <v>130</v>
      </c>
      <c r="D50" s="37">
        <v>1214691629.1941442</v>
      </c>
      <c r="J50" s="93"/>
      <c r="O50" s="37">
        <f t="shared" si="1"/>
        <v>1214691629.1941442</v>
      </c>
    </row>
    <row r="51" spans="2:15" x14ac:dyDescent="0.2">
      <c r="B51" t="s">
        <v>212</v>
      </c>
      <c r="C51" s="1" t="s">
        <v>4</v>
      </c>
      <c r="D51" s="86">
        <v>528916279.73274827</v>
      </c>
      <c r="F51">
        <f t="shared" si="0"/>
        <v>57850218.095769346</v>
      </c>
      <c r="J51" s="93">
        <f>F68*C34</f>
        <v>70888762.21908544</v>
      </c>
      <c r="O51" s="37">
        <f t="shared" si="1"/>
        <v>599805041.95183372</v>
      </c>
    </row>
    <row r="52" spans="2:15" x14ac:dyDescent="0.2">
      <c r="C52" s="1" t="s">
        <v>127</v>
      </c>
      <c r="D52" s="86">
        <v>127946350.79644963</v>
      </c>
      <c r="F52">
        <f t="shared" si="0"/>
        <v>13994132.118361678</v>
      </c>
      <c r="J52" s="93">
        <f>F69*C35</f>
        <v>27592497.89976944</v>
      </c>
      <c r="O52" s="37">
        <f t="shared" si="1"/>
        <v>155538848.69621909</v>
      </c>
    </row>
    <row r="53" spans="2:15" x14ac:dyDescent="0.2">
      <c r="C53" t="s">
        <v>128</v>
      </c>
      <c r="D53" s="37">
        <v>635014951.44935727</v>
      </c>
      <c r="J53" s="93"/>
      <c r="O53" s="37">
        <f t="shared" si="1"/>
        <v>635014951.44935727</v>
      </c>
    </row>
    <row r="54" spans="2:15" x14ac:dyDescent="0.2">
      <c r="C54" t="s">
        <v>144</v>
      </c>
      <c r="D54" s="37">
        <v>313715496.38696456</v>
      </c>
      <c r="J54" s="93"/>
      <c r="O54" s="37">
        <f t="shared" si="1"/>
        <v>313715496.38696456</v>
      </c>
    </row>
    <row r="55" spans="2:15" x14ac:dyDescent="0.2">
      <c r="C55" t="s">
        <v>130</v>
      </c>
      <c r="D55" s="37">
        <v>187517216.6644156</v>
      </c>
      <c r="J55" s="93"/>
      <c r="O55" s="37">
        <f t="shared" si="1"/>
        <v>187517216.6644156</v>
      </c>
    </row>
    <row r="56" spans="2:15" x14ac:dyDescent="0.2">
      <c r="B56" t="s">
        <v>213</v>
      </c>
      <c r="C56" s="1" t="s">
        <v>4</v>
      </c>
      <c r="D56" s="86">
        <v>835139830.4158684</v>
      </c>
      <c r="F56">
        <f t="shared" si="0"/>
        <v>91343418.951735601</v>
      </c>
      <c r="J56" s="93">
        <f>F68*C36</f>
        <v>106333143.32862814</v>
      </c>
      <c r="O56" s="37">
        <f t="shared" si="1"/>
        <v>941472973.74449658</v>
      </c>
    </row>
    <row r="57" spans="2:15" x14ac:dyDescent="0.2">
      <c r="C57" s="1" t="s">
        <v>127</v>
      </c>
      <c r="D57" s="86">
        <v>125990042.67835651</v>
      </c>
      <c r="F57">
        <f t="shared" si="0"/>
        <v>13780160.917945243</v>
      </c>
      <c r="J57" s="93">
        <f>F69*C37</f>
        <v>41388746.849654153</v>
      </c>
      <c r="O57" s="37">
        <f t="shared" si="1"/>
        <v>167378789.52801067</v>
      </c>
    </row>
    <row r="58" spans="2:15" x14ac:dyDescent="0.2">
      <c r="C58" t="s">
        <v>128</v>
      </c>
      <c r="D58" s="37">
        <v>687316037.33507526</v>
      </c>
      <c r="J58" s="93"/>
      <c r="O58" s="37">
        <f t="shared" si="1"/>
        <v>687316037.33507526</v>
      </c>
    </row>
    <row r="59" spans="2:15" x14ac:dyDescent="0.2">
      <c r="C59" t="s">
        <v>144</v>
      </c>
      <c r="D59" s="37">
        <v>263646322.3907679</v>
      </c>
      <c r="J59" s="93"/>
      <c r="O59" s="37">
        <f t="shared" si="1"/>
        <v>263646322.3907679</v>
      </c>
    </row>
    <row r="60" spans="2:15" x14ac:dyDescent="0.2">
      <c r="C60" t="s">
        <v>130</v>
      </c>
      <c r="D60" s="37">
        <v>164631160.72764975</v>
      </c>
      <c r="J60" s="93"/>
      <c r="O60" s="37">
        <f t="shared" si="1"/>
        <v>164631160.72764975</v>
      </c>
    </row>
    <row r="61" spans="2:15" x14ac:dyDescent="0.2">
      <c r="B61" t="s">
        <v>214</v>
      </c>
      <c r="C61" s="1" t="s">
        <v>4</v>
      </c>
      <c r="D61" s="86">
        <v>515198518.84157747</v>
      </c>
      <c r="F61">
        <f t="shared" si="0"/>
        <v>56349837.998297535</v>
      </c>
      <c r="J61" s="93">
        <f>F68*C38</f>
        <v>141777524.43817088</v>
      </c>
      <c r="O61" s="37">
        <f t="shared" si="1"/>
        <v>656976043.27974832</v>
      </c>
    </row>
    <row r="62" spans="2:15" x14ac:dyDescent="0.2">
      <c r="C62" s="1" t="s">
        <v>127</v>
      </c>
      <c r="D62" s="86">
        <v>73324606.009279415</v>
      </c>
      <c r="F62">
        <f t="shared" si="0"/>
        <v>8019878.7822649358</v>
      </c>
      <c r="J62" s="93">
        <f>F69*C39</f>
        <v>55184995.799538881</v>
      </c>
      <c r="O62" s="37">
        <f t="shared" si="1"/>
        <v>128509601.8088183</v>
      </c>
    </row>
    <row r="63" spans="2:15" x14ac:dyDescent="0.2">
      <c r="C63" t="s">
        <v>128</v>
      </c>
      <c r="D63" s="37">
        <v>535427539.07309669</v>
      </c>
      <c r="J63" s="93"/>
      <c r="O63" s="37">
        <f t="shared" si="1"/>
        <v>535427539.07309669</v>
      </c>
    </row>
    <row r="64" spans="2:15" x14ac:dyDescent="0.2">
      <c r="C64" t="s">
        <v>144</v>
      </c>
      <c r="D64" s="37">
        <v>90320235.056604788</v>
      </c>
      <c r="J64" s="93"/>
      <c r="O64" s="37">
        <f t="shared" si="1"/>
        <v>90320235.056604788</v>
      </c>
    </row>
    <row r="65" spans="3:15" x14ac:dyDescent="0.2">
      <c r="C65" t="s">
        <v>130</v>
      </c>
      <c r="D65" s="37">
        <v>92361032.241666839</v>
      </c>
      <c r="J65" s="93"/>
      <c r="O65" s="37">
        <f t="shared" si="1"/>
        <v>92361032.241666839</v>
      </c>
    </row>
    <row r="66" spans="3:15" x14ac:dyDescent="0.2">
      <c r="E66" t="s">
        <v>183</v>
      </c>
      <c r="F66" s="1">
        <f>SUM(F46:F65)</f>
        <v>492406300.59427434</v>
      </c>
      <c r="G66">
        <f>F66/1000000</f>
        <v>492.40630059427434</v>
      </c>
      <c r="H66" t="s">
        <v>274</v>
      </c>
      <c r="J66" s="1"/>
      <c r="O66" s="86">
        <f>SUM(O46:O65)</f>
        <v>15710022477.476711</v>
      </c>
    </row>
    <row r="68" spans="3:15" x14ac:dyDescent="0.2">
      <c r="E68" t="s">
        <v>275</v>
      </c>
      <c r="F68">
        <f>F46+F51+F56+F61</f>
        <v>354443811.09542716</v>
      </c>
    </row>
    <row r="69" spans="3:15" x14ac:dyDescent="0.2">
      <c r="E69" t="s">
        <v>276</v>
      </c>
      <c r="F69">
        <f>F47+F52+F57+F62</f>
        <v>137962489.49884719</v>
      </c>
    </row>
    <row r="74" spans="3:15" x14ac:dyDescent="0.2">
      <c r="D74" s="1" t="s">
        <v>318</v>
      </c>
    </row>
    <row r="75" spans="3:15" ht="16" thickBot="1" x14ac:dyDescent="0.25">
      <c r="C75" t="s">
        <v>319</v>
      </c>
      <c r="H75" t="s">
        <v>320</v>
      </c>
    </row>
    <row r="76" spans="3:15" ht="16" thickBot="1" x14ac:dyDescent="0.25">
      <c r="E76" t="s">
        <v>321</v>
      </c>
      <c r="F76">
        <f>D77+(D77*0.1)</f>
        <v>0.37070000000000003</v>
      </c>
      <c r="H76" s="118">
        <f>F76*$H$81/$F$81</f>
        <v>0.23289564616447828</v>
      </c>
    </row>
    <row r="77" spans="3:15" ht="16" thickBot="1" x14ac:dyDescent="0.25">
      <c r="C77" t="s">
        <v>186</v>
      </c>
      <c r="D77">
        <v>0.33700000000000002</v>
      </c>
      <c r="E77" t="s">
        <v>102</v>
      </c>
      <c r="F77">
        <f>D77</f>
        <v>0.33700000000000002</v>
      </c>
      <c r="H77" s="118">
        <f t="shared" ref="H77:H80" si="2">F77*$H$81/$F$81</f>
        <v>0.21172331469498024</v>
      </c>
    </row>
    <row r="78" spans="3:15" ht="16" thickBot="1" x14ac:dyDescent="0.25">
      <c r="C78" t="s">
        <v>322</v>
      </c>
      <c r="D78">
        <v>0.33300000000000002</v>
      </c>
      <c r="E78" t="s">
        <v>323</v>
      </c>
      <c r="F78">
        <f>D78</f>
        <v>0.33300000000000002</v>
      </c>
      <c r="H78" s="118">
        <f t="shared" si="2"/>
        <v>0.2092102783187787</v>
      </c>
    </row>
    <row r="79" spans="3:15" ht="16" thickBot="1" x14ac:dyDescent="0.25">
      <c r="C79" t="s">
        <v>190</v>
      </c>
      <c r="D79">
        <v>0.28999999999999998</v>
      </c>
      <c r="E79" t="s">
        <v>324</v>
      </c>
      <c r="F79">
        <f>D79</f>
        <v>0.28999999999999998</v>
      </c>
      <c r="H79" s="118">
        <f t="shared" si="2"/>
        <v>0.18219513727461206</v>
      </c>
    </row>
    <row r="80" spans="3:15" x14ac:dyDescent="0.2">
      <c r="E80" t="s">
        <v>325</v>
      </c>
      <c r="F80">
        <f>D79-(D79*0.1)</f>
        <v>0.26100000000000001</v>
      </c>
      <c r="H80" s="118">
        <f t="shared" si="2"/>
        <v>0.16397562354715087</v>
      </c>
    </row>
    <row r="81" spans="1:8" x14ac:dyDescent="0.2">
      <c r="F81" s="1">
        <f>SUM(F76:F80)</f>
        <v>1.5916999999999999</v>
      </c>
      <c r="H81">
        <v>1</v>
      </c>
    </row>
    <row r="82" spans="1:8" x14ac:dyDescent="0.2">
      <c r="A82" s="1" t="s">
        <v>326</v>
      </c>
    </row>
    <row r="84" spans="1:8" x14ac:dyDescent="0.2">
      <c r="A84">
        <v>1</v>
      </c>
      <c r="B84" t="s">
        <v>173</v>
      </c>
      <c r="C84" s="1" t="s">
        <v>4</v>
      </c>
      <c r="D84" s="86"/>
      <c r="E84">
        <f>$H$76*J46</f>
        <v>8254842.0414069789</v>
      </c>
    </row>
    <row r="85" spans="1:8" x14ac:dyDescent="0.2">
      <c r="C85" s="1" t="s">
        <v>127</v>
      </c>
      <c r="D85" s="86"/>
      <c r="E85">
        <f t="shared" ref="E85:E103" si="3">$H$76*J47</f>
        <v>3213086.3138294066</v>
      </c>
    </row>
    <row r="86" spans="1:8" x14ac:dyDescent="0.2">
      <c r="D86" s="86"/>
      <c r="E86">
        <f t="shared" si="3"/>
        <v>0</v>
      </c>
    </row>
    <row r="87" spans="1:8" x14ac:dyDescent="0.2">
      <c r="D87" s="86"/>
      <c r="E87">
        <f t="shared" si="3"/>
        <v>0</v>
      </c>
    </row>
    <row r="88" spans="1:8" x14ac:dyDescent="0.2">
      <c r="D88" s="86"/>
      <c r="E88">
        <f t="shared" si="3"/>
        <v>0</v>
      </c>
    </row>
    <row r="89" spans="1:8" x14ac:dyDescent="0.2">
      <c r="A89">
        <v>1</v>
      </c>
      <c r="B89" t="s">
        <v>212</v>
      </c>
      <c r="C89" s="1" t="s">
        <v>4</v>
      </c>
      <c r="D89" s="86"/>
      <c r="E89">
        <f t="shared" si="3"/>
        <v>16509684.082813958</v>
      </c>
    </row>
    <row r="90" spans="1:8" x14ac:dyDescent="0.2">
      <c r="C90" s="1" t="s">
        <v>127</v>
      </c>
      <c r="D90" s="86"/>
      <c r="E90">
        <f t="shared" si="3"/>
        <v>6426172.6276588133</v>
      </c>
    </row>
    <row r="91" spans="1:8" x14ac:dyDescent="0.2">
      <c r="D91" s="86"/>
      <c r="E91">
        <f t="shared" si="3"/>
        <v>0</v>
      </c>
    </row>
    <row r="92" spans="1:8" x14ac:dyDescent="0.2">
      <c r="D92" s="86"/>
      <c r="E92">
        <f t="shared" si="3"/>
        <v>0</v>
      </c>
    </row>
    <row r="93" spans="1:8" x14ac:dyDescent="0.2">
      <c r="D93" s="86"/>
      <c r="E93">
        <f t="shared" si="3"/>
        <v>0</v>
      </c>
    </row>
    <row r="94" spans="1:8" x14ac:dyDescent="0.2">
      <c r="A94">
        <v>1</v>
      </c>
      <c r="B94" t="s">
        <v>213</v>
      </c>
      <c r="C94" s="1" t="s">
        <v>4</v>
      </c>
      <c r="D94" s="86"/>
      <c r="E94">
        <f t="shared" si="3"/>
        <v>24764526.124220934</v>
      </c>
    </row>
    <row r="95" spans="1:8" x14ac:dyDescent="0.2">
      <c r="C95" s="1" t="s">
        <v>127</v>
      </c>
      <c r="D95" s="86"/>
      <c r="E95">
        <f t="shared" si="3"/>
        <v>9639258.9414882194</v>
      </c>
    </row>
    <row r="96" spans="1:8" x14ac:dyDescent="0.2">
      <c r="C96" t="s">
        <v>128</v>
      </c>
      <c r="D96" s="86"/>
      <c r="E96">
        <f t="shared" si="3"/>
        <v>0</v>
      </c>
    </row>
    <row r="97" spans="1:5" x14ac:dyDescent="0.2">
      <c r="C97" t="s">
        <v>144</v>
      </c>
      <c r="D97" s="86"/>
      <c r="E97">
        <f t="shared" si="3"/>
        <v>0</v>
      </c>
    </row>
    <row r="98" spans="1:5" x14ac:dyDescent="0.2">
      <c r="C98" t="s">
        <v>130</v>
      </c>
      <c r="D98" s="86"/>
      <c r="E98">
        <f t="shared" si="3"/>
        <v>0</v>
      </c>
    </row>
    <row r="99" spans="1:5" x14ac:dyDescent="0.2">
      <c r="A99">
        <v>1</v>
      </c>
      <c r="B99" t="s">
        <v>214</v>
      </c>
      <c r="C99" s="1" t="s">
        <v>4</v>
      </c>
      <c r="D99" s="86"/>
      <c r="E99">
        <f t="shared" si="3"/>
        <v>33019368.165627915</v>
      </c>
    </row>
    <row r="100" spans="1:5" x14ac:dyDescent="0.2">
      <c r="C100" s="1" t="s">
        <v>127</v>
      </c>
      <c r="D100" s="86"/>
      <c r="E100">
        <f t="shared" si="3"/>
        <v>12852345.255317627</v>
      </c>
    </row>
    <row r="101" spans="1:5" x14ac:dyDescent="0.2">
      <c r="C101" t="s">
        <v>128</v>
      </c>
      <c r="D101" s="86"/>
      <c r="E101">
        <f t="shared" si="3"/>
        <v>0</v>
      </c>
    </row>
    <row r="102" spans="1:5" x14ac:dyDescent="0.2">
      <c r="C102" t="s">
        <v>144</v>
      </c>
      <c r="D102" s="86"/>
      <c r="E102">
        <f t="shared" si="3"/>
        <v>0</v>
      </c>
    </row>
    <row r="103" spans="1:5" x14ac:dyDescent="0.2">
      <c r="C103" t="s">
        <v>130</v>
      </c>
      <c r="D103" s="86"/>
      <c r="E103">
        <f t="shared" si="3"/>
        <v>0</v>
      </c>
    </row>
    <row r="104" spans="1:5" x14ac:dyDescent="0.2">
      <c r="A104">
        <v>2</v>
      </c>
      <c r="B104" t="s">
        <v>173</v>
      </c>
      <c r="C104" s="1" t="s">
        <v>4</v>
      </c>
      <c r="D104" s="86"/>
      <c r="E104">
        <f>$H$77*J46</f>
        <v>7504401.8558245264</v>
      </c>
    </row>
    <row r="105" spans="1:5" x14ac:dyDescent="0.2">
      <c r="C105" s="1" t="s">
        <v>127</v>
      </c>
      <c r="D105" s="86"/>
      <c r="E105">
        <f t="shared" ref="E105:E123" si="4">$H$77*J47</f>
        <v>2920987.5580267333</v>
      </c>
    </row>
    <row r="106" spans="1:5" x14ac:dyDescent="0.2">
      <c r="C106" t="s">
        <v>128</v>
      </c>
      <c r="D106" s="86"/>
      <c r="E106">
        <f t="shared" si="4"/>
        <v>0</v>
      </c>
    </row>
    <row r="107" spans="1:5" x14ac:dyDescent="0.2">
      <c r="C107" t="s">
        <v>144</v>
      </c>
      <c r="D107" s="86"/>
      <c r="E107">
        <f t="shared" si="4"/>
        <v>0</v>
      </c>
    </row>
    <row r="108" spans="1:5" x14ac:dyDescent="0.2">
      <c r="C108" t="s">
        <v>130</v>
      </c>
      <c r="D108" s="86"/>
      <c r="E108">
        <f t="shared" si="4"/>
        <v>0</v>
      </c>
    </row>
    <row r="109" spans="1:5" x14ac:dyDescent="0.2">
      <c r="A109">
        <v>2</v>
      </c>
      <c r="B109" t="s">
        <v>212</v>
      </c>
      <c r="C109" s="1" t="s">
        <v>4</v>
      </c>
      <c r="D109" s="86"/>
      <c r="E109">
        <f t="shared" si="4"/>
        <v>15008803.711649053</v>
      </c>
    </row>
    <row r="110" spans="1:5" x14ac:dyDescent="0.2">
      <c r="C110" s="1" t="s">
        <v>127</v>
      </c>
      <c r="D110" s="86"/>
      <c r="E110">
        <f t="shared" si="4"/>
        <v>5841975.1160534667</v>
      </c>
    </row>
    <row r="111" spans="1:5" x14ac:dyDescent="0.2">
      <c r="C111" t="s">
        <v>128</v>
      </c>
      <c r="D111" s="86"/>
      <c r="E111">
        <f t="shared" si="4"/>
        <v>0</v>
      </c>
    </row>
    <row r="112" spans="1:5" x14ac:dyDescent="0.2">
      <c r="C112" t="s">
        <v>144</v>
      </c>
      <c r="D112" s="86"/>
      <c r="E112">
        <f t="shared" si="4"/>
        <v>0</v>
      </c>
    </row>
    <row r="113" spans="1:5" x14ac:dyDescent="0.2">
      <c r="C113" t="s">
        <v>130</v>
      </c>
      <c r="D113" s="86"/>
      <c r="E113">
        <f t="shared" si="4"/>
        <v>0</v>
      </c>
    </row>
    <row r="114" spans="1:5" x14ac:dyDescent="0.2">
      <c r="A114">
        <v>2</v>
      </c>
      <c r="B114" t="s">
        <v>213</v>
      </c>
      <c r="C114" s="1" t="s">
        <v>4</v>
      </c>
      <c r="D114" s="86"/>
      <c r="E114">
        <f t="shared" si="4"/>
        <v>22513205.567473572</v>
      </c>
    </row>
    <row r="115" spans="1:5" x14ac:dyDescent="0.2">
      <c r="C115" s="1" t="s">
        <v>127</v>
      </c>
      <c r="D115" s="86"/>
      <c r="E115">
        <f t="shared" si="4"/>
        <v>8762962.6740801986</v>
      </c>
    </row>
    <row r="116" spans="1:5" x14ac:dyDescent="0.2">
      <c r="C116" t="s">
        <v>128</v>
      </c>
      <c r="D116" s="86"/>
      <c r="E116">
        <f t="shared" si="4"/>
        <v>0</v>
      </c>
    </row>
    <row r="117" spans="1:5" x14ac:dyDescent="0.2">
      <c r="C117" t="s">
        <v>144</v>
      </c>
      <c r="D117" s="86"/>
      <c r="E117">
        <f t="shared" si="4"/>
        <v>0</v>
      </c>
    </row>
    <row r="118" spans="1:5" x14ac:dyDescent="0.2">
      <c r="C118" t="s">
        <v>130</v>
      </c>
      <c r="D118" s="86"/>
      <c r="E118">
        <f t="shared" si="4"/>
        <v>0</v>
      </c>
    </row>
    <row r="119" spans="1:5" x14ac:dyDescent="0.2">
      <c r="A119">
        <v>2</v>
      </c>
      <c r="B119" t="s">
        <v>214</v>
      </c>
      <c r="C119" s="1" t="s">
        <v>4</v>
      </c>
      <c r="D119" s="86"/>
      <c r="E119">
        <f t="shared" si="4"/>
        <v>30017607.423298106</v>
      </c>
    </row>
    <row r="120" spans="1:5" x14ac:dyDescent="0.2">
      <c r="C120" s="1" t="s">
        <v>127</v>
      </c>
      <c r="D120" s="86"/>
      <c r="E120">
        <f t="shared" si="4"/>
        <v>11683950.232106933</v>
      </c>
    </row>
    <row r="121" spans="1:5" x14ac:dyDescent="0.2">
      <c r="C121" t="s">
        <v>128</v>
      </c>
      <c r="D121" s="86"/>
      <c r="E121">
        <f t="shared" si="4"/>
        <v>0</v>
      </c>
    </row>
    <row r="122" spans="1:5" x14ac:dyDescent="0.2">
      <c r="C122" t="s">
        <v>144</v>
      </c>
      <c r="D122" s="86"/>
      <c r="E122">
        <f t="shared" si="4"/>
        <v>0</v>
      </c>
    </row>
    <row r="123" spans="1:5" x14ac:dyDescent="0.2">
      <c r="C123" t="s">
        <v>130</v>
      </c>
      <c r="D123" s="86"/>
      <c r="E123">
        <f t="shared" si="4"/>
        <v>0</v>
      </c>
    </row>
    <row r="124" spans="1:5" x14ac:dyDescent="0.2">
      <c r="A124">
        <v>3</v>
      </c>
      <c r="B124" t="s">
        <v>173</v>
      </c>
      <c r="C124" s="1" t="s">
        <v>4</v>
      </c>
      <c r="D124" s="86"/>
      <c r="E124">
        <f>$H$78*J46</f>
        <v>7415328.8367642947</v>
      </c>
    </row>
    <row r="125" spans="1:5" x14ac:dyDescent="0.2">
      <c r="C125" s="1" t="s">
        <v>127</v>
      </c>
      <c r="D125" s="86"/>
      <c r="E125">
        <f t="shared" ref="E125:E143" si="5">$H$78*J47</f>
        <v>2886317.0825605406</v>
      </c>
    </row>
    <row r="126" spans="1:5" x14ac:dyDescent="0.2">
      <c r="C126" t="s">
        <v>128</v>
      </c>
      <c r="D126" s="86"/>
      <c r="E126">
        <f t="shared" si="5"/>
        <v>0</v>
      </c>
    </row>
    <row r="127" spans="1:5" x14ac:dyDescent="0.2">
      <c r="C127" t="s">
        <v>144</v>
      </c>
      <c r="D127" s="86"/>
      <c r="E127">
        <f t="shared" si="5"/>
        <v>0</v>
      </c>
    </row>
    <row r="128" spans="1:5" x14ac:dyDescent="0.2">
      <c r="C128" t="s">
        <v>130</v>
      </c>
      <c r="D128" s="86"/>
      <c r="E128">
        <f t="shared" si="5"/>
        <v>0</v>
      </c>
    </row>
    <row r="129" spans="1:5" x14ac:dyDescent="0.2">
      <c r="A129">
        <v>3</v>
      </c>
      <c r="B129" t="s">
        <v>212</v>
      </c>
      <c r="C129" s="1" t="s">
        <v>4</v>
      </c>
      <c r="D129" s="86"/>
      <c r="E129">
        <f t="shared" si="5"/>
        <v>14830657.673528589</v>
      </c>
    </row>
    <row r="130" spans="1:5" x14ac:dyDescent="0.2">
      <c r="C130" s="1" t="s">
        <v>127</v>
      </c>
      <c r="D130" s="86"/>
      <c r="E130">
        <f t="shared" si="5"/>
        <v>5772634.1651210813</v>
      </c>
    </row>
    <row r="131" spans="1:5" x14ac:dyDescent="0.2">
      <c r="C131" t="s">
        <v>128</v>
      </c>
      <c r="D131" s="86"/>
      <c r="E131">
        <f t="shared" si="5"/>
        <v>0</v>
      </c>
    </row>
    <row r="132" spans="1:5" x14ac:dyDescent="0.2">
      <c r="C132" t="s">
        <v>144</v>
      </c>
      <c r="D132" s="86"/>
      <c r="E132">
        <f t="shared" si="5"/>
        <v>0</v>
      </c>
    </row>
    <row r="133" spans="1:5" x14ac:dyDescent="0.2">
      <c r="C133" t="s">
        <v>130</v>
      </c>
      <c r="D133" s="86"/>
      <c r="E133">
        <f t="shared" si="5"/>
        <v>0</v>
      </c>
    </row>
    <row r="134" spans="1:5" x14ac:dyDescent="0.2">
      <c r="A134">
        <v>3</v>
      </c>
      <c r="B134" t="s">
        <v>213</v>
      </c>
      <c r="C134" s="1" t="s">
        <v>4</v>
      </c>
      <c r="D134" s="86"/>
      <c r="E134">
        <f t="shared" si="5"/>
        <v>22245986.51029288</v>
      </c>
    </row>
    <row r="135" spans="1:5" x14ac:dyDescent="0.2">
      <c r="C135" s="1" t="s">
        <v>127</v>
      </c>
      <c r="D135" s="86"/>
      <c r="E135">
        <f t="shared" si="5"/>
        <v>8658951.2476816196</v>
      </c>
    </row>
    <row r="136" spans="1:5" x14ac:dyDescent="0.2">
      <c r="C136" t="s">
        <v>128</v>
      </c>
      <c r="D136" s="86"/>
      <c r="E136">
        <f t="shared" si="5"/>
        <v>0</v>
      </c>
    </row>
    <row r="137" spans="1:5" x14ac:dyDescent="0.2">
      <c r="C137" t="s">
        <v>144</v>
      </c>
      <c r="D137" s="86"/>
      <c r="E137">
        <f t="shared" si="5"/>
        <v>0</v>
      </c>
    </row>
    <row r="138" spans="1:5" x14ac:dyDescent="0.2">
      <c r="C138" t="s">
        <v>130</v>
      </c>
      <c r="D138" s="86"/>
      <c r="E138">
        <f t="shared" si="5"/>
        <v>0</v>
      </c>
    </row>
    <row r="139" spans="1:5" x14ac:dyDescent="0.2">
      <c r="A139">
        <v>3</v>
      </c>
      <c r="B139" t="s">
        <v>214</v>
      </c>
      <c r="C139" s="1" t="s">
        <v>4</v>
      </c>
      <c r="D139" s="86"/>
      <c r="E139">
        <f t="shared" si="5"/>
        <v>29661315.347057179</v>
      </c>
    </row>
    <row r="140" spans="1:5" x14ac:dyDescent="0.2">
      <c r="C140" s="1" t="s">
        <v>127</v>
      </c>
      <c r="D140" s="86"/>
      <c r="E140">
        <f t="shared" si="5"/>
        <v>11545268.330242163</v>
      </c>
    </row>
    <row r="141" spans="1:5" x14ac:dyDescent="0.2">
      <c r="C141" t="s">
        <v>128</v>
      </c>
      <c r="D141" s="86"/>
      <c r="E141">
        <f t="shared" si="5"/>
        <v>0</v>
      </c>
    </row>
    <row r="142" spans="1:5" x14ac:dyDescent="0.2">
      <c r="C142" t="s">
        <v>144</v>
      </c>
      <c r="D142" s="86"/>
      <c r="E142">
        <f t="shared" si="5"/>
        <v>0</v>
      </c>
    </row>
    <row r="143" spans="1:5" x14ac:dyDescent="0.2">
      <c r="C143" t="s">
        <v>130</v>
      </c>
      <c r="D143" s="86"/>
      <c r="E143">
        <f t="shared" si="5"/>
        <v>0</v>
      </c>
    </row>
    <row r="144" spans="1:5" x14ac:dyDescent="0.2">
      <c r="A144">
        <v>4</v>
      </c>
      <c r="B144" t="s">
        <v>173</v>
      </c>
      <c r="C144" s="1" t="s">
        <v>4</v>
      </c>
      <c r="D144" s="86"/>
      <c r="E144">
        <f>$H$79*J46</f>
        <v>6457793.8818668025</v>
      </c>
    </row>
    <row r="145" spans="1:5" x14ac:dyDescent="0.2">
      <c r="C145" s="1" t="s">
        <v>127</v>
      </c>
      <c r="D145" s="86"/>
      <c r="E145">
        <f t="shared" ref="E145:E163" si="6">$H$79*J47</f>
        <v>2513609.4712989689</v>
      </c>
    </row>
    <row r="146" spans="1:5" x14ac:dyDescent="0.2">
      <c r="C146" t="s">
        <v>128</v>
      </c>
      <c r="D146" s="86"/>
      <c r="E146">
        <f t="shared" si="6"/>
        <v>0</v>
      </c>
    </row>
    <row r="147" spans="1:5" x14ac:dyDescent="0.2">
      <c r="C147" t="s">
        <v>144</v>
      </c>
      <c r="D147" s="86"/>
      <c r="E147">
        <f t="shared" si="6"/>
        <v>0</v>
      </c>
    </row>
    <row r="148" spans="1:5" x14ac:dyDescent="0.2">
      <c r="C148" t="s">
        <v>130</v>
      </c>
      <c r="D148" s="86"/>
      <c r="E148">
        <f t="shared" si="6"/>
        <v>0</v>
      </c>
    </row>
    <row r="149" spans="1:5" x14ac:dyDescent="0.2">
      <c r="A149">
        <v>4</v>
      </c>
      <c r="B149" t="s">
        <v>212</v>
      </c>
      <c r="C149" s="1" t="s">
        <v>4</v>
      </c>
      <c r="D149" s="86"/>
      <c r="E149">
        <f t="shared" si="6"/>
        <v>12915587.763733605</v>
      </c>
    </row>
    <row r="150" spans="1:5" x14ac:dyDescent="0.2">
      <c r="C150" s="1" t="s">
        <v>127</v>
      </c>
      <c r="D150" s="86"/>
      <c r="E150">
        <f t="shared" si="6"/>
        <v>5027218.9425979378</v>
      </c>
    </row>
    <row r="151" spans="1:5" x14ac:dyDescent="0.2">
      <c r="C151" t="s">
        <v>128</v>
      </c>
      <c r="D151" s="86"/>
      <c r="E151">
        <f t="shared" si="6"/>
        <v>0</v>
      </c>
    </row>
    <row r="152" spans="1:5" x14ac:dyDescent="0.2">
      <c r="C152" t="s">
        <v>144</v>
      </c>
      <c r="D152" s="86"/>
      <c r="E152">
        <f t="shared" si="6"/>
        <v>0</v>
      </c>
    </row>
    <row r="153" spans="1:5" x14ac:dyDescent="0.2">
      <c r="C153" t="s">
        <v>130</v>
      </c>
      <c r="D153" s="86"/>
      <c r="E153">
        <f t="shared" si="6"/>
        <v>0</v>
      </c>
    </row>
    <row r="154" spans="1:5" x14ac:dyDescent="0.2">
      <c r="A154">
        <v>4</v>
      </c>
      <c r="B154" t="s">
        <v>213</v>
      </c>
      <c r="C154" s="1" t="s">
        <v>4</v>
      </c>
      <c r="D154" s="86"/>
      <c r="E154">
        <f t="shared" si="6"/>
        <v>19373381.645600405</v>
      </c>
    </row>
    <row r="155" spans="1:5" x14ac:dyDescent="0.2">
      <c r="C155" s="1" t="s">
        <v>127</v>
      </c>
      <c r="D155" s="86"/>
      <c r="E155">
        <f t="shared" si="6"/>
        <v>7540828.4138969062</v>
      </c>
    </row>
    <row r="156" spans="1:5" x14ac:dyDescent="0.2">
      <c r="C156" t="s">
        <v>128</v>
      </c>
      <c r="D156" s="86"/>
      <c r="E156">
        <f t="shared" si="6"/>
        <v>0</v>
      </c>
    </row>
    <row r="157" spans="1:5" x14ac:dyDescent="0.2">
      <c r="C157" t="s">
        <v>144</v>
      </c>
      <c r="D157" s="86"/>
      <c r="E157">
        <f t="shared" si="6"/>
        <v>0</v>
      </c>
    </row>
    <row r="158" spans="1:5" x14ac:dyDescent="0.2">
      <c r="C158" t="s">
        <v>130</v>
      </c>
      <c r="D158" s="86"/>
      <c r="E158">
        <f t="shared" si="6"/>
        <v>0</v>
      </c>
    </row>
    <row r="159" spans="1:5" x14ac:dyDescent="0.2">
      <c r="A159">
        <v>4</v>
      </c>
      <c r="B159" t="s">
        <v>214</v>
      </c>
      <c r="C159" s="1" t="s">
        <v>4</v>
      </c>
      <c r="D159" s="86"/>
      <c r="E159">
        <f t="shared" si="6"/>
        <v>25831175.52746721</v>
      </c>
    </row>
    <row r="160" spans="1:5" x14ac:dyDescent="0.2">
      <c r="C160" s="1" t="s">
        <v>127</v>
      </c>
      <c r="D160" s="86"/>
      <c r="E160">
        <f t="shared" si="6"/>
        <v>10054437.885195876</v>
      </c>
    </row>
    <row r="161" spans="1:5" x14ac:dyDescent="0.2">
      <c r="C161" t="s">
        <v>128</v>
      </c>
      <c r="D161" s="86"/>
      <c r="E161">
        <f t="shared" si="6"/>
        <v>0</v>
      </c>
    </row>
    <row r="162" spans="1:5" x14ac:dyDescent="0.2">
      <c r="C162" t="s">
        <v>144</v>
      </c>
      <c r="D162" s="86"/>
      <c r="E162">
        <f t="shared" si="6"/>
        <v>0</v>
      </c>
    </row>
    <row r="163" spans="1:5" x14ac:dyDescent="0.2">
      <c r="C163" t="s">
        <v>130</v>
      </c>
      <c r="D163" s="86"/>
      <c r="E163">
        <f t="shared" si="6"/>
        <v>0</v>
      </c>
    </row>
    <row r="164" spans="1:5" x14ac:dyDescent="0.2">
      <c r="A164">
        <v>5</v>
      </c>
      <c r="B164" t="s">
        <v>173</v>
      </c>
      <c r="C164" s="1" t="s">
        <v>4</v>
      </c>
      <c r="D164" s="86"/>
      <c r="E164">
        <f>$H$80*J46</f>
        <v>5812014.4936801223</v>
      </c>
    </row>
    <row r="165" spans="1:5" x14ac:dyDescent="0.2">
      <c r="C165" s="1" t="s">
        <v>127</v>
      </c>
      <c r="D165" s="86"/>
      <c r="E165">
        <f t="shared" ref="E165:E183" si="7">$H$80*J47</f>
        <v>2262248.5241690725</v>
      </c>
    </row>
    <row r="166" spans="1:5" x14ac:dyDescent="0.2">
      <c r="C166" t="s">
        <v>128</v>
      </c>
      <c r="D166" s="86"/>
      <c r="E166">
        <f t="shared" si="7"/>
        <v>0</v>
      </c>
    </row>
    <row r="167" spans="1:5" x14ac:dyDescent="0.2">
      <c r="C167" t="s">
        <v>144</v>
      </c>
      <c r="D167" s="86"/>
      <c r="E167">
        <f t="shared" si="7"/>
        <v>0</v>
      </c>
    </row>
    <row r="168" spans="1:5" x14ac:dyDescent="0.2">
      <c r="C168" t="s">
        <v>130</v>
      </c>
      <c r="D168" s="86"/>
      <c r="E168">
        <f t="shared" si="7"/>
        <v>0</v>
      </c>
    </row>
    <row r="169" spans="1:5" x14ac:dyDescent="0.2">
      <c r="A169">
        <v>5</v>
      </c>
      <c r="B169" t="s">
        <v>212</v>
      </c>
      <c r="C169" s="1" t="s">
        <v>4</v>
      </c>
      <c r="D169" s="86"/>
      <c r="E169">
        <f t="shared" si="7"/>
        <v>11624028.987360245</v>
      </c>
    </row>
    <row r="170" spans="1:5" x14ac:dyDescent="0.2">
      <c r="C170" s="1" t="s">
        <v>127</v>
      </c>
      <c r="D170" s="86"/>
      <c r="E170">
        <f t="shared" si="7"/>
        <v>4524497.048338145</v>
      </c>
    </row>
    <row r="171" spans="1:5" x14ac:dyDescent="0.2">
      <c r="C171" t="s">
        <v>128</v>
      </c>
      <c r="D171" s="86"/>
      <c r="E171">
        <f t="shared" si="7"/>
        <v>0</v>
      </c>
    </row>
    <row r="172" spans="1:5" x14ac:dyDescent="0.2">
      <c r="C172" t="s">
        <v>144</v>
      </c>
      <c r="D172" s="86"/>
      <c r="E172">
        <f t="shared" si="7"/>
        <v>0</v>
      </c>
    </row>
    <row r="173" spans="1:5" x14ac:dyDescent="0.2">
      <c r="C173" t="s">
        <v>130</v>
      </c>
      <c r="D173" s="86"/>
      <c r="E173">
        <f t="shared" si="7"/>
        <v>0</v>
      </c>
    </row>
    <row r="174" spans="1:5" x14ac:dyDescent="0.2">
      <c r="A174">
        <v>5</v>
      </c>
      <c r="B174" t="s">
        <v>213</v>
      </c>
      <c r="C174" s="1" t="s">
        <v>4</v>
      </c>
      <c r="D174" s="86"/>
      <c r="E174">
        <f t="shared" si="7"/>
        <v>17436043.481040366</v>
      </c>
    </row>
    <row r="175" spans="1:5" x14ac:dyDescent="0.2">
      <c r="C175" s="1" t="s">
        <v>127</v>
      </c>
      <c r="D175" s="86"/>
      <c r="E175">
        <f t="shared" si="7"/>
        <v>6786745.5725072157</v>
      </c>
    </row>
    <row r="176" spans="1:5" x14ac:dyDescent="0.2">
      <c r="C176" t="s">
        <v>128</v>
      </c>
      <c r="D176" s="86"/>
      <c r="E176">
        <f t="shared" si="7"/>
        <v>0</v>
      </c>
    </row>
    <row r="177" spans="1:5" x14ac:dyDescent="0.2">
      <c r="C177" t="s">
        <v>144</v>
      </c>
      <c r="D177" s="86"/>
      <c r="E177">
        <f t="shared" si="7"/>
        <v>0</v>
      </c>
    </row>
    <row r="178" spans="1:5" x14ac:dyDescent="0.2">
      <c r="C178" t="s">
        <v>130</v>
      </c>
      <c r="D178" s="86"/>
      <c r="E178">
        <f t="shared" si="7"/>
        <v>0</v>
      </c>
    </row>
    <row r="179" spans="1:5" x14ac:dyDescent="0.2">
      <c r="A179">
        <v>5</v>
      </c>
      <c r="B179" t="s">
        <v>214</v>
      </c>
      <c r="C179" s="1" t="s">
        <v>4</v>
      </c>
      <c r="D179" s="86"/>
      <c r="E179">
        <f t="shared" si="7"/>
        <v>23248057.974720489</v>
      </c>
    </row>
    <row r="180" spans="1:5" x14ac:dyDescent="0.2">
      <c r="C180" s="1" t="s">
        <v>127</v>
      </c>
      <c r="D180" s="86"/>
      <c r="E180">
        <f t="shared" si="7"/>
        <v>9048994.09667629</v>
      </c>
    </row>
    <row r="181" spans="1:5" x14ac:dyDescent="0.2">
      <c r="C181" t="s">
        <v>128</v>
      </c>
      <c r="D181" s="86"/>
      <c r="E181">
        <f t="shared" si="7"/>
        <v>0</v>
      </c>
    </row>
    <row r="182" spans="1:5" x14ac:dyDescent="0.2">
      <c r="C182" t="s">
        <v>144</v>
      </c>
      <c r="D182" s="86"/>
      <c r="E182">
        <f t="shared" si="7"/>
        <v>0</v>
      </c>
    </row>
    <row r="183" spans="1:5" x14ac:dyDescent="0.2">
      <c r="C183" t="s">
        <v>130</v>
      </c>
      <c r="D183" s="86"/>
      <c r="E183">
        <f t="shared" si="7"/>
        <v>0</v>
      </c>
    </row>
    <row r="184" spans="1:5" x14ac:dyDescent="0.2">
      <c r="D184" s="86"/>
    </row>
    <row r="185" spans="1:5" x14ac:dyDescent="0.2">
      <c r="D185" s="86"/>
    </row>
    <row r="186" spans="1:5" x14ac:dyDescent="0.2">
      <c r="D186" s="86"/>
    </row>
    <row r="187" spans="1:5" x14ac:dyDescent="0.2">
      <c r="D187" s="86"/>
    </row>
    <row r="188" spans="1:5" x14ac:dyDescent="0.2">
      <c r="D188" s="86"/>
    </row>
    <row r="189" spans="1:5" x14ac:dyDescent="0.2">
      <c r="D189" s="86"/>
    </row>
    <row r="190" spans="1:5" x14ac:dyDescent="0.2">
      <c r="D190" s="86"/>
    </row>
    <row r="191" spans="1:5" x14ac:dyDescent="0.2">
      <c r="D191" s="86"/>
    </row>
    <row r="192" spans="1:5" x14ac:dyDescent="0.2">
      <c r="D192" s="86"/>
    </row>
    <row r="193" spans="4:4" x14ac:dyDescent="0.2">
      <c r="D193" s="86"/>
    </row>
    <row r="194" spans="4:4" x14ac:dyDescent="0.2">
      <c r="D194" s="86"/>
    </row>
    <row r="195" spans="4:4" x14ac:dyDescent="0.2">
      <c r="D195" s="86"/>
    </row>
    <row r="196" spans="4:4" x14ac:dyDescent="0.2">
      <c r="D196" s="86"/>
    </row>
    <row r="197" spans="4:4" x14ac:dyDescent="0.2">
      <c r="D197" s="86"/>
    </row>
    <row r="198" spans="4:4" x14ac:dyDescent="0.2">
      <c r="D198" s="86"/>
    </row>
    <row r="199" spans="4:4" x14ac:dyDescent="0.2">
      <c r="D199" s="86"/>
    </row>
    <row r="200" spans="4:4" x14ac:dyDescent="0.2">
      <c r="D200" s="86"/>
    </row>
    <row r="201" spans="4:4" x14ac:dyDescent="0.2">
      <c r="D201" s="86"/>
    </row>
    <row r="202" spans="4:4" x14ac:dyDescent="0.2">
      <c r="D202" s="86"/>
    </row>
    <row r="203" spans="4:4" x14ac:dyDescent="0.2">
      <c r="D203" s="86"/>
    </row>
    <row r="204" spans="4:4" x14ac:dyDescent="0.2">
      <c r="D204" s="86"/>
    </row>
    <row r="205" spans="4:4" x14ac:dyDescent="0.2">
      <c r="D205" s="86"/>
    </row>
    <row r="206" spans="4:4" x14ac:dyDescent="0.2">
      <c r="D206" s="86"/>
    </row>
    <row r="207" spans="4:4" x14ac:dyDescent="0.2">
      <c r="D207" s="86"/>
    </row>
    <row r="208" spans="4:4" x14ac:dyDescent="0.2">
      <c r="D208" s="86"/>
    </row>
    <row r="209" spans="4:4" x14ac:dyDescent="0.2">
      <c r="D209" s="86"/>
    </row>
    <row r="210" spans="4:4" x14ac:dyDescent="0.2">
      <c r="D210" s="86"/>
    </row>
    <row r="211" spans="4:4" x14ac:dyDescent="0.2">
      <c r="D211" s="86"/>
    </row>
    <row r="212" spans="4:4" x14ac:dyDescent="0.2">
      <c r="D212" s="86"/>
    </row>
    <row r="213" spans="4:4" x14ac:dyDescent="0.2">
      <c r="D213" s="86"/>
    </row>
    <row r="214" spans="4:4" x14ac:dyDescent="0.2">
      <c r="D214" s="86"/>
    </row>
    <row r="215" spans="4:4" x14ac:dyDescent="0.2">
      <c r="D215" s="86"/>
    </row>
    <row r="216" spans="4:4" x14ac:dyDescent="0.2">
      <c r="D216" s="86"/>
    </row>
    <row r="217" spans="4:4" x14ac:dyDescent="0.2">
      <c r="D217" s="86"/>
    </row>
    <row r="218" spans="4:4" x14ac:dyDescent="0.2">
      <c r="D218" s="86"/>
    </row>
    <row r="219" spans="4:4" x14ac:dyDescent="0.2">
      <c r="D219" s="86"/>
    </row>
    <row r="220" spans="4:4" x14ac:dyDescent="0.2">
      <c r="D220" s="86"/>
    </row>
    <row r="221" spans="4:4" x14ac:dyDescent="0.2">
      <c r="D221" s="86"/>
    </row>
    <row r="222" spans="4:4" x14ac:dyDescent="0.2">
      <c r="D222" s="86"/>
    </row>
    <row r="223" spans="4:4" x14ac:dyDescent="0.2">
      <c r="D223" s="86"/>
    </row>
    <row r="224" spans="4:4" x14ac:dyDescent="0.2">
      <c r="D224" s="86"/>
    </row>
    <row r="225" spans="4:4" x14ac:dyDescent="0.2">
      <c r="D225" s="86"/>
    </row>
    <row r="226" spans="4:4" x14ac:dyDescent="0.2">
      <c r="D226" s="86"/>
    </row>
    <row r="227" spans="4:4" x14ac:dyDescent="0.2">
      <c r="D227" s="86"/>
    </row>
    <row r="228" spans="4:4" x14ac:dyDescent="0.2">
      <c r="D228" s="86"/>
    </row>
    <row r="229" spans="4:4" x14ac:dyDescent="0.2">
      <c r="D229" s="86"/>
    </row>
    <row r="230" spans="4:4" x14ac:dyDescent="0.2">
      <c r="D230" s="86"/>
    </row>
    <row r="231" spans="4:4" x14ac:dyDescent="0.2">
      <c r="D231" s="86"/>
    </row>
    <row r="232" spans="4:4" x14ac:dyDescent="0.2">
      <c r="D232" s="86"/>
    </row>
    <row r="233" spans="4:4" x14ac:dyDescent="0.2">
      <c r="D233" s="86"/>
    </row>
    <row r="234" spans="4:4" x14ac:dyDescent="0.2">
      <c r="D234" s="86"/>
    </row>
    <row r="235" spans="4:4" x14ac:dyDescent="0.2">
      <c r="D235" s="86"/>
    </row>
    <row r="236" spans="4:4" x14ac:dyDescent="0.2">
      <c r="D236" s="86"/>
    </row>
    <row r="237" spans="4:4" x14ac:dyDescent="0.2">
      <c r="D237" s="86"/>
    </row>
    <row r="238" spans="4:4" x14ac:dyDescent="0.2">
      <c r="D238" s="86"/>
    </row>
    <row r="239" spans="4:4" x14ac:dyDescent="0.2">
      <c r="D239" s="86"/>
    </row>
    <row r="240" spans="4:4" x14ac:dyDescent="0.2">
      <c r="D240" s="86"/>
    </row>
    <row r="241" spans="4:4" x14ac:dyDescent="0.2">
      <c r="D241" s="86"/>
    </row>
    <row r="242" spans="4:4" x14ac:dyDescent="0.2">
      <c r="D242" s="86"/>
    </row>
    <row r="243" spans="4:4" x14ac:dyDescent="0.2">
      <c r="D243" s="86"/>
    </row>
    <row r="244" spans="4:4" x14ac:dyDescent="0.2">
      <c r="D244" s="86"/>
    </row>
    <row r="245" spans="4:4" x14ac:dyDescent="0.2">
      <c r="D245" s="86"/>
    </row>
    <row r="246" spans="4:4" x14ac:dyDescent="0.2">
      <c r="D246" s="86"/>
    </row>
    <row r="247" spans="4:4" x14ac:dyDescent="0.2">
      <c r="D247" s="86"/>
    </row>
    <row r="248" spans="4:4" x14ac:dyDescent="0.2">
      <c r="D248" s="86"/>
    </row>
    <row r="249" spans="4:4" x14ac:dyDescent="0.2">
      <c r="D249" s="86"/>
    </row>
    <row r="250" spans="4:4" x14ac:dyDescent="0.2">
      <c r="D250" s="86"/>
    </row>
    <row r="251" spans="4:4" x14ac:dyDescent="0.2">
      <c r="D251" s="86"/>
    </row>
    <row r="252" spans="4:4" x14ac:dyDescent="0.2">
      <c r="D252" s="86"/>
    </row>
    <row r="253" spans="4:4" x14ac:dyDescent="0.2">
      <c r="D253" s="86"/>
    </row>
    <row r="254" spans="4:4" x14ac:dyDescent="0.2">
      <c r="D254" s="86"/>
    </row>
    <row r="255" spans="4:4" x14ac:dyDescent="0.2">
      <c r="D255" s="86"/>
    </row>
    <row r="256" spans="4:4" x14ac:dyDescent="0.2">
      <c r="D256" s="86"/>
    </row>
    <row r="257" spans="4:4" x14ac:dyDescent="0.2">
      <c r="D257" s="86"/>
    </row>
    <row r="258" spans="4:4" x14ac:dyDescent="0.2">
      <c r="D258" s="86"/>
    </row>
    <row r="259" spans="4:4" x14ac:dyDescent="0.2">
      <c r="D259" s="86"/>
    </row>
    <row r="260" spans="4:4" x14ac:dyDescent="0.2">
      <c r="D260" s="86"/>
    </row>
    <row r="261" spans="4:4" x14ac:dyDescent="0.2">
      <c r="D261" s="86"/>
    </row>
    <row r="262" spans="4:4" x14ac:dyDescent="0.2">
      <c r="D262" s="86"/>
    </row>
    <row r="263" spans="4:4" x14ac:dyDescent="0.2">
      <c r="D263" s="86"/>
    </row>
    <row r="264" spans="4:4" x14ac:dyDescent="0.2">
      <c r="D264" s="86"/>
    </row>
    <row r="265" spans="4:4" x14ac:dyDescent="0.2">
      <c r="D265" s="86"/>
    </row>
    <row r="266" spans="4:4" x14ac:dyDescent="0.2">
      <c r="D266" s="86"/>
    </row>
    <row r="267" spans="4:4" x14ac:dyDescent="0.2">
      <c r="D267" s="86"/>
    </row>
    <row r="268" spans="4:4" x14ac:dyDescent="0.2">
      <c r="D268" s="86"/>
    </row>
    <row r="269" spans="4:4" x14ac:dyDescent="0.2">
      <c r="D269" s="86"/>
    </row>
    <row r="270" spans="4:4" x14ac:dyDescent="0.2">
      <c r="D270" s="86"/>
    </row>
    <row r="271" spans="4:4" x14ac:dyDescent="0.2">
      <c r="D271" s="86"/>
    </row>
    <row r="272" spans="4:4" x14ac:dyDescent="0.2">
      <c r="D272" s="86"/>
    </row>
    <row r="273" spans="4:4" x14ac:dyDescent="0.2">
      <c r="D273" s="86"/>
    </row>
    <row r="274" spans="4:4" x14ac:dyDescent="0.2">
      <c r="D274" s="86"/>
    </row>
    <row r="275" spans="4:4" x14ac:dyDescent="0.2">
      <c r="D275" s="86"/>
    </row>
    <row r="276" spans="4:4" x14ac:dyDescent="0.2">
      <c r="D276" s="86"/>
    </row>
    <row r="277" spans="4:4" x14ac:dyDescent="0.2">
      <c r="D277" s="86"/>
    </row>
    <row r="278" spans="4:4" x14ac:dyDescent="0.2">
      <c r="D278" s="86"/>
    </row>
    <row r="279" spans="4:4" x14ac:dyDescent="0.2">
      <c r="D279" s="86"/>
    </row>
    <row r="280" spans="4:4" x14ac:dyDescent="0.2">
      <c r="D280" s="86"/>
    </row>
    <row r="281" spans="4:4" x14ac:dyDescent="0.2">
      <c r="D281" s="86"/>
    </row>
    <row r="282" spans="4:4" x14ac:dyDescent="0.2">
      <c r="D282" s="86"/>
    </row>
    <row r="283" spans="4:4" x14ac:dyDescent="0.2">
      <c r="D283" s="86"/>
    </row>
    <row r="284" spans="4:4" x14ac:dyDescent="0.2">
      <c r="D284" s="86"/>
    </row>
    <row r="285" spans="4:4" x14ac:dyDescent="0.2">
      <c r="D285" s="86"/>
    </row>
    <row r="286" spans="4:4" x14ac:dyDescent="0.2">
      <c r="D286" s="86"/>
    </row>
    <row r="287" spans="4:4" x14ac:dyDescent="0.2">
      <c r="D287" s="86"/>
    </row>
    <row r="288" spans="4:4" x14ac:dyDescent="0.2">
      <c r="D288" s="86"/>
    </row>
    <row r="289" spans="4:4" x14ac:dyDescent="0.2">
      <c r="D289" s="86"/>
    </row>
    <row r="290" spans="4:4" x14ac:dyDescent="0.2">
      <c r="D290" s="86"/>
    </row>
    <row r="291" spans="4:4" x14ac:dyDescent="0.2">
      <c r="D291" s="86"/>
    </row>
    <row r="292" spans="4:4" x14ac:dyDescent="0.2">
      <c r="D292" s="86"/>
    </row>
    <row r="293" spans="4:4" x14ac:dyDescent="0.2">
      <c r="D293" s="86"/>
    </row>
    <row r="294" spans="4:4" x14ac:dyDescent="0.2">
      <c r="D294" s="86"/>
    </row>
    <row r="295" spans="4:4" x14ac:dyDescent="0.2">
      <c r="D295" s="86"/>
    </row>
    <row r="296" spans="4:4" x14ac:dyDescent="0.2">
      <c r="D296" s="86"/>
    </row>
    <row r="297" spans="4:4" x14ac:dyDescent="0.2">
      <c r="D297" s="86"/>
    </row>
    <row r="298" spans="4:4" x14ac:dyDescent="0.2">
      <c r="D298" s="86"/>
    </row>
    <row r="299" spans="4:4" x14ac:dyDescent="0.2">
      <c r="D299" s="86"/>
    </row>
    <row r="300" spans="4:4" x14ac:dyDescent="0.2">
      <c r="D300" s="86"/>
    </row>
    <row r="301" spans="4:4" x14ac:dyDescent="0.2">
      <c r="D301" s="86"/>
    </row>
    <row r="302" spans="4:4" x14ac:dyDescent="0.2">
      <c r="D302" s="86"/>
    </row>
    <row r="303" spans="4:4" x14ac:dyDescent="0.2">
      <c r="D303" s="86"/>
    </row>
    <row r="304" spans="4:4" x14ac:dyDescent="0.2">
      <c r="D304" s="86"/>
    </row>
    <row r="305" spans="4:4" x14ac:dyDescent="0.2">
      <c r="D305" s="86"/>
    </row>
    <row r="306" spans="4:4" x14ac:dyDescent="0.2">
      <c r="D306" s="86"/>
    </row>
    <row r="307" spans="4:4" x14ac:dyDescent="0.2">
      <c r="D307" s="86"/>
    </row>
    <row r="308" spans="4:4" x14ac:dyDescent="0.2">
      <c r="D308" s="86"/>
    </row>
    <row r="309" spans="4:4" x14ac:dyDescent="0.2">
      <c r="D309" s="86"/>
    </row>
    <row r="310" spans="4:4" x14ac:dyDescent="0.2">
      <c r="D310" s="86"/>
    </row>
    <row r="311" spans="4:4" x14ac:dyDescent="0.2">
      <c r="D311" s="86"/>
    </row>
    <row r="312" spans="4:4" x14ac:dyDescent="0.2">
      <c r="D312" s="86"/>
    </row>
    <row r="313" spans="4:4" x14ac:dyDescent="0.2">
      <c r="D313" s="86"/>
    </row>
    <row r="314" spans="4:4" x14ac:dyDescent="0.2">
      <c r="D314" s="86"/>
    </row>
    <row r="315" spans="4:4" x14ac:dyDescent="0.2">
      <c r="D315" s="86"/>
    </row>
    <row r="316" spans="4:4" x14ac:dyDescent="0.2">
      <c r="D316" s="86"/>
    </row>
    <row r="317" spans="4:4" x14ac:dyDescent="0.2">
      <c r="D317" s="86"/>
    </row>
    <row r="318" spans="4:4" x14ac:dyDescent="0.2">
      <c r="D318" s="86"/>
    </row>
    <row r="319" spans="4:4" x14ac:dyDescent="0.2">
      <c r="D319" s="86"/>
    </row>
    <row r="320" spans="4:4" x14ac:dyDescent="0.2">
      <c r="D320" s="86"/>
    </row>
    <row r="321" spans="4:4" x14ac:dyDescent="0.2">
      <c r="D321" s="86"/>
    </row>
    <row r="322" spans="4:4" x14ac:dyDescent="0.2">
      <c r="D322" s="86"/>
    </row>
    <row r="323" spans="4:4" x14ac:dyDescent="0.2">
      <c r="D323" s="86"/>
    </row>
    <row r="324" spans="4:4" x14ac:dyDescent="0.2">
      <c r="D324" s="86"/>
    </row>
    <row r="325" spans="4:4" x14ac:dyDescent="0.2">
      <c r="D325" s="86"/>
    </row>
    <row r="326" spans="4:4" x14ac:dyDescent="0.2">
      <c r="D326" s="86"/>
    </row>
    <row r="327" spans="4:4" x14ac:dyDescent="0.2">
      <c r="D327" s="86"/>
    </row>
    <row r="328" spans="4:4" x14ac:dyDescent="0.2">
      <c r="D328" s="86"/>
    </row>
    <row r="329" spans="4:4" x14ac:dyDescent="0.2">
      <c r="D329" s="86"/>
    </row>
    <row r="330" spans="4:4" x14ac:dyDescent="0.2">
      <c r="D330" s="86"/>
    </row>
    <row r="331" spans="4:4" x14ac:dyDescent="0.2">
      <c r="D331" s="86"/>
    </row>
    <row r="332" spans="4:4" x14ac:dyDescent="0.2">
      <c r="D332" s="86"/>
    </row>
    <row r="333" spans="4:4" x14ac:dyDescent="0.2">
      <c r="D333" s="86"/>
    </row>
    <row r="334" spans="4:4" x14ac:dyDescent="0.2">
      <c r="D334" s="86"/>
    </row>
    <row r="335" spans="4:4" x14ac:dyDescent="0.2">
      <c r="D335" s="86"/>
    </row>
    <row r="336" spans="4:4" x14ac:dyDescent="0.2">
      <c r="D336" s="86"/>
    </row>
    <row r="337" spans="4:4" x14ac:dyDescent="0.2">
      <c r="D337" s="86"/>
    </row>
    <row r="338" spans="4:4" x14ac:dyDescent="0.2">
      <c r="D338" s="86"/>
    </row>
    <row r="339" spans="4:4" x14ac:dyDescent="0.2">
      <c r="D339" s="86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B45A-7D90-420D-BFD6-4330D0860668}">
  <dimension ref="A1:AE105"/>
  <sheetViews>
    <sheetView workbookViewId="0">
      <selection activeCell="G6" sqref="G6"/>
    </sheetView>
  </sheetViews>
  <sheetFormatPr baseColWidth="10" defaultColWidth="8.83203125" defaultRowHeight="15" x14ac:dyDescent="0.2"/>
  <cols>
    <col min="7" max="7" width="12.33203125" customWidth="1"/>
  </cols>
  <sheetData>
    <row r="1" spans="1:31" x14ac:dyDescent="0.2">
      <c r="A1" t="s">
        <v>181</v>
      </c>
      <c r="G1" t="s">
        <v>162</v>
      </c>
    </row>
    <row r="2" spans="1:31" x14ac:dyDescent="0.2">
      <c r="G2" t="s">
        <v>152</v>
      </c>
      <c r="L2" t="s">
        <v>13</v>
      </c>
      <c r="Q2" t="s">
        <v>163</v>
      </c>
      <c r="V2" t="s">
        <v>164</v>
      </c>
      <c r="AA2" t="s">
        <v>165</v>
      </c>
    </row>
    <row r="3" spans="1:31" x14ac:dyDescent="0.2">
      <c r="G3" t="s">
        <v>166</v>
      </c>
      <c r="L3" t="s">
        <v>166</v>
      </c>
      <c r="Q3" t="s">
        <v>166</v>
      </c>
      <c r="V3" t="s">
        <v>166</v>
      </c>
      <c r="AA3" t="s">
        <v>166</v>
      </c>
    </row>
    <row r="4" spans="1:31" x14ac:dyDescent="0.2">
      <c r="G4" t="s">
        <v>167</v>
      </c>
      <c r="H4" t="s">
        <v>168</v>
      </c>
      <c r="I4" t="s">
        <v>169</v>
      </c>
      <c r="J4" t="s">
        <v>170</v>
      </c>
      <c r="K4" t="s">
        <v>171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167</v>
      </c>
      <c r="W4" t="s">
        <v>168</v>
      </c>
      <c r="X4" t="s">
        <v>169</v>
      </c>
      <c r="Y4" t="s">
        <v>170</v>
      </c>
      <c r="Z4" t="s">
        <v>171</v>
      </c>
      <c r="AA4" t="s">
        <v>167</v>
      </c>
      <c r="AB4" t="s">
        <v>168</v>
      </c>
      <c r="AC4" t="s">
        <v>169</v>
      </c>
      <c r="AD4" t="s">
        <v>170</v>
      </c>
      <c r="AE4" t="s">
        <v>171</v>
      </c>
    </row>
    <row r="5" spans="1:31" x14ac:dyDescent="0.2"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</row>
    <row r="6" spans="1:31" x14ac:dyDescent="0.2">
      <c r="A6" t="s">
        <v>172</v>
      </c>
      <c r="B6" t="s">
        <v>173</v>
      </c>
      <c r="C6" t="s">
        <v>174</v>
      </c>
      <c r="D6" t="s">
        <v>175</v>
      </c>
      <c r="E6" t="s">
        <v>176</v>
      </c>
      <c r="F6" t="s">
        <v>167</v>
      </c>
      <c r="G6">
        <v>33495325</v>
      </c>
      <c r="H6">
        <v>3482112</v>
      </c>
      <c r="I6">
        <v>2650255</v>
      </c>
      <c r="J6">
        <v>0</v>
      </c>
      <c r="K6">
        <v>0</v>
      </c>
      <c r="L6">
        <v>18692203</v>
      </c>
      <c r="M6">
        <v>543834</v>
      </c>
      <c r="N6">
        <v>392709</v>
      </c>
      <c r="O6">
        <v>0</v>
      </c>
      <c r="P6">
        <v>0</v>
      </c>
      <c r="Q6">
        <v>73557243</v>
      </c>
      <c r="R6">
        <v>4853355</v>
      </c>
      <c r="S6">
        <v>955165</v>
      </c>
      <c r="T6">
        <v>126570</v>
      </c>
      <c r="U6">
        <v>0</v>
      </c>
      <c r="V6">
        <v>21363972</v>
      </c>
      <c r="W6">
        <v>208194</v>
      </c>
      <c r="X6">
        <v>0</v>
      </c>
      <c r="Y6">
        <v>0</v>
      </c>
      <c r="Z6">
        <v>0</v>
      </c>
      <c r="AA6">
        <v>11449850</v>
      </c>
      <c r="AB6">
        <v>829301</v>
      </c>
      <c r="AC6">
        <v>395688</v>
      </c>
      <c r="AD6">
        <v>136050</v>
      </c>
      <c r="AE6">
        <v>0</v>
      </c>
    </row>
    <row r="7" spans="1:31" x14ac:dyDescent="0.2">
      <c r="F7" t="s">
        <v>168</v>
      </c>
      <c r="G7">
        <v>3383640</v>
      </c>
      <c r="H7">
        <v>16208054</v>
      </c>
      <c r="I7">
        <v>1393771</v>
      </c>
      <c r="J7">
        <v>665549</v>
      </c>
      <c r="K7">
        <v>161583</v>
      </c>
      <c r="L7">
        <v>810274</v>
      </c>
      <c r="M7">
        <v>309934</v>
      </c>
      <c r="N7">
        <v>0</v>
      </c>
      <c r="O7">
        <v>75302</v>
      </c>
      <c r="P7">
        <v>0</v>
      </c>
      <c r="Q7">
        <v>4345878</v>
      </c>
      <c r="R7">
        <v>19959469</v>
      </c>
      <c r="S7">
        <v>503474</v>
      </c>
      <c r="T7">
        <v>211412</v>
      </c>
      <c r="U7">
        <v>123390</v>
      </c>
      <c r="V7">
        <v>208194</v>
      </c>
      <c r="W7">
        <v>5737926</v>
      </c>
      <c r="X7">
        <v>174567</v>
      </c>
      <c r="Y7">
        <v>0</v>
      </c>
      <c r="Z7">
        <v>0</v>
      </c>
      <c r="AA7">
        <v>575953</v>
      </c>
      <c r="AB7">
        <v>2303614</v>
      </c>
      <c r="AC7">
        <v>204965</v>
      </c>
      <c r="AD7">
        <v>0</v>
      </c>
      <c r="AE7">
        <v>204585</v>
      </c>
    </row>
    <row r="8" spans="1:31" x14ac:dyDescent="0.2">
      <c r="F8" t="s">
        <v>169</v>
      </c>
      <c r="G8">
        <v>2792217</v>
      </c>
      <c r="H8">
        <v>1822103</v>
      </c>
      <c r="I8">
        <v>13882218</v>
      </c>
      <c r="J8">
        <v>116104</v>
      </c>
      <c r="K8">
        <v>0</v>
      </c>
      <c r="L8">
        <v>338733</v>
      </c>
      <c r="M8">
        <v>0</v>
      </c>
      <c r="N8">
        <v>0</v>
      </c>
      <c r="O8">
        <v>0</v>
      </c>
      <c r="P8">
        <v>0</v>
      </c>
      <c r="Q8">
        <v>1279521</v>
      </c>
      <c r="R8">
        <v>513478</v>
      </c>
      <c r="S8">
        <v>21080068</v>
      </c>
      <c r="T8">
        <v>152648</v>
      </c>
      <c r="U8">
        <v>0</v>
      </c>
      <c r="V8">
        <v>110354</v>
      </c>
      <c r="W8">
        <v>174567</v>
      </c>
      <c r="X8">
        <v>3133114</v>
      </c>
      <c r="Y8">
        <v>0</v>
      </c>
      <c r="Z8">
        <v>0</v>
      </c>
      <c r="AA8">
        <v>334149</v>
      </c>
      <c r="AB8">
        <v>129495</v>
      </c>
      <c r="AC8">
        <v>3776546</v>
      </c>
      <c r="AD8">
        <v>0</v>
      </c>
      <c r="AE8">
        <v>0</v>
      </c>
    </row>
    <row r="9" spans="1:31" x14ac:dyDescent="0.2">
      <c r="F9" t="s">
        <v>170</v>
      </c>
      <c r="G9">
        <v>66675</v>
      </c>
      <c r="H9">
        <v>519722</v>
      </c>
      <c r="I9">
        <v>233790</v>
      </c>
      <c r="J9">
        <v>5139010</v>
      </c>
      <c r="K9">
        <v>0</v>
      </c>
      <c r="L9">
        <v>131788</v>
      </c>
      <c r="M9">
        <v>0</v>
      </c>
      <c r="N9">
        <v>0</v>
      </c>
      <c r="O9">
        <v>0</v>
      </c>
      <c r="P9">
        <v>0</v>
      </c>
      <c r="Q9">
        <v>481272</v>
      </c>
      <c r="R9">
        <v>211412</v>
      </c>
      <c r="S9">
        <v>152648</v>
      </c>
      <c r="T9">
        <v>6840858</v>
      </c>
      <c r="U9">
        <v>133384</v>
      </c>
      <c r="V9">
        <v>0</v>
      </c>
      <c r="W9">
        <v>0</v>
      </c>
      <c r="X9">
        <v>0</v>
      </c>
      <c r="Y9">
        <v>3793768</v>
      </c>
      <c r="Z9">
        <v>0</v>
      </c>
      <c r="AA9">
        <v>121138</v>
      </c>
      <c r="AB9">
        <v>0</v>
      </c>
      <c r="AC9">
        <v>0</v>
      </c>
      <c r="AD9">
        <v>1748976</v>
      </c>
      <c r="AE9">
        <v>0</v>
      </c>
    </row>
    <row r="10" spans="1:31" x14ac:dyDescent="0.2">
      <c r="F10" t="s">
        <v>171</v>
      </c>
      <c r="G10">
        <v>0</v>
      </c>
      <c r="H10">
        <v>302676</v>
      </c>
      <c r="I10">
        <v>0</v>
      </c>
      <c r="J10">
        <v>0</v>
      </c>
      <c r="K10">
        <v>88976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123390</v>
      </c>
      <c r="S10">
        <v>0</v>
      </c>
      <c r="T10">
        <v>133384</v>
      </c>
      <c r="U10">
        <v>1783446</v>
      </c>
      <c r="V10">
        <v>0</v>
      </c>
      <c r="W10">
        <v>0</v>
      </c>
      <c r="X10">
        <v>0</v>
      </c>
      <c r="Y10">
        <v>0</v>
      </c>
      <c r="Z10">
        <v>845714</v>
      </c>
      <c r="AA10">
        <v>0</v>
      </c>
      <c r="AB10">
        <v>204585</v>
      </c>
      <c r="AC10">
        <v>0</v>
      </c>
      <c r="AD10">
        <v>0</v>
      </c>
      <c r="AE10">
        <v>0</v>
      </c>
    </row>
    <row r="11" spans="1:31" x14ac:dyDescent="0.2">
      <c r="D11" t="s">
        <v>127</v>
      </c>
      <c r="E11" t="s">
        <v>176</v>
      </c>
      <c r="F11" t="s">
        <v>167</v>
      </c>
      <c r="G11">
        <v>12176185</v>
      </c>
      <c r="H11">
        <v>579984</v>
      </c>
      <c r="I11">
        <v>262293</v>
      </c>
      <c r="J11">
        <v>0</v>
      </c>
      <c r="K11">
        <v>0</v>
      </c>
      <c r="L11">
        <v>9263579</v>
      </c>
      <c r="M11">
        <v>366534</v>
      </c>
      <c r="N11">
        <v>496557</v>
      </c>
      <c r="O11">
        <v>0</v>
      </c>
      <c r="P11">
        <v>0</v>
      </c>
      <c r="Q11">
        <v>62486551</v>
      </c>
      <c r="R11">
        <v>2894017</v>
      </c>
      <c r="S11">
        <v>1806006</v>
      </c>
      <c r="T11">
        <v>451739</v>
      </c>
      <c r="U11">
        <v>0</v>
      </c>
      <c r="V11">
        <v>28531939</v>
      </c>
      <c r="W11">
        <v>290742</v>
      </c>
      <c r="X11">
        <v>0</v>
      </c>
      <c r="Y11">
        <v>0</v>
      </c>
      <c r="Z11">
        <v>0</v>
      </c>
      <c r="AA11">
        <v>2334562</v>
      </c>
      <c r="AB11">
        <v>126209</v>
      </c>
      <c r="AC11">
        <v>0</v>
      </c>
      <c r="AD11">
        <v>0</v>
      </c>
      <c r="AE11">
        <v>0</v>
      </c>
    </row>
    <row r="12" spans="1:31" x14ac:dyDescent="0.2">
      <c r="F12" t="s">
        <v>168</v>
      </c>
      <c r="G12">
        <v>544572</v>
      </c>
      <c r="H12">
        <v>7839774</v>
      </c>
      <c r="I12">
        <v>545052</v>
      </c>
      <c r="J12">
        <v>91618</v>
      </c>
      <c r="K12">
        <v>0</v>
      </c>
      <c r="L12">
        <v>893473</v>
      </c>
      <c r="M12">
        <v>204469</v>
      </c>
      <c r="N12">
        <v>0</v>
      </c>
      <c r="O12">
        <v>0</v>
      </c>
      <c r="P12">
        <v>0</v>
      </c>
      <c r="Q12">
        <v>2848664</v>
      </c>
      <c r="R12">
        <v>19805486</v>
      </c>
      <c r="S12">
        <v>751361</v>
      </c>
      <c r="T12">
        <v>159647</v>
      </c>
      <c r="U12">
        <v>0</v>
      </c>
      <c r="V12">
        <v>270511</v>
      </c>
      <c r="W12">
        <v>9611566</v>
      </c>
      <c r="X12">
        <v>0</v>
      </c>
      <c r="Y12">
        <v>0</v>
      </c>
      <c r="Z12">
        <v>0</v>
      </c>
      <c r="AA12">
        <v>126209</v>
      </c>
      <c r="AB12">
        <v>764877</v>
      </c>
      <c r="AC12">
        <v>128726</v>
      </c>
      <c r="AD12">
        <v>0</v>
      </c>
      <c r="AE12">
        <v>0</v>
      </c>
    </row>
    <row r="13" spans="1:31" x14ac:dyDescent="0.2">
      <c r="F13" t="s">
        <v>169</v>
      </c>
      <c r="G13">
        <v>233888</v>
      </c>
      <c r="H13">
        <v>375949</v>
      </c>
      <c r="I13">
        <v>3882184</v>
      </c>
      <c r="J13">
        <v>0</v>
      </c>
      <c r="K13">
        <v>0</v>
      </c>
      <c r="L13">
        <v>385128</v>
      </c>
      <c r="M13">
        <v>0</v>
      </c>
      <c r="N13">
        <v>162541</v>
      </c>
      <c r="O13">
        <v>0</v>
      </c>
      <c r="P13">
        <v>0</v>
      </c>
      <c r="Q13">
        <v>1841003</v>
      </c>
      <c r="R13">
        <v>496385</v>
      </c>
      <c r="S13">
        <v>15078897</v>
      </c>
      <c r="T13">
        <v>0</v>
      </c>
      <c r="U13">
        <v>0</v>
      </c>
      <c r="V13">
        <v>0</v>
      </c>
      <c r="W13">
        <v>0</v>
      </c>
      <c r="X13">
        <v>6890986</v>
      </c>
      <c r="Y13">
        <v>0</v>
      </c>
      <c r="Z13">
        <v>0</v>
      </c>
      <c r="AA13">
        <v>0</v>
      </c>
      <c r="AB13">
        <v>128726</v>
      </c>
      <c r="AC13">
        <v>504256</v>
      </c>
      <c r="AD13">
        <v>0</v>
      </c>
      <c r="AE13">
        <v>0</v>
      </c>
    </row>
    <row r="14" spans="1:31" x14ac:dyDescent="0.2">
      <c r="F14" t="s">
        <v>170</v>
      </c>
      <c r="G14">
        <v>0</v>
      </c>
      <c r="H14">
        <v>91618</v>
      </c>
      <c r="I14">
        <v>0</v>
      </c>
      <c r="J14">
        <v>1980717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236917</v>
      </c>
      <c r="R14">
        <v>56790</v>
      </c>
      <c r="S14">
        <v>0</v>
      </c>
      <c r="T14">
        <v>8993483</v>
      </c>
      <c r="U14">
        <v>0</v>
      </c>
      <c r="V14">
        <v>0</v>
      </c>
      <c r="W14">
        <v>0</v>
      </c>
      <c r="X14">
        <v>0</v>
      </c>
      <c r="Y14">
        <v>3602994</v>
      </c>
      <c r="Z14">
        <v>0</v>
      </c>
      <c r="AA14">
        <v>0</v>
      </c>
      <c r="AB14">
        <v>0</v>
      </c>
      <c r="AC14">
        <v>0</v>
      </c>
      <c r="AD14">
        <v>864100</v>
      </c>
      <c r="AE14">
        <v>0</v>
      </c>
    </row>
    <row r="15" spans="1:31" x14ac:dyDescent="0.2">
      <c r="F15" t="s">
        <v>171</v>
      </c>
      <c r="G15">
        <v>0</v>
      </c>
      <c r="H15">
        <v>0</v>
      </c>
      <c r="I15">
        <v>0</v>
      </c>
      <c r="J15">
        <v>0</v>
      </c>
      <c r="K15">
        <v>304200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1490452</v>
      </c>
      <c r="V15">
        <v>0</v>
      </c>
      <c r="W15">
        <v>0</v>
      </c>
      <c r="X15">
        <v>0</v>
      </c>
      <c r="Y15">
        <v>0</v>
      </c>
      <c r="Z15">
        <v>565841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D16" t="s">
        <v>128</v>
      </c>
      <c r="E16" t="s">
        <v>176</v>
      </c>
      <c r="F16" t="s">
        <v>167</v>
      </c>
      <c r="G16">
        <v>78377495</v>
      </c>
      <c r="H16">
        <v>6774142</v>
      </c>
      <c r="I16">
        <v>4604960</v>
      </c>
      <c r="J16">
        <v>1069429</v>
      </c>
      <c r="K16">
        <v>0</v>
      </c>
      <c r="L16">
        <v>17403258</v>
      </c>
      <c r="M16">
        <v>441054</v>
      </c>
      <c r="N16">
        <v>0</v>
      </c>
      <c r="O16">
        <v>131788</v>
      </c>
      <c r="P16">
        <v>0</v>
      </c>
      <c r="Q16">
        <v>118354282</v>
      </c>
      <c r="R16">
        <v>4126693</v>
      </c>
      <c r="S16">
        <v>1994795</v>
      </c>
      <c r="T16">
        <v>113468</v>
      </c>
      <c r="U16">
        <v>0</v>
      </c>
      <c r="V16">
        <v>141496751</v>
      </c>
      <c r="W16">
        <v>431223</v>
      </c>
      <c r="X16">
        <v>342912</v>
      </c>
      <c r="Y16">
        <v>0</v>
      </c>
      <c r="Z16">
        <v>0</v>
      </c>
      <c r="AA16">
        <v>9954501</v>
      </c>
      <c r="AB16">
        <v>178755</v>
      </c>
      <c r="AC16">
        <v>173795</v>
      </c>
      <c r="AD16">
        <v>435277</v>
      </c>
      <c r="AE16">
        <v>0</v>
      </c>
    </row>
    <row r="17" spans="2:31" x14ac:dyDescent="0.2">
      <c r="F17" t="s">
        <v>168</v>
      </c>
      <c r="G17">
        <v>6852125</v>
      </c>
      <c r="H17">
        <v>43754061</v>
      </c>
      <c r="I17">
        <v>3664432</v>
      </c>
      <c r="J17">
        <v>614486</v>
      </c>
      <c r="K17">
        <v>694719</v>
      </c>
      <c r="L17">
        <v>1034835</v>
      </c>
      <c r="M17">
        <v>0</v>
      </c>
      <c r="N17">
        <v>0</v>
      </c>
      <c r="O17">
        <v>0</v>
      </c>
      <c r="P17">
        <v>0</v>
      </c>
      <c r="Q17">
        <v>3548756</v>
      </c>
      <c r="R17">
        <v>41332969</v>
      </c>
      <c r="S17">
        <v>1609879</v>
      </c>
      <c r="T17">
        <v>582870</v>
      </c>
      <c r="U17">
        <v>176624</v>
      </c>
      <c r="V17">
        <v>142512</v>
      </c>
      <c r="W17">
        <v>51454949</v>
      </c>
      <c r="X17">
        <v>0</v>
      </c>
      <c r="Y17">
        <v>0</v>
      </c>
      <c r="Z17">
        <v>0</v>
      </c>
      <c r="AA17">
        <v>331963</v>
      </c>
      <c r="AB17">
        <v>2963605</v>
      </c>
      <c r="AC17">
        <v>211328</v>
      </c>
      <c r="AD17">
        <v>0</v>
      </c>
      <c r="AE17">
        <v>0</v>
      </c>
    </row>
    <row r="18" spans="2:31" x14ac:dyDescent="0.2">
      <c r="F18" t="s">
        <v>169</v>
      </c>
      <c r="G18">
        <v>4016545</v>
      </c>
      <c r="H18">
        <v>4116810</v>
      </c>
      <c r="I18">
        <v>31863446</v>
      </c>
      <c r="J18">
        <v>198132</v>
      </c>
      <c r="K18">
        <v>0</v>
      </c>
      <c r="L18">
        <v>30917</v>
      </c>
      <c r="M18">
        <v>0</v>
      </c>
      <c r="N18">
        <v>85869</v>
      </c>
      <c r="O18">
        <v>0</v>
      </c>
      <c r="P18">
        <v>0</v>
      </c>
      <c r="Q18">
        <v>2329251</v>
      </c>
      <c r="R18">
        <v>1295319</v>
      </c>
      <c r="S18">
        <v>33591366</v>
      </c>
      <c r="T18">
        <v>168675</v>
      </c>
      <c r="U18">
        <v>0</v>
      </c>
      <c r="V18">
        <v>374222</v>
      </c>
      <c r="W18">
        <v>0</v>
      </c>
      <c r="X18">
        <v>35716824</v>
      </c>
      <c r="Y18">
        <v>0</v>
      </c>
      <c r="Z18">
        <v>0</v>
      </c>
      <c r="AA18">
        <v>211420</v>
      </c>
      <c r="AB18">
        <v>437289</v>
      </c>
      <c r="AC18">
        <v>1684321</v>
      </c>
      <c r="AD18">
        <v>0</v>
      </c>
      <c r="AE18">
        <v>0</v>
      </c>
    </row>
    <row r="19" spans="2:31" x14ac:dyDescent="0.2">
      <c r="F19" t="s">
        <v>170</v>
      </c>
      <c r="G19">
        <v>613998</v>
      </c>
      <c r="H19">
        <v>723907</v>
      </c>
      <c r="I19">
        <v>552767</v>
      </c>
      <c r="J19">
        <v>18925833</v>
      </c>
      <c r="K19">
        <v>271513</v>
      </c>
      <c r="L19">
        <v>0</v>
      </c>
      <c r="M19">
        <v>0</v>
      </c>
      <c r="N19">
        <v>0</v>
      </c>
      <c r="O19">
        <v>0</v>
      </c>
      <c r="P19">
        <v>0</v>
      </c>
      <c r="Q19">
        <v>113468</v>
      </c>
      <c r="R19">
        <v>503017</v>
      </c>
      <c r="S19">
        <v>168675</v>
      </c>
      <c r="T19">
        <v>18055445</v>
      </c>
      <c r="U19">
        <v>162447</v>
      </c>
      <c r="V19">
        <v>0</v>
      </c>
      <c r="W19">
        <v>0</v>
      </c>
      <c r="X19">
        <v>0</v>
      </c>
      <c r="Y19">
        <v>18856876</v>
      </c>
      <c r="Z19">
        <v>0</v>
      </c>
      <c r="AA19">
        <v>217639</v>
      </c>
      <c r="AB19">
        <v>0</v>
      </c>
      <c r="AC19">
        <v>0</v>
      </c>
      <c r="AD19">
        <v>507304</v>
      </c>
      <c r="AE19">
        <v>0</v>
      </c>
    </row>
    <row r="20" spans="2:31" x14ac:dyDescent="0.2">
      <c r="F20" t="s">
        <v>171</v>
      </c>
      <c r="G20">
        <v>0</v>
      </c>
      <c r="H20">
        <v>398210</v>
      </c>
      <c r="I20">
        <v>0</v>
      </c>
      <c r="J20">
        <v>0</v>
      </c>
      <c r="K20">
        <v>1384831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162447</v>
      </c>
      <c r="U20">
        <v>1940040</v>
      </c>
      <c r="V20">
        <v>0</v>
      </c>
      <c r="W20">
        <v>0</v>
      </c>
      <c r="X20">
        <v>0</v>
      </c>
      <c r="Y20">
        <v>0</v>
      </c>
      <c r="Z20">
        <v>3783646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2:31" x14ac:dyDescent="0.2">
      <c r="D21" t="s">
        <v>144</v>
      </c>
      <c r="E21" t="s">
        <v>176</v>
      </c>
      <c r="F21" t="s">
        <v>167</v>
      </c>
      <c r="G21">
        <v>97476963</v>
      </c>
      <c r="H21">
        <v>5332918</v>
      </c>
      <c r="I21">
        <v>3052861</v>
      </c>
      <c r="J21">
        <v>588029</v>
      </c>
      <c r="K21">
        <v>0</v>
      </c>
      <c r="L21">
        <v>18978319</v>
      </c>
      <c r="M21">
        <v>896753</v>
      </c>
      <c r="N21">
        <v>304489</v>
      </c>
      <c r="O21">
        <v>0</v>
      </c>
      <c r="P21">
        <v>0</v>
      </c>
      <c r="Q21">
        <v>109588533</v>
      </c>
      <c r="R21">
        <v>3170342</v>
      </c>
      <c r="S21">
        <v>972849</v>
      </c>
      <c r="T21">
        <v>156347</v>
      </c>
      <c r="U21">
        <v>0</v>
      </c>
      <c r="V21">
        <v>111718455</v>
      </c>
      <c r="W21">
        <v>419799</v>
      </c>
      <c r="X21">
        <v>153263</v>
      </c>
      <c r="Y21">
        <v>0</v>
      </c>
      <c r="Z21">
        <v>0</v>
      </c>
      <c r="AA21">
        <v>8473722</v>
      </c>
      <c r="AB21">
        <v>54676</v>
      </c>
      <c r="AC21">
        <v>103981</v>
      </c>
      <c r="AD21">
        <v>0</v>
      </c>
      <c r="AE21">
        <v>0</v>
      </c>
    </row>
    <row r="22" spans="2:31" x14ac:dyDescent="0.2">
      <c r="F22" t="s">
        <v>168</v>
      </c>
      <c r="G22">
        <v>4903184</v>
      </c>
      <c r="H22">
        <v>55826330</v>
      </c>
      <c r="I22">
        <v>2437833</v>
      </c>
      <c r="J22">
        <v>1279580</v>
      </c>
      <c r="K22">
        <v>128168</v>
      </c>
      <c r="L22">
        <v>899216</v>
      </c>
      <c r="M22">
        <v>1012559</v>
      </c>
      <c r="N22">
        <v>0</v>
      </c>
      <c r="O22">
        <v>0</v>
      </c>
      <c r="P22">
        <v>0</v>
      </c>
      <c r="Q22">
        <v>2769803</v>
      </c>
      <c r="R22">
        <v>39660009</v>
      </c>
      <c r="S22">
        <v>576831</v>
      </c>
      <c r="T22">
        <v>0</v>
      </c>
      <c r="U22">
        <v>0</v>
      </c>
      <c r="V22">
        <v>420123</v>
      </c>
      <c r="W22">
        <v>25312816</v>
      </c>
      <c r="X22">
        <v>77802</v>
      </c>
      <c r="Y22">
        <v>0</v>
      </c>
      <c r="Z22">
        <v>0</v>
      </c>
      <c r="AA22">
        <v>0</v>
      </c>
      <c r="AB22">
        <v>4360391</v>
      </c>
      <c r="AC22">
        <v>69527</v>
      </c>
      <c r="AD22">
        <v>207022</v>
      </c>
      <c r="AE22">
        <v>0</v>
      </c>
    </row>
    <row r="23" spans="2:31" x14ac:dyDescent="0.2">
      <c r="F23" t="s">
        <v>169</v>
      </c>
      <c r="G23">
        <v>3359546</v>
      </c>
      <c r="H23">
        <v>2561544</v>
      </c>
      <c r="I23">
        <v>30335371</v>
      </c>
      <c r="J23">
        <v>705875</v>
      </c>
      <c r="K23">
        <v>0</v>
      </c>
      <c r="L23">
        <v>214729</v>
      </c>
      <c r="M23">
        <v>0</v>
      </c>
      <c r="N23">
        <v>0</v>
      </c>
      <c r="O23">
        <v>0</v>
      </c>
      <c r="P23">
        <v>0</v>
      </c>
      <c r="Q23">
        <v>769939</v>
      </c>
      <c r="R23">
        <v>712371</v>
      </c>
      <c r="S23">
        <v>23538615</v>
      </c>
      <c r="T23">
        <v>183089</v>
      </c>
      <c r="U23">
        <v>0</v>
      </c>
      <c r="V23">
        <v>160680</v>
      </c>
      <c r="W23">
        <v>138864</v>
      </c>
      <c r="X23">
        <v>14295706</v>
      </c>
      <c r="Y23">
        <v>0</v>
      </c>
      <c r="Z23">
        <v>0</v>
      </c>
      <c r="AA23">
        <v>23246</v>
      </c>
      <c r="AB23">
        <v>69527</v>
      </c>
      <c r="AC23">
        <v>1428979</v>
      </c>
      <c r="AD23">
        <v>0</v>
      </c>
      <c r="AE23">
        <v>0</v>
      </c>
    </row>
    <row r="24" spans="2:31" x14ac:dyDescent="0.2">
      <c r="F24" t="s">
        <v>170</v>
      </c>
      <c r="G24">
        <v>932080</v>
      </c>
      <c r="H24">
        <v>1154143</v>
      </c>
      <c r="I24">
        <v>502576</v>
      </c>
      <c r="J24">
        <v>18051927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314407</v>
      </c>
      <c r="T24">
        <v>7842520</v>
      </c>
      <c r="U24">
        <v>0</v>
      </c>
      <c r="V24">
        <v>0</v>
      </c>
      <c r="W24">
        <v>0</v>
      </c>
      <c r="X24">
        <v>0</v>
      </c>
      <c r="Y24">
        <v>8420891</v>
      </c>
      <c r="Z24">
        <v>0</v>
      </c>
      <c r="AA24">
        <v>0</v>
      </c>
      <c r="AB24">
        <v>207022</v>
      </c>
      <c r="AC24">
        <v>0</v>
      </c>
      <c r="AD24">
        <v>263354</v>
      </c>
      <c r="AE24">
        <v>0</v>
      </c>
    </row>
    <row r="25" spans="2:31" x14ac:dyDescent="0.2">
      <c r="F25" t="s">
        <v>171</v>
      </c>
      <c r="G25">
        <v>0</v>
      </c>
      <c r="H25">
        <v>401442</v>
      </c>
      <c r="I25">
        <v>0</v>
      </c>
      <c r="J25">
        <v>0</v>
      </c>
      <c r="K25">
        <v>1076424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1224086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2:31" x14ac:dyDescent="0.2">
      <c r="D26" t="s">
        <v>177</v>
      </c>
      <c r="E26" t="s">
        <v>176</v>
      </c>
      <c r="F26" t="s">
        <v>167</v>
      </c>
      <c r="G26">
        <v>47455090</v>
      </c>
      <c r="H26">
        <v>3363762</v>
      </c>
      <c r="I26">
        <v>574286</v>
      </c>
      <c r="J26">
        <v>316849</v>
      </c>
      <c r="K26">
        <v>0</v>
      </c>
      <c r="L26">
        <v>5437642</v>
      </c>
      <c r="M26">
        <v>20210</v>
      </c>
      <c r="N26">
        <v>0</v>
      </c>
      <c r="O26">
        <v>0</v>
      </c>
      <c r="P26">
        <v>0</v>
      </c>
      <c r="Q26">
        <v>36991020</v>
      </c>
      <c r="R26">
        <v>1393739</v>
      </c>
      <c r="S26">
        <v>350513</v>
      </c>
      <c r="T26">
        <v>0</v>
      </c>
      <c r="U26">
        <v>0</v>
      </c>
      <c r="V26">
        <v>29675616</v>
      </c>
      <c r="W26">
        <v>0</v>
      </c>
      <c r="X26">
        <v>0</v>
      </c>
      <c r="Y26">
        <v>0</v>
      </c>
      <c r="Z26">
        <v>0</v>
      </c>
      <c r="AA26">
        <v>2340986</v>
      </c>
      <c r="AB26">
        <v>293013</v>
      </c>
      <c r="AC26">
        <v>0</v>
      </c>
      <c r="AD26">
        <v>0</v>
      </c>
      <c r="AE26">
        <v>0</v>
      </c>
    </row>
    <row r="27" spans="2:31" x14ac:dyDescent="0.2">
      <c r="F27" t="s">
        <v>168</v>
      </c>
      <c r="G27">
        <v>3272189</v>
      </c>
      <c r="H27">
        <v>27962426</v>
      </c>
      <c r="I27">
        <v>1034198</v>
      </c>
      <c r="J27">
        <v>535070</v>
      </c>
      <c r="K27">
        <v>0</v>
      </c>
      <c r="L27">
        <v>0</v>
      </c>
      <c r="M27">
        <v>20210</v>
      </c>
      <c r="N27">
        <v>0</v>
      </c>
      <c r="O27">
        <v>0</v>
      </c>
      <c r="P27">
        <v>0</v>
      </c>
      <c r="Q27">
        <v>1557356</v>
      </c>
      <c r="R27">
        <v>12783795</v>
      </c>
      <c r="S27">
        <v>162219</v>
      </c>
      <c r="T27">
        <v>195002</v>
      </c>
      <c r="U27">
        <v>0</v>
      </c>
      <c r="V27">
        <v>0</v>
      </c>
      <c r="W27">
        <v>7698483</v>
      </c>
      <c r="X27">
        <v>0</v>
      </c>
      <c r="Y27">
        <v>0</v>
      </c>
      <c r="Z27">
        <v>0</v>
      </c>
      <c r="AA27">
        <v>0</v>
      </c>
      <c r="AB27">
        <v>469733</v>
      </c>
      <c r="AC27">
        <v>0</v>
      </c>
      <c r="AD27">
        <v>0</v>
      </c>
      <c r="AE27">
        <v>0</v>
      </c>
    </row>
    <row r="28" spans="2:31" x14ac:dyDescent="0.2">
      <c r="F28" t="s">
        <v>169</v>
      </c>
      <c r="G28">
        <v>1005859</v>
      </c>
      <c r="H28">
        <v>863530</v>
      </c>
      <c r="I28">
        <v>16553200</v>
      </c>
      <c r="J28">
        <v>92046</v>
      </c>
      <c r="K28">
        <v>0</v>
      </c>
      <c r="L28">
        <v>59749</v>
      </c>
      <c r="M28">
        <v>0</v>
      </c>
      <c r="N28">
        <v>0</v>
      </c>
      <c r="O28">
        <v>0</v>
      </c>
      <c r="P28">
        <v>0</v>
      </c>
      <c r="Q28">
        <v>464040</v>
      </c>
      <c r="R28">
        <v>16741</v>
      </c>
      <c r="S28">
        <v>12979229</v>
      </c>
      <c r="T28">
        <v>0</v>
      </c>
      <c r="U28">
        <v>0</v>
      </c>
      <c r="V28">
        <v>0</v>
      </c>
      <c r="W28">
        <v>0</v>
      </c>
      <c r="X28">
        <v>10353374</v>
      </c>
      <c r="Y28">
        <v>0</v>
      </c>
      <c r="Z28">
        <v>0</v>
      </c>
      <c r="AA28">
        <v>0</v>
      </c>
      <c r="AB28">
        <v>0</v>
      </c>
      <c r="AC28">
        <v>1093605</v>
      </c>
      <c r="AD28">
        <v>0</v>
      </c>
      <c r="AE28">
        <v>0</v>
      </c>
    </row>
    <row r="29" spans="2:31" x14ac:dyDescent="0.2">
      <c r="F29" t="s">
        <v>170</v>
      </c>
      <c r="G29">
        <v>158424</v>
      </c>
      <c r="H29">
        <v>358823</v>
      </c>
      <c r="I29">
        <v>92046</v>
      </c>
      <c r="J29">
        <v>9378064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128900</v>
      </c>
      <c r="S29">
        <v>0</v>
      </c>
      <c r="T29">
        <v>4810675</v>
      </c>
      <c r="U29">
        <v>0</v>
      </c>
      <c r="V29">
        <v>0</v>
      </c>
      <c r="W29">
        <v>0</v>
      </c>
      <c r="X29">
        <v>0</v>
      </c>
      <c r="Y29">
        <v>1766438</v>
      </c>
      <c r="Z29">
        <v>0</v>
      </c>
      <c r="AA29">
        <v>0</v>
      </c>
      <c r="AB29">
        <v>0</v>
      </c>
      <c r="AC29">
        <v>0</v>
      </c>
      <c r="AD29">
        <v>453931</v>
      </c>
      <c r="AE29">
        <v>0</v>
      </c>
    </row>
    <row r="30" spans="2:31" x14ac:dyDescent="0.2">
      <c r="F30" t="s">
        <v>171</v>
      </c>
      <c r="G30">
        <v>0</v>
      </c>
      <c r="H30">
        <v>0</v>
      </c>
      <c r="I30">
        <v>0</v>
      </c>
      <c r="J30">
        <v>0</v>
      </c>
      <c r="K30">
        <v>769792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1144529</v>
      </c>
      <c r="V30">
        <v>0</v>
      </c>
      <c r="W30">
        <v>0</v>
      </c>
      <c r="X30">
        <v>0</v>
      </c>
      <c r="Y30">
        <v>0</v>
      </c>
      <c r="Z30">
        <v>143561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2:31" x14ac:dyDescent="0.2">
      <c r="B31" t="s">
        <v>178</v>
      </c>
      <c r="C31" t="s">
        <v>174</v>
      </c>
      <c r="D31" t="s">
        <v>175</v>
      </c>
      <c r="E31" t="s">
        <v>176</v>
      </c>
      <c r="F31" t="s">
        <v>167</v>
      </c>
      <c r="G31">
        <v>18350789</v>
      </c>
      <c r="H31">
        <v>5551457</v>
      </c>
      <c r="I31">
        <v>4137204</v>
      </c>
      <c r="J31">
        <v>685724</v>
      </c>
      <c r="K31">
        <v>0</v>
      </c>
      <c r="L31">
        <v>14086806</v>
      </c>
      <c r="M31">
        <v>1482046</v>
      </c>
      <c r="N31">
        <v>775893</v>
      </c>
      <c r="O31">
        <v>0</v>
      </c>
      <c r="P31">
        <v>0</v>
      </c>
      <c r="Q31">
        <v>8389193</v>
      </c>
      <c r="R31">
        <v>1668989</v>
      </c>
      <c r="S31">
        <v>1451678</v>
      </c>
      <c r="T31">
        <v>357207</v>
      </c>
      <c r="U31">
        <v>0</v>
      </c>
      <c r="V31">
        <v>127198</v>
      </c>
      <c r="W31">
        <v>0</v>
      </c>
      <c r="X31">
        <v>0</v>
      </c>
      <c r="Y31">
        <v>0</v>
      </c>
      <c r="Z31">
        <v>0</v>
      </c>
      <c r="AA31">
        <v>3698000</v>
      </c>
      <c r="AB31">
        <v>745656</v>
      </c>
      <c r="AC31">
        <v>603821</v>
      </c>
      <c r="AD31">
        <v>13402</v>
      </c>
      <c r="AE31">
        <v>0</v>
      </c>
    </row>
    <row r="32" spans="2:31" x14ac:dyDescent="0.2">
      <c r="F32" t="s">
        <v>168</v>
      </c>
      <c r="G32">
        <v>6739853</v>
      </c>
      <c r="H32">
        <v>3276596</v>
      </c>
      <c r="I32">
        <v>1404403</v>
      </c>
      <c r="J32">
        <v>873153</v>
      </c>
      <c r="K32">
        <v>785140</v>
      </c>
      <c r="L32">
        <v>1777106</v>
      </c>
      <c r="M32">
        <v>622124</v>
      </c>
      <c r="N32">
        <v>158330</v>
      </c>
      <c r="O32">
        <v>209187</v>
      </c>
      <c r="P32">
        <v>0</v>
      </c>
      <c r="Q32">
        <v>1877784</v>
      </c>
      <c r="R32">
        <v>1166792</v>
      </c>
      <c r="S32">
        <v>501989</v>
      </c>
      <c r="T32">
        <v>474435</v>
      </c>
      <c r="U32">
        <v>254897</v>
      </c>
      <c r="V32">
        <v>26710</v>
      </c>
      <c r="W32">
        <v>0</v>
      </c>
      <c r="X32">
        <v>0</v>
      </c>
      <c r="Y32">
        <v>0</v>
      </c>
      <c r="Z32">
        <v>0</v>
      </c>
      <c r="AA32">
        <v>838698</v>
      </c>
      <c r="AB32">
        <v>292262</v>
      </c>
      <c r="AC32">
        <v>661864</v>
      </c>
      <c r="AD32">
        <v>426397</v>
      </c>
      <c r="AE32">
        <v>202647</v>
      </c>
    </row>
    <row r="33" spans="4:31" x14ac:dyDescent="0.2">
      <c r="F33" t="s">
        <v>169</v>
      </c>
      <c r="G33">
        <v>3655892</v>
      </c>
      <c r="H33">
        <v>1042400</v>
      </c>
      <c r="I33">
        <v>5411818</v>
      </c>
      <c r="J33">
        <v>291885</v>
      </c>
      <c r="K33">
        <v>0</v>
      </c>
      <c r="L33">
        <v>1088914</v>
      </c>
      <c r="M33">
        <v>0</v>
      </c>
      <c r="N33">
        <v>243613</v>
      </c>
      <c r="O33">
        <v>0</v>
      </c>
      <c r="P33">
        <v>0</v>
      </c>
      <c r="Q33">
        <v>1622771</v>
      </c>
      <c r="R33">
        <v>501989</v>
      </c>
      <c r="S33">
        <v>1160594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658738</v>
      </c>
      <c r="AB33">
        <v>986424</v>
      </c>
      <c r="AC33">
        <v>1882416</v>
      </c>
      <c r="AD33">
        <v>319141</v>
      </c>
      <c r="AE33">
        <v>0</v>
      </c>
    </row>
    <row r="34" spans="4:31" x14ac:dyDescent="0.2">
      <c r="F34" t="s">
        <v>170</v>
      </c>
      <c r="G34">
        <v>837577</v>
      </c>
      <c r="H34">
        <v>547219</v>
      </c>
      <c r="I34">
        <v>291885</v>
      </c>
      <c r="J34">
        <v>2860106</v>
      </c>
      <c r="K34">
        <v>106292</v>
      </c>
      <c r="L34">
        <v>0</v>
      </c>
      <c r="M34">
        <v>179249</v>
      </c>
      <c r="N34">
        <v>0</v>
      </c>
      <c r="O34">
        <v>126053</v>
      </c>
      <c r="P34">
        <v>0</v>
      </c>
      <c r="Q34">
        <v>423309</v>
      </c>
      <c r="R34">
        <v>549737</v>
      </c>
      <c r="S34">
        <v>0</v>
      </c>
      <c r="T34">
        <v>655833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13402</v>
      </c>
      <c r="AB34">
        <v>472949</v>
      </c>
      <c r="AC34">
        <v>169277</v>
      </c>
      <c r="AD34">
        <v>1861696</v>
      </c>
      <c r="AE34">
        <v>28646</v>
      </c>
    </row>
    <row r="35" spans="4:31" x14ac:dyDescent="0.2">
      <c r="F35" t="s">
        <v>171</v>
      </c>
      <c r="G35">
        <v>0</v>
      </c>
      <c r="H35">
        <v>757988</v>
      </c>
      <c r="I35">
        <v>0</v>
      </c>
      <c r="J35">
        <v>106292</v>
      </c>
      <c r="K35">
        <v>593829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254897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202647</v>
      </c>
      <c r="AC35">
        <v>0</v>
      </c>
      <c r="AD35">
        <v>0</v>
      </c>
      <c r="AE35">
        <v>0</v>
      </c>
    </row>
    <row r="36" spans="4:31" x14ac:dyDescent="0.2">
      <c r="D36" t="s">
        <v>127</v>
      </c>
      <c r="E36" t="s">
        <v>176</v>
      </c>
      <c r="F36" t="s">
        <v>167</v>
      </c>
      <c r="G36">
        <v>2360526</v>
      </c>
      <c r="H36">
        <v>913424</v>
      </c>
      <c r="I36">
        <v>452315</v>
      </c>
      <c r="J36">
        <v>173331</v>
      </c>
      <c r="K36">
        <v>0</v>
      </c>
      <c r="L36">
        <v>5711637</v>
      </c>
      <c r="M36">
        <v>819585</v>
      </c>
      <c r="N36">
        <v>760203</v>
      </c>
      <c r="O36">
        <v>349123</v>
      </c>
      <c r="P36">
        <v>92331</v>
      </c>
      <c r="Q36">
        <v>1170445</v>
      </c>
      <c r="R36">
        <v>618545</v>
      </c>
      <c r="S36">
        <v>818948</v>
      </c>
      <c r="T36">
        <v>0</v>
      </c>
      <c r="U36">
        <v>119929</v>
      </c>
      <c r="V36">
        <v>0</v>
      </c>
      <c r="W36">
        <v>0</v>
      </c>
      <c r="X36">
        <v>0</v>
      </c>
      <c r="Y36">
        <v>0</v>
      </c>
      <c r="Z36">
        <v>0</v>
      </c>
      <c r="AA36">
        <v>257477</v>
      </c>
      <c r="AB36">
        <v>286626</v>
      </c>
      <c r="AC36">
        <v>74140</v>
      </c>
      <c r="AD36">
        <v>0</v>
      </c>
      <c r="AE36">
        <v>0</v>
      </c>
    </row>
    <row r="37" spans="4:31" x14ac:dyDescent="0.2">
      <c r="F37" t="s">
        <v>168</v>
      </c>
      <c r="G37">
        <v>1245461</v>
      </c>
      <c r="H37">
        <v>420547</v>
      </c>
      <c r="I37">
        <v>0</v>
      </c>
      <c r="J37">
        <v>154737</v>
      </c>
      <c r="K37">
        <v>0</v>
      </c>
      <c r="L37">
        <v>625722</v>
      </c>
      <c r="M37">
        <v>592105</v>
      </c>
      <c r="N37">
        <v>170251</v>
      </c>
      <c r="O37">
        <v>0</v>
      </c>
      <c r="P37">
        <v>0</v>
      </c>
      <c r="Q37">
        <v>938141</v>
      </c>
      <c r="R37">
        <v>829317</v>
      </c>
      <c r="S37">
        <v>258317</v>
      </c>
      <c r="T37">
        <v>197445</v>
      </c>
      <c r="U37">
        <v>106276</v>
      </c>
      <c r="V37">
        <v>0</v>
      </c>
      <c r="W37">
        <v>0</v>
      </c>
      <c r="X37">
        <v>0</v>
      </c>
      <c r="Y37">
        <v>0</v>
      </c>
      <c r="Z37">
        <v>0</v>
      </c>
      <c r="AA37">
        <v>286626</v>
      </c>
      <c r="AB37">
        <v>0</v>
      </c>
      <c r="AC37">
        <v>282313</v>
      </c>
      <c r="AD37">
        <v>0</v>
      </c>
      <c r="AE37">
        <v>0</v>
      </c>
    </row>
    <row r="38" spans="4:31" x14ac:dyDescent="0.2">
      <c r="F38" t="s">
        <v>169</v>
      </c>
      <c r="G38">
        <v>508720</v>
      </c>
      <c r="H38">
        <v>0</v>
      </c>
      <c r="I38">
        <v>299171</v>
      </c>
      <c r="J38">
        <v>0</v>
      </c>
      <c r="K38">
        <v>0</v>
      </c>
      <c r="L38">
        <v>819440</v>
      </c>
      <c r="M38">
        <v>170251</v>
      </c>
      <c r="N38">
        <v>144485</v>
      </c>
      <c r="O38">
        <v>135186</v>
      </c>
      <c r="P38">
        <v>0</v>
      </c>
      <c r="Q38">
        <v>927714</v>
      </c>
      <c r="R38">
        <v>258317</v>
      </c>
      <c r="S38">
        <v>299828</v>
      </c>
      <c r="T38">
        <v>361766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26591</v>
      </c>
      <c r="AB38">
        <v>282313</v>
      </c>
      <c r="AC38">
        <v>89501</v>
      </c>
      <c r="AD38">
        <v>0</v>
      </c>
      <c r="AE38">
        <v>0</v>
      </c>
    </row>
    <row r="39" spans="4:31" x14ac:dyDescent="0.2">
      <c r="F39" t="s">
        <v>170</v>
      </c>
      <c r="G39">
        <v>0</v>
      </c>
      <c r="H39">
        <v>168820</v>
      </c>
      <c r="I39">
        <v>0</v>
      </c>
      <c r="J39">
        <v>0</v>
      </c>
      <c r="K39">
        <v>0</v>
      </c>
      <c r="L39">
        <v>349123</v>
      </c>
      <c r="M39">
        <v>0</v>
      </c>
      <c r="N39">
        <v>135186</v>
      </c>
      <c r="O39">
        <v>0</v>
      </c>
      <c r="P39">
        <v>0</v>
      </c>
      <c r="Q39">
        <v>482180</v>
      </c>
      <c r="R39">
        <v>197445</v>
      </c>
      <c r="S39">
        <v>361766</v>
      </c>
      <c r="T39">
        <v>197127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370651</v>
      </c>
      <c r="AE39">
        <v>0</v>
      </c>
    </row>
    <row r="40" spans="4:31" x14ac:dyDescent="0.2">
      <c r="F40" t="s">
        <v>171</v>
      </c>
      <c r="G40">
        <v>0</v>
      </c>
      <c r="H40">
        <v>0</v>
      </c>
      <c r="I40">
        <v>0</v>
      </c>
      <c r="J40">
        <v>0</v>
      </c>
      <c r="K40">
        <v>0</v>
      </c>
      <c r="L40">
        <v>92331</v>
      </c>
      <c r="M40">
        <v>0</v>
      </c>
      <c r="N40">
        <v>0</v>
      </c>
      <c r="O40">
        <v>0</v>
      </c>
      <c r="P40">
        <v>0</v>
      </c>
      <c r="Q40">
        <v>119929</v>
      </c>
      <c r="R40">
        <v>106276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4:31" x14ac:dyDescent="0.2">
      <c r="D41" t="s">
        <v>128</v>
      </c>
      <c r="E41" t="s">
        <v>176</v>
      </c>
      <c r="F41" t="s">
        <v>167</v>
      </c>
      <c r="G41">
        <v>20999028</v>
      </c>
      <c r="H41">
        <v>6286829</v>
      </c>
      <c r="I41">
        <v>4535242</v>
      </c>
      <c r="J41">
        <v>990454</v>
      </c>
      <c r="K41">
        <v>0</v>
      </c>
      <c r="L41">
        <v>7689993</v>
      </c>
      <c r="M41">
        <v>527444</v>
      </c>
      <c r="N41">
        <v>460013</v>
      </c>
      <c r="O41">
        <v>0</v>
      </c>
      <c r="P41">
        <v>0</v>
      </c>
      <c r="Q41">
        <v>7244504</v>
      </c>
      <c r="R41">
        <v>337273</v>
      </c>
      <c r="S41">
        <v>999979</v>
      </c>
      <c r="T41">
        <v>275082</v>
      </c>
      <c r="U41">
        <v>0</v>
      </c>
      <c r="V41">
        <v>7848100</v>
      </c>
      <c r="W41">
        <v>0</v>
      </c>
      <c r="X41">
        <v>0</v>
      </c>
      <c r="Y41">
        <v>0</v>
      </c>
      <c r="Z41">
        <v>0</v>
      </c>
      <c r="AA41">
        <v>1077681</v>
      </c>
      <c r="AB41">
        <v>387404</v>
      </c>
      <c r="AC41">
        <v>0</v>
      </c>
      <c r="AD41">
        <v>0</v>
      </c>
      <c r="AE41">
        <v>0</v>
      </c>
    </row>
    <row r="42" spans="4:31" x14ac:dyDescent="0.2">
      <c r="F42" t="s">
        <v>168</v>
      </c>
      <c r="G42">
        <v>6135966</v>
      </c>
      <c r="H42">
        <v>6424869</v>
      </c>
      <c r="I42">
        <v>2803280</v>
      </c>
      <c r="J42">
        <v>1573158</v>
      </c>
      <c r="K42">
        <v>680688</v>
      </c>
      <c r="L42">
        <v>712419</v>
      </c>
      <c r="M42">
        <v>107886</v>
      </c>
      <c r="N42">
        <v>0</v>
      </c>
      <c r="O42">
        <v>0</v>
      </c>
      <c r="P42">
        <v>0</v>
      </c>
      <c r="Q42">
        <v>299100</v>
      </c>
      <c r="R42">
        <v>2393996</v>
      </c>
      <c r="S42">
        <v>282915</v>
      </c>
      <c r="T42">
        <v>220599</v>
      </c>
      <c r="U42">
        <v>0</v>
      </c>
      <c r="V42">
        <v>56363</v>
      </c>
      <c r="W42">
        <v>1964466</v>
      </c>
      <c r="X42">
        <v>0</v>
      </c>
      <c r="Y42">
        <v>0</v>
      </c>
      <c r="Z42">
        <v>0</v>
      </c>
      <c r="AA42">
        <v>157636</v>
      </c>
      <c r="AB42">
        <v>431589</v>
      </c>
      <c r="AC42">
        <v>189100</v>
      </c>
      <c r="AD42">
        <v>320061</v>
      </c>
      <c r="AE42">
        <v>0</v>
      </c>
    </row>
    <row r="43" spans="4:31" x14ac:dyDescent="0.2">
      <c r="F43" t="s">
        <v>169</v>
      </c>
      <c r="G43">
        <v>4482240</v>
      </c>
      <c r="H43">
        <v>2608396</v>
      </c>
      <c r="I43">
        <v>4024333</v>
      </c>
      <c r="J43">
        <v>663252</v>
      </c>
      <c r="K43">
        <v>0</v>
      </c>
      <c r="L43">
        <v>456092</v>
      </c>
      <c r="M43">
        <v>28085</v>
      </c>
      <c r="N43">
        <v>0</v>
      </c>
      <c r="O43">
        <v>0</v>
      </c>
      <c r="P43">
        <v>0</v>
      </c>
      <c r="Q43">
        <v>762088</v>
      </c>
      <c r="R43">
        <v>184653</v>
      </c>
      <c r="S43">
        <v>2596198</v>
      </c>
      <c r="T43">
        <v>0</v>
      </c>
      <c r="U43">
        <v>0</v>
      </c>
      <c r="V43">
        <v>0</v>
      </c>
      <c r="W43">
        <v>0</v>
      </c>
      <c r="X43">
        <v>2052796</v>
      </c>
      <c r="Y43">
        <v>0</v>
      </c>
      <c r="Z43">
        <v>0</v>
      </c>
      <c r="AA43">
        <v>85144</v>
      </c>
      <c r="AB43">
        <v>0</v>
      </c>
      <c r="AC43">
        <v>146912</v>
      </c>
      <c r="AD43">
        <v>122568</v>
      </c>
      <c r="AE43">
        <v>0</v>
      </c>
    </row>
    <row r="44" spans="4:31" x14ac:dyDescent="0.2">
      <c r="F44" t="s">
        <v>170</v>
      </c>
      <c r="G44">
        <v>867436</v>
      </c>
      <c r="H44">
        <v>1220106</v>
      </c>
      <c r="I44">
        <v>203393</v>
      </c>
      <c r="J44">
        <v>7198449</v>
      </c>
      <c r="K44">
        <v>0</v>
      </c>
      <c r="L44">
        <v>0</v>
      </c>
      <c r="M44">
        <v>29938</v>
      </c>
      <c r="N44">
        <v>0</v>
      </c>
      <c r="O44">
        <v>34370</v>
      </c>
      <c r="P44">
        <v>0</v>
      </c>
      <c r="Q44">
        <v>181055</v>
      </c>
      <c r="R44">
        <v>220599</v>
      </c>
      <c r="S44">
        <v>0</v>
      </c>
      <c r="T44">
        <v>649700</v>
      </c>
      <c r="U44">
        <v>0</v>
      </c>
      <c r="V44">
        <v>0</v>
      </c>
      <c r="W44">
        <v>0</v>
      </c>
      <c r="X44">
        <v>0</v>
      </c>
      <c r="Y44">
        <v>252020</v>
      </c>
      <c r="Z44">
        <v>0</v>
      </c>
      <c r="AA44">
        <v>0</v>
      </c>
      <c r="AB44">
        <v>118754</v>
      </c>
      <c r="AC44">
        <v>122568</v>
      </c>
      <c r="AD44">
        <v>0</v>
      </c>
      <c r="AE44">
        <v>0</v>
      </c>
    </row>
    <row r="45" spans="4:31" x14ac:dyDescent="0.2">
      <c r="F45" t="s">
        <v>171</v>
      </c>
      <c r="G45">
        <v>0</v>
      </c>
      <c r="H45">
        <v>762721</v>
      </c>
      <c r="I45">
        <v>0</v>
      </c>
      <c r="J45">
        <v>0</v>
      </c>
      <c r="K45">
        <v>306547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399915</v>
      </c>
      <c r="V45">
        <v>0</v>
      </c>
      <c r="W45">
        <v>0</v>
      </c>
      <c r="X45">
        <v>0</v>
      </c>
      <c r="Y45">
        <v>0</v>
      </c>
      <c r="Z45">
        <v>84558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4:31" x14ac:dyDescent="0.2">
      <c r="D46" t="s">
        <v>144</v>
      </c>
      <c r="E46" t="s">
        <v>176</v>
      </c>
      <c r="F46" t="s">
        <v>167</v>
      </c>
      <c r="G46">
        <v>11463518</v>
      </c>
      <c r="H46">
        <v>3860846</v>
      </c>
      <c r="I46">
        <v>2903723</v>
      </c>
      <c r="J46">
        <v>358490</v>
      </c>
      <c r="K46">
        <v>0</v>
      </c>
      <c r="L46">
        <v>5446083</v>
      </c>
      <c r="M46">
        <v>1519153</v>
      </c>
      <c r="N46">
        <v>458302</v>
      </c>
      <c r="O46">
        <v>66628</v>
      </c>
      <c r="P46">
        <v>0</v>
      </c>
      <c r="Q46">
        <v>1526128</v>
      </c>
      <c r="R46">
        <v>437403</v>
      </c>
      <c r="S46">
        <v>245380</v>
      </c>
      <c r="T46">
        <v>0</v>
      </c>
      <c r="U46">
        <v>0</v>
      </c>
      <c r="V46">
        <v>463038</v>
      </c>
      <c r="W46">
        <v>0</v>
      </c>
      <c r="X46">
        <v>0</v>
      </c>
      <c r="Y46">
        <v>0</v>
      </c>
      <c r="Z46">
        <v>0</v>
      </c>
      <c r="AA46">
        <v>1868854</v>
      </c>
      <c r="AB46">
        <v>76981</v>
      </c>
      <c r="AC46">
        <v>107117</v>
      </c>
      <c r="AD46">
        <v>0</v>
      </c>
      <c r="AE46">
        <v>0</v>
      </c>
    </row>
    <row r="47" spans="4:31" x14ac:dyDescent="0.2">
      <c r="F47" t="s">
        <v>168</v>
      </c>
      <c r="G47">
        <v>2545021</v>
      </c>
      <c r="H47">
        <v>4740246</v>
      </c>
      <c r="I47">
        <v>1383164</v>
      </c>
      <c r="J47">
        <v>1802247</v>
      </c>
      <c r="K47">
        <v>105272</v>
      </c>
      <c r="L47">
        <v>1121189</v>
      </c>
      <c r="M47">
        <v>306262</v>
      </c>
      <c r="N47">
        <v>0</v>
      </c>
      <c r="O47">
        <v>0</v>
      </c>
      <c r="P47">
        <v>0</v>
      </c>
      <c r="Q47">
        <v>596354</v>
      </c>
      <c r="R47">
        <v>409418</v>
      </c>
      <c r="S47">
        <v>0</v>
      </c>
      <c r="T47">
        <v>0</v>
      </c>
      <c r="U47">
        <v>0</v>
      </c>
      <c r="V47">
        <v>0</v>
      </c>
      <c r="W47">
        <v>19229</v>
      </c>
      <c r="X47">
        <v>0</v>
      </c>
      <c r="Y47">
        <v>0</v>
      </c>
      <c r="Z47">
        <v>0</v>
      </c>
      <c r="AA47">
        <v>169239</v>
      </c>
      <c r="AB47">
        <v>0</v>
      </c>
      <c r="AC47">
        <v>13086</v>
      </c>
      <c r="AD47">
        <v>117059</v>
      </c>
      <c r="AE47">
        <v>0</v>
      </c>
    </row>
    <row r="48" spans="4:31" x14ac:dyDescent="0.2">
      <c r="F48" t="s">
        <v>169</v>
      </c>
      <c r="G48">
        <v>2818288</v>
      </c>
      <c r="H48">
        <v>1116599</v>
      </c>
      <c r="I48">
        <v>1969797</v>
      </c>
      <c r="J48">
        <v>571806</v>
      </c>
      <c r="K48">
        <v>0</v>
      </c>
      <c r="L48">
        <v>482956</v>
      </c>
      <c r="M48">
        <v>0</v>
      </c>
      <c r="N48">
        <v>0</v>
      </c>
      <c r="O48">
        <v>0</v>
      </c>
      <c r="P48">
        <v>0</v>
      </c>
      <c r="Q48">
        <v>339808</v>
      </c>
      <c r="R48">
        <v>145478</v>
      </c>
      <c r="S48">
        <v>271811</v>
      </c>
      <c r="T48">
        <v>131319</v>
      </c>
      <c r="U48">
        <v>0</v>
      </c>
      <c r="V48">
        <v>0</v>
      </c>
      <c r="W48">
        <v>0</v>
      </c>
      <c r="X48">
        <v>52070</v>
      </c>
      <c r="Y48">
        <v>0</v>
      </c>
      <c r="Z48">
        <v>0</v>
      </c>
      <c r="AA48">
        <v>65928</v>
      </c>
      <c r="AB48">
        <v>13086</v>
      </c>
      <c r="AC48">
        <v>0</v>
      </c>
      <c r="AD48">
        <v>72732</v>
      </c>
      <c r="AE48">
        <v>0</v>
      </c>
    </row>
    <row r="49" spans="2:31" x14ac:dyDescent="0.2">
      <c r="F49" t="s">
        <v>170</v>
      </c>
      <c r="G49">
        <v>251672</v>
      </c>
      <c r="H49">
        <v>1551495</v>
      </c>
      <c r="I49">
        <v>416544</v>
      </c>
      <c r="J49">
        <v>3613105</v>
      </c>
      <c r="K49">
        <v>132376</v>
      </c>
      <c r="L49">
        <v>66628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169591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2:31" x14ac:dyDescent="0.2">
      <c r="F50" t="s">
        <v>171</v>
      </c>
      <c r="G50">
        <v>0</v>
      </c>
      <c r="H50">
        <v>105272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2:31" x14ac:dyDescent="0.2">
      <c r="D51" t="s">
        <v>177</v>
      </c>
      <c r="E51" t="s">
        <v>176</v>
      </c>
      <c r="F51" t="s">
        <v>167</v>
      </c>
      <c r="G51">
        <v>8900719</v>
      </c>
      <c r="H51">
        <v>2144188</v>
      </c>
      <c r="I51">
        <v>2020347</v>
      </c>
      <c r="J51">
        <v>625653</v>
      </c>
      <c r="K51">
        <v>103201</v>
      </c>
      <c r="L51">
        <v>1389367</v>
      </c>
      <c r="M51">
        <v>479110</v>
      </c>
      <c r="N51">
        <v>83513</v>
      </c>
      <c r="O51">
        <v>0</v>
      </c>
      <c r="P51">
        <v>0</v>
      </c>
      <c r="Q51">
        <v>851479</v>
      </c>
      <c r="R51">
        <v>139362</v>
      </c>
      <c r="S51">
        <v>0</v>
      </c>
      <c r="T51">
        <v>0</v>
      </c>
      <c r="U51">
        <v>0</v>
      </c>
      <c r="V51">
        <v>21625</v>
      </c>
      <c r="W51">
        <v>0</v>
      </c>
      <c r="X51">
        <v>0</v>
      </c>
      <c r="Y51">
        <v>0</v>
      </c>
      <c r="Z51">
        <v>0</v>
      </c>
      <c r="AA51">
        <v>527562</v>
      </c>
      <c r="AB51">
        <v>523989</v>
      </c>
      <c r="AC51">
        <v>29482</v>
      </c>
      <c r="AD51">
        <v>0</v>
      </c>
      <c r="AE51">
        <v>0</v>
      </c>
    </row>
    <row r="52" spans="2:31" x14ac:dyDescent="0.2">
      <c r="F52" t="s">
        <v>168</v>
      </c>
      <c r="G52">
        <v>2043412</v>
      </c>
      <c r="H52">
        <v>2341931</v>
      </c>
      <c r="I52">
        <v>1003014</v>
      </c>
      <c r="J52">
        <v>284133</v>
      </c>
      <c r="K52">
        <v>370563</v>
      </c>
      <c r="L52">
        <v>192791</v>
      </c>
      <c r="M52">
        <v>0</v>
      </c>
      <c r="N52">
        <v>40072</v>
      </c>
      <c r="O52">
        <v>0</v>
      </c>
      <c r="P52">
        <v>0</v>
      </c>
      <c r="Q52">
        <v>0</v>
      </c>
      <c r="R52">
        <v>69290</v>
      </c>
      <c r="S52">
        <v>0</v>
      </c>
      <c r="T52">
        <v>115426</v>
      </c>
      <c r="U52">
        <v>0</v>
      </c>
      <c r="V52">
        <v>0</v>
      </c>
      <c r="W52">
        <v>162655</v>
      </c>
      <c r="X52">
        <v>0</v>
      </c>
      <c r="Y52">
        <v>0</v>
      </c>
      <c r="Z52">
        <v>0</v>
      </c>
      <c r="AA52">
        <v>274555</v>
      </c>
      <c r="AB52">
        <v>0</v>
      </c>
      <c r="AC52">
        <v>200644</v>
      </c>
      <c r="AD52">
        <v>95870</v>
      </c>
      <c r="AE52">
        <v>0</v>
      </c>
    </row>
    <row r="53" spans="2:31" x14ac:dyDescent="0.2">
      <c r="F53" t="s">
        <v>169</v>
      </c>
      <c r="G53">
        <v>2285580</v>
      </c>
      <c r="H53">
        <v>683211</v>
      </c>
      <c r="I53">
        <v>2412672</v>
      </c>
      <c r="J53">
        <v>182649</v>
      </c>
      <c r="K53">
        <v>0</v>
      </c>
      <c r="L53">
        <v>59749</v>
      </c>
      <c r="M53">
        <v>40072</v>
      </c>
      <c r="N53">
        <v>0</v>
      </c>
      <c r="O53">
        <v>0</v>
      </c>
      <c r="P53">
        <v>0</v>
      </c>
      <c r="Q53">
        <v>8268</v>
      </c>
      <c r="R53">
        <v>182751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2:31" x14ac:dyDescent="0.2">
      <c r="F54" t="s">
        <v>170</v>
      </c>
      <c r="G54">
        <v>229886</v>
      </c>
      <c r="H54">
        <v>349057</v>
      </c>
      <c r="I54">
        <v>266904</v>
      </c>
      <c r="J54">
        <v>1775924</v>
      </c>
      <c r="K54">
        <v>134246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115426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95870</v>
      </c>
      <c r="AC54">
        <v>0</v>
      </c>
      <c r="AD54">
        <v>0</v>
      </c>
      <c r="AE54">
        <v>0</v>
      </c>
    </row>
    <row r="55" spans="2:31" x14ac:dyDescent="0.2">
      <c r="F55" t="s">
        <v>171</v>
      </c>
      <c r="G55">
        <v>103201</v>
      </c>
      <c r="H55">
        <v>505654</v>
      </c>
      <c r="I55">
        <v>0</v>
      </c>
      <c r="J55">
        <v>134246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2:31" x14ac:dyDescent="0.2">
      <c r="B56" t="s">
        <v>179</v>
      </c>
      <c r="C56" t="s">
        <v>174</v>
      </c>
      <c r="D56" t="s">
        <v>175</v>
      </c>
      <c r="E56" t="s">
        <v>176</v>
      </c>
      <c r="F56" t="s">
        <v>167</v>
      </c>
      <c r="G56">
        <v>37152886</v>
      </c>
      <c r="H56">
        <v>14218861</v>
      </c>
      <c r="I56">
        <v>10636902</v>
      </c>
      <c r="J56">
        <v>5018914</v>
      </c>
      <c r="K56">
        <v>878230</v>
      </c>
      <c r="L56">
        <v>21283233</v>
      </c>
      <c r="M56">
        <v>3536932</v>
      </c>
      <c r="N56">
        <v>2125199</v>
      </c>
      <c r="O56">
        <v>434813</v>
      </c>
      <c r="P56">
        <v>0</v>
      </c>
      <c r="Q56">
        <v>2391813</v>
      </c>
      <c r="R56">
        <v>432701</v>
      </c>
      <c r="S56">
        <v>827504</v>
      </c>
      <c r="T56">
        <v>157479</v>
      </c>
      <c r="U56">
        <v>79007</v>
      </c>
      <c r="V56">
        <v>148630</v>
      </c>
      <c r="W56">
        <v>0</v>
      </c>
      <c r="X56">
        <v>0</v>
      </c>
      <c r="Y56">
        <v>0</v>
      </c>
      <c r="Z56">
        <v>0</v>
      </c>
      <c r="AA56">
        <v>4472976</v>
      </c>
      <c r="AB56">
        <v>1917024</v>
      </c>
      <c r="AC56">
        <v>1088254</v>
      </c>
      <c r="AD56">
        <v>324684</v>
      </c>
      <c r="AE56">
        <v>0</v>
      </c>
    </row>
    <row r="57" spans="2:31" x14ac:dyDescent="0.2">
      <c r="F57" t="s">
        <v>168</v>
      </c>
      <c r="G57">
        <v>15110351</v>
      </c>
      <c r="H57">
        <v>4781604</v>
      </c>
      <c r="I57">
        <v>2214703</v>
      </c>
      <c r="J57">
        <v>2470473</v>
      </c>
      <c r="K57">
        <v>842981</v>
      </c>
      <c r="L57">
        <v>4885047</v>
      </c>
      <c r="M57">
        <v>766361</v>
      </c>
      <c r="N57">
        <v>0</v>
      </c>
      <c r="O57">
        <v>0</v>
      </c>
      <c r="P57">
        <v>0</v>
      </c>
      <c r="Q57">
        <v>516063</v>
      </c>
      <c r="R57">
        <v>288642</v>
      </c>
      <c r="S57">
        <v>0</v>
      </c>
      <c r="T57">
        <v>139417</v>
      </c>
      <c r="U57">
        <v>0</v>
      </c>
      <c r="V57">
        <v>0</v>
      </c>
      <c r="W57">
        <v>86197</v>
      </c>
      <c r="X57">
        <v>0</v>
      </c>
      <c r="Y57">
        <v>0</v>
      </c>
      <c r="Z57">
        <v>0</v>
      </c>
      <c r="AA57">
        <v>1905216</v>
      </c>
      <c r="AB57">
        <v>366229</v>
      </c>
      <c r="AC57">
        <v>383951</v>
      </c>
      <c r="AD57">
        <v>549572</v>
      </c>
      <c r="AE57">
        <v>0</v>
      </c>
    </row>
    <row r="58" spans="2:31" x14ac:dyDescent="0.2">
      <c r="F58" t="s">
        <v>169</v>
      </c>
      <c r="G58">
        <v>10180491</v>
      </c>
      <c r="H58">
        <v>2283632</v>
      </c>
      <c r="I58">
        <v>2234804</v>
      </c>
      <c r="J58">
        <v>1765883</v>
      </c>
      <c r="K58">
        <v>0</v>
      </c>
      <c r="L58">
        <v>2137973</v>
      </c>
      <c r="M58">
        <v>0</v>
      </c>
      <c r="N58">
        <v>0</v>
      </c>
      <c r="O58">
        <v>0</v>
      </c>
      <c r="P58">
        <v>0</v>
      </c>
      <c r="Q58">
        <v>489075</v>
      </c>
      <c r="R58">
        <v>0</v>
      </c>
      <c r="S58">
        <v>137329</v>
      </c>
      <c r="T58">
        <v>0</v>
      </c>
      <c r="U58">
        <v>0</v>
      </c>
      <c r="V58">
        <v>0</v>
      </c>
      <c r="W58">
        <v>0</v>
      </c>
      <c r="X58">
        <v>206511</v>
      </c>
      <c r="Y58">
        <v>0</v>
      </c>
      <c r="Z58">
        <v>0</v>
      </c>
      <c r="AA58">
        <v>1050393</v>
      </c>
      <c r="AB58">
        <v>322653</v>
      </c>
      <c r="AC58">
        <v>94746</v>
      </c>
      <c r="AD58">
        <v>219389</v>
      </c>
      <c r="AE58">
        <v>0</v>
      </c>
    </row>
    <row r="59" spans="2:31" x14ac:dyDescent="0.2">
      <c r="F59" t="s">
        <v>170</v>
      </c>
      <c r="G59">
        <v>5109021</v>
      </c>
      <c r="H59">
        <v>2615951</v>
      </c>
      <c r="I59">
        <v>1438439</v>
      </c>
      <c r="J59">
        <v>2276796</v>
      </c>
      <c r="K59">
        <v>18572</v>
      </c>
      <c r="L59">
        <v>667402</v>
      </c>
      <c r="M59">
        <v>0</v>
      </c>
      <c r="N59">
        <v>0</v>
      </c>
      <c r="O59">
        <v>0</v>
      </c>
      <c r="P59">
        <v>0</v>
      </c>
      <c r="Q59">
        <v>157479</v>
      </c>
      <c r="R59">
        <v>139417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469604</v>
      </c>
      <c r="AB59">
        <v>507524</v>
      </c>
      <c r="AC59">
        <v>118544</v>
      </c>
      <c r="AD59">
        <v>623736</v>
      </c>
      <c r="AE59">
        <v>0</v>
      </c>
    </row>
    <row r="60" spans="2:31" x14ac:dyDescent="0.2">
      <c r="F60" t="s">
        <v>171</v>
      </c>
      <c r="G60">
        <v>985353</v>
      </c>
      <c r="H60">
        <v>284422</v>
      </c>
      <c r="I60">
        <v>165424</v>
      </c>
      <c r="J60">
        <v>359005</v>
      </c>
      <c r="K60">
        <v>271513</v>
      </c>
      <c r="L60">
        <v>0</v>
      </c>
      <c r="M60">
        <v>0</v>
      </c>
      <c r="N60">
        <v>0</v>
      </c>
      <c r="O60">
        <v>0</v>
      </c>
      <c r="P60">
        <v>0</v>
      </c>
      <c r="Q60">
        <v>79007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28646</v>
      </c>
      <c r="AC60">
        <v>0</v>
      </c>
      <c r="AD60">
        <v>0</v>
      </c>
      <c r="AE60">
        <v>0</v>
      </c>
    </row>
    <row r="61" spans="2:31" x14ac:dyDescent="0.2">
      <c r="D61" t="s">
        <v>127</v>
      </c>
      <c r="E61" t="s">
        <v>176</v>
      </c>
      <c r="F61" t="s">
        <v>167</v>
      </c>
      <c r="G61">
        <v>1348344</v>
      </c>
      <c r="H61">
        <v>374191</v>
      </c>
      <c r="I61">
        <v>298477</v>
      </c>
      <c r="J61">
        <v>427476</v>
      </c>
      <c r="K61">
        <v>0</v>
      </c>
      <c r="L61">
        <v>7315215</v>
      </c>
      <c r="M61">
        <v>1272478</v>
      </c>
      <c r="N61">
        <v>1016094</v>
      </c>
      <c r="O61">
        <v>359706</v>
      </c>
      <c r="P61">
        <v>118865</v>
      </c>
      <c r="Q61">
        <v>28139</v>
      </c>
      <c r="R61">
        <v>264624</v>
      </c>
      <c r="S61">
        <v>512029</v>
      </c>
      <c r="T61">
        <v>383660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246765</v>
      </c>
      <c r="AB61">
        <v>0</v>
      </c>
      <c r="AC61">
        <v>62366</v>
      </c>
      <c r="AD61">
        <v>199891</v>
      </c>
      <c r="AE61">
        <v>0</v>
      </c>
    </row>
    <row r="62" spans="2:31" x14ac:dyDescent="0.2">
      <c r="F62" t="s">
        <v>168</v>
      </c>
      <c r="G62">
        <v>617770</v>
      </c>
      <c r="H62">
        <v>303391</v>
      </c>
      <c r="I62">
        <v>8925</v>
      </c>
      <c r="J62">
        <v>0</v>
      </c>
      <c r="K62">
        <v>0</v>
      </c>
      <c r="L62">
        <v>1372099</v>
      </c>
      <c r="M62">
        <v>112180</v>
      </c>
      <c r="N62">
        <v>181215</v>
      </c>
      <c r="O62">
        <v>0</v>
      </c>
      <c r="P62">
        <v>0</v>
      </c>
      <c r="Q62">
        <v>140861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49832</v>
      </c>
      <c r="AC62">
        <v>0</v>
      </c>
      <c r="AD62">
        <v>0</v>
      </c>
      <c r="AE62">
        <v>0</v>
      </c>
    </row>
    <row r="63" spans="2:31" x14ac:dyDescent="0.2">
      <c r="F63" t="s">
        <v>169</v>
      </c>
      <c r="G63">
        <v>82759</v>
      </c>
      <c r="H63">
        <v>0</v>
      </c>
      <c r="I63">
        <v>0</v>
      </c>
      <c r="J63">
        <v>0</v>
      </c>
      <c r="K63">
        <v>0</v>
      </c>
      <c r="L63">
        <v>1422513</v>
      </c>
      <c r="M63">
        <v>85094</v>
      </c>
      <c r="N63">
        <v>0</v>
      </c>
      <c r="O63">
        <v>0</v>
      </c>
      <c r="P63">
        <v>0</v>
      </c>
      <c r="Q63">
        <v>582206</v>
      </c>
      <c r="R63">
        <v>0</v>
      </c>
      <c r="S63">
        <v>205878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98970</v>
      </c>
      <c r="AB63">
        <v>0</v>
      </c>
      <c r="AC63">
        <v>0</v>
      </c>
      <c r="AD63">
        <v>0</v>
      </c>
      <c r="AE63">
        <v>0</v>
      </c>
    </row>
    <row r="64" spans="2:31" x14ac:dyDescent="0.2">
      <c r="F64" t="s">
        <v>170</v>
      </c>
      <c r="G64">
        <v>560905</v>
      </c>
      <c r="H64">
        <v>20843</v>
      </c>
      <c r="I64">
        <v>0</v>
      </c>
      <c r="J64">
        <v>331163</v>
      </c>
      <c r="K64">
        <v>0</v>
      </c>
      <c r="L64">
        <v>199835</v>
      </c>
      <c r="M64">
        <v>0</v>
      </c>
      <c r="N64">
        <v>0</v>
      </c>
      <c r="O64">
        <v>485282</v>
      </c>
      <c r="P64">
        <v>0</v>
      </c>
      <c r="Q64">
        <v>383660</v>
      </c>
      <c r="R64">
        <v>0</v>
      </c>
      <c r="S64">
        <v>0</v>
      </c>
      <c r="T64">
        <v>437243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199891</v>
      </c>
      <c r="AB64">
        <v>0</v>
      </c>
      <c r="AC64">
        <v>0</v>
      </c>
      <c r="AD64">
        <v>0</v>
      </c>
      <c r="AE64">
        <v>0</v>
      </c>
    </row>
    <row r="65" spans="4:31" x14ac:dyDescent="0.2">
      <c r="F65" t="s">
        <v>171</v>
      </c>
      <c r="G65">
        <v>0</v>
      </c>
      <c r="H65">
        <v>0</v>
      </c>
      <c r="I65">
        <v>0</v>
      </c>
      <c r="J65">
        <v>271513</v>
      </c>
      <c r="K65">
        <v>0</v>
      </c>
      <c r="L65">
        <v>118865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320253</v>
      </c>
    </row>
    <row r="66" spans="4:31" x14ac:dyDescent="0.2">
      <c r="D66" t="s">
        <v>128</v>
      </c>
      <c r="E66" t="s">
        <v>176</v>
      </c>
      <c r="F66" t="s">
        <v>167</v>
      </c>
      <c r="G66">
        <v>23371381</v>
      </c>
      <c r="H66">
        <v>7850738</v>
      </c>
      <c r="I66">
        <v>7280391</v>
      </c>
      <c r="J66">
        <v>2056680</v>
      </c>
      <c r="K66">
        <v>688803</v>
      </c>
      <c r="L66">
        <v>6800223</v>
      </c>
      <c r="M66">
        <v>1485666</v>
      </c>
      <c r="N66">
        <v>989023</v>
      </c>
      <c r="O66">
        <v>313765</v>
      </c>
      <c r="P66">
        <v>0</v>
      </c>
      <c r="Q66">
        <v>8417700</v>
      </c>
      <c r="R66">
        <v>0</v>
      </c>
      <c r="S66">
        <v>376306</v>
      </c>
      <c r="T66">
        <v>395271</v>
      </c>
      <c r="U66">
        <v>0</v>
      </c>
      <c r="V66">
        <v>1850294</v>
      </c>
      <c r="W66">
        <v>0</v>
      </c>
      <c r="X66">
        <v>0</v>
      </c>
      <c r="Y66">
        <v>0</v>
      </c>
      <c r="Z66">
        <v>0</v>
      </c>
      <c r="AA66">
        <v>1419098</v>
      </c>
      <c r="AB66">
        <v>60373</v>
      </c>
      <c r="AC66">
        <v>113327</v>
      </c>
      <c r="AD66">
        <v>107579</v>
      </c>
      <c r="AE66">
        <v>0</v>
      </c>
    </row>
    <row r="67" spans="4:31" x14ac:dyDescent="0.2">
      <c r="F67" t="s">
        <v>168</v>
      </c>
      <c r="G67">
        <v>7349137</v>
      </c>
      <c r="H67">
        <v>3982791</v>
      </c>
      <c r="I67">
        <v>2040779</v>
      </c>
      <c r="J67">
        <v>2360484</v>
      </c>
      <c r="K67">
        <v>660968</v>
      </c>
      <c r="L67">
        <v>1710995</v>
      </c>
      <c r="M67">
        <v>709875</v>
      </c>
      <c r="N67">
        <v>0</v>
      </c>
      <c r="O67">
        <v>0</v>
      </c>
      <c r="P67">
        <v>0</v>
      </c>
      <c r="Q67">
        <v>0</v>
      </c>
      <c r="R67">
        <v>3911714</v>
      </c>
      <c r="S67">
        <v>0</v>
      </c>
      <c r="T67">
        <v>0</v>
      </c>
      <c r="U67">
        <v>0</v>
      </c>
      <c r="V67">
        <v>0</v>
      </c>
      <c r="W67">
        <v>685847</v>
      </c>
      <c r="X67">
        <v>0</v>
      </c>
      <c r="Y67">
        <v>0</v>
      </c>
      <c r="Z67">
        <v>0</v>
      </c>
      <c r="AA67">
        <v>49223</v>
      </c>
      <c r="AB67">
        <v>440514</v>
      </c>
      <c r="AC67">
        <v>0</v>
      </c>
      <c r="AD67">
        <v>0</v>
      </c>
      <c r="AE67">
        <v>0</v>
      </c>
    </row>
    <row r="68" spans="4:31" x14ac:dyDescent="0.2">
      <c r="F68" t="s">
        <v>169</v>
      </c>
      <c r="G68">
        <v>6847178</v>
      </c>
      <c r="H68">
        <v>2038118</v>
      </c>
      <c r="I68">
        <v>2615808</v>
      </c>
      <c r="J68">
        <v>1662132</v>
      </c>
      <c r="K68">
        <v>0</v>
      </c>
      <c r="L68">
        <v>1009257</v>
      </c>
      <c r="M68">
        <v>0</v>
      </c>
      <c r="N68">
        <v>501842</v>
      </c>
      <c r="O68">
        <v>0</v>
      </c>
      <c r="P68">
        <v>0</v>
      </c>
      <c r="Q68">
        <v>245372</v>
      </c>
      <c r="R68">
        <v>0</v>
      </c>
      <c r="S68">
        <v>3767805</v>
      </c>
      <c r="T68">
        <v>71136</v>
      </c>
      <c r="U68">
        <v>0</v>
      </c>
      <c r="V68">
        <v>0</v>
      </c>
      <c r="W68">
        <v>0</v>
      </c>
      <c r="X68">
        <v>334134</v>
      </c>
      <c r="Y68">
        <v>0</v>
      </c>
      <c r="Z68">
        <v>0</v>
      </c>
      <c r="AA68">
        <v>113327</v>
      </c>
      <c r="AB68">
        <v>0</v>
      </c>
      <c r="AC68">
        <v>407273</v>
      </c>
      <c r="AD68">
        <v>0</v>
      </c>
      <c r="AE68">
        <v>0</v>
      </c>
    </row>
    <row r="69" spans="4:31" x14ac:dyDescent="0.2">
      <c r="F69" t="s">
        <v>170</v>
      </c>
      <c r="G69">
        <v>2464595</v>
      </c>
      <c r="H69">
        <v>3111075</v>
      </c>
      <c r="I69">
        <v>2121312</v>
      </c>
      <c r="J69">
        <v>4261106</v>
      </c>
      <c r="K69">
        <v>199385</v>
      </c>
      <c r="L69">
        <v>29856</v>
      </c>
      <c r="M69">
        <v>0</v>
      </c>
      <c r="N69">
        <v>0</v>
      </c>
      <c r="O69">
        <v>0</v>
      </c>
      <c r="P69">
        <v>0</v>
      </c>
      <c r="Q69">
        <v>395271</v>
      </c>
      <c r="R69">
        <v>0</v>
      </c>
      <c r="S69">
        <v>71136</v>
      </c>
      <c r="T69">
        <v>1262841</v>
      </c>
      <c r="U69">
        <v>0</v>
      </c>
      <c r="V69">
        <v>0</v>
      </c>
      <c r="W69">
        <v>0</v>
      </c>
      <c r="X69">
        <v>0</v>
      </c>
      <c r="Y69">
        <v>414955</v>
      </c>
      <c r="Z69">
        <v>0</v>
      </c>
      <c r="AA69">
        <v>128873</v>
      </c>
      <c r="AB69">
        <v>0</v>
      </c>
      <c r="AC69">
        <v>0</v>
      </c>
      <c r="AD69">
        <v>118972</v>
      </c>
      <c r="AE69">
        <v>0</v>
      </c>
    </row>
    <row r="70" spans="4:31" x14ac:dyDescent="0.2">
      <c r="F70" t="s">
        <v>171</v>
      </c>
      <c r="G70">
        <v>651813</v>
      </c>
      <c r="H70">
        <v>680347</v>
      </c>
      <c r="I70">
        <v>33149</v>
      </c>
      <c r="J70">
        <v>199385</v>
      </c>
      <c r="K70">
        <v>244586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132087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4:31" x14ac:dyDescent="0.2">
      <c r="D71" t="s">
        <v>144</v>
      </c>
      <c r="E71" t="s">
        <v>176</v>
      </c>
      <c r="F71" t="s">
        <v>167</v>
      </c>
      <c r="G71">
        <v>9447319</v>
      </c>
      <c r="H71">
        <v>3445359</v>
      </c>
      <c r="I71">
        <v>2111430</v>
      </c>
      <c r="J71">
        <v>2107204</v>
      </c>
      <c r="K71">
        <v>19994</v>
      </c>
      <c r="L71">
        <v>3927465</v>
      </c>
      <c r="M71">
        <v>978646</v>
      </c>
      <c r="N71">
        <v>419721</v>
      </c>
      <c r="O71">
        <v>183707</v>
      </c>
      <c r="P71">
        <v>0</v>
      </c>
      <c r="Q71">
        <v>127893</v>
      </c>
      <c r="R71">
        <v>94971</v>
      </c>
      <c r="S71">
        <v>0</v>
      </c>
      <c r="T71">
        <v>0</v>
      </c>
      <c r="U71">
        <v>0</v>
      </c>
      <c r="V71">
        <v>76988</v>
      </c>
      <c r="W71">
        <v>0</v>
      </c>
      <c r="X71">
        <v>0</v>
      </c>
      <c r="Y71">
        <v>0</v>
      </c>
      <c r="Z71">
        <v>0</v>
      </c>
      <c r="AA71">
        <v>27633</v>
      </c>
      <c r="AB71">
        <v>65618</v>
      </c>
      <c r="AC71">
        <v>149002</v>
      </c>
      <c r="AD71">
        <v>44323</v>
      </c>
      <c r="AE71">
        <v>0</v>
      </c>
    </row>
    <row r="72" spans="4:31" x14ac:dyDescent="0.2">
      <c r="F72" t="s">
        <v>168</v>
      </c>
      <c r="G72">
        <v>4086633</v>
      </c>
      <c r="H72">
        <v>2312740</v>
      </c>
      <c r="I72">
        <v>624739</v>
      </c>
      <c r="J72">
        <v>920432</v>
      </c>
      <c r="K72">
        <v>203404</v>
      </c>
      <c r="L72">
        <v>619558</v>
      </c>
      <c r="M72">
        <v>0</v>
      </c>
      <c r="N72">
        <v>0</v>
      </c>
      <c r="O72">
        <v>0</v>
      </c>
      <c r="P72">
        <v>0</v>
      </c>
      <c r="Q72">
        <v>94971</v>
      </c>
      <c r="R72">
        <v>93852</v>
      </c>
      <c r="S72">
        <v>0</v>
      </c>
      <c r="T72">
        <v>0</v>
      </c>
      <c r="U72">
        <v>0</v>
      </c>
      <c r="V72">
        <v>15303</v>
      </c>
      <c r="W72">
        <v>0</v>
      </c>
      <c r="X72">
        <v>0</v>
      </c>
      <c r="Y72">
        <v>0</v>
      </c>
      <c r="Z72">
        <v>0</v>
      </c>
      <c r="AA72">
        <v>295386</v>
      </c>
      <c r="AB72">
        <v>117433</v>
      </c>
      <c r="AC72">
        <v>0</v>
      </c>
      <c r="AD72">
        <v>0</v>
      </c>
      <c r="AE72">
        <v>0</v>
      </c>
    </row>
    <row r="73" spans="4:31" x14ac:dyDescent="0.2">
      <c r="F73" t="s">
        <v>169</v>
      </c>
      <c r="G73">
        <v>2033356</v>
      </c>
      <c r="H73">
        <v>828456</v>
      </c>
      <c r="I73">
        <v>379915</v>
      </c>
      <c r="J73">
        <v>333534</v>
      </c>
      <c r="K73">
        <v>165424</v>
      </c>
      <c r="L73">
        <v>152999</v>
      </c>
      <c r="M73">
        <v>0</v>
      </c>
      <c r="N73">
        <v>131965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149002</v>
      </c>
      <c r="AB73">
        <v>208153</v>
      </c>
      <c r="AC73">
        <v>165972</v>
      </c>
      <c r="AD73">
        <v>0</v>
      </c>
      <c r="AE73">
        <v>0</v>
      </c>
    </row>
    <row r="74" spans="4:31" x14ac:dyDescent="0.2">
      <c r="F74" t="s">
        <v>170</v>
      </c>
      <c r="G74">
        <v>1537803</v>
      </c>
      <c r="H74">
        <v>939202</v>
      </c>
      <c r="I74">
        <v>506845</v>
      </c>
      <c r="J74">
        <v>1583559</v>
      </c>
      <c r="K74">
        <v>207175</v>
      </c>
      <c r="L74">
        <v>157180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44323</v>
      </c>
      <c r="AB74">
        <v>0</v>
      </c>
      <c r="AC74">
        <v>0</v>
      </c>
      <c r="AD74">
        <v>0</v>
      </c>
      <c r="AE74">
        <v>0</v>
      </c>
    </row>
    <row r="75" spans="4:31" x14ac:dyDescent="0.2">
      <c r="F75" t="s">
        <v>171</v>
      </c>
      <c r="G75">
        <v>19994</v>
      </c>
      <c r="H75">
        <v>261887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4:31" x14ac:dyDescent="0.2">
      <c r="D76" t="s">
        <v>177</v>
      </c>
      <c r="E76" t="s">
        <v>176</v>
      </c>
      <c r="F76" t="s">
        <v>167</v>
      </c>
      <c r="G76">
        <v>8531939</v>
      </c>
      <c r="H76">
        <v>3310097</v>
      </c>
      <c r="I76">
        <v>1974780</v>
      </c>
      <c r="J76">
        <v>741527</v>
      </c>
      <c r="K76">
        <v>0</v>
      </c>
      <c r="L76">
        <v>1373141</v>
      </c>
      <c r="M76">
        <v>343558</v>
      </c>
      <c r="N76">
        <v>7155</v>
      </c>
      <c r="O76">
        <v>40215</v>
      </c>
      <c r="P76">
        <v>0</v>
      </c>
      <c r="Q76">
        <v>173726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247621</v>
      </c>
      <c r="AB76">
        <v>226722</v>
      </c>
      <c r="AC76">
        <v>244527</v>
      </c>
      <c r="AD76">
        <v>0</v>
      </c>
      <c r="AE76">
        <v>0</v>
      </c>
    </row>
    <row r="77" spans="4:31" x14ac:dyDescent="0.2">
      <c r="F77" t="s">
        <v>168</v>
      </c>
      <c r="G77">
        <v>2609224</v>
      </c>
      <c r="H77">
        <v>1332055</v>
      </c>
      <c r="I77">
        <v>303957</v>
      </c>
      <c r="J77">
        <v>1024297</v>
      </c>
      <c r="K77">
        <v>84558</v>
      </c>
      <c r="L77">
        <v>18118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174513</v>
      </c>
      <c r="AB77">
        <v>117433</v>
      </c>
      <c r="AC77">
        <v>208153</v>
      </c>
      <c r="AD77">
        <v>0</v>
      </c>
      <c r="AE77">
        <v>0</v>
      </c>
    </row>
    <row r="78" spans="4:31" x14ac:dyDescent="0.2">
      <c r="F78" t="s">
        <v>169</v>
      </c>
      <c r="G78">
        <v>2160798</v>
      </c>
      <c r="H78">
        <v>374476</v>
      </c>
      <c r="I78">
        <v>705893</v>
      </c>
      <c r="J78">
        <v>96200</v>
      </c>
      <c r="K78">
        <v>0</v>
      </c>
      <c r="L78">
        <v>7155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61934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198058</v>
      </c>
      <c r="AB78">
        <v>0</v>
      </c>
      <c r="AC78">
        <v>0</v>
      </c>
      <c r="AD78">
        <v>0</v>
      </c>
      <c r="AE78">
        <v>0</v>
      </c>
    </row>
    <row r="79" spans="4:31" x14ac:dyDescent="0.2">
      <c r="F79" t="s">
        <v>170</v>
      </c>
      <c r="G79">
        <v>912752</v>
      </c>
      <c r="H79">
        <v>1181504</v>
      </c>
      <c r="I79">
        <v>74405</v>
      </c>
      <c r="J79">
        <v>1693063</v>
      </c>
      <c r="K79">
        <v>135091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26489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58181</v>
      </c>
      <c r="AB79">
        <v>0</v>
      </c>
      <c r="AC79">
        <v>0</v>
      </c>
      <c r="AD79">
        <v>0</v>
      </c>
      <c r="AE79">
        <v>0</v>
      </c>
    </row>
    <row r="80" spans="4:31" x14ac:dyDescent="0.2">
      <c r="F80" t="s">
        <v>171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2:31" x14ac:dyDescent="0.2">
      <c r="B81" t="s">
        <v>180</v>
      </c>
      <c r="C81" t="s">
        <v>174</v>
      </c>
      <c r="D81" t="s">
        <v>175</v>
      </c>
      <c r="E81" t="s">
        <v>176</v>
      </c>
      <c r="F81" t="s">
        <v>167</v>
      </c>
      <c r="G81">
        <v>3885395</v>
      </c>
      <c r="H81">
        <v>2317825</v>
      </c>
      <c r="I81">
        <v>729325</v>
      </c>
      <c r="J81">
        <v>1315884</v>
      </c>
      <c r="K81">
        <v>0</v>
      </c>
      <c r="L81">
        <v>1822525</v>
      </c>
      <c r="M81">
        <v>517126</v>
      </c>
      <c r="N81">
        <v>5931</v>
      </c>
      <c r="O81">
        <v>233012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456618</v>
      </c>
      <c r="AB81">
        <v>172114</v>
      </c>
      <c r="AC81">
        <v>111166</v>
      </c>
      <c r="AD81">
        <v>124964</v>
      </c>
      <c r="AE81">
        <v>0</v>
      </c>
    </row>
    <row r="82" spans="2:31" x14ac:dyDescent="0.2">
      <c r="F82" t="s">
        <v>168</v>
      </c>
      <c r="G82">
        <v>2657432</v>
      </c>
      <c r="H82">
        <v>807013</v>
      </c>
      <c r="I82">
        <v>469045</v>
      </c>
      <c r="J82">
        <v>699253</v>
      </c>
      <c r="K82">
        <v>0</v>
      </c>
      <c r="L82">
        <v>464828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303404</v>
      </c>
      <c r="AB82">
        <v>64728</v>
      </c>
      <c r="AC82">
        <v>69146</v>
      </c>
      <c r="AD82">
        <v>349482</v>
      </c>
      <c r="AE82">
        <v>0</v>
      </c>
    </row>
    <row r="83" spans="2:31" x14ac:dyDescent="0.2">
      <c r="F83" t="s">
        <v>169</v>
      </c>
      <c r="G83">
        <v>872987</v>
      </c>
      <c r="H83">
        <v>363187</v>
      </c>
      <c r="I83">
        <v>690570</v>
      </c>
      <c r="J83">
        <v>254500</v>
      </c>
      <c r="K83">
        <v>224428</v>
      </c>
      <c r="L83">
        <v>5931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149537</v>
      </c>
      <c r="AB83">
        <v>0</v>
      </c>
      <c r="AC83">
        <v>118463</v>
      </c>
      <c r="AD83">
        <v>0</v>
      </c>
      <c r="AE83">
        <v>0</v>
      </c>
    </row>
    <row r="84" spans="2:31" x14ac:dyDescent="0.2">
      <c r="F84" t="s">
        <v>170</v>
      </c>
      <c r="G84">
        <v>1466196</v>
      </c>
      <c r="H84">
        <v>660375</v>
      </c>
      <c r="I84">
        <v>94769</v>
      </c>
      <c r="J84">
        <v>429285</v>
      </c>
      <c r="K84">
        <v>0</v>
      </c>
      <c r="L84">
        <v>127463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607163</v>
      </c>
      <c r="AC84">
        <v>0</v>
      </c>
      <c r="AD84">
        <v>0</v>
      </c>
      <c r="AE84">
        <v>0</v>
      </c>
    </row>
    <row r="85" spans="2:31" x14ac:dyDescent="0.2">
      <c r="F85" t="s">
        <v>171</v>
      </c>
      <c r="G85">
        <v>0</v>
      </c>
      <c r="H85">
        <v>94760</v>
      </c>
      <c r="I85">
        <v>129668</v>
      </c>
      <c r="J85">
        <v>0</v>
      </c>
      <c r="K85">
        <v>157192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2:31" x14ac:dyDescent="0.2">
      <c r="D86" t="s">
        <v>127</v>
      </c>
      <c r="E86" t="s">
        <v>176</v>
      </c>
      <c r="F86" t="s">
        <v>167</v>
      </c>
      <c r="G86">
        <v>225203</v>
      </c>
      <c r="H86">
        <v>0</v>
      </c>
      <c r="I86">
        <v>188583</v>
      </c>
      <c r="J86">
        <v>60823</v>
      </c>
      <c r="K86">
        <v>0</v>
      </c>
      <c r="L86">
        <v>1167815</v>
      </c>
      <c r="M86">
        <v>361518</v>
      </c>
      <c r="N86">
        <v>392655</v>
      </c>
      <c r="O86">
        <v>151322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168698</v>
      </c>
      <c r="AB86">
        <v>0</v>
      </c>
      <c r="AC86">
        <v>0</v>
      </c>
      <c r="AD86">
        <v>0</v>
      </c>
      <c r="AE86">
        <v>0</v>
      </c>
    </row>
    <row r="87" spans="2:31" x14ac:dyDescent="0.2">
      <c r="F87" t="s">
        <v>168</v>
      </c>
      <c r="G87">
        <v>232492</v>
      </c>
      <c r="H87">
        <v>141504</v>
      </c>
      <c r="I87">
        <v>102481</v>
      </c>
      <c r="J87">
        <v>0</v>
      </c>
      <c r="K87">
        <v>0</v>
      </c>
      <c r="L87">
        <v>340007</v>
      </c>
      <c r="M87">
        <v>0</v>
      </c>
      <c r="N87">
        <v>69828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2:31" x14ac:dyDescent="0.2">
      <c r="F88" t="s">
        <v>169</v>
      </c>
      <c r="G88">
        <v>188583</v>
      </c>
      <c r="H88">
        <v>126254</v>
      </c>
      <c r="I88">
        <v>0</v>
      </c>
      <c r="J88">
        <v>110045</v>
      </c>
      <c r="K88">
        <v>0</v>
      </c>
      <c r="L88">
        <v>346536</v>
      </c>
      <c r="M88">
        <v>177822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2:31" x14ac:dyDescent="0.2">
      <c r="F89" t="s">
        <v>170</v>
      </c>
      <c r="G89">
        <v>60823</v>
      </c>
      <c r="H89">
        <v>0</v>
      </c>
      <c r="I89">
        <v>110045</v>
      </c>
      <c r="J89">
        <v>0</v>
      </c>
      <c r="K89">
        <v>0</v>
      </c>
      <c r="L89">
        <v>258227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2:31" x14ac:dyDescent="0.2">
      <c r="F90" t="s">
        <v>171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2:31" x14ac:dyDescent="0.2">
      <c r="D91" t="s">
        <v>128</v>
      </c>
      <c r="E91" t="s">
        <v>176</v>
      </c>
      <c r="F91" t="s">
        <v>167</v>
      </c>
      <c r="G91">
        <v>2660442</v>
      </c>
      <c r="H91">
        <v>1906895</v>
      </c>
      <c r="I91">
        <v>909552</v>
      </c>
      <c r="J91">
        <v>1578422</v>
      </c>
      <c r="K91">
        <v>123119</v>
      </c>
      <c r="L91">
        <v>1239891</v>
      </c>
      <c r="M91">
        <v>247898</v>
      </c>
      <c r="N91">
        <v>68013</v>
      </c>
      <c r="O91">
        <v>202444</v>
      </c>
      <c r="P91">
        <v>0</v>
      </c>
      <c r="Q91">
        <v>831695</v>
      </c>
      <c r="R91">
        <v>0</v>
      </c>
      <c r="S91">
        <v>0</v>
      </c>
      <c r="T91">
        <v>0</v>
      </c>
      <c r="U91">
        <v>0</v>
      </c>
      <c r="V91">
        <v>18705</v>
      </c>
      <c r="W91">
        <v>0</v>
      </c>
      <c r="X91">
        <v>0</v>
      </c>
      <c r="Y91">
        <v>0</v>
      </c>
      <c r="Z91">
        <v>0</v>
      </c>
      <c r="AA91">
        <v>61170</v>
      </c>
      <c r="AB91">
        <v>92238</v>
      </c>
      <c r="AC91">
        <v>0</v>
      </c>
      <c r="AD91">
        <v>56455</v>
      </c>
      <c r="AE91">
        <v>0</v>
      </c>
    </row>
    <row r="92" spans="2:31" x14ac:dyDescent="0.2">
      <c r="F92" t="s">
        <v>168</v>
      </c>
      <c r="G92">
        <v>1781372</v>
      </c>
      <c r="H92">
        <v>1615722</v>
      </c>
      <c r="I92">
        <v>388598</v>
      </c>
      <c r="J92">
        <v>1166295</v>
      </c>
      <c r="K92">
        <v>206645</v>
      </c>
      <c r="L92">
        <v>228775</v>
      </c>
      <c r="M92">
        <v>253624</v>
      </c>
      <c r="N92">
        <v>0</v>
      </c>
      <c r="O92">
        <v>0</v>
      </c>
      <c r="P92">
        <v>0</v>
      </c>
      <c r="Q92">
        <v>0</v>
      </c>
      <c r="R92">
        <v>944572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92238</v>
      </c>
      <c r="AB92">
        <v>61577</v>
      </c>
      <c r="AC92">
        <v>0</v>
      </c>
      <c r="AD92">
        <v>0</v>
      </c>
      <c r="AE92">
        <v>0</v>
      </c>
    </row>
    <row r="93" spans="2:31" x14ac:dyDescent="0.2">
      <c r="F93" t="s">
        <v>169</v>
      </c>
      <c r="G93">
        <v>642753</v>
      </c>
      <c r="H93">
        <v>552178</v>
      </c>
      <c r="I93">
        <v>720523</v>
      </c>
      <c r="J93">
        <v>249993</v>
      </c>
      <c r="K93">
        <v>0</v>
      </c>
      <c r="L93">
        <v>0</v>
      </c>
      <c r="M93">
        <v>0</v>
      </c>
      <c r="N93">
        <v>0</v>
      </c>
      <c r="O93">
        <v>75525</v>
      </c>
      <c r="P93">
        <v>0</v>
      </c>
      <c r="Q93">
        <v>0</v>
      </c>
      <c r="R93">
        <v>0</v>
      </c>
      <c r="S93">
        <v>1071977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34458</v>
      </c>
      <c r="AB93">
        <v>0</v>
      </c>
      <c r="AC93">
        <v>200551</v>
      </c>
      <c r="AD93">
        <v>0</v>
      </c>
      <c r="AE93">
        <v>0</v>
      </c>
    </row>
    <row r="94" spans="2:31" x14ac:dyDescent="0.2">
      <c r="F94" t="s">
        <v>170</v>
      </c>
      <c r="G94">
        <v>803412</v>
      </c>
      <c r="H94">
        <v>1069239</v>
      </c>
      <c r="I94">
        <v>503823</v>
      </c>
      <c r="J94">
        <v>600643</v>
      </c>
      <c r="K94">
        <v>0</v>
      </c>
      <c r="L94">
        <v>47102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1009849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56455</v>
      </c>
      <c r="AB94">
        <v>0</v>
      </c>
      <c r="AC94">
        <v>0</v>
      </c>
      <c r="AD94">
        <v>50594</v>
      </c>
      <c r="AE94">
        <v>0</v>
      </c>
    </row>
    <row r="95" spans="2:31" x14ac:dyDescent="0.2">
      <c r="F95" t="s">
        <v>171</v>
      </c>
      <c r="G95">
        <v>33152</v>
      </c>
      <c r="H95">
        <v>206645</v>
      </c>
      <c r="I95">
        <v>0</v>
      </c>
      <c r="J95">
        <v>0</v>
      </c>
      <c r="K95">
        <v>88329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2:31" x14ac:dyDescent="0.2">
      <c r="D96" t="s">
        <v>144</v>
      </c>
      <c r="E96" t="s">
        <v>176</v>
      </c>
      <c r="F96" t="s">
        <v>167</v>
      </c>
      <c r="G96">
        <v>308068</v>
      </c>
      <c r="H96">
        <v>397476</v>
      </c>
      <c r="I96">
        <v>259240</v>
      </c>
      <c r="J96">
        <v>26508</v>
      </c>
      <c r="K96">
        <v>0</v>
      </c>
      <c r="L96">
        <v>19380</v>
      </c>
      <c r="M96">
        <v>0</v>
      </c>
      <c r="N96">
        <v>55519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49511</v>
      </c>
      <c r="AB96">
        <v>0</v>
      </c>
      <c r="AC96">
        <v>0</v>
      </c>
      <c r="AD96">
        <v>0</v>
      </c>
      <c r="AE96">
        <v>0</v>
      </c>
    </row>
    <row r="97" spans="4:31" x14ac:dyDescent="0.2">
      <c r="F97" t="s">
        <v>168</v>
      </c>
      <c r="G97">
        <v>222669</v>
      </c>
      <c r="H97">
        <v>0</v>
      </c>
      <c r="I97">
        <v>112071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4:31" x14ac:dyDescent="0.2">
      <c r="F98" t="s">
        <v>169</v>
      </c>
      <c r="G98">
        <v>117860</v>
      </c>
      <c r="H98">
        <v>112071</v>
      </c>
      <c r="I98">
        <v>30102</v>
      </c>
      <c r="J98">
        <v>56739</v>
      </c>
      <c r="K98">
        <v>0</v>
      </c>
      <c r="L98">
        <v>0</v>
      </c>
      <c r="M98">
        <v>0</v>
      </c>
      <c r="N98">
        <v>19096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4:31" x14ac:dyDescent="0.2">
      <c r="F99" t="s">
        <v>170</v>
      </c>
      <c r="G99">
        <v>178937</v>
      </c>
      <c r="H99">
        <v>121166</v>
      </c>
      <c r="I99">
        <v>56739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4:31" x14ac:dyDescent="0.2">
      <c r="F100" t="s">
        <v>171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4:31" x14ac:dyDescent="0.2">
      <c r="D101" t="s">
        <v>177</v>
      </c>
      <c r="E101" t="s">
        <v>176</v>
      </c>
      <c r="F101" t="s">
        <v>167</v>
      </c>
      <c r="G101">
        <v>512078</v>
      </c>
      <c r="H101">
        <v>260361</v>
      </c>
      <c r="I101">
        <v>10436</v>
      </c>
      <c r="J101">
        <v>79443</v>
      </c>
      <c r="K101">
        <v>23209</v>
      </c>
      <c r="L101">
        <v>454767</v>
      </c>
      <c r="M101">
        <v>279509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4:31" x14ac:dyDescent="0.2">
      <c r="F102" t="s">
        <v>168</v>
      </c>
      <c r="G102">
        <v>109377</v>
      </c>
      <c r="H102">
        <v>0</v>
      </c>
      <c r="I102">
        <v>65970</v>
      </c>
      <c r="J102">
        <v>134606</v>
      </c>
      <c r="K102">
        <v>0</v>
      </c>
      <c r="L102">
        <v>0</v>
      </c>
      <c r="M102">
        <v>0</v>
      </c>
      <c r="N102">
        <v>229885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123448</v>
      </c>
      <c r="AE102">
        <v>0</v>
      </c>
    </row>
    <row r="103" spans="4:31" x14ac:dyDescent="0.2">
      <c r="F103" t="s">
        <v>169</v>
      </c>
      <c r="G103">
        <v>0</v>
      </c>
      <c r="H103">
        <v>0</v>
      </c>
      <c r="I103">
        <v>63427</v>
      </c>
      <c r="J103">
        <v>120444</v>
      </c>
      <c r="K103">
        <v>0</v>
      </c>
      <c r="L103">
        <v>0</v>
      </c>
      <c r="M103">
        <v>229885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4:31" x14ac:dyDescent="0.2">
      <c r="F104" t="s">
        <v>170</v>
      </c>
      <c r="G104">
        <v>148102</v>
      </c>
      <c r="H104">
        <v>18017</v>
      </c>
      <c r="I104">
        <v>499672</v>
      </c>
      <c r="J104">
        <v>251914</v>
      </c>
      <c r="K104">
        <v>41134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4:31" x14ac:dyDescent="0.2">
      <c r="F105" t="s">
        <v>171</v>
      </c>
      <c r="G105">
        <v>169082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F0A4-9CD4-4C70-AB51-CA491F2A9594}">
  <sheetPr>
    <tabColor rgb="FFFFC000"/>
  </sheetPr>
  <dimension ref="B2:AB8"/>
  <sheetViews>
    <sheetView zoomScale="90" zoomScaleNormal="90" workbookViewId="0">
      <selection activeCell="D4" sqref="D4:AB8"/>
    </sheetView>
  </sheetViews>
  <sheetFormatPr baseColWidth="10" defaultColWidth="8.83203125" defaultRowHeight="15" x14ac:dyDescent="0.2"/>
  <sheetData>
    <row r="2" spans="2:28" x14ac:dyDescent="0.2">
      <c r="B2" s="1" t="s">
        <v>158</v>
      </c>
      <c r="C2" t="s">
        <v>159</v>
      </c>
      <c r="D2" t="s">
        <v>160</v>
      </c>
    </row>
    <row r="3" spans="2:28" x14ac:dyDescent="0.2">
      <c r="C3" s="67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</row>
    <row r="4" spans="2:28" x14ac:dyDescent="0.2">
      <c r="B4" t="s">
        <v>161</v>
      </c>
      <c r="C4" s="68">
        <v>1</v>
      </c>
      <c r="D4">
        <v>1392606169.8196173</v>
      </c>
      <c r="E4">
        <v>116309193.53207105</v>
      </c>
      <c r="F4">
        <v>73467582.596980572</v>
      </c>
      <c r="G4">
        <v>24546807.494215794</v>
      </c>
      <c r="H4">
        <v>2246686.8257350628</v>
      </c>
      <c r="I4">
        <v>-539909117.55396199</v>
      </c>
      <c r="J4">
        <v>-827157252.75652206</v>
      </c>
      <c r="K4">
        <v>-1114405387.95908</v>
      </c>
      <c r="L4">
        <v>-1401653523.1616499</v>
      </c>
      <c r="M4">
        <v>-1688901658.3642099</v>
      </c>
      <c r="N4">
        <v>-1976149793.5667701</v>
      </c>
      <c r="O4">
        <v>-2263397928.76933</v>
      </c>
      <c r="P4">
        <v>-2550646063.97189</v>
      </c>
      <c r="Q4">
        <v>-2837894199.1744599</v>
      </c>
      <c r="R4">
        <v>-3125142334.3770199</v>
      </c>
      <c r="S4">
        <v>-3412390469.5795798</v>
      </c>
      <c r="T4">
        <v>-3699638604.7821398</v>
      </c>
      <c r="U4">
        <v>-3986886739.9847002</v>
      </c>
      <c r="V4">
        <v>-4274134875.1872602</v>
      </c>
      <c r="W4">
        <v>-4561383010.3898296</v>
      </c>
      <c r="X4">
        <v>-4848631145.5923901</v>
      </c>
      <c r="Y4">
        <v>-5135879280.7949495</v>
      </c>
      <c r="Z4">
        <v>-5423127415.99751</v>
      </c>
      <c r="AA4">
        <v>-5710375551.2000704</v>
      </c>
      <c r="AB4">
        <v>-5997623686.4026403</v>
      </c>
    </row>
    <row r="5" spans="2:28" x14ac:dyDescent="0.2">
      <c r="C5" s="68">
        <v>2</v>
      </c>
      <c r="D5">
        <v>116402636.05739883</v>
      </c>
      <c r="E5">
        <v>448276515.37859505</v>
      </c>
      <c r="F5">
        <v>30372152.230705194</v>
      </c>
      <c r="G5">
        <v>21419224.458996046</v>
      </c>
      <c r="H5">
        <v>5993106.9497542381</v>
      </c>
      <c r="I5">
        <v>-69810177.725376606</v>
      </c>
      <c r="J5">
        <v>-134577812.63886601</v>
      </c>
      <c r="K5">
        <v>-199345447.55235401</v>
      </c>
      <c r="L5">
        <v>-264113082.46584299</v>
      </c>
      <c r="M5">
        <v>-328880717.37933099</v>
      </c>
      <c r="N5">
        <v>-393648352.29282099</v>
      </c>
      <c r="O5">
        <v>-458415987.20630997</v>
      </c>
      <c r="P5">
        <v>-523183622.11979699</v>
      </c>
      <c r="Q5">
        <v>-587951257.03328705</v>
      </c>
      <c r="R5">
        <v>-652718891.94677603</v>
      </c>
      <c r="S5">
        <v>-717486526.86026502</v>
      </c>
      <c r="T5">
        <v>-782254161.77375305</v>
      </c>
      <c r="U5">
        <v>-847021796.68724298</v>
      </c>
      <c r="V5">
        <v>-911789431.60073304</v>
      </c>
      <c r="W5">
        <v>-976557066.51422298</v>
      </c>
      <c r="X5">
        <v>-1041324701.4277101</v>
      </c>
      <c r="Y5">
        <v>-1106092336.3411901</v>
      </c>
      <c r="Z5">
        <v>-1170859971.2546799</v>
      </c>
      <c r="AA5">
        <v>-1235627606.16817</v>
      </c>
      <c r="AB5">
        <v>-1300395241.08166</v>
      </c>
    </row>
    <row r="6" spans="2:28" x14ac:dyDescent="0.2">
      <c r="C6" s="68">
        <v>3</v>
      </c>
      <c r="D6">
        <v>72809582.872850969</v>
      </c>
      <c r="E6">
        <v>29798701.66461537</v>
      </c>
      <c r="F6">
        <v>319835252.08812517</v>
      </c>
      <c r="G6">
        <v>9484393.2499766704</v>
      </c>
      <c r="H6">
        <v>389852.29845335661</v>
      </c>
      <c r="I6">
        <v>36917425.565774202</v>
      </c>
      <c r="J6">
        <v>20402048.609430801</v>
      </c>
      <c r="K6">
        <v>3886671.65308708</v>
      </c>
      <c r="L6">
        <v>-12628705.303255901</v>
      </c>
      <c r="M6">
        <v>-29144082.259599902</v>
      </c>
      <c r="N6">
        <v>-45659459.215942897</v>
      </c>
      <c r="O6">
        <v>-62174836.1722859</v>
      </c>
      <c r="P6">
        <v>-78690213.128629893</v>
      </c>
      <c r="Q6">
        <v>-95205590.084972903</v>
      </c>
      <c r="R6">
        <v>-111720967.041316</v>
      </c>
      <c r="S6">
        <v>-128236343.99766</v>
      </c>
      <c r="T6">
        <v>-144751720.95400301</v>
      </c>
      <c r="U6">
        <v>-161267097.91034701</v>
      </c>
      <c r="V6">
        <v>-177782474.86669001</v>
      </c>
      <c r="W6">
        <v>-194297851.823033</v>
      </c>
      <c r="X6">
        <v>-210813228.77937701</v>
      </c>
      <c r="Y6">
        <v>-227328605.73572001</v>
      </c>
      <c r="Z6">
        <v>-243843982.69206399</v>
      </c>
      <c r="AA6">
        <v>-260359359.64840701</v>
      </c>
      <c r="AB6">
        <v>-276874736.60474998</v>
      </c>
    </row>
    <row r="7" spans="2:28" x14ac:dyDescent="0.2">
      <c r="C7" s="68">
        <v>4</v>
      </c>
      <c r="D7">
        <v>23399013.33447884</v>
      </c>
      <c r="E7">
        <v>20763493.98586411</v>
      </c>
      <c r="F7">
        <v>9580160.3949390464</v>
      </c>
      <c r="G7">
        <v>175919274.32870871</v>
      </c>
      <c r="H7">
        <v>1570261.7583485921</v>
      </c>
      <c r="I7">
        <v>79695923.9176431</v>
      </c>
      <c r="J7">
        <v>90845751.636701494</v>
      </c>
      <c r="K7">
        <v>101995579.35575999</v>
      </c>
      <c r="L7">
        <v>113145407.074818</v>
      </c>
      <c r="M7">
        <v>124295234.79387701</v>
      </c>
      <c r="N7">
        <v>135445062.51293501</v>
      </c>
      <c r="O7">
        <v>146594890.231994</v>
      </c>
      <c r="P7">
        <v>157744717.95105201</v>
      </c>
      <c r="Q7">
        <v>168894545.67010999</v>
      </c>
      <c r="R7">
        <v>180044373.38916901</v>
      </c>
      <c r="S7">
        <v>191194201.10822701</v>
      </c>
      <c r="T7">
        <v>202344028.82728601</v>
      </c>
      <c r="U7">
        <v>213493856.54634401</v>
      </c>
      <c r="V7">
        <v>224643684.26540199</v>
      </c>
      <c r="W7">
        <v>235793511.98446101</v>
      </c>
      <c r="X7">
        <v>246943339.70351899</v>
      </c>
      <c r="Y7">
        <v>258093167.42257801</v>
      </c>
      <c r="Z7">
        <v>269242995.14163601</v>
      </c>
      <c r="AA7">
        <v>280392822.86069399</v>
      </c>
      <c r="AB7">
        <v>291542650.57975298</v>
      </c>
    </row>
    <row r="8" spans="2:28" x14ac:dyDescent="0.2">
      <c r="C8" s="67">
        <v>5</v>
      </c>
      <c r="D8">
        <v>2372727.1202219944</v>
      </c>
      <c r="E8">
        <v>5682466.1929561896</v>
      </c>
      <c r="F8">
        <v>328241.4000171576</v>
      </c>
      <c r="G8">
        <v>1366272.3719879836</v>
      </c>
      <c r="H8">
        <v>19144344.221695419</v>
      </c>
      <c r="I8">
        <v>14546922.3759693</v>
      </c>
      <c r="J8">
        <v>17469626.414167199</v>
      </c>
      <c r="K8">
        <v>20392330.452365</v>
      </c>
      <c r="L8">
        <v>23315034.490562901</v>
      </c>
      <c r="M8">
        <v>26237738.528760798</v>
      </c>
      <c r="N8">
        <v>29160442.566958599</v>
      </c>
      <c r="O8">
        <v>32083146.6051565</v>
      </c>
      <c r="P8">
        <v>35005850.643354401</v>
      </c>
      <c r="Q8">
        <v>37928554.681552202</v>
      </c>
      <c r="R8">
        <v>40851258.719750099</v>
      </c>
      <c r="S8">
        <v>43773962.757948004</v>
      </c>
      <c r="T8">
        <v>46696666.796145797</v>
      </c>
      <c r="U8">
        <v>49619370.834343702</v>
      </c>
      <c r="V8">
        <v>52542074.872541502</v>
      </c>
      <c r="W8">
        <v>55464778.910739399</v>
      </c>
      <c r="X8">
        <v>58387482.948937297</v>
      </c>
      <c r="Y8">
        <v>61310186.987135097</v>
      </c>
      <c r="Z8">
        <v>64232891.025333002</v>
      </c>
      <c r="AA8">
        <v>67155595.063530907</v>
      </c>
      <c r="AB8">
        <v>70078299.101728693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2A3F-975A-4560-BEB1-12E5ADF94EE1}">
  <dimension ref="A1:T113"/>
  <sheetViews>
    <sheetView zoomScale="60" zoomScaleNormal="60" workbookViewId="0">
      <selection activeCell="Q7" sqref="Q7"/>
    </sheetView>
  </sheetViews>
  <sheetFormatPr baseColWidth="10" defaultColWidth="8.83203125" defaultRowHeight="15" x14ac:dyDescent="0.2"/>
  <cols>
    <col min="2" max="2" width="17.5" customWidth="1"/>
    <col min="10" max="11" width="9"/>
  </cols>
  <sheetData>
    <row r="1" spans="1:20" x14ac:dyDescent="0.2">
      <c r="A1" t="s">
        <v>120</v>
      </c>
    </row>
    <row r="3" spans="1:20" x14ac:dyDescent="0.2">
      <c r="A3" s="18" t="s">
        <v>121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20" ht="16" x14ac:dyDescent="0.2">
      <c r="A4" s="19" t="s">
        <v>122</v>
      </c>
      <c r="B4" s="19"/>
      <c r="C4" s="19" t="s">
        <v>123</v>
      </c>
      <c r="D4" s="19" t="s">
        <v>124</v>
      </c>
      <c r="E4" s="20" t="s">
        <v>115</v>
      </c>
      <c r="F4" s="20" t="s">
        <v>13</v>
      </c>
      <c r="G4" s="20"/>
      <c r="H4" s="20" t="s">
        <v>10</v>
      </c>
      <c r="I4" s="20" t="s">
        <v>125</v>
      </c>
      <c r="J4" s="33"/>
      <c r="K4" s="33"/>
      <c r="P4" s="1" t="s">
        <v>140</v>
      </c>
    </row>
    <row r="5" spans="1:20" ht="16" x14ac:dyDescent="0.2">
      <c r="A5" s="18" t="s">
        <v>135</v>
      </c>
      <c r="B5" s="18"/>
      <c r="C5" s="18"/>
      <c r="D5" s="18"/>
      <c r="E5" s="33"/>
      <c r="F5" s="33"/>
      <c r="G5" s="33"/>
      <c r="H5" s="33"/>
      <c r="I5" s="33"/>
      <c r="J5" s="33"/>
      <c r="K5" s="33"/>
    </row>
    <row r="6" spans="1:20" x14ac:dyDescent="0.2">
      <c r="A6" s="18">
        <v>1</v>
      </c>
      <c r="B6" s="18" t="s">
        <v>126</v>
      </c>
      <c r="C6" s="21">
        <v>1</v>
      </c>
      <c r="D6" s="22" t="s">
        <v>4</v>
      </c>
      <c r="E6" s="23">
        <v>0.12640141334018581</v>
      </c>
      <c r="F6" s="23">
        <v>0.27501856085199339</v>
      </c>
      <c r="G6" s="23"/>
      <c r="H6" s="23">
        <v>0.19969514739498365</v>
      </c>
      <c r="I6" s="23">
        <v>6.2997433176537276E-2</v>
      </c>
      <c r="J6" s="23"/>
      <c r="K6" s="23"/>
      <c r="O6">
        <v>1</v>
      </c>
      <c r="P6" s="35"/>
      <c r="Q6">
        <v>1</v>
      </c>
      <c r="R6">
        <v>2</v>
      </c>
      <c r="S6">
        <v>3</v>
      </c>
      <c r="T6">
        <v>4</v>
      </c>
    </row>
    <row r="7" spans="1:20" x14ac:dyDescent="0.2">
      <c r="A7" s="18">
        <v>1</v>
      </c>
      <c r="B7" s="18" t="s">
        <v>126</v>
      </c>
      <c r="C7" s="21">
        <v>1</v>
      </c>
      <c r="D7" s="22" t="s">
        <v>127</v>
      </c>
      <c r="E7" s="23">
        <v>4.4654828329244459E-2</v>
      </c>
      <c r="F7" s="23">
        <v>0.14625619134891266</v>
      </c>
      <c r="G7" s="23"/>
      <c r="H7" s="23">
        <v>0.14703298949129534</v>
      </c>
      <c r="I7" s="23">
        <v>7.3335938918450194E-2</v>
      </c>
      <c r="J7" s="23"/>
      <c r="K7" s="23"/>
      <c r="P7" s="36" t="s">
        <v>4</v>
      </c>
      <c r="Q7" s="23">
        <v>0.12640141334018581</v>
      </c>
      <c r="R7" s="23">
        <v>0.31349374847391132</v>
      </c>
      <c r="S7" s="23">
        <v>0.40440762849788298</v>
      </c>
      <c r="T7" s="23">
        <v>0.38240589248190016</v>
      </c>
    </row>
    <row r="8" spans="1:20" x14ac:dyDescent="0.2">
      <c r="A8" s="18">
        <v>1</v>
      </c>
      <c r="B8" s="18" t="s">
        <v>126</v>
      </c>
      <c r="C8" s="21">
        <v>1</v>
      </c>
      <c r="D8" s="22" t="s">
        <v>128</v>
      </c>
      <c r="E8" s="23">
        <v>0.29297424587435444</v>
      </c>
      <c r="F8" s="23">
        <v>0.2557195851764662</v>
      </c>
      <c r="G8" s="23"/>
      <c r="H8" s="23">
        <v>0.30600093273817086</v>
      </c>
      <c r="I8" s="23">
        <v>0.42243054097345734</v>
      </c>
      <c r="J8" s="23"/>
      <c r="K8" s="23"/>
      <c r="P8" s="36" t="s">
        <v>127</v>
      </c>
      <c r="Q8" s="23">
        <v>4.4654828329244459E-2</v>
      </c>
      <c r="R8" s="23">
        <v>3.4424263238050819E-2</v>
      </c>
      <c r="S8" s="23">
        <v>1.2776355028119961E-2</v>
      </c>
      <c r="T8" s="23">
        <v>2.0091808184017144E-2</v>
      </c>
    </row>
    <row r="9" spans="1:20" x14ac:dyDescent="0.2">
      <c r="A9" s="18">
        <v>1</v>
      </c>
      <c r="B9" s="18" t="s">
        <v>126</v>
      </c>
      <c r="C9" s="21">
        <v>1</v>
      </c>
      <c r="D9" s="22" t="s">
        <v>129</v>
      </c>
      <c r="E9" s="23">
        <v>0.36232463835842499</v>
      </c>
      <c r="F9" s="23">
        <v>0.26545184408482414</v>
      </c>
      <c r="G9" s="23"/>
      <c r="H9" s="23">
        <v>0.25851098460201027</v>
      </c>
      <c r="I9" s="23">
        <v>0.34996167253729582</v>
      </c>
      <c r="J9" s="23"/>
      <c r="K9" s="23"/>
      <c r="P9" s="36" t="s">
        <v>128</v>
      </c>
      <c r="Q9" s="23">
        <v>0.29297424587435444</v>
      </c>
      <c r="R9" s="23">
        <v>0.34481648841500001</v>
      </c>
      <c r="S9" s="23">
        <v>0.34594435234035043</v>
      </c>
      <c r="T9" s="23">
        <v>0.44530182300570631</v>
      </c>
    </row>
    <row r="10" spans="1:20" x14ac:dyDescent="0.2">
      <c r="A10" s="18">
        <v>1</v>
      </c>
      <c r="B10" s="18" t="s">
        <v>126</v>
      </c>
      <c r="C10" s="24">
        <v>1</v>
      </c>
      <c r="D10" s="22" t="s">
        <v>130</v>
      </c>
      <c r="E10" s="23">
        <v>0.17364487409779034</v>
      </c>
      <c r="F10" s="23">
        <v>5.7553818537803642E-2</v>
      </c>
      <c r="G10" s="23"/>
      <c r="H10" s="23">
        <v>8.8759945773539906E-2</v>
      </c>
      <c r="I10" s="23">
        <v>9.127441439425929E-2</v>
      </c>
      <c r="J10" s="23"/>
      <c r="K10" s="23"/>
      <c r="P10" s="36" t="s">
        <v>129</v>
      </c>
      <c r="Q10" s="23">
        <v>0.36232463835842499</v>
      </c>
      <c r="R10" s="23">
        <v>0.1853328697166888</v>
      </c>
      <c r="S10" s="23">
        <v>0.12420341507132929</v>
      </c>
      <c r="T10" s="23">
        <v>6.2332157784141792E-2</v>
      </c>
    </row>
    <row r="11" spans="1:20" x14ac:dyDescent="0.2">
      <c r="A11" s="18">
        <v>1</v>
      </c>
      <c r="B11" s="18" t="s">
        <v>126</v>
      </c>
      <c r="C11" s="21">
        <v>2</v>
      </c>
      <c r="D11" s="22" t="s">
        <v>4</v>
      </c>
      <c r="E11" s="23">
        <v>0.31349374847391132</v>
      </c>
      <c r="F11" s="23">
        <v>0.42113149806557276</v>
      </c>
      <c r="G11" s="23"/>
      <c r="H11" s="23">
        <v>0.39127601107859378</v>
      </c>
      <c r="I11" s="23">
        <v>2.5892661274630135E-2</v>
      </c>
      <c r="J11" s="23"/>
      <c r="K11" s="23"/>
      <c r="P11" s="36" t="s">
        <v>130</v>
      </c>
      <c r="Q11" s="23">
        <v>0.17364487409779034</v>
      </c>
      <c r="R11" s="23">
        <v>0.12193263015634895</v>
      </c>
      <c r="S11" s="23">
        <v>0.11266824906231748</v>
      </c>
      <c r="T11" s="28">
        <v>8.986831854423466E-2</v>
      </c>
    </row>
    <row r="12" spans="1:20" x14ac:dyDescent="0.2">
      <c r="A12" s="18">
        <v>1</v>
      </c>
      <c r="B12" s="18" t="s">
        <v>126</v>
      </c>
      <c r="C12" s="21">
        <v>2</v>
      </c>
      <c r="D12" s="22" t="s">
        <v>127</v>
      </c>
      <c r="E12" s="23">
        <v>3.4424263238050819E-2</v>
      </c>
      <c r="F12" s="23">
        <v>0.12539815625768896</v>
      </c>
      <c r="G12" s="23"/>
      <c r="H12" s="23">
        <v>9.6033140817880933E-2</v>
      </c>
      <c r="I12" s="23">
        <v>6.2707144205166035E-3</v>
      </c>
      <c r="J12" s="23"/>
      <c r="K12" s="23"/>
    </row>
    <row r="13" spans="1:20" x14ac:dyDescent="0.2">
      <c r="A13" s="18">
        <v>1</v>
      </c>
      <c r="B13" s="18" t="s">
        <v>126</v>
      </c>
      <c r="C13" s="21">
        <v>2</v>
      </c>
      <c r="D13" s="22" t="s">
        <v>128</v>
      </c>
      <c r="E13" s="23">
        <v>0.34481648841500001</v>
      </c>
      <c r="F13" s="23">
        <v>0.21486258862693247</v>
      </c>
      <c r="G13" s="23"/>
      <c r="H13" s="23">
        <v>0.37579123118546126</v>
      </c>
      <c r="I13" s="23">
        <v>0.9153201586793267</v>
      </c>
      <c r="J13" s="23"/>
      <c r="K13" s="23"/>
    </row>
    <row r="14" spans="1:20" x14ac:dyDescent="0.2">
      <c r="A14" s="18">
        <v>1</v>
      </c>
      <c r="B14" s="18" t="s">
        <v>126</v>
      </c>
      <c r="C14" s="21">
        <v>2</v>
      </c>
      <c r="D14" s="22" t="s">
        <v>129</v>
      </c>
      <c r="E14" s="23">
        <v>0.1853328697166888</v>
      </c>
      <c r="F14" s="23">
        <v>0.18661099122994304</v>
      </c>
      <c r="G14" s="23"/>
      <c r="H14" s="23">
        <v>7.4773850812380957E-2</v>
      </c>
      <c r="I14" s="23">
        <v>4.7547961866737876E-2</v>
      </c>
      <c r="J14" s="23"/>
      <c r="K14" s="23"/>
      <c r="O14">
        <v>2</v>
      </c>
      <c r="P14" s="35"/>
      <c r="Q14">
        <v>1</v>
      </c>
      <c r="R14">
        <v>2</v>
      </c>
      <c r="S14">
        <v>3</v>
      </c>
      <c r="T14">
        <v>4</v>
      </c>
    </row>
    <row r="15" spans="1:20" x14ac:dyDescent="0.2">
      <c r="A15" s="18">
        <v>1</v>
      </c>
      <c r="B15" s="18" t="s">
        <v>126</v>
      </c>
      <c r="C15" s="24">
        <v>2</v>
      </c>
      <c r="D15" s="22" t="s">
        <v>130</v>
      </c>
      <c r="E15" s="23">
        <v>0.12193263015634895</v>
      </c>
      <c r="F15" s="23">
        <v>5.1996765819862997E-2</v>
      </c>
      <c r="G15" s="23"/>
      <c r="H15" s="23">
        <v>6.2125766105682968E-2</v>
      </c>
      <c r="I15" s="23">
        <v>4.968503758788506E-3</v>
      </c>
      <c r="J15" s="23"/>
      <c r="K15" s="23"/>
      <c r="P15" s="36" t="s">
        <v>4</v>
      </c>
      <c r="Q15" s="23" cm="1">
        <f t="array" ref="Q15:Q19">E28:E32</f>
        <v>0.12319886272451634</v>
      </c>
      <c r="R15" s="23">
        <f>E33</f>
        <v>0.27092136967969638</v>
      </c>
      <c r="S15" s="23">
        <f>E38</f>
        <v>0.43820190421124661</v>
      </c>
      <c r="T15" s="23" cm="1">
        <f t="array" ref="T15:T19">E43:E47</f>
        <v>0.39000029850954643</v>
      </c>
    </row>
    <row r="16" spans="1:20" x14ac:dyDescent="0.2">
      <c r="A16" s="18">
        <v>1</v>
      </c>
      <c r="B16" s="18" t="s">
        <v>126</v>
      </c>
      <c r="C16" s="21">
        <v>3</v>
      </c>
      <c r="D16" s="22" t="s">
        <v>4</v>
      </c>
      <c r="E16" s="23">
        <v>0.40440762849788298</v>
      </c>
      <c r="F16" s="23">
        <v>0.51582877489639933</v>
      </c>
      <c r="G16" s="23"/>
      <c r="H16" s="23">
        <v>0.15941860390364967</v>
      </c>
      <c r="I16" s="23">
        <v>3.2728069892283093E-2</v>
      </c>
      <c r="J16" s="23"/>
      <c r="K16" s="23"/>
      <c r="P16" s="36" t="s">
        <v>127</v>
      </c>
      <c r="Q16" s="23">
        <v>4.0406023073075531E-2</v>
      </c>
      <c r="R16" s="23">
        <f t="shared" ref="R16:R19" si="0">E34</f>
        <v>1.7472162311874793E-2</v>
      </c>
      <c r="S16" s="23">
        <f t="shared" ref="S16:S19" si="1">E39</f>
        <v>3.2094856959384695E-2</v>
      </c>
      <c r="T16" s="23">
        <v>2.1574724878796903E-2</v>
      </c>
    </row>
    <row r="17" spans="1:20" x14ac:dyDescent="0.2">
      <c r="A17" s="18">
        <v>1</v>
      </c>
      <c r="B17" s="18" t="s">
        <v>126</v>
      </c>
      <c r="C17" s="21">
        <v>3</v>
      </c>
      <c r="D17" s="22" t="s">
        <v>127</v>
      </c>
      <c r="E17" s="23">
        <v>1.2776355028119961E-2</v>
      </c>
      <c r="F17" s="23">
        <v>0.16776338372389954</v>
      </c>
      <c r="G17" s="23"/>
      <c r="H17" s="23">
        <v>1.1852574298194725E-2</v>
      </c>
      <c r="I17" s="23">
        <v>0</v>
      </c>
      <c r="J17" s="23"/>
      <c r="K17" s="23"/>
      <c r="P17" s="36" t="s">
        <v>128</v>
      </c>
      <c r="Q17" s="23">
        <v>0.30363594364352048</v>
      </c>
      <c r="R17" s="23">
        <f t="shared" si="0"/>
        <v>0.36505034940817838</v>
      </c>
      <c r="S17" s="23">
        <f t="shared" si="1"/>
        <v>0.32040060352894673</v>
      </c>
      <c r="T17" s="23">
        <v>0.44089336669775453</v>
      </c>
    </row>
    <row r="18" spans="1:20" x14ac:dyDescent="0.2">
      <c r="A18" s="18">
        <v>1</v>
      </c>
      <c r="B18" s="18" t="s">
        <v>126</v>
      </c>
      <c r="C18" s="21">
        <v>3</v>
      </c>
      <c r="D18" s="22" t="s">
        <v>128</v>
      </c>
      <c r="E18" s="23">
        <v>0.34594435234035043</v>
      </c>
      <c r="F18" s="23">
        <v>0.20622890837830118</v>
      </c>
      <c r="G18" s="23"/>
      <c r="H18" s="23">
        <v>0.77870687398433502</v>
      </c>
      <c r="I18" s="23">
        <v>0.95031931837121575</v>
      </c>
      <c r="J18" s="23"/>
      <c r="K18" s="23"/>
      <c r="P18" s="36" t="s">
        <v>129</v>
      </c>
      <c r="Q18" s="23">
        <v>0.34697750312017994</v>
      </c>
      <c r="R18" s="23">
        <f t="shared" si="0"/>
        <v>0.1981422601925816</v>
      </c>
      <c r="S18" s="23">
        <f t="shared" si="1"/>
        <v>0.12249061806588069</v>
      </c>
      <c r="T18" s="23">
        <v>6.9892079811026811E-2</v>
      </c>
    </row>
    <row r="19" spans="1:20" x14ac:dyDescent="0.2">
      <c r="A19" s="18">
        <v>1</v>
      </c>
      <c r="B19" s="18" t="s">
        <v>126</v>
      </c>
      <c r="C19" s="21">
        <v>3</v>
      </c>
      <c r="D19" s="22" t="s">
        <v>129</v>
      </c>
      <c r="E19" s="23">
        <v>0.12420341507132929</v>
      </c>
      <c r="F19" s="23">
        <v>8.5720434810291776E-2</v>
      </c>
      <c r="G19" s="23"/>
      <c r="H19" s="23">
        <v>1.456586046374795E-2</v>
      </c>
      <c r="I19" s="23">
        <v>1.6952611736501276E-2</v>
      </c>
      <c r="J19" s="23"/>
      <c r="K19" s="23"/>
      <c r="P19" s="36" t="s">
        <v>130</v>
      </c>
      <c r="Q19" s="23">
        <v>0.18578166743870766</v>
      </c>
      <c r="R19" s="23">
        <f t="shared" si="0"/>
        <v>0.14841385840766896</v>
      </c>
      <c r="S19" s="23">
        <f t="shared" si="1"/>
        <v>8.6812017234541114E-2</v>
      </c>
      <c r="T19" s="28">
        <v>7.7639530102875332E-2</v>
      </c>
    </row>
    <row r="20" spans="1:20" x14ac:dyDescent="0.2">
      <c r="A20" s="18">
        <v>1</v>
      </c>
      <c r="B20" s="18" t="s">
        <v>126</v>
      </c>
      <c r="C20" s="24">
        <v>3</v>
      </c>
      <c r="D20" s="22" t="s">
        <v>130</v>
      </c>
      <c r="E20" s="23">
        <v>0.11266824906231748</v>
      </c>
      <c r="F20" s="23">
        <v>2.4458498191108152E-2</v>
      </c>
      <c r="G20" s="23"/>
      <c r="H20" s="23">
        <v>3.5456087350072656E-2</v>
      </c>
      <c r="I20" s="23">
        <v>0</v>
      </c>
      <c r="J20" s="23"/>
      <c r="K20" s="23"/>
    </row>
    <row r="21" spans="1:20" x14ac:dyDescent="0.2">
      <c r="A21" s="18">
        <v>1</v>
      </c>
      <c r="B21" s="18" t="s">
        <v>126</v>
      </c>
      <c r="C21" s="21">
        <v>4</v>
      </c>
      <c r="D21" s="22" t="s">
        <v>4</v>
      </c>
      <c r="E21" s="23">
        <v>0.38240589248190016</v>
      </c>
      <c r="F21" s="23">
        <v>0.41127890718222238</v>
      </c>
      <c r="G21" s="23"/>
      <c r="H21" s="23">
        <v>0</v>
      </c>
      <c r="I21" s="23">
        <v>0</v>
      </c>
      <c r="J21" s="23"/>
      <c r="K21" s="23"/>
    </row>
    <row r="22" spans="1:20" x14ac:dyDescent="0.2">
      <c r="A22" s="18">
        <v>1</v>
      </c>
      <c r="B22" s="18" t="s">
        <v>126</v>
      </c>
      <c r="C22" s="21">
        <v>4</v>
      </c>
      <c r="D22" s="22" t="s">
        <v>127</v>
      </c>
      <c r="E22" s="23">
        <v>2.0091808184017144E-2</v>
      </c>
      <c r="F22" s="23">
        <v>0.10587937980007044</v>
      </c>
      <c r="G22" s="23"/>
      <c r="H22" s="23">
        <v>0</v>
      </c>
      <c r="I22" s="23">
        <v>0.91042382139156286</v>
      </c>
      <c r="J22" s="23"/>
      <c r="K22" s="23"/>
      <c r="O22">
        <v>3</v>
      </c>
      <c r="P22" s="35"/>
      <c r="Q22">
        <v>1</v>
      </c>
      <c r="R22">
        <v>2</v>
      </c>
      <c r="S22">
        <v>3</v>
      </c>
      <c r="T22">
        <v>4</v>
      </c>
    </row>
    <row r="23" spans="1:20" x14ac:dyDescent="0.2">
      <c r="A23" s="18">
        <v>1</v>
      </c>
      <c r="B23" s="18" t="s">
        <v>126</v>
      </c>
      <c r="C23" s="21">
        <v>4</v>
      </c>
      <c r="D23" s="22" t="s">
        <v>128</v>
      </c>
      <c r="E23" s="23">
        <v>0.44530182300570631</v>
      </c>
      <c r="F23" s="23">
        <v>0.37211444637876318</v>
      </c>
      <c r="G23" s="23"/>
      <c r="H23" s="23">
        <v>1</v>
      </c>
      <c r="I23" s="23">
        <v>8.9576178608437126E-2</v>
      </c>
      <c r="J23" s="23"/>
      <c r="K23" s="23"/>
      <c r="P23" s="36" t="s">
        <v>4</v>
      </c>
      <c r="Q23" s="23" cm="1">
        <f t="array" ref="Q23:Q27">E50:E54</f>
        <v>0.12965349929801848</v>
      </c>
      <c r="R23" s="23" cm="1">
        <f t="array" ref="R23:R27">E55:E59</f>
        <v>0.31126776138716183</v>
      </c>
      <c r="S23" s="23" cm="1">
        <f t="array" ref="S23:S27">E60:E64</f>
        <v>0.43878540550897488</v>
      </c>
      <c r="T23" s="23" cm="1">
        <f t="array" ref="T23:T27">E65:E69</f>
        <v>0.42352351678081296</v>
      </c>
    </row>
    <row r="24" spans="1:20" x14ac:dyDescent="0.2">
      <c r="A24" s="18">
        <v>1</v>
      </c>
      <c r="B24" s="18" t="s">
        <v>126</v>
      </c>
      <c r="C24" s="21">
        <v>4</v>
      </c>
      <c r="D24" s="22" t="s">
        <v>129</v>
      </c>
      <c r="E24" s="23">
        <v>6.2332157784141792E-2</v>
      </c>
      <c r="F24" s="23">
        <v>3.4680672699734016E-2</v>
      </c>
      <c r="G24" s="23"/>
      <c r="H24" s="23">
        <v>0</v>
      </c>
      <c r="I24" s="23">
        <v>0</v>
      </c>
      <c r="J24" s="23"/>
      <c r="K24" s="23"/>
      <c r="P24" s="36" t="s">
        <v>127</v>
      </c>
      <c r="Q24" s="23">
        <v>3.363177353397339E-2</v>
      </c>
      <c r="R24" s="23">
        <v>3.9113068683059936E-2</v>
      </c>
      <c r="S24" s="23">
        <v>1.8522702206446889E-2</v>
      </c>
      <c r="T24" s="23">
        <v>1.8158825838347319E-2</v>
      </c>
    </row>
    <row r="25" spans="1:20" x14ac:dyDescent="0.2">
      <c r="A25" s="18">
        <v>1</v>
      </c>
      <c r="B25" s="25" t="s">
        <v>126</v>
      </c>
      <c r="C25" s="26">
        <v>4</v>
      </c>
      <c r="D25" s="27" t="s">
        <v>130</v>
      </c>
      <c r="E25" s="28">
        <v>8.986831854423466E-2</v>
      </c>
      <c r="F25" s="28">
        <v>7.6046593939210025E-2</v>
      </c>
      <c r="G25" s="28"/>
      <c r="H25" s="28">
        <v>0</v>
      </c>
      <c r="I25" s="28">
        <v>0</v>
      </c>
      <c r="J25" s="23"/>
      <c r="K25" s="23"/>
      <c r="P25" s="36" t="s">
        <v>128</v>
      </c>
      <c r="Q25" s="23">
        <v>0.31151500711591806</v>
      </c>
      <c r="R25" s="23">
        <v>0.3345071685751479</v>
      </c>
      <c r="S25" s="23">
        <v>0.28116142622559698</v>
      </c>
      <c r="T25" s="23">
        <v>0.41281572052878263</v>
      </c>
    </row>
    <row r="26" spans="1:20" x14ac:dyDescent="0.2">
      <c r="A26" s="18"/>
      <c r="B26" s="18"/>
      <c r="C26" s="21"/>
      <c r="D26" s="22"/>
      <c r="E26" s="23"/>
      <c r="F26" s="23"/>
      <c r="G26" s="23"/>
      <c r="H26" s="23"/>
      <c r="I26" s="23"/>
      <c r="J26" s="23"/>
      <c r="K26" s="23"/>
      <c r="P26" s="36" t="s">
        <v>129</v>
      </c>
      <c r="Q26" s="23">
        <v>0.34601622282568978</v>
      </c>
      <c r="R26" s="23">
        <v>0.17704242642871965</v>
      </c>
      <c r="S26" s="23">
        <v>0.16363141342238344</v>
      </c>
      <c r="T26" s="23">
        <v>8.3993579883959821E-2</v>
      </c>
    </row>
    <row r="27" spans="1:20" x14ac:dyDescent="0.2">
      <c r="A27" s="34" t="s">
        <v>136</v>
      </c>
      <c r="B27" s="18"/>
      <c r="C27" s="21"/>
      <c r="D27" s="22"/>
      <c r="E27" s="23"/>
      <c r="F27" s="23"/>
      <c r="G27" s="23"/>
      <c r="H27" s="23"/>
      <c r="I27" s="23"/>
      <c r="J27" s="23"/>
      <c r="K27" s="23"/>
      <c r="P27" s="36" t="s">
        <v>130</v>
      </c>
      <c r="Q27" s="23">
        <v>0.17918349722640034</v>
      </c>
      <c r="R27" s="23">
        <v>0.13806957492591065</v>
      </c>
      <c r="S27" s="23">
        <v>9.7899052636597886E-2</v>
      </c>
      <c r="T27" s="28">
        <v>6.1508356968097151E-2</v>
      </c>
    </row>
    <row r="28" spans="1:20" x14ac:dyDescent="0.2">
      <c r="A28" s="18">
        <v>2</v>
      </c>
      <c r="B28" s="29" t="s">
        <v>131</v>
      </c>
      <c r="C28" s="30">
        <v>1</v>
      </c>
      <c r="D28" s="31" t="s">
        <v>4</v>
      </c>
      <c r="E28" s="32">
        <v>0.12319886272451634</v>
      </c>
      <c r="F28" s="32">
        <v>0.17054327780445533</v>
      </c>
      <c r="G28" s="32"/>
      <c r="H28" s="32">
        <v>0.17993901460378414</v>
      </c>
      <c r="I28" s="32">
        <v>5.8738291498172265E-2</v>
      </c>
      <c r="J28" s="23"/>
      <c r="K28" s="23"/>
    </row>
    <row r="29" spans="1:20" x14ac:dyDescent="0.2">
      <c r="A29" s="18">
        <v>2</v>
      </c>
      <c r="B29" s="18" t="s">
        <v>131</v>
      </c>
      <c r="C29" s="21">
        <v>1</v>
      </c>
      <c r="D29" s="22" t="s">
        <v>127</v>
      </c>
      <c r="E29" s="23">
        <v>4.0406023073075531E-2</v>
      </c>
      <c r="F29" s="23">
        <v>0.20108633673835286</v>
      </c>
      <c r="G29" s="23"/>
      <c r="H29" s="23">
        <v>0.1594156989680926</v>
      </c>
      <c r="I29" s="23">
        <v>7.503229109791168E-2</v>
      </c>
      <c r="J29" s="23"/>
      <c r="K29" s="23"/>
    </row>
    <row r="30" spans="1:20" x14ac:dyDescent="0.2">
      <c r="A30" s="18">
        <v>2</v>
      </c>
      <c r="B30" s="18" t="s">
        <v>131</v>
      </c>
      <c r="C30" s="21">
        <v>1</v>
      </c>
      <c r="D30" s="22" t="s">
        <v>128</v>
      </c>
      <c r="E30" s="23">
        <v>0.30363594364352048</v>
      </c>
      <c r="F30" s="23">
        <v>0.27190983818056685</v>
      </c>
      <c r="G30" s="23"/>
      <c r="H30" s="23">
        <v>0.29426898123478157</v>
      </c>
      <c r="I30" s="23">
        <v>0.50236306248683216</v>
      </c>
      <c r="J30" s="23"/>
      <c r="K30" s="23"/>
      <c r="O30">
        <v>4</v>
      </c>
      <c r="P30" s="35"/>
      <c r="Q30">
        <v>1</v>
      </c>
      <c r="R30">
        <v>2</v>
      </c>
      <c r="S30">
        <v>3</v>
      </c>
      <c r="T30">
        <v>4</v>
      </c>
    </row>
    <row r="31" spans="1:20" x14ac:dyDescent="0.2">
      <c r="A31" s="18">
        <v>2</v>
      </c>
      <c r="B31" s="18" t="s">
        <v>131</v>
      </c>
      <c r="C31" s="21">
        <v>1</v>
      </c>
      <c r="D31" s="22" t="s">
        <v>129</v>
      </c>
      <c r="E31" s="23">
        <v>0.34697750312017994</v>
      </c>
      <c r="F31" s="23">
        <v>0.28501584837644928</v>
      </c>
      <c r="G31" s="23"/>
      <c r="H31" s="23">
        <v>0.27692892197458246</v>
      </c>
      <c r="I31" s="23">
        <v>0.27314064114253134</v>
      </c>
      <c r="J31" s="23"/>
      <c r="K31" s="23"/>
      <c r="P31" s="36" t="s">
        <v>4</v>
      </c>
      <c r="Q31" s="23" cm="1">
        <f t="array" ref="Q31:Q35">E72:E76</f>
        <v>0.13062932368804128</v>
      </c>
      <c r="R31" s="23" cm="1">
        <f t="array" ref="R31:R35">E77:E81</f>
        <v>0.27378018716839075</v>
      </c>
      <c r="S31" s="23" cm="1">
        <f t="array" ref="S31:S35">E82:E86</f>
        <v>0.39837350424598439</v>
      </c>
      <c r="T31" s="23" cm="1">
        <f t="array" ref="T31:T35">E87:E91</f>
        <v>0.41693839232937568</v>
      </c>
    </row>
    <row r="32" spans="1:20" x14ac:dyDescent="0.2">
      <c r="A32" s="18">
        <v>2</v>
      </c>
      <c r="B32" s="18" t="s">
        <v>131</v>
      </c>
      <c r="C32" s="24">
        <v>1</v>
      </c>
      <c r="D32" s="22" t="s">
        <v>130</v>
      </c>
      <c r="E32" s="23">
        <v>0.18578166743870766</v>
      </c>
      <c r="F32" s="23">
        <v>7.1444698900175616E-2</v>
      </c>
      <c r="G32" s="23"/>
      <c r="H32" s="23">
        <v>8.9447383218759308E-2</v>
      </c>
      <c r="I32" s="23">
        <v>9.0725713774552547E-2</v>
      </c>
      <c r="J32" s="23"/>
      <c r="K32" s="23"/>
      <c r="P32" s="36" t="s">
        <v>127</v>
      </c>
      <c r="Q32" s="23">
        <v>2.8783984235244049E-2</v>
      </c>
      <c r="R32" s="23">
        <v>2.3125378771415021E-2</v>
      </c>
      <c r="S32" s="23">
        <v>2.7142676529016696E-2</v>
      </c>
      <c r="T32" s="23">
        <v>2.5106992363561231E-2</v>
      </c>
    </row>
    <row r="33" spans="1:20" x14ac:dyDescent="0.2">
      <c r="A33" s="18">
        <v>2</v>
      </c>
      <c r="B33" s="18" t="s">
        <v>131</v>
      </c>
      <c r="C33" s="21">
        <v>2</v>
      </c>
      <c r="D33" s="22" t="s">
        <v>4</v>
      </c>
      <c r="E33" s="23">
        <v>0.27092136967969638</v>
      </c>
      <c r="F33" s="23">
        <v>0.37762006889216071</v>
      </c>
      <c r="G33" s="23"/>
      <c r="H33" s="23">
        <v>0.39185682683254563</v>
      </c>
      <c r="I33" s="23">
        <v>1.8419381658371207E-2</v>
      </c>
      <c r="J33" s="23"/>
      <c r="K33" s="23"/>
      <c r="P33" s="36" t="s">
        <v>128</v>
      </c>
      <c r="Q33" s="23">
        <v>0.31425288733373435</v>
      </c>
      <c r="R33" s="23">
        <v>0.35205445813671404</v>
      </c>
      <c r="S33" s="23">
        <v>0.32116556152966963</v>
      </c>
      <c r="T33" s="23">
        <v>0.40267873336137994</v>
      </c>
    </row>
    <row r="34" spans="1:20" x14ac:dyDescent="0.2">
      <c r="A34" s="18">
        <v>2</v>
      </c>
      <c r="B34" s="18" t="s">
        <v>131</v>
      </c>
      <c r="C34" s="21">
        <v>2</v>
      </c>
      <c r="D34" s="22" t="s">
        <v>127</v>
      </c>
      <c r="E34" s="23">
        <v>1.7472162311874793E-2</v>
      </c>
      <c r="F34" s="23">
        <v>0.19452585588744581</v>
      </c>
      <c r="G34" s="23"/>
      <c r="H34" s="23">
        <v>0.11109508159691073</v>
      </c>
      <c r="I34" s="23">
        <v>3.1747811787223045E-3</v>
      </c>
      <c r="J34" s="23"/>
      <c r="K34" s="23"/>
      <c r="P34" s="36" t="s">
        <v>129</v>
      </c>
      <c r="Q34" s="23">
        <v>0.35949006813170059</v>
      </c>
      <c r="R34" s="23">
        <v>0.22870742836345914</v>
      </c>
      <c r="S34" s="23">
        <v>0.15711787565155461</v>
      </c>
      <c r="T34" s="23">
        <v>7.9308354680483098E-2</v>
      </c>
    </row>
    <row r="35" spans="1:20" x14ac:dyDescent="0.2">
      <c r="A35" s="18">
        <v>2</v>
      </c>
      <c r="B35" s="18" t="s">
        <v>131</v>
      </c>
      <c r="C35" s="21">
        <v>2</v>
      </c>
      <c r="D35" s="22" t="s">
        <v>128</v>
      </c>
      <c r="E35" s="23">
        <v>0.36505034940817838</v>
      </c>
      <c r="F35" s="23">
        <v>0.18152686726357001</v>
      </c>
      <c r="G35" s="23"/>
      <c r="H35" s="23">
        <v>0.36485604272942496</v>
      </c>
      <c r="I35" s="23">
        <v>0.95016142636134904</v>
      </c>
      <c r="J35" s="23"/>
      <c r="K35" s="23"/>
      <c r="P35" s="36" t="s">
        <v>130</v>
      </c>
      <c r="Q35" s="23">
        <v>0.16684373661127974</v>
      </c>
      <c r="R35" s="23">
        <v>0.12233254756002103</v>
      </c>
      <c r="S35" s="23">
        <v>9.6200382043774763E-2</v>
      </c>
      <c r="T35" s="28">
        <v>7.5967527265199966E-2</v>
      </c>
    </row>
    <row r="36" spans="1:20" x14ac:dyDescent="0.2">
      <c r="A36" s="18">
        <v>2</v>
      </c>
      <c r="B36" s="18" t="s">
        <v>131</v>
      </c>
      <c r="C36" s="21">
        <v>2</v>
      </c>
      <c r="D36" s="22" t="s">
        <v>129</v>
      </c>
      <c r="E36" s="23">
        <v>0.1981422601925816</v>
      </c>
      <c r="F36" s="23">
        <v>0.19541927579748347</v>
      </c>
      <c r="G36" s="23"/>
      <c r="H36" s="23">
        <v>9.5769999071782991E-2</v>
      </c>
      <c r="I36" s="23">
        <v>1.4418313176224988E-2</v>
      </c>
      <c r="J36" s="23"/>
      <c r="K36" s="23"/>
    </row>
    <row r="37" spans="1:20" x14ac:dyDescent="0.2">
      <c r="A37" s="18">
        <v>2</v>
      </c>
      <c r="B37" s="18" t="s">
        <v>131</v>
      </c>
      <c r="C37" s="24">
        <v>2</v>
      </c>
      <c r="D37" s="22" t="s">
        <v>130</v>
      </c>
      <c r="E37" s="23">
        <v>0.14841385840766896</v>
      </c>
      <c r="F37" s="23">
        <v>5.0907932159339926E-2</v>
      </c>
      <c r="G37" s="23"/>
      <c r="H37" s="23">
        <v>3.6422049769335767E-2</v>
      </c>
      <c r="I37" s="23">
        <v>1.3826097625332535E-2</v>
      </c>
      <c r="J37" s="23"/>
      <c r="K37" s="23"/>
    </row>
    <row r="38" spans="1:20" x14ac:dyDescent="0.2">
      <c r="A38" s="18">
        <v>2</v>
      </c>
      <c r="B38" s="18" t="s">
        <v>131</v>
      </c>
      <c r="C38" s="21">
        <v>3</v>
      </c>
      <c r="D38" s="22" t="s">
        <v>4</v>
      </c>
      <c r="E38" s="23">
        <v>0.43820190421124661</v>
      </c>
      <c r="F38" s="23">
        <v>0.51806328462314422</v>
      </c>
      <c r="G38" s="23"/>
      <c r="H38" s="23">
        <v>0.16832933638196421</v>
      </c>
      <c r="I38" s="23">
        <v>6.0858606395821087E-2</v>
      </c>
      <c r="J38" s="23"/>
      <c r="K38" s="23"/>
      <c r="O38">
        <v>5</v>
      </c>
      <c r="P38" s="35"/>
      <c r="Q38">
        <v>1</v>
      </c>
      <c r="R38">
        <v>2</v>
      </c>
      <c r="S38">
        <v>3</v>
      </c>
      <c r="T38">
        <v>4</v>
      </c>
    </row>
    <row r="39" spans="1:20" x14ac:dyDescent="0.2">
      <c r="A39" s="18">
        <v>2</v>
      </c>
      <c r="B39" s="18" t="s">
        <v>131</v>
      </c>
      <c r="C39" s="21">
        <v>3</v>
      </c>
      <c r="D39" s="22" t="s">
        <v>127</v>
      </c>
      <c r="E39" s="23">
        <v>3.2094856959384695E-2</v>
      </c>
      <c r="F39" s="23">
        <v>0.20157089906774919</v>
      </c>
      <c r="G39" s="23"/>
      <c r="H39" s="23">
        <v>4.7772129809135554E-2</v>
      </c>
      <c r="I39" s="23">
        <v>0</v>
      </c>
      <c r="J39" s="23"/>
      <c r="K39" s="23"/>
      <c r="P39" s="36" t="s">
        <v>4</v>
      </c>
      <c r="Q39" s="23" cm="1">
        <f t="array" ref="Q39:Q43">E94:E98</f>
        <v>0.14436788156082089</v>
      </c>
      <c r="R39" s="23" cm="1">
        <f t="array" ref="R39:R43">E99:E103</f>
        <v>0.30137136616105614</v>
      </c>
      <c r="S39" s="23" cm="1">
        <f t="array" ref="S39:S43">E104:E108</f>
        <v>0.37115370939342635</v>
      </c>
      <c r="T39" s="23" cm="1">
        <f t="array" ref="T39:T43">E109:E113</f>
        <v>0.44923225394580246</v>
      </c>
    </row>
    <row r="40" spans="1:20" x14ac:dyDescent="0.2">
      <c r="A40" s="18">
        <v>2</v>
      </c>
      <c r="B40" s="18" t="s">
        <v>131</v>
      </c>
      <c r="C40" s="21">
        <v>3</v>
      </c>
      <c r="D40" s="22" t="s">
        <v>128</v>
      </c>
      <c r="E40" s="23">
        <v>0.32040060352894673</v>
      </c>
      <c r="F40" s="23">
        <v>0.1916623268079046</v>
      </c>
      <c r="G40" s="23"/>
      <c r="H40" s="23">
        <v>0.7216166257489377</v>
      </c>
      <c r="I40" s="23">
        <v>0.93595966070375292</v>
      </c>
      <c r="J40" s="23"/>
      <c r="K40" s="23"/>
      <c r="P40" s="36" t="s">
        <v>127</v>
      </c>
      <c r="Q40" s="23">
        <v>3.4799941075200194E-2</v>
      </c>
      <c r="R40" s="23">
        <v>1.9363081725878136E-2</v>
      </c>
      <c r="S40" s="23">
        <v>1.7477710745921297E-2</v>
      </c>
      <c r="T40" s="23">
        <v>2.8530448168802753E-2</v>
      </c>
    </row>
    <row r="41" spans="1:20" x14ac:dyDescent="0.2">
      <c r="A41" s="18">
        <v>2</v>
      </c>
      <c r="B41" s="18" t="s">
        <v>131</v>
      </c>
      <c r="C41" s="21">
        <v>3</v>
      </c>
      <c r="D41" s="22" t="s">
        <v>129</v>
      </c>
      <c r="E41" s="23">
        <v>0.12249061806588069</v>
      </c>
      <c r="F41" s="23">
        <v>6.1266305570736208E-2</v>
      </c>
      <c r="G41" s="23"/>
      <c r="H41" s="23">
        <v>4.7875141625248092E-2</v>
      </c>
      <c r="I41" s="23">
        <v>3.1817329004259973E-3</v>
      </c>
      <c r="J41" s="23"/>
      <c r="K41" s="23"/>
      <c r="P41" s="36" t="s">
        <v>128</v>
      </c>
      <c r="Q41" s="23">
        <v>0.29677827302302812</v>
      </c>
      <c r="R41" s="23">
        <v>0.30390702581989937</v>
      </c>
      <c r="S41" s="23">
        <v>0.35028048071152579</v>
      </c>
      <c r="T41" s="23">
        <v>0.3509786783947918</v>
      </c>
    </row>
    <row r="42" spans="1:20" x14ac:dyDescent="0.2">
      <c r="A42" s="18">
        <v>2</v>
      </c>
      <c r="B42" s="18" t="s">
        <v>131</v>
      </c>
      <c r="C42" s="24">
        <v>3</v>
      </c>
      <c r="D42" s="22" t="s">
        <v>130</v>
      </c>
      <c r="E42" s="23">
        <v>8.6812017234541114E-2</v>
      </c>
      <c r="F42" s="23">
        <v>2.7437183930465618E-2</v>
      </c>
      <c r="G42" s="23"/>
      <c r="H42" s="23">
        <v>1.4406766434714292E-2</v>
      </c>
      <c r="I42" s="23">
        <v>0</v>
      </c>
      <c r="J42" s="23"/>
      <c r="K42" s="23"/>
      <c r="P42" s="36" t="s">
        <v>129</v>
      </c>
      <c r="Q42" s="23">
        <v>0.32907653377981</v>
      </c>
      <c r="R42" s="23">
        <v>0.23030285709991546</v>
      </c>
      <c r="S42" s="23">
        <v>0.179245149908939</v>
      </c>
      <c r="T42" s="23">
        <v>8.7803527248500365E-2</v>
      </c>
    </row>
    <row r="43" spans="1:20" x14ac:dyDescent="0.2">
      <c r="A43" s="18">
        <v>2</v>
      </c>
      <c r="B43" s="18" t="s">
        <v>131</v>
      </c>
      <c r="C43" s="21">
        <v>4</v>
      </c>
      <c r="D43" s="22" t="s">
        <v>4</v>
      </c>
      <c r="E43" s="23">
        <v>0.39000029850954643</v>
      </c>
      <c r="F43" s="23">
        <v>0.40868220250136494</v>
      </c>
      <c r="G43" s="23"/>
      <c r="H43" s="23">
        <v>4.8605344831177164E-2</v>
      </c>
      <c r="I43" s="23">
        <v>1</v>
      </c>
      <c r="J43" s="23"/>
      <c r="K43" s="23"/>
      <c r="P43" s="36" t="s">
        <v>130</v>
      </c>
      <c r="Q43" s="23">
        <v>0.19497737056114078</v>
      </c>
      <c r="R43" s="23">
        <v>0.14505566919325083</v>
      </c>
      <c r="S43" s="23">
        <v>8.1842949240187507E-2</v>
      </c>
      <c r="T43" s="28">
        <v>8.3455092242102638E-2</v>
      </c>
    </row>
    <row r="44" spans="1:20" x14ac:dyDescent="0.2">
      <c r="A44" s="18">
        <v>2</v>
      </c>
      <c r="B44" s="18" t="s">
        <v>131</v>
      </c>
      <c r="C44" s="21">
        <v>4</v>
      </c>
      <c r="D44" s="22" t="s">
        <v>127</v>
      </c>
      <c r="E44" s="23">
        <v>2.1574724878796903E-2</v>
      </c>
      <c r="F44" s="23">
        <v>0.19728138446399149</v>
      </c>
      <c r="G44" s="23"/>
      <c r="H44" s="23">
        <v>0</v>
      </c>
      <c r="I44" s="23">
        <v>0</v>
      </c>
      <c r="J44" s="23"/>
      <c r="K44" s="23"/>
    </row>
    <row r="45" spans="1:20" x14ac:dyDescent="0.2">
      <c r="A45" s="18">
        <v>2</v>
      </c>
      <c r="B45" s="18" t="s">
        <v>131</v>
      </c>
      <c r="C45" s="21">
        <v>4</v>
      </c>
      <c r="D45" s="22" t="s">
        <v>128</v>
      </c>
      <c r="E45" s="23">
        <v>0.44089336669775453</v>
      </c>
      <c r="F45" s="23">
        <v>0.28222398576595403</v>
      </c>
      <c r="G45" s="23"/>
      <c r="H45" s="23">
        <v>0.90394020502292638</v>
      </c>
      <c r="I45" s="23">
        <v>0</v>
      </c>
      <c r="J45" s="23"/>
      <c r="K45" s="23"/>
    </row>
    <row r="46" spans="1:20" x14ac:dyDescent="0.2">
      <c r="A46" s="18">
        <v>2</v>
      </c>
      <c r="B46" s="18" t="s">
        <v>131</v>
      </c>
      <c r="C46" s="21">
        <v>4</v>
      </c>
      <c r="D46" s="22" t="s">
        <v>129</v>
      </c>
      <c r="E46" s="23">
        <v>6.9892079811026811E-2</v>
      </c>
      <c r="F46" s="23">
        <v>6.9410085216516468E-2</v>
      </c>
      <c r="G46" s="23"/>
      <c r="H46" s="23">
        <v>0</v>
      </c>
      <c r="I46" s="23">
        <v>0</v>
      </c>
      <c r="J46" s="23"/>
      <c r="K46" s="23"/>
    </row>
    <row r="47" spans="1:20" x14ac:dyDescent="0.2">
      <c r="A47" s="18">
        <v>2</v>
      </c>
      <c r="B47" s="25" t="s">
        <v>131</v>
      </c>
      <c r="C47" s="26">
        <v>4</v>
      </c>
      <c r="D47" s="27" t="s">
        <v>130</v>
      </c>
      <c r="E47" s="28">
        <v>7.7639530102875332E-2</v>
      </c>
      <c r="F47" s="28">
        <v>4.2402342052173123E-2</v>
      </c>
      <c r="G47" s="28"/>
      <c r="H47" s="28">
        <v>4.7454450145896526E-2</v>
      </c>
      <c r="I47" s="28">
        <v>0</v>
      </c>
      <c r="J47" s="23"/>
      <c r="K47" s="23"/>
    </row>
    <row r="48" spans="1:20" x14ac:dyDescent="0.2">
      <c r="A48" s="18"/>
      <c r="B48" s="18"/>
      <c r="C48" s="21"/>
      <c r="D48" s="22"/>
      <c r="E48" s="23"/>
      <c r="F48" s="23"/>
      <c r="G48" s="23"/>
      <c r="H48" s="23"/>
      <c r="I48" s="23"/>
      <c r="J48" s="23"/>
      <c r="K48" s="23"/>
    </row>
    <row r="49" spans="1:11" x14ac:dyDescent="0.2">
      <c r="A49" s="18" t="s">
        <v>137</v>
      </c>
      <c r="B49" s="18"/>
      <c r="C49" s="21"/>
      <c r="D49" s="22"/>
      <c r="E49" s="23"/>
      <c r="F49" s="23"/>
      <c r="G49" s="23"/>
      <c r="H49" s="23"/>
      <c r="I49" s="23"/>
      <c r="J49" s="23"/>
      <c r="K49" s="23"/>
    </row>
    <row r="50" spans="1:11" x14ac:dyDescent="0.2">
      <c r="A50" s="18">
        <v>3</v>
      </c>
      <c r="B50" s="18" t="s">
        <v>132</v>
      </c>
      <c r="C50" s="30">
        <v>1</v>
      </c>
      <c r="D50" s="31" t="s">
        <v>4</v>
      </c>
      <c r="E50" s="23">
        <v>0.12965349929801848</v>
      </c>
      <c r="F50" s="23">
        <v>0.17207621136073706</v>
      </c>
      <c r="G50" s="23"/>
      <c r="H50" s="23">
        <v>0.17089669123667564</v>
      </c>
      <c r="I50" s="23">
        <v>4.8925063063846197E-2</v>
      </c>
      <c r="J50" s="23"/>
      <c r="K50" s="23"/>
    </row>
    <row r="51" spans="1:11" x14ac:dyDescent="0.2">
      <c r="A51" s="18">
        <v>3</v>
      </c>
      <c r="B51" s="18" t="s">
        <v>132</v>
      </c>
      <c r="C51" s="21">
        <v>1</v>
      </c>
      <c r="D51" s="22" t="s">
        <v>127</v>
      </c>
      <c r="E51" s="23">
        <v>3.363177353397339E-2</v>
      </c>
      <c r="F51" s="23">
        <v>0.28311940423973297</v>
      </c>
      <c r="G51" s="23"/>
      <c r="H51" s="23">
        <v>0.15466245015011407</v>
      </c>
      <c r="I51" s="23">
        <v>7.1315906474743521E-2</v>
      </c>
      <c r="J51" s="23"/>
      <c r="K51" s="23"/>
    </row>
    <row r="52" spans="1:11" x14ac:dyDescent="0.2">
      <c r="A52" s="18">
        <v>3</v>
      </c>
      <c r="B52" s="18" t="s">
        <v>132</v>
      </c>
      <c r="C52" s="21">
        <v>1</v>
      </c>
      <c r="D52" s="22" t="s">
        <v>128</v>
      </c>
      <c r="E52" s="23">
        <v>0.31151500711591806</v>
      </c>
      <c r="F52" s="23">
        <v>0.19377272478154897</v>
      </c>
      <c r="G52" s="23"/>
      <c r="H52" s="23">
        <v>0.3101981204540335</v>
      </c>
      <c r="I52" s="23">
        <v>0.56984491399662851</v>
      </c>
      <c r="J52" s="23"/>
      <c r="K52" s="23"/>
    </row>
    <row r="53" spans="1:11" x14ac:dyDescent="0.2">
      <c r="A53" s="18">
        <v>3</v>
      </c>
      <c r="B53" s="18" t="s">
        <v>132</v>
      </c>
      <c r="C53" s="21">
        <v>1</v>
      </c>
      <c r="D53" s="22" t="s">
        <v>129</v>
      </c>
      <c r="E53" s="23">
        <v>0.34601622282568978</v>
      </c>
      <c r="F53" s="23">
        <v>0.34210716305847194</v>
      </c>
      <c r="G53" s="23"/>
      <c r="H53" s="23">
        <v>0.27060137960981223</v>
      </c>
      <c r="I53" s="23">
        <v>0.22419224667462209</v>
      </c>
      <c r="J53" s="23"/>
      <c r="K53" s="23"/>
    </row>
    <row r="54" spans="1:11" x14ac:dyDescent="0.2">
      <c r="A54" s="18">
        <v>3</v>
      </c>
      <c r="B54" s="18" t="s">
        <v>132</v>
      </c>
      <c r="C54" s="24">
        <v>1</v>
      </c>
      <c r="D54" s="22" t="s">
        <v>130</v>
      </c>
      <c r="E54" s="23">
        <v>0.17918349722640034</v>
      </c>
      <c r="F54" s="23">
        <v>8.924496559509049E-3</v>
      </c>
      <c r="G54" s="23"/>
      <c r="H54" s="23">
        <v>9.3641358549364603E-2</v>
      </c>
      <c r="I54" s="23">
        <v>8.5721869790159735E-2</v>
      </c>
      <c r="J54" s="23"/>
      <c r="K54" s="23"/>
    </row>
    <row r="55" spans="1:11" x14ac:dyDescent="0.2">
      <c r="A55" s="18">
        <v>3</v>
      </c>
      <c r="B55" s="18" t="s">
        <v>132</v>
      </c>
      <c r="C55" s="21">
        <v>2</v>
      </c>
      <c r="D55" s="22" t="s">
        <v>4</v>
      </c>
      <c r="E55" s="23">
        <v>0.31126776138716183</v>
      </c>
      <c r="F55" s="23">
        <v>0.32398246150456234</v>
      </c>
      <c r="G55" s="23"/>
      <c r="H55" s="23">
        <v>0.31557709975001269</v>
      </c>
      <c r="I55" s="23">
        <v>2.0991830252439603E-2</v>
      </c>
      <c r="J55" s="23"/>
      <c r="K55" s="23"/>
    </row>
    <row r="56" spans="1:11" x14ac:dyDescent="0.2">
      <c r="A56" s="18">
        <v>3</v>
      </c>
      <c r="B56" s="18" t="s">
        <v>132</v>
      </c>
      <c r="C56" s="21">
        <v>2</v>
      </c>
      <c r="D56" s="22" t="s">
        <v>127</v>
      </c>
      <c r="E56" s="23">
        <v>3.9113068683059936E-2</v>
      </c>
      <c r="F56" s="23">
        <v>0.21938096985376038</v>
      </c>
      <c r="G56" s="23"/>
      <c r="H56" s="23">
        <v>0.21895244339624242</v>
      </c>
      <c r="I56" s="23">
        <v>0</v>
      </c>
      <c r="J56" s="23"/>
      <c r="K56" s="23"/>
    </row>
    <row r="57" spans="1:11" x14ac:dyDescent="0.2">
      <c r="A57" s="18">
        <v>3</v>
      </c>
      <c r="B57" s="18" t="s">
        <v>132</v>
      </c>
      <c r="C57" s="21">
        <v>2</v>
      </c>
      <c r="D57" s="22" t="s">
        <v>128</v>
      </c>
      <c r="E57" s="23">
        <v>0.3345071685751479</v>
      </c>
      <c r="F57" s="23">
        <v>0.22912322274542585</v>
      </c>
      <c r="G57" s="23"/>
      <c r="H57" s="23">
        <v>0.3358988556861478</v>
      </c>
      <c r="I57" s="23">
        <v>0.95069753052188544</v>
      </c>
      <c r="J57" s="23"/>
      <c r="K57" s="23"/>
    </row>
    <row r="58" spans="1:11" x14ac:dyDescent="0.2">
      <c r="A58" s="18">
        <v>3</v>
      </c>
      <c r="B58" s="18" t="s">
        <v>132</v>
      </c>
      <c r="C58" s="21">
        <v>2</v>
      </c>
      <c r="D58" s="22" t="s">
        <v>129</v>
      </c>
      <c r="E58" s="23">
        <v>0.17704242642871965</v>
      </c>
      <c r="F58" s="23">
        <v>0.18015380484569068</v>
      </c>
      <c r="G58" s="23"/>
      <c r="H58" s="23">
        <v>0.10624270419582703</v>
      </c>
      <c r="I58" s="23">
        <v>1.5684689382641479E-2</v>
      </c>
      <c r="J58" s="23"/>
      <c r="K58" s="23"/>
    </row>
    <row r="59" spans="1:11" x14ac:dyDescent="0.2">
      <c r="A59" s="18">
        <v>3</v>
      </c>
      <c r="B59" s="18" t="s">
        <v>132</v>
      </c>
      <c r="C59" s="24">
        <v>2</v>
      </c>
      <c r="D59" s="22" t="s">
        <v>130</v>
      </c>
      <c r="E59" s="23">
        <v>0.13806957492591065</v>
      </c>
      <c r="F59" s="23">
        <v>4.7359541050560811E-2</v>
      </c>
      <c r="G59" s="23"/>
      <c r="H59" s="23">
        <v>2.3328896971770079E-2</v>
      </c>
      <c r="I59" s="23">
        <v>1.2625949843033325E-2</v>
      </c>
      <c r="J59" s="23"/>
      <c r="K59" s="23"/>
    </row>
    <row r="60" spans="1:11" x14ac:dyDescent="0.2">
      <c r="A60" s="18">
        <v>3</v>
      </c>
      <c r="B60" s="18" t="s">
        <v>132</v>
      </c>
      <c r="C60" s="21">
        <v>3</v>
      </c>
      <c r="D60" s="22" t="s">
        <v>4</v>
      </c>
      <c r="E60" s="23">
        <v>0.43878540550897488</v>
      </c>
      <c r="F60" s="23">
        <v>0.44627064693645857</v>
      </c>
      <c r="G60" s="23"/>
      <c r="H60" s="23">
        <v>0.2573403840013947</v>
      </c>
      <c r="I60" s="23">
        <v>0</v>
      </c>
      <c r="J60" s="23"/>
      <c r="K60" s="23"/>
    </row>
    <row r="61" spans="1:11" x14ac:dyDescent="0.2">
      <c r="A61" s="18">
        <v>3</v>
      </c>
      <c r="B61" s="18" t="s">
        <v>132</v>
      </c>
      <c r="C61" s="21">
        <v>3</v>
      </c>
      <c r="D61" s="22" t="s">
        <v>127</v>
      </c>
      <c r="E61" s="23">
        <v>1.8522702206446889E-2</v>
      </c>
      <c r="F61" s="23">
        <v>0.26479957308028651</v>
      </c>
      <c r="G61" s="23"/>
      <c r="H61" s="23">
        <v>6.786584701218161E-2</v>
      </c>
      <c r="I61" s="23">
        <v>0</v>
      </c>
      <c r="J61" s="23"/>
      <c r="K61" s="23"/>
    </row>
    <row r="62" spans="1:11" x14ac:dyDescent="0.2">
      <c r="A62" s="18">
        <v>3</v>
      </c>
      <c r="B62" s="18" t="s">
        <v>132</v>
      </c>
      <c r="C62" s="21">
        <v>3</v>
      </c>
      <c r="D62" s="22" t="s">
        <v>128</v>
      </c>
      <c r="E62" s="23">
        <v>0.28116142622559698</v>
      </c>
      <c r="F62" s="23">
        <v>0.16122088008474789</v>
      </c>
      <c r="G62" s="23"/>
      <c r="H62" s="23">
        <v>0.65058629269150114</v>
      </c>
      <c r="I62" s="23">
        <v>1</v>
      </c>
      <c r="J62" s="23"/>
      <c r="K62" s="23"/>
    </row>
    <row r="63" spans="1:11" x14ac:dyDescent="0.2">
      <c r="A63" s="18">
        <v>3</v>
      </c>
      <c r="B63" s="18" t="s">
        <v>132</v>
      </c>
      <c r="C63" s="21">
        <v>3</v>
      </c>
      <c r="D63" s="22" t="s">
        <v>129</v>
      </c>
      <c r="E63" s="23">
        <v>0.16363141342238344</v>
      </c>
      <c r="F63" s="23">
        <v>9.9822371664168436E-2</v>
      </c>
      <c r="G63" s="23"/>
      <c r="H63" s="23">
        <v>1.5276099499537202E-3</v>
      </c>
      <c r="I63" s="23">
        <v>0</v>
      </c>
      <c r="J63" s="23"/>
      <c r="K63" s="23"/>
    </row>
    <row r="64" spans="1:11" x14ac:dyDescent="0.2">
      <c r="A64" s="18">
        <v>3</v>
      </c>
      <c r="B64" s="18" t="s">
        <v>132</v>
      </c>
      <c r="C64" s="24">
        <v>3</v>
      </c>
      <c r="D64" s="22" t="s">
        <v>130</v>
      </c>
      <c r="E64" s="23">
        <v>9.7899052636597886E-2</v>
      </c>
      <c r="F64" s="23">
        <v>2.7886528234338539E-2</v>
      </c>
      <c r="G64" s="23"/>
      <c r="H64" s="23">
        <v>2.2679866344968828E-2</v>
      </c>
      <c r="I64" s="23">
        <v>0</v>
      </c>
      <c r="J64" s="23"/>
      <c r="K64" s="23"/>
    </row>
    <row r="65" spans="1:11" x14ac:dyDescent="0.2">
      <c r="A65" s="18">
        <v>3</v>
      </c>
      <c r="B65" s="18" t="s">
        <v>132</v>
      </c>
      <c r="C65" s="21">
        <v>4</v>
      </c>
      <c r="D65" s="22" t="s">
        <v>4</v>
      </c>
      <c r="E65" s="23">
        <v>0.42352351678081296</v>
      </c>
      <c r="F65" s="23">
        <v>0.36086894506922901</v>
      </c>
      <c r="G65" s="23"/>
      <c r="H65" s="23">
        <v>0</v>
      </c>
      <c r="I65" s="23">
        <v>0</v>
      </c>
      <c r="J65" s="23"/>
      <c r="K65" s="23"/>
    </row>
    <row r="66" spans="1:11" x14ac:dyDescent="0.2">
      <c r="A66" s="18">
        <v>3</v>
      </c>
      <c r="B66" s="18" t="s">
        <v>132</v>
      </c>
      <c r="C66" s="21">
        <v>4</v>
      </c>
      <c r="D66" s="22" t="s">
        <v>127</v>
      </c>
      <c r="E66" s="23">
        <v>1.8158825838347319E-2</v>
      </c>
      <c r="F66" s="23">
        <v>0.27110973193157734</v>
      </c>
      <c r="G66" s="23"/>
      <c r="H66" s="23">
        <v>0</v>
      </c>
      <c r="I66" s="23">
        <v>0</v>
      </c>
      <c r="J66" s="23"/>
      <c r="K66" s="23"/>
    </row>
    <row r="67" spans="1:11" x14ac:dyDescent="0.2">
      <c r="A67" s="18">
        <v>3</v>
      </c>
      <c r="B67" s="18" t="s">
        <v>132</v>
      </c>
      <c r="C67" s="21">
        <v>4</v>
      </c>
      <c r="D67" s="22" t="s">
        <v>128</v>
      </c>
      <c r="E67" s="23">
        <v>0.41281572052878263</v>
      </c>
      <c r="F67" s="23">
        <v>0.28822165021054352</v>
      </c>
      <c r="G67" s="23"/>
      <c r="H67" s="23">
        <v>0.95186106964974515</v>
      </c>
      <c r="I67" s="23">
        <v>0</v>
      </c>
      <c r="J67" s="23"/>
      <c r="K67" s="23"/>
    </row>
    <row r="68" spans="1:11" x14ac:dyDescent="0.2">
      <c r="A68" s="18">
        <v>3</v>
      </c>
      <c r="B68" s="18" t="s">
        <v>132</v>
      </c>
      <c r="C68" s="21">
        <v>4</v>
      </c>
      <c r="D68" s="22" t="s">
        <v>129</v>
      </c>
      <c r="E68" s="23">
        <v>8.3993579883959821E-2</v>
      </c>
      <c r="F68" s="23">
        <v>4.762456311102186E-2</v>
      </c>
      <c r="G68" s="23"/>
      <c r="H68" s="23">
        <v>0</v>
      </c>
      <c r="I68" s="23">
        <v>0</v>
      </c>
      <c r="J68" s="23"/>
      <c r="K68" s="23"/>
    </row>
    <row r="69" spans="1:11" x14ac:dyDescent="0.2">
      <c r="A69" s="25">
        <v>3</v>
      </c>
      <c r="B69" s="25" t="s">
        <v>132</v>
      </c>
      <c r="C69" s="26">
        <v>4</v>
      </c>
      <c r="D69" s="27" t="s">
        <v>130</v>
      </c>
      <c r="E69" s="28">
        <v>6.1508356968097151E-2</v>
      </c>
      <c r="F69" s="28">
        <v>3.2175109677628259E-2</v>
      </c>
      <c r="G69" s="28"/>
      <c r="H69" s="28">
        <v>4.8138930350254787E-2</v>
      </c>
      <c r="I69" s="28">
        <v>0</v>
      </c>
      <c r="J69" s="23"/>
      <c r="K69" s="23"/>
    </row>
    <row r="70" spans="1:11" x14ac:dyDescent="0.2">
      <c r="A70" s="18"/>
      <c r="B70" s="18"/>
      <c r="C70" s="21"/>
      <c r="D70" s="22"/>
      <c r="E70" s="23"/>
      <c r="F70" s="23"/>
      <c r="G70" s="23"/>
      <c r="H70" s="23"/>
      <c r="I70" s="23"/>
      <c r="J70" s="23"/>
      <c r="K70" s="23"/>
    </row>
    <row r="71" spans="1:11" x14ac:dyDescent="0.2">
      <c r="A71" s="18" t="s">
        <v>138</v>
      </c>
      <c r="B71" s="18"/>
      <c r="C71" s="21"/>
      <c r="D71" s="22"/>
      <c r="E71" s="23"/>
      <c r="F71" s="23"/>
      <c r="G71" s="23"/>
      <c r="H71" s="23"/>
      <c r="I71" s="23"/>
      <c r="J71" s="23"/>
      <c r="K71" s="23"/>
    </row>
    <row r="72" spans="1:11" x14ac:dyDescent="0.2">
      <c r="A72" s="18">
        <v>4</v>
      </c>
      <c r="B72" s="18" t="s">
        <v>133</v>
      </c>
      <c r="C72" s="21">
        <v>1</v>
      </c>
      <c r="D72" s="22" t="s">
        <v>4</v>
      </c>
      <c r="E72" s="23">
        <v>0.13062932368804128</v>
      </c>
      <c r="F72" s="23">
        <v>0.34298215624436001</v>
      </c>
      <c r="G72" s="23"/>
      <c r="H72" s="23">
        <v>0.17404989774900975</v>
      </c>
      <c r="I72" s="23">
        <v>5.5380370692982399E-2</v>
      </c>
      <c r="J72" s="23"/>
      <c r="K72" s="23"/>
    </row>
    <row r="73" spans="1:11" x14ac:dyDescent="0.2">
      <c r="A73" s="18">
        <v>4</v>
      </c>
      <c r="B73" s="18" t="s">
        <v>133</v>
      </c>
      <c r="C73" s="21">
        <v>1</v>
      </c>
      <c r="D73" s="22" t="s">
        <v>127</v>
      </c>
      <c r="E73" s="23">
        <v>2.8783984235244049E-2</v>
      </c>
      <c r="F73" s="23">
        <v>0.26556096069732471</v>
      </c>
      <c r="G73" s="23"/>
      <c r="H73" s="23">
        <v>0.15160385916981575</v>
      </c>
      <c r="I73" s="23">
        <v>7.2909033758021533E-2</v>
      </c>
      <c r="J73" s="23"/>
      <c r="K73" s="23"/>
    </row>
    <row r="74" spans="1:11" x14ac:dyDescent="0.2">
      <c r="A74" s="18">
        <v>4</v>
      </c>
      <c r="B74" s="18" t="s">
        <v>133</v>
      </c>
      <c r="C74" s="21">
        <v>1</v>
      </c>
      <c r="D74" s="22" t="s">
        <v>128</v>
      </c>
      <c r="E74" s="23">
        <v>0.31425288733373435</v>
      </c>
      <c r="F74" s="23">
        <v>0.19871626515925439</v>
      </c>
      <c r="G74" s="23"/>
      <c r="H74" s="23">
        <v>0.34183323313162839</v>
      </c>
      <c r="I74" s="23">
        <v>0.62506437273617976</v>
      </c>
      <c r="J74" s="23"/>
      <c r="K74" s="23"/>
    </row>
    <row r="75" spans="1:11" x14ac:dyDescent="0.2">
      <c r="A75" s="18">
        <v>4</v>
      </c>
      <c r="B75" s="18" t="s">
        <v>133</v>
      </c>
      <c r="C75" s="21">
        <v>1</v>
      </c>
      <c r="D75" s="22" t="s">
        <v>129</v>
      </c>
      <c r="E75" s="23">
        <v>0.35949006813170059</v>
      </c>
      <c r="F75" s="23">
        <v>0.13106706607156113</v>
      </c>
      <c r="G75" s="23"/>
      <c r="H75" s="23">
        <v>0.22567047787227296</v>
      </c>
      <c r="I75" s="23">
        <v>0.17713434634545955</v>
      </c>
      <c r="J75" s="23"/>
      <c r="K75" s="23"/>
    </row>
    <row r="76" spans="1:11" x14ac:dyDescent="0.2">
      <c r="A76" s="18">
        <v>4</v>
      </c>
      <c r="B76" s="18" t="s">
        <v>133</v>
      </c>
      <c r="C76" s="24">
        <v>1</v>
      </c>
      <c r="D76" s="22" t="s">
        <v>130</v>
      </c>
      <c r="E76" s="23">
        <v>0.16684373661127974</v>
      </c>
      <c r="F76" s="23">
        <v>6.1673551827499784E-2</v>
      </c>
      <c r="G76" s="23"/>
      <c r="H76" s="23">
        <v>0.10684253207727316</v>
      </c>
      <c r="I76" s="23">
        <v>6.9511876467356792E-2</v>
      </c>
      <c r="J76" s="23"/>
      <c r="K76" s="23"/>
    </row>
    <row r="77" spans="1:11" x14ac:dyDescent="0.2">
      <c r="A77" s="18">
        <v>4</v>
      </c>
      <c r="B77" s="18" t="s">
        <v>133</v>
      </c>
      <c r="C77" s="21">
        <v>2</v>
      </c>
      <c r="D77" s="22" t="s">
        <v>4</v>
      </c>
      <c r="E77" s="23">
        <v>0.27378018716839075</v>
      </c>
      <c r="F77" s="23">
        <v>0.23429738114563348</v>
      </c>
      <c r="G77" s="23"/>
      <c r="H77" s="23">
        <v>0.28998965796012544</v>
      </c>
      <c r="I77" s="23">
        <v>1.5661327684621275E-3</v>
      </c>
      <c r="J77" s="23"/>
      <c r="K77" s="23"/>
    </row>
    <row r="78" spans="1:11" x14ac:dyDescent="0.2">
      <c r="A78" s="18">
        <v>4</v>
      </c>
      <c r="B78" s="18" t="s">
        <v>133</v>
      </c>
      <c r="C78" s="21">
        <v>2</v>
      </c>
      <c r="D78" s="22" t="s">
        <v>127</v>
      </c>
      <c r="E78" s="23">
        <v>2.3125378771415021E-2</v>
      </c>
      <c r="F78" s="23">
        <v>0.45881137424754975</v>
      </c>
      <c r="G78" s="23"/>
      <c r="H78" s="23">
        <v>0.32169102817995615</v>
      </c>
      <c r="I78" s="23">
        <v>0</v>
      </c>
      <c r="J78" s="23"/>
      <c r="K78" s="23"/>
    </row>
    <row r="79" spans="1:11" x14ac:dyDescent="0.2">
      <c r="A79" s="18">
        <v>4</v>
      </c>
      <c r="B79" s="18" t="s">
        <v>133</v>
      </c>
      <c r="C79" s="21">
        <v>2</v>
      </c>
      <c r="D79" s="22" t="s">
        <v>128</v>
      </c>
      <c r="E79" s="23">
        <v>0.35205445813671404</v>
      </c>
      <c r="F79" s="23">
        <v>0.158396607064335</v>
      </c>
      <c r="G79" s="23"/>
      <c r="H79" s="23">
        <v>0.2735696150256291</v>
      </c>
      <c r="I79" s="23">
        <v>0.95041797676346407</v>
      </c>
      <c r="J79" s="23"/>
      <c r="K79" s="23"/>
    </row>
    <row r="80" spans="1:11" x14ac:dyDescent="0.2">
      <c r="A80" s="18">
        <v>4</v>
      </c>
      <c r="B80" s="18" t="s">
        <v>133</v>
      </c>
      <c r="C80" s="21">
        <v>2</v>
      </c>
      <c r="D80" s="22" t="s">
        <v>129</v>
      </c>
      <c r="E80" s="23">
        <v>0.22870742836345914</v>
      </c>
      <c r="F80" s="23">
        <v>0.12922040391397954</v>
      </c>
      <c r="G80" s="23"/>
      <c r="H80" s="23">
        <v>8.9171515922190997E-2</v>
      </c>
      <c r="I80" s="23">
        <v>2.0477041705921149E-2</v>
      </c>
      <c r="J80" s="23"/>
      <c r="K80" s="23"/>
    </row>
    <row r="81" spans="1:11" x14ac:dyDescent="0.2">
      <c r="A81" s="18">
        <v>4</v>
      </c>
      <c r="B81" s="18" t="s">
        <v>133</v>
      </c>
      <c r="C81" s="24">
        <v>2</v>
      </c>
      <c r="D81" s="22" t="s">
        <v>130</v>
      </c>
      <c r="E81" s="23">
        <v>0.12233254756002103</v>
      </c>
      <c r="F81" s="23">
        <v>1.9274233628502099E-2</v>
      </c>
      <c r="G81" s="23"/>
      <c r="H81" s="23">
        <v>2.5578182912098357E-2</v>
      </c>
      <c r="I81" s="23">
        <v>2.7538848762152696E-2</v>
      </c>
      <c r="J81" s="23"/>
      <c r="K81" s="23"/>
    </row>
    <row r="82" spans="1:11" x14ac:dyDescent="0.2">
      <c r="A82" s="18">
        <v>4</v>
      </c>
      <c r="B82" s="18" t="s">
        <v>133</v>
      </c>
      <c r="C82" s="21">
        <v>3</v>
      </c>
      <c r="D82" s="22" t="s">
        <v>4</v>
      </c>
      <c r="E82" s="23">
        <v>0.39837350424598439</v>
      </c>
      <c r="F82" s="23">
        <v>0.30941483267417158</v>
      </c>
      <c r="G82" s="23"/>
      <c r="H82" s="23">
        <v>0.17239748810439479</v>
      </c>
      <c r="I82" s="23">
        <v>0</v>
      </c>
      <c r="J82" s="23"/>
      <c r="K82" s="23"/>
    </row>
    <row r="83" spans="1:11" x14ac:dyDescent="0.2">
      <c r="A83" s="18">
        <v>4</v>
      </c>
      <c r="B83" s="18" t="s">
        <v>133</v>
      </c>
      <c r="C83" s="21">
        <v>3</v>
      </c>
      <c r="D83" s="22" t="s">
        <v>127</v>
      </c>
      <c r="E83" s="23">
        <v>2.7142676529016696E-2</v>
      </c>
      <c r="F83" s="23">
        <v>0.44208200742214243</v>
      </c>
      <c r="G83" s="23"/>
      <c r="H83" s="23">
        <v>0.1772965770568346</v>
      </c>
      <c r="I83" s="23">
        <v>0</v>
      </c>
      <c r="J83" s="23"/>
      <c r="K83" s="23"/>
    </row>
    <row r="84" spans="1:11" x14ac:dyDescent="0.2">
      <c r="A84" s="18">
        <v>4</v>
      </c>
      <c r="B84" s="18" t="s">
        <v>133</v>
      </c>
      <c r="C84" s="21">
        <v>3</v>
      </c>
      <c r="D84" s="22" t="s">
        <v>128</v>
      </c>
      <c r="E84" s="23">
        <v>0.32116556152966963</v>
      </c>
      <c r="F84" s="23">
        <v>0.15576790422867046</v>
      </c>
      <c r="G84" s="23"/>
      <c r="H84" s="23">
        <v>0.60980272542821934</v>
      </c>
      <c r="I84" s="23">
        <v>1</v>
      </c>
      <c r="J84" s="23"/>
      <c r="K84" s="23"/>
    </row>
    <row r="85" spans="1:11" x14ac:dyDescent="0.2">
      <c r="A85" s="18">
        <v>4</v>
      </c>
      <c r="B85" s="18" t="s">
        <v>133</v>
      </c>
      <c r="C85" s="21">
        <v>3</v>
      </c>
      <c r="D85" s="22" t="s">
        <v>129</v>
      </c>
      <c r="E85" s="23">
        <v>0.15711787565155461</v>
      </c>
      <c r="F85" s="23">
        <v>7.7184970164518085E-2</v>
      </c>
      <c r="G85" s="23"/>
      <c r="H85" s="23">
        <v>3.3165746443442785E-2</v>
      </c>
      <c r="I85" s="23">
        <v>0</v>
      </c>
      <c r="J85" s="23"/>
      <c r="K85" s="23"/>
    </row>
    <row r="86" spans="1:11" x14ac:dyDescent="0.2">
      <c r="A86" s="18">
        <v>4</v>
      </c>
      <c r="B86" s="18" t="s">
        <v>133</v>
      </c>
      <c r="C86" s="24">
        <v>3</v>
      </c>
      <c r="D86" s="22" t="s">
        <v>130</v>
      </c>
      <c r="E86" s="23">
        <v>9.6200382043774763E-2</v>
      </c>
      <c r="F86" s="23">
        <v>1.5550285510497341E-2</v>
      </c>
      <c r="G86" s="23"/>
      <c r="H86" s="23">
        <v>7.3374629671084032E-3</v>
      </c>
      <c r="I86" s="23">
        <v>0</v>
      </c>
      <c r="J86" s="23"/>
      <c r="K86" s="23"/>
    </row>
    <row r="87" spans="1:11" x14ac:dyDescent="0.2">
      <c r="A87" s="18">
        <v>4</v>
      </c>
      <c r="B87" s="18" t="s">
        <v>133</v>
      </c>
      <c r="C87" s="21">
        <v>4</v>
      </c>
      <c r="D87" s="22" t="s">
        <v>4</v>
      </c>
      <c r="E87" s="23">
        <v>0.41693839232937568</v>
      </c>
      <c r="F87" s="23">
        <v>0.29534536030780173</v>
      </c>
      <c r="G87" s="23"/>
      <c r="H87" s="23">
        <v>2.9267327146087975E-3</v>
      </c>
      <c r="I87" s="23">
        <v>0</v>
      </c>
      <c r="J87" s="23"/>
      <c r="K87" s="23"/>
    </row>
    <row r="88" spans="1:11" x14ac:dyDescent="0.2">
      <c r="A88" s="18">
        <v>4</v>
      </c>
      <c r="B88" s="18" t="s">
        <v>133</v>
      </c>
      <c r="C88" s="21">
        <v>4</v>
      </c>
      <c r="D88" s="22" t="s">
        <v>127</v>
      </c>
      <c r="E88" s="23">
        <v>2.5106992363561231E-2</v>
      </c>
      <c r="F88" s="23">
        <v>0.30771923706337412</v>
      </c>
      <c r="G88" s="23"/>
      <c r="H88" s="23">
        <v>0</v>
      </c>
      <c r="I88" s="23">
        <v>0</v>
      </c>
      <c r="J88" s="23"/>
      <c r="K88" s="23"/>
    </row>
    <row r="89" spans="1:11" x14ac:dyDescent="0.2">
      <c r="A89" s="18">
        <v>4</v>
      </c>
      <c r="B89" s="18" t="s">
        <v>133</v>
      </c>
      <c r="C89" s="21">
        <v>4</v>
      </c>
      <c r="D89" s="22" t="s">
        <v>128</v>
      </c>
      <c r="E89" s="23">
        <v>0.40267873336137994</v>
      </c>
      <c r="F89" s="23">
        <v>0.28953589445664957</v>
      </c>
      <c r="G89" s="23"/>
      <c r="H89" s="23">
        <v>0.99707326728539125</v>
      </c>
      <c r="I89" s="23">
        <v>0</v>
      </c>
      <c r="J89" s="23"/>
      <c r="K89" s="23"/>
    </row>
    <row r="90" spans="1:11" x14ac:dyDescent="0.2">
      <c r="A90" s="18">
        <v>4</v>
      </c>
      <c r="B90" s="18" t="s">
        <v>133</v>
      </c>
      <c r="C90" s="21">
        <v>4</v>
      </c>
      <c r="D90" s="22" t="s">
        <v>129</v>
      </c>
      <c r="E90" s="23">
        <v>7.9308354680483098E-2</v>
      </c>
      <c r="F90" s="23">
        <v>7.9716833211629812E-2</v>
      </c>
      <c r="G90" s="23"/>
      <c r="H90" s="23">
        <v>0</v>
      </c>
      <c r="I90" s="23">
        <v>0</v>
      </c>
      <c r="J90" s="23"/>
      <c r="K90" s="23"/>
    </row>
    <row r="91" spans="1:11" x14ac:dyDescent="0.2">
      <c r="A91" s="18">
        <v>4</v>
      </c>
      <c r="B91" s="25" t="s">
        <v>133</v>
      </c>
      <c r="C91" s="26">
        <v>4</v>
      </c>
      <c r="D91" s="27" t="s">
        <v>130</v>
      </c>
      <c r="E91" s="28">
        <v>7.5967527265199966E-2</v>
      </c>
      <c r="F91" s="28">
        <v>2.7682674960544829E-2</v>
      </c>
      <c r="G91" s="28"/>
      <c r="H91" s="28">
        <v>0</v>
      </c>
      <c r="I91" s="28">
        <v>0</v>
      </c>
      <c r="J91" s="23"/>
      <c r="K91" s="23"/>
    </row>
    <row r="92" spans="1:11" x14ac:dyDescent="0.2">
      <c r="A92" s="18"/>
      <c r="B92" s="18"/>
      <c r="C92" s="21"/>
      <c r="D92" s="22"/>
      <c r="E92" s="23"/>
      <c r="F92" s="23"/>
      <c r="G92" s="23"/>
      <c r="H92" s="23"/>
      <c r="I92" s="23"/>
      <c r="J92" s="23"/>
      <c r="K92" s="23"/>
    </row>
    <row r="93" spans="1:11" x14ac:dyDescent="0.2">
      <c r="A93" s="18" t="s">
        <v>139</v>
      </c>
      <c r="B93" s="18"/>
      <c r="C93" s="21"/>
      <c r="D93" s="22"/>
      <c r="E93" s="23"/>
      <c r="F93" s="23"/>
      <c r="G93" s="23"/>
      <c r="H93" s="23"/>
      <c r="I93" s="23"/>
      <c r="J93" s="23"/>
      <c r="K93" s="23"/>
    </row>
    <row r="94" spans="1:11" x14ac:dyDescent="0.2">
      <c r="A94" s="18">
        <v>5</v>
      </c>
      <c r="B94" s="18" t="s">
        <v>134</v>
      </c>
      <c r="C94" s="21">
        <v>1</v>
      </c>
      <c r="D94" s="22" t="s">
        <v>4</v>
      </c>
      <c r="E94" s="23">
        <v>0.14436788156082089</v>
      </c>
      <c r="F94" s="23">
        <v>0.21366886270228858</v>
      </c>
      <c r="G94" s="23"/>
      <c r="H94" s="23">
        <v>0.19809333878705543</v>
      </c>
      <c r="I94" s="23">
        <v>6.6783731872578078E-2</v>
      </c>
      <c r="J94" s="23"/>
      <c r="K94" s="23"/>
    </row>
    <row r="95" spans="1:11" x14ac:dyDescent="0.2">
      <c r="A95" s="18">
        <v>1</v>
      </c>
      <c r="B95" s="18" t="s">
        <v>134</v>
      </c>
      <c r="C95" s="21">
        <v>1</v>
      </c>
      <c r="D95" s="22" t="s">
        <v>127</v>
      </c>
      <c r="E95" s="23">
        <v>3.4799941075200194E-2</v>
      </c>
      <c r="F95" s="23">
        <v>0.2534111754163601</v>
      </c>
      <c r="G95" s="23"/>
      <c r="H95" s="23">
        <v>0.12662399576349612</v>
      </c>
      <c r="I95" s="23">
        <v>6.1256593275071825E-2</v>
      </c>
      <c r="J95" s="23"/>
      <c r="K95" s="23"/>
    </row>
    <row r="96" spans="1:11" x14ac:dyDescent="0.2">
      <c r="A96" s="18">
        <v>1</v>
      </c>
      <c r="B96" s="18" t="s">
        <v>134</v>
      </c>
      <c r="C96" s="21">
        <v>1</v>
      </c>
      <c r="D96" s="22" t="s">
        <v>128</v>
      </c>
      <c r="E96" s="23">
        <v>0.29677827302302812</v>
      </c>
      <c r="F96" s="23">
        <v>0.29360666862335927</v>
      </c>
      <c r="G96" s="23"/>
      <c r="H96" s="23">
        <v>0.32963036752566227</v>
      </c>
      <c r="I96" s="23">
        <v>0.64838046199613275</v>
      </c>
      <c r="J96" s="23"/>
      <c r="K96" s="23"/>
    </row>
    <row r="97" spans="1:11" x14ac:dyDescent="0.2">
      <c r="A97" s="18">
        <v>1</v>
      </c>
      <c r="B97" s="18" t="s">
        <v>134</v>
      </c>
      <c r="C97" s="21">
        <v>1</v>
      </c>
      <c r="D97" s="22" t="s">
        <v>129</v>
      </c>
      <c r="E97" s="23">
        <v>0.32907653377981</v>
      </c>
      <c r="F97" s="23">
        <v>8.0630292829664191E-2</v>
      </c>
      <c r="G97" s="23"/>
      <c r="H97" s="23">
        <v>0.23502470404595976</v>
      </c>
      <c r="I97" s="23">
        <v>0.15438344292595993</v>
      </c>
      <c r="J97" s="23"/>
      <c r="K97" s="23"/>
    </row>
    <row r="98" spans="1:11" x14ac:dyDescent="0.2">
      <c r="A98" s="18">
        <v>1</v>
      </c>
      <c r="B98" s="18" t="s">
        <v>134</v>
      </c>
      <c r="C98" s="24">
        <v>1</v>
      </c>
      <c r="D98" s="22" t="s">
        <v>130</v>
      </c>
      <c r="E98" s="23">
        <v>0.19497737056114078</v>
      </c>
      <c r="F98" s="23">
        <v>0.15868300042832778</v>
      </c>
      <c r="G98" s="23"/>
      <c r="H98" s="23">
        <v>0.11062759387782636</v>
      </c>
      <c r="I98" s="23">
        <v>6.9195769930257514E-2</v>
      </c>
      <c r="J98" s="23"/>
      <c r="K98" s="23"/>
    </row>
    <row r="99" spans="1:11" x14ac:dyDescent="0.2">
      <c r="A99" s="18">
        <v>1</v>
      </c>
      <c r="B99" s="18" t="s">
        <v>134</v>
      </c>
      <c r="C99" s="21">
        <v>2</v>
      </c>
      <c r="D99" s="22" t="s">
        <v>4</v>
      </c>
      <c r="E99" s="23">
        <v>0.30137136616105614</v>
      </c>
      <c r="F99" s="23">
        <v>0.16869723965606326</v>
      </c>
      <c r="G99" s="23"/>
      <c r="H99" s="23">
        <v>0.25464904192853627</v>
      </c>
      <c r="I99" s="23">
        <v>3.4353035582594095E-2</v>
      </c>
      <c r="J99" s="23"/>
      <c r="K99" s="23"/>
    </row>
    <row r="100" spans="1:11" x14ac:dyDescent="0.2">
      <c r="A100" s="18">
        <v>1</v>
      </c>
      <c r="B100" s="18" t="s">
        <v>134</v>
      </c>
      <c r="C100" s="21">
        <v>2</v>
      </c>
      <c r="D100" s="22" t="s">
        <v>127</v>
      </c>
      <c r="E100" s="23">
        <v>1.9363081725878136E-2</v>
      </c>
      <c r="F100" s="23">
        <v>0.19787651550281063</v>
      </c>
      <c r="G100" s="23"/>
      <c r="H100" s="23">
        <v>0.40432023109454057</v>
      </c>
      <c r="I100" s="23">
        <v>0</v>
      </c>
      <c r="J100" s="23"/>
      <c r="K100" s="23"/>
    </row>
    <row r="101" spans="1:11" x14ac:dyDescent="0.2">
      <c r="A101" s="18">
        <v>1</v>
      </c>
      <c r="B101" s="18" t="s">
        <v>134</v>
      </c>
      <c r="C101" s="21">
        <v>2</v>
      </c>
      <c r="D101" s="22" t="s">
        <v>128</v>
      </c>
      <c r="E101" s="23">
        <v>0.30390702581989937</v>
      </c>
      <c r="F101" s="23">
        <v>0.41873091450066841</v>
      </c>
      <c r="G101" s="23"/>
      <c r="H101" s="23">
        <v>0.23494805921793055</v>
      </c>
      <c r="I101" s="23">
        <v>0.96564696441740583</v>
      </c>
      <c r="J101" s="23"/>
      <c r="K101" s="23"/>
    </row>
    <row r="102" spans="1:11" x14ac:dyDescent="0.2">
      <c r="A102" s="18">
        <v>1</v>
      </c>
      <c r="B102" s="18" t="s">
        <v>134</v>
      </c>
      <c r="C102" s="21">
        <v>2</v>
      </c>
      <c r="D102" s="22" t="s">
        <v>129</v>
      </c>
      <c r="E102" s="23">
        <v>0.23030285709991546</v>
      </c>
      <c r="F102" s="23">
        <v>0.21469533034045771</v>
      </c>
      <c r="G102" s="23"/>
      <c r="H102" s="23">
        <v>8.154327225963294E-2</v>
      </c>
      <c r="I102" s="23">
        <v>0</v>
      </c>
      <c r="J102" s="23"/>
      <c r="K102" s="23"/>
    </row>
    <row r="103" spans="1:11" x14ac:dyDescent="0.2">
      <c r="A103" s="18">
        <v>1</v>
      </c>
      <c r="B103" s="18" t="s">
        <v>134</v>
      </c>
      <c r="C103" s="24">
        <v>2</v>
      </c>
      <c r="D103" s="22" t="s">
        <v>130</v>
      </c>
      <c r="E103" s="23">
        <v>0.14505566919325083</v>
      </c>
      <c r="F103" s="23">
        <v>0</v>
      </c>
      <c r="G103" s="23"/>
      <c r="H103" s="23">
        <v>2.4539395499359688E-2</v>
      </c>
      <c r="I103" s="23">
        <v>0</v>
      </c>
      <c r="J103" s="23"/>
      <c r="K103" s="23"/>
    </row>
    <row r="104" spans="1:11" x14ac:dyDescent="0.2">
      <c r="A104" s="18">
        <v>1</v>
      </c>
      <c r="B104" s="18" t="s">
        <v>134</v>
      </c>
      <c r="C104" s="21">
        <v>3</v>
      </c>
      <c r="D104" s="22" t="s">
        <v>4</v>
      </c>
      <c r="E104" s="23">
        <v>0.37115370939342635</v>
      </c>
      <c r="F104" s="23">
        <v>0.16249398837240495</v>
      </c>
      <c r="G104" s="23"/>
      <c r="H104" s="23">
        <v>7.2817788636314731E-2</v>
      </c>
      <c r="I104" s="23">
        <v>0</v>
      </c>
      <c r="J104" s="23"/>
      <c r="K104" s="23"/>
    </row>
    <row r="105" spans="1:11" x14ac:dyDescent="0.2">
      <c r="A105" s="18">
        <v>1</v>
      </c>
      <c r="B105" s="18" t="s">
        <v>134</v>
      </c>
      <c r="C105" s="21">
        <v>3</v>
      </c>
      <c r="D105" s="22" t="s">
        <v>127</v>
      </c>
      <c r="E105" s="23">
        <v>1.7477710745921297E-2</v>
      </c>
      <c r="F105" s="23">
        <v>0.58376471738249125</v>
      </c>
      <c r="G105" s="23"/>
      <c r="H105" s="23">
        <v>0.20992136461255417</v>
      </c>
      <c r="I105" s="23">
        <v>0</v>
      </c>
      <c r="J105" s="23"/>
      <c r="K105" s="23"/>
    </row>
    <row r="106" spans="1:11" x14ac:dyDescent="0.2">
      <c r="A106" s="18">
        <v>1</v>
      </c>
      <c r="B106" s="18" t="s">
        <v>134</v>
      </c>
      <c r="C106" s="21">
        <v>3</v>
      </c>
      <c r="D106" s="22" t="s">
        <v>128</v>
      </c>
      <c r="E106" s="23">
        <v>0.35028048071152579</v>
      </c>
      <c r="F106" s="23">
        <v>0.17905763601752087</v>
      </c>
      <c r="G106" s="23"/>
      <c r="H106" s="23">
        <v>0.64253399232913733</v>
      </c>
      <c r="I106" s="23">
        <v>1</v>
      </c>
      <c r="J106" s="23"/>
      <c r="K106" s="23"/>
    </row>
    <row r="107" spans="1:11" x14ac:dyDescent="0.2">
      <c r="A107" s="18">
        <v>1</v>
      </c>
      <c r="B107" s="18" t="s">
        <v>134</v>
      </c>
      <c r="C107" s="21">
        <v>3</v>
      </c>
      <c r="D107" s="22" t="s">
        <v>129</v>
      </c>
      <c r="E107" s="23">
        <v>0.179245149908939</v>
      </c>
      <c r="F107" s="23">
        <v>4.7646990018936138E-2</v>
      </c>
      <c r="G107" s="23"/>
      <c r="H107" s="23">
        <v>3.8656643082032982E-2</v>
      </c>
      <c r="I107" s="23">
        <v>0</v>
      </c>
      <c r="J107" s="23"/>
      <c r="K107" s="23"/>
    </row>
    <row r="108" spans="1:11" x14ac:dyDescent="0.2">
      <c r="A108" s="18">
        <v>1</v>
      </c>
      <c r="B108" s="18" t="s">
        <v>134</v>
      </c>
      <c r="C108" s="24">
        <v>3</v>
      </c>
      <c r="D108" s="22" t="s">
        <v>130</v>
      </c>
      <c r="E108" s="23">
        <v>8.1842949240187507E-2</v>
      </c>
      <c r="F108" s="23">
        <v>2.7036668208646829E-2</v>
      </c>
      <c r="G108" s="23"/>
      <c r="H108" s="23">
        <v>3.6070211339960773E-2</v>
      </c>
      <c r="I108" s="23">
        <v>0</v>
      </c>
      <c r="J108" s="23"/>
      <c r="K108" s="23"/>
    </row>
    <row r="109" spans="1:11" x14ac:dyDescent="0.2">
      <c r="A109" s="18">
        <v>1</v>
      </c>
      <c r="B109" s="18" t="s">
        <v>134</v>
      </c>
      <c r="C109" s="21">
        <v>4</v>
      </c>
      <c r="D109" s="22" t="s">
        <v>4</v>
      </c>
      <c r="E109" s="23">
        <v>0.44923225394580246</v>
      </c>
      <c r="F109" s="23">
        <v>0.35495274115578601</v>
      </c>
      <c r="G109" s="23"/>
      <c r="H109" s="23">
        <v>0</v>
      </c>
      <c r="I109" s="23">
        <v>0</v>
      </c>
      <c r="J109" s="23"/>
      <c r="K109" s="23"/>
    </row>
    <row r="110" spans="1:11" x14ac:dyDescent="0.2">
      <c r="A110" s="18">
        <v>1</v>
      </c>
      <c r="B110" s="18" t="s">
        <v>134</v>
      </c>
      <c r="C110" s="21">
        <v>4</v>
      </c>
      <c r="D110" s="22" t="s">
        <v>127</v>
      </c>
      <c r="E110" s="23">
        <v>2.8530448168802753E-2</v>
      </c>
      <c r="F110" s="23">
        <v>0.31105930139987653</v>
      </c>
      <c r="G110" s="23"/>
      <c r="H110" s="23">
        <v>0</v>
      </c>
      <c r="I110" s="23">
        <v>0</v>
      </c>
      <c r="J110" s="23"/>
      <c r="K110" s="23"/>
    </row>
    <row r="111" spans="1:11" x14ac:dyDescent="0.2">
      <c r="A111" s="18">
        <v>1</v>
      </c>
      <c r="B111" s="18" t="s">
        <v>134</v>
      </c>
      <c r="C111" s="21">
        <v>4</v>
      </c>
      <c r="D111" s="22" t="s">
        <v>128</v>
      </c>
      <c r="E111" s="23">
        <v>0.3509786783947918</v>
      </c>
      <c r="F111" s="23">
        <v>0.26620734013766406</v>
      </c>
      <c r="G111" s="23"/>
      <c r="H111" s="23">
        <v>1</v>
      </c>
      <c r="I111" s="23">
        <v>1</v>
      </c>
      <c r="J111" s="23"/>
      <c r="K111" s="23"/>
    </row>
    <row r="112" spans="1:11" x14ac:dyDescent="0.2">
      <c r="A112" s="18">
        <v>1</v>
      </c>
      <c r="B112" s="18" t="s">
        <v>134</v>
      </c>
      <c r="C112" s="21">
        <v>4</v>
      </c>
      <c r="D112" s="22" t="s">
        <v>129</v>
      </c>
      <c r="E112" s="23">
        <v>8.7803527248500365E-2</v>
      </c>
      <c r="F112" s="23">
        <v>6.2712915316606638E-2</v>
      </c>
      <c r="G112" s="23"/>
      <c r="H112" s="23">
        <v>0</v>
      </c>
      <c r="I112" s="23">
        <v>0</v>
      </c>
      <c r="J112" s="23"/>
      <c r="K112" s="23"/>
    </row>
    <row r="113" spans="1:11" x14ac:dyDescent="0.2">
      <c r="A113" s="18">
        <v>1</v>
      </c>
      <c r="B113" s="18" t="s">
        <v>134</v>
      </c>
      <c r="C113" s="26">
        <v>4</v>
      </c>
      <c r="D113" s="27" t="s">
        <v>130</v>
      </c>
      <c r="E113" s="23">
        <v>8.3455092242102638E-2</v>
      </c>
      <c r="F113" s="23">
        <v>5.0677019900666493E-3</v>
      </c>
      <c r="G113" s="23"/>
      <c r="H113" s="23">
        <v>0</v>
      </c>
      <c r="I113" s="23">
        <v>0</v>
      </c>
      <c r="J113" s="23"/>
      <c r="K113" s="2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9136-F765-4053-9410-8FD2D37B88CB}">
  <dimension ref="A1:K101"/>
  <sheetViews>
    <sheetView zoomScale="80" zoomScaleNormal="80" workbookViewId="0">
      <selection activeCell="J19" sqref="J19"/>
    </sheetView>
  </sheetViews>
  <sheetFormatPr baseColWidth="10" defaultColWidth="8.83203125" defaultRowHeight="15" x14ac:dyDescent="0.2"/>
  <cols>
    <col min="1" max="1" width="29.5" bestFit="1" customWidth="1"/>
    <col min="10" max="10" width="21.1640625" bestFit="1" customWidth="1"/>
  </cols>
  <sheetData>
    <row r="1" spans="1:11" x14ac:dyDescent="0.2">
      <c r="A1" t="s">
        <v>15</v>
      </c>
    </row>
    <row r="2" spans="1:11" x14ac:dyDescent="0.2">
      <c r="A2" t="s">
        <v>16</v>
      </c>
    </row>
    <row r="3" spans="1:11" x14ac:dyDescent="0.2">
      <c r="A3" t="s">
        <v>17</v>
      </c>
      <c r="G3" t="s">
        <v>38</v>
      </c>
    </row>
    <row r="4" spans="1:11" x14ac:dyDescent="0.2">
      <c r="A4" t="s">
        <v>53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 spans="1:11" x14ac:dyDescent="0.2">
      <c r="A5" t="s">
        <v>18</v>
      </c>
      <c r="F5">
        <v>1</v>
      </c>
      <c r="G5" t="s">
        <v>44</v>
      </c>
      <c r="H5" t="s">
        <v>45</v>
      </c>
      <c r="I5">
        <v>0</v>
      </c>
      <c r="J5">
        <v>1.6457940880621601E-2</v>
      </c>
      <c r="K5">
        <v>7.6407298685641403E-2</v>
      </c>
    </row>
    <row r="6" spans="1:11" x14ac:dyDescent="0.2">
      <c r="A6" t="s">
        <v>54</v>
      </c>
      <c r="F6">
        <v>2</v>
      </c>
      <c r="G6" t="s">
        <v>44</v>
      </c>
      <c r="H6" t="s">
        <v>46</v>
      </c>
      <c r="I6">
        <v>0</v>
      </c>
      <c r="J6">
        <v>0.121579668422631</v>
      </c>
      <c r="K6">
        <v>0.113919713004644</v>
      </c>
    </row>
    <row r="7" spans="1:11" x14ac:dyDescent="0.2">
      <c r="A7" t="s">
        <v>19</v>
      </c>
      <c r="F7">
        <v>3</v>
      </c>
      <c r="G7" t="s">
        <v>44</v>
      </c>
      <c r="H7" t="s">
        <v>47</v>
      </c>
      <c r="I7">
        <v>0</v>
      </c>
      <c r="J7">
        <v>-0.14109644808521499</v>
      </c>
      <c r="K7">
        <v>0.13797581443913101</v>
      </c>
    </row>
    <row r="8" spans="1:11" x14ac:dyDescent="0.2">
      <c r="A8" t="s">
        <v>17</v>
      </c>
      <c r="F8">
        <v>4</v>
      </c>
      <c r="G8" s="2" t="s">
        <v>44</v>
      </c>
      <c r="H8" s="2" t="s">
        <v>48</v>
      </c>
      <c r="I8" s="2">
        <v>0</v>
      </c>
      <c r="J8" s="5">
        <v>13.6300018645076</v>
      </c>
      <c r="K8" s="2">
        <v>5.1137040376980601E-2</v>
      </c>
    </row>
    <row r="9" spans="1:11" x14ac:dyDescent="0.2">
      <c r="A9" t="s">
        <v>55</v>
      </c>
      <c r="F9">
        <v>5</v>
      </c>
      <c r="G9" t="s">
        <v>49</v>
      </c>
      <c r="H9" t="s">
        <v>45</v>
      </c>
      <c r="I9">
        <v>0</v>
      </c>
      <c r="J9">
        <v>-4.9598929922768001E-2</v>
      </c>
      <c r="K9">
        <v>-1.5833933420261601E-2</v>
      </c>
    </row>
    <row r="10" spans="1:11" x14ac:dyDescent="0.2">
      <c r="A10" t="s">
        <v>18</v>
      </c>
      <c r="F10">
        <v>6</v>
      </c>
      <c r="G10" t="s">
        <v>49</v>
      </c>
      <c r="H10" t="s">
        <v>46</v>
      </c>
      <c r="I10">
        <v>0</v>
      </c>
      <c r="J10">
        <v>0.10518557342365201</v>
      </c>
      <c r="K10">
        <v>6.0475967899805499E-2</v>
      </c>
    </row>
    <row r="11" spans="1:11" x14ac:dyDescent="0.2">
      <c r="A11" t="s">
        <v>56</v>
      </c>
      <c r="F11">
        <v>7</v>
      </c>
      <c r="G11" t="s">
        <v>49</v>
      </c>
      <c r="H11" t="s">
        <v>47</v>
      </c>
      <c r="I11">
        <v>0</v>
      </c>
      <c r="J11">
        <v>6.4276814601980398E-2</v>
      </c>
      <c r="K11">
        <v>3.7043963280021297E-2</v>
      </c>
    </row>
    <row r="12" spans="1:11" x14ac:dyDescent="0.2">
      <c r="A12" t="s">
        <v>20</v>
      </c>
      <c r="F12">
        <v>8</v>
      </c>
      <c r="G12" s="2" t="s">
        <v>49</v>
      </c>
      <c r="H12" s="2" t="s">
        <v>48</v>
      </c>
      <c r="I12" s="2">
        <v>0</v>
      </c>
      <c r="J12" s="2">
        <v>-21.535456802415901</v>
      </c>
      <c r="K12" s="2">
        <v>7.3506235219177998E-2</v>
      </c>
    </row>
    <row r="13" spans="1:11" x14ac:dyDescent="0.2">
      <c r="A13" t="s">
        <v>17</v>
      </c>
      <c r="F13">
        <v>9</v>
      </c>
      <c r="G13" t="s">
        <v>50</v>
      </c>
      <c r="H13" t="s">
        <v>45</v>
      </c>
      <c r="I13">
        <v>0</v>
      </c>
      <c r="J13">
        <v>7.8533572047629098E-3</v>
      </c>
      <c r="K13">
        <v>-3.12766135928116E-2</v>
      </c>
    </row>
    <row r="14" spans="1:11" x14ac:dyDescent="0.2">
      <c r="A14" t="s">
        <v>57</v>
      </c>
      <c r="F14">
        <v>10</v>
      </c>
      <c r="G14" t="s">
        <v>50</v>
      </c>
      <c r="H14" t="s">
        <v>46</v>
      </c>
      <c r="I14">
        <v>0</v>
      </c>
      <c r="J14">
        <v>3.05988162537227E-2</v>
      </c>
      <c r="K14">
        <v>7.5497183897069199E-3</v>
      </c>
    </row>
    <row r="15" spans="1:11" x14ac:dyDescent="0.2">
      <c r="A15" t="s">
        <v>18</v>
      </c>
      <c r="F15">
        <v>11</v>
      </c>
      <c r="G15" t="s">
        <v>50</v>
      </c>
      <c r="H15" t="s">
        <v>47</v>
      </c>
      <c r="I15">
        <v>0</v>
      </c>
      <c r="J15">
        <v>-7.1993926082327395E-2</v>
      </c>
      <c r="K15">
        <v>-0.14534203293315301</v>
      </c>
    </row>
    <row r="16" spans="1:11" x14ac:dyDescent="0.2">
      <c r="A16" t="s">
        <v>58</v>
      </c>
      <c r="F16">
        <v>12</v>
      </c>
      <c r="G16" s="2" t="s">
        <v>50</v>
      </c>
      <c r="H16" s="2" t="s">
        <v>48</v>
      </c>
      <c r="I16" s="2">
        <v>0</v>
      </c>
      <c r="J16" s="2">
        <v>28.3948386160354</v>
      </c>
      <c r="K16" s="2">
        <v>-9.5190138146017303E-2</v>
      </c>
    </row>
    <row r="17" spans="1:11" x14ac:dyDescent="0.2">
      <c r="A17" t="s">
        <v>21</v>
      </c>
      <c r="F17">
        <v>13</v>
      </c>
      <c r="G17" t="s">
        <v>51</v>
      </c>
      <c r="H17" t="s">
        <v>45</v>
      </c>
      <c r="I17">
        <v>0</v>
      </c>
      <c r="J17">
        <v>-2.6854085846415299E-2</v>
      </c>
      <c r="K17">
        <v>-0.14534203293315301</v>
      </c>
    </row>
    <row r="18" spans="1:11" x14ac:dyDescent="0.2">
      <c r="A18" t="s">
        <v>17</v>
      </c>
      <c r="F18">
        <v>14</v>
      </c>
      <c r="G18" t="s">
        <v>51</v>
      </c>
      <c r="H18" t="s">
        <v>46</v>
      </c>
      <c r="I18">
        <v>0</v>
      </c>
      <c r="J18">
        <v>0.19487002476429299</v>
      </c>
      <c r="K18">
        <v>0.21018453320539099</v>
      </c>
    </row>
    <row r="19" spans="1:11" x14ac:dyDescent="0.2">
      <c r="A19" t="s">
        <v>59</v>
      </c>
      <c r="F19">
        <v>15</v>
      </c>
      <c r="G19" t="s">
        <v>51</v>
      </c>
      <c r="H19" t="s">
        <v>47</v>
      </c>
      <c r="I19">
        <v>0</v>
      </c>
      <c r="J19">
        <v>6.2526530032154595E-2</v>
      </c>
      <c r="K19">
        <v>-0.11696395002573</v>
      </c>
    </row>
    <row r="20" spans="1:11" x14ac:dyDescent="0.2">
      <c r="A20" t="s">
        <v>18</v>
      </c>
      <c r="F20">
        <v>16</v>
      </c>
      <c r="G20" s="2" t="s">
        <v>51</v>
      </c>
      <c r="H20" s="2" t="s">
        <v>48</v>
      </c>
      <c r="I20" s="2">
        <v>0</v>
      </c>
      <c r="J20" s="2">
        <v>-3.43735492704874</v>
      </c>
      <c r="K20" s="2">
        <v>-8.3448499651331692E-3</v>
      </c>
    </row>
    <row r="21" spans="1:11" x14ac:dyDescent="0.2">
      <c r="A21" t="s">
        <v>60</v>
      </c>
      <c r="F21">
        <v>17</v>
      </c>
      <c r="G21" t="s">
        <v>52</v>
      </c>
      <c r="H21" t="s">
        <v>45</v>
      </c>
      <c r="I21">
        <v>0</v>
      </c>
      <c r="J21">
        <v>-1.9101930420794E-2</v>
      </c>
      <c r="K21">
        <v>-5.0868071633361898E-2</v>
      </c>
    </row>
    <row r="22" spans="1:11" x14ac:dyDescent="0.2">
      <c r="A22" t="s">
        <v>22</v>
      </c>
      <c r="F22">
        <v>18</v>
      </c>
      <c r="G22" t="s">
        <v>52</v>
      </c>
      <c r="H22" t="s">
        <v>46</v>
      </c>
      <c r="I22">
        <v>0</v>
      </c>
      <c r="J22">
        <v>0.2214089526379</v>
      </c>
      <c r="K22">
        <v>-6.6699397730540705E-2</v>
      </c>
    </row>
    <row r="23" spans="1:11" x14ac:dyDescent="0.2">
      <c r="A23" t="s">
        <v>17</v>
      </c>
      <c r="F23">
        <v>19</v>
      </c>
      <c r="G23" t="s">
        <v>52</v>
      </c>
      <c r="H23" t="s">
        <v>47</v>
      </c>
      <c r="I23">
        <v>0</v>
      </c>
      <c r="J23">
        <v>0.58393665821391205</v>
      </c>
      <c r="K23">
        <v>-7.60307262204169E-2</v>
      </c>
    </row>
    <row r="24" spans="1:11" x14ac:dyDescent="0.2">
      <c r="A24" t="s">
        <v>61</v>
      </c>
      <c r="F24">
        <v>20</v>
      </c>
      <c r="G24" t="s">
        <v>52</v>
      </c>
      <c r="H24" t="s">
        <v>48</v>
      </c>
      <c r="I24">
        <v>0</v>
      </c>
      <c r="J24">
        <v>21.070991985124301</v>
      </c>
      <c r="K24">
        <v>0.29357145640850701</v>
      </c>
    </row>
    <row r="25" spans="1:11" x14ac:dyDescent="0.2">
      <c r="A25" t="s">
        <v>18</v>
      </c>
    </row>
    <row r="26" spans="1:11" x14ac:dyDescent="0.2">
      <c r="A26" t="s">
        <v>62</v>
      </c>
    </row>
    <row r="27" spans="1:11" x14ac:dyDescent="0.2">
      <c r="A27" t="s">
        <v>23</v>
      </c>
    </row>
    <row r="28" spans="1:11" x14ac:dyDescent="0.2">
      <c r="A28" t="s">
        <v>17</v>
      </c>
    </row>
    <row r="29" spans="1:11" x14ac:dyDescent="0.2">
      <c r="A29" t="s">
        <v>63</v>
      </c>
    </row>
    <row r="30" spans="1:11" x14ac:dyDescent="0.2">
      <c r="A30" t="s">
        <v>18</v>
      </c>
    </row>
    <row r="31" spans="1:11" x14ac:dyDescent="0.2">
      <c r="A31" t="s">
        <v>64</v>
      </c>
    </row>
    <row r="32" spans="1:11" x14ac:dyDescent="0.2">
      <c r="A32" t="s">
        <v>24</v>
      </c>
    </row>
    <row r="33" spans="1:1" x14ac:dyDescent="0.2">
      <c r="A33" t="s">
        <v>17</v>
      </c>
    </row>
    <row r="34" spans="1:1" x14ac:dyDescent="0.2">
      <c r="A34" t="s">
        <v>65</v>
      </c>
    </row>
    <row r="35" spans="1:1" x14ac:dyDescent="0.2">
      <c r="A35" t="s">
        <v>18</v>
      </c>
    </row>
    <row r="36" spans="1:1" x14ac:dyDescent="0.2">
      <c r="A36" t="s">
        <v>66</v>
      </c>
    </row>
    <row r="37" spans="1:1" x14ac:dyDescent="0.2">
      <c r="A37" t="s">
        <v>25</v>
      </c>
    </row>
    <row r="38" spans="1:1" x14ac:dyDescent="0.2">
      <c r="A38" t="s">
        <v>17</v>
      </c>
    </row>
    <row r="39" spans="1:1" x14ac:dyDescent="0.2">
      <c r="A39" t="s">
        <v>67</v>
      </c>
    </row>
    <row r="40" spans="1:1" x14ac:dyDescent="0.2">
      <c r="A40" t="s">
        <v>18</v>
      </c>
    </row>
    <row r="41" spans="1:1" x14ac:dyDescent="0.2">
      <c r="A41" t="s">
        <v>68</v>
      </c>
    </row>
    <row r="42" spans="1:1" x14ac:dyDescent="0.2">
      <c r="A42" t="s">
        <v>26</v>
      </c>
    </row>
    <row r="43" spans="1:1" x14ac:dyDescent="0.2">
      <c r="A43" t="s">
        <v>17</v>
      </c>
    </row>
    <row r="44" spans="1:1" x14ac:dyDescent="0.2">
      <c r="A44" t="s">
        <v>69</v>
      </c>
    </row>
    <row r="45" spans="1:1" x14ac:dyDescent="0.2">
      <c r="A45" t="s">
        <v>18</v>
      </c>
    </row>
    <row r="46" spans="1:1" x14ac:dyDescent="0.2">
      <c r="A46" t="s">
        <v>70</v>
      </c>
    </row>
    <row r="47" spans="1:1" x14ac:dyDescent="0.2">
      <c r="A47" t="s">
        <v>27</v>
      </c>
    </row>
    <row r="48" spans="1:1" x14ac:dyDescent="0.2">
      <c r="A48" t="s">
        <v>17</v>
      </c>
    </row>
    <row r="49" spans="1:1" x14ac:dyDescent="0.2">
      <c r="A49" t="s">
        <v>71</v>
      </c>
    </row>
    <row r="50" spans="1:1" x14ac:dyDescent="0.2">
      <c r="A50" t="s">
        <v>18</v>
      </c>
    </row>
    <row r="51" spans="1:1" x14ac:dyDescent="0.2">
      <c r="A51" t="s">
        <v>72</v>
      </c>
    </row>
    <row r="52" spans="1:1" x14ac:dyDescent="0.2">
      <c r="A52" t="s">
        <v>28</v>
      </c>
    </row>
    <row r="53" spans="1:1" x14ac:dyDescent="0.2">
      <c r="A53" t="s">
        <v>17</v>
      </c>
    </row>
    <row r="54" spans="1:1" x14ac:dyDescent="0.2">
      <c r="A54" t="s">
        <v>73</v>
      </c>
    </row>
    <row r="55" spans="1:1" x14ac:dyDescent="0.2">
      <c r="A55" t="s">
        <v>18</v>
      </c>
    </row>
    <row r="56" spans="1:1" x14ac:dyDescent="0.2">
      <c r="A56" t="s">
        <v>74</v>
      </c>
    </row>
    <row r="57" spans="1:1" x14ac:dyDescent="0.2">
      <c r="A57" t="s">
        <v>29</v>
      </c>
    </row>
    <row r="58" spans="1:1" x14ac:dyDescent="0.2">
      <c r="A58" t="s">
        <v>17</v>
      </c>
    </row>
    <row r="59" spans="1:1" x14ac:dyDescent="0.2">
      <c r="A59" t="s">
        <v>75</v>
      </c>
    </row>
    <row r="60" spans="1:1" x14ac:dyDescent="0.2">
      <c r="A60" t="s">
        <v>18</v>
      </c>
    </row>
    <row r="61" spans="1:1" x14ac:dyDescent="0.2">
      <c r="A61" t="s">
        <v>76</v>
      </c>
    </row>
    <row r="62" spans="1:1" x14ac:dyDescent="0.2">
      <c r="A62" t="s">
        <v>30</v>
      </c>
    </row>
    <row r="63" spans="1:1" x14ac:dyDescent="0.2">
      <c r="A63" t="s">
        <v>17</v>
      </c>
    </row>
    <row r="64" spans="1:1" x14ac:dyDescent="0.2">
      <c r="A64" t="s">
        <v>77</v>
      </c>
    </row>
    <row r="65" spans="1:1" x14ac:dyDescent="0.2">
      <c r="A65" t="s">
        <v>18</v>
      </c>
    </row>
    <row r="66" spans="1:1" x14ac:dyDescent="0.2">
      <c r="A66" t="s">
        <v>78</v>
      </c>
    </row>
    <row r="67" spans="1:1" x14ac:dyDescent="0.2">
      <c r="A67" t="s">
        <v>31</v>
      </c>
    </row>
    <row r="68" spans="1:1" x14ac:dyDescent="0.2">
      <c r="A68" t="s">
        <v>17</v>
      </c>
    </row>
    <row r="69" spans="1:1" x14ac:dyDescent="0.2">
      <c r="A69" t="s">
        <v>79</v>
      </c>
    </row>
    <row r="70" spans="1:1" x14ac:dyDescent="0.2">
      <c r="A70" t="s">
        <v>18</v>
      </c>
    </row>
    <row r="71" spans="1:1" x14ac:dyDescent="0.2">
      <c r="A71" t="s">
        <v>80</v>
      </c>
    </row>
    <row r="72" spans="1:1" x14ac:dyDescent="0.2">
      <c r="A72" t="s">
        <v>32</v>
      </c>
    </row>
    <row r="73" spans="1:1" x14ac:dyDescent="0.2">
      <c r="A73" t="s">
        <v>17</v>
      </c>
    </row>
    <row r="74" spans="1:1" x14ac:dyDescent="0.2">
      <c r="A74" t="s">
        <v>81</v>
      </c>
    </row>
    <row r="75" spans="1:1" x14ac:dyDescent="0.2">
      <c r="A75" t="s">
        <v>18</v>
      </c>
    </row>
    <row r="76" spans="1:1" x14ac:dyDescent="0.2">
      <c r="A76" t="s">
        <v>82</v>
      </c>
    </row>
    <row r="77" spans="1:1" x14ac:dyDescent="0.2">
      <c r="A77" t="s">
        <v>33</v>
      </c>
    </row>
    <row r="78" spans="1:1" x14ac:dyDescent="0.2">
      <c r="A78" t="s">
        <v>17</v>
      </c>
    </row>
    <row r="79" spans="1:1" x14ac:dyDescent="0.2">
      <c r="A79" t="s">
        <v>83</v>
      </c>
    </row>
    <row r="80" spans="1:1" x14ac:dyDescent="0.2">
      <c r="A80" t="s">
        <v>18</v>
      </c>
    </row>
    <row r="81" spans="1:1" x14ac:dyDescent="0.2">
      <c r="A81" t="s">
        <v>84</v>
      </c>
    </row>
    <row r="82" spans="1:1" x14ac:dyDescent="0.2">
      <c r="A82" t="s">
        <v>34</v>
      </c>
    </row>
    <row r="83" spans="1:1" x14ac:dyDescent="0.2">
      <c r="A83" t="s">
        <v>17</v>
      </c>
    </row>
    <row r="84" spans="1:1" x14ac:dyDescent="0.2">
      <c r="A84" t="s">
        <v>85</v>
      </c>
    </row>
    <row r="85" spans="1:1" x14ac:dyDescent="0.2">
      <c r="A85" t="s">
        <v>18</v>
      </c>
    </row>
    <row r="86" spans="1:1" x14ac:dyDescent="0.2">
      <c r="A86" t="s">
        <v>86</v>
      </c>
    </row>
    <row r="87" spans="1:1" x14ac:dyDescent="0.2">
      <c r="A87" t="s">
        <v>35</v>
      </c>
    </row>
    <row r="88" spans="1:1" x14ac:dyDescent="0.2">
      <c r="A88" t="s">
        <v>17</v>
      </c>
    </row>
    <row r="89" spans="1:1" x14ac:dyDescent="0.2">
      <c r="A89" t="s">
        <v>87</v>
      </c>
    </row>
    <row r="90" spans="1:1" x14ac:dyDescent="0.2">
      <c r="A90" t="s">
        <v>18</v>
      </c>
    </row>
    <row r="91" spans="1:1" x14ac:dyDescent="0.2">
      <c r="A91" t="s">
        <v>88</v>
      </c>
    </row>
    <row r="92" spans="1:1" x14ac:dyDescent="0.2">
      <c r="A92" t="s">
        <v>36</v>
      </c>
    </row>
    <row r="93" spans="1:1" x14ac:dyDescent="0.2">
      <c r="A93" t="s">
        <v>17</v>
      </c>
    </row>
    <row r="94" spans="1:1" x14ac:dyDescent="0.2">
      <c r="A94" t="s">
        <v>89</v>
      </c>
    </row>
    <row r="95" spans="1:1" x14ac:dyDescent="0.2">
      <c r="A95" t="s">
        <v>18</v>
      </c>
    </row>
    <row r="96" spans="1:1" x14ac:dyDescent="0.2">
      <c r="A96" t="s">
        <v>90</v>
      </c>
    </row>
    <row r="97" spans="1:1" x14ac:dyDescent="0.2">
      <c r="A97" t="s">
        <v>37</v>
      </c>
    </row>
    <row r="98" spans="1:1" x14ac:dyDescent="0.2">
      <c r="A98" t="s">
        <v>17</v>
      </c>
    </row>
    <row r="99" spans="1:1" x14ac:dyDescent="0.2">
      <c r="A99" t="s">
        <v>91</v>
      </c>
    </row>
    <row r="100" spans="1:1" x14ac:dyDescent="0.2">
      <c r="A100" t="s">
        <v>18</v>
      </c>
    </row>
    <row r="101" spans="1:1" x14ac:dyDescent="0.2">
      <c r="A1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ASC</vt:lpstr>
      <vt:lpstr>ASC STED</vt:lpstr>
      <vt:lpstr>ASC tele calc</vt:lpstr>
      <vt:lpstr>movements </vt:lpstr>
      <vt:lpstr>script ASC targets</vt:lpstr>
      <vt:lpstr>script ASC STED</vt:lpstr>
      <vt:lpstr>ASC soc rec</vt:lpstr>
      <vt:lpstr>ASC_outputs</vt:lpstr>
      <vt:lpstr>ASC_outputs_sted</vt:lpstr>
      <vt:lpstr>ASC_outputs_sted (19-07)</vt:lpstr>
      <vt:lpstr>Blad3</vt:lpstr>
      <vt:lpstr>calc_tele__copy</vt:lpstr>
      <vt:lpstr>ODmatrix</vt:lpstr>
      <vt:lpstr>OD</vt:lpstr>
      <vt:lpstr>distribution_urban</vt:lpstr>
      <vt:lpstr>regionalisatie parameters</vt:lpstr>
    </vt:vector>
  </TitlesOfParts>
  <Company>Ventana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</dc:creator>
  <cp:lastModifiedBy>Thomas van Tol</cp:lastModifiedBy>
  <dcterms:created xsi:type="dcterms:W3CDTF">2011-03-15T19:45:00Z</dcterms:created>
  <dcterms:modified xsi:type="dcterms:W3CDTF">2022-08-18T14:21:41Z</dcterms:modified>
</cp:coreProperties>
</file>