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thomas\Documents\MSc TIL\Afstuderen\EMAWB\thesis project\model\"/>
    </mc:Choice>
  </mc:AlternateContent>
  <xr:revisionPtr revIDLastSave="0" documentId="13_ncr:1_{1A36B1A9-3981-46E6-BA50-C9DEB605AFD4}" xr6:coauthVersionLast="47" xr6:coauthVersionMax="47" xr10:uidLastSave="{00000000-0000-0000-0000-000000000000}"/>
  <bookViews>
    <workbookView xWindow="31337" yWindow="6969" windowWidth="21506" windowHeight="15942" firstSheet="2" activeTab="9" xr2:uid="{00000000-000D-0000-FFFF-FFFF00000000}"/>
  </bookViews>
  <sheets>
    <sheet name="input TT STED" sheetId="27" r:id="rId1"/>
    <sheet name="initial trips short" sheetId="5" r:id="rId2"/>
    <sheet name="initial trips middleshort" sheetId="7" r:id="rId3"/>
    <sheet name="initial trips middlelong" sheetId="8" r:id="rId4"/>
    <sheet name="initial trips long" sheetId="9" r:id="rId5"/>
    <sheet name="input B" sheetId="10" r:id="rId6"/>
    <sheet name="input B (Octavius)" sheetId="25" r:id="rId7"/>
    <sheet name="distance distr" sheetId="28" r:id="rId8"/>
    <sheet name="draaiknoppen" sheetId="15" r:id="rId9"/>
    <sheet name="var_car" sheetId="2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2" i="10" l="1"/>
  <c r="C53" i="10"/>
  <c r="C54" i="10"/>
  <c r="C55" i="10"/>
  <c r="C56" i="10"/>
  <c r="C57" i="10"/>
  <c r="C58" i="10"/>
  <c r="C59" i="10"/>
  <c r="C60" i="10"/>
  <c r="C51" i="10"/>
  <c r="S4" i="15" l="1"/>
  <c r="B17" i="10" l="1" a="1"/>
  <c r="B17" i="10" s="1"/>
  <c r="T51" i="27" l="1"/>
  <c r="U51" i="27"/>
  <c r="T52" i="27"/>
  <c r="T53" i="27"/>
  <c r="T54" i="27"/>
  <c r="U56" i="27"/>
  <c r="U57" i="27"/>
  <c r="J6" i="27" l="1"/>
  <c r="J7" i="27"/>
  <c r="J8" i="27"/>
  <c r="J9" i="27"/>
  <c r="J10" i="27"/>
  <c r="J11" i="27"/>
  <c r="J12" i="27"/>
  <c r="J13" i="27"/>
  <c r="J14" i="27"/>
  <c r="J15" i="27"/>
  <c r="J16" i="27"/>
  <c r="J17" i="27"/>
  <c r="J18" i="27"/>
  <c r="J19" i="27"/>
  <c r="J20" i="27"/>
  <c r="J21" i="27"/>
  <c r="J22" i="27"/>
  <c r="J23" i="27"/>
  <c r="J24" i="27"/>
  <c r="J25" i="27"/>
  <c r="AJ6" i="27" l="1"/>
  <c r="AJ7" i="27"/>
  <c r="AJ8" i="27"/>
  <c r="AJ9" i="27"/>
  <c r="AJ10" i="27"/>
  <c r="AJ11" i="27"/>
  <c r="AJ12" i="27"/>
  <c r="AJ13" i="27"/>
  <c r="AJ14" i="27"/>
  <c r="AJ15" i="27"/>
  <c r="AJ16" i="27"/>
  <c r="AJ17" i="27"/>
  <c r="AJ18" i="27"/>
  <c r="AJ19" i="27"/>
  <c r="AJ20" i="27"/>
  <c r="AJ21" i="27"/>
  <c r="AJ22" i="27"/>
  <c r="AJ23" i="27"/>
  <c r="AJ24" i="27"/>
  <c r="AJ25" i="27"/>
  <c r="AI6" i="27"/>
  <c r="AI7" i="27"/>
  <c r="AI8" i="27"/>
  <c r="AI9" i="27"/>
  <c r="AI10" i="27"/>
  <c r="AI11" i="27"/>
  <c r="AI12" i="27"/>
  <c r="AI13" i="27"/>
  <c r="AI14" i="27"/>
  <c r="AI15" i="27"/>
  <c r="AI16" i="27"/>
  <c r="AI17" i="27"/>
  <c r="AI18" i="27"/>
  <c r="AI19" i="27"/>
  <c r="AI20" i="27"/>
  <c r="AI21" i="27"/>
  <c r="AI22" i="27"/>
  <c r="AI23" i="27"/>
  <c r="AI24" i="27"/>
  <c r="AI25" i="27"/>
  <c r="AD7" i="27"/>
  <c r="AD8" i="27"/>
  <c r="AD9" i="27"/>
  <c r="AD10" i="27"/>
  <c r="AD11" i="27"/>
  <c r="AD12" i="27"/>
  <c r="AD13" i="27"/>
  <c r="AD14" i="27"/>
  <c r="AD15" i="27"/>
  <c r="AD16" i="27"/>
  <c r="AD17" i="27"/>
  <c r="AD18" i="27"/>
  <c r="AD19" i="27"/>
  <c r="AD20" i="27"/>
  <c r="AD21" i="27"/>
  <c r="AD22" i="27"/>
  <c r="AD23" i="27"/>
  <c r="AD24" i="27"/>
  <c r="AD25" i="27"/>
  <c r="AD6" i="27"/>
  <c r="AD5" i="27"/>
  <c r="AC6" i="27"/>
  <c r="AC7" i="27"/>
  <c r="AC8" i="27"/>
  <c r="AC9" i="27"/>
  <c r="AC10" i="27"/>
  <c r="AC11" i="27"/>
  <c r="AC12" i="27"/>
  <c r="AC13" i="27"/>
  <c r="AC14" i="27"/>
  <c r="AC15" i="27"/>
  <c r="AC16" i="27"/>
  <c r="AC17" i="27"/>
  <c r="AC18" i="27"/>
  <c r="AC19" i="27"/>
  <c r="AC20" i="27"/>
  <c r="AC21" i="27"/>
  <c r="AC22" i="27"/>
  <c r="AC23" i="27"/>
  <c r="AC24" i="27"/>
  <c r="AC25" i="27"/>
  <c r="AC5" i="27"/>
  <c r="V6" i="27"/>
  <c r="V7" i="27"/>
  <c r="V8" i="27"/>
  <c r="V9" i="27"/>
  <c r="V10" i="27"/>
  <c r="V11" i="27"/>
  <c r="V12" i="27"/>
  <c r="V13" i="27"/>
  <c r="V14" i="27"/>
  <c r="V15" i="27"/>
  <c r="V16" i="27"/>
  <c r="V17" i="27"/>
  <c r="V18" i="27"/>
  <c r="V19" i="27"/>
  <c r="V20" i="27"/>
  <c r="V21" i="27"/>
  <c r="V22" i="27"/>
  <c r="V23" i="27"/>
  <c r="V24" i="27"/>
  <c r="V25" i="27"/>
  <c r="U6" i="27"/>
  <c r="U7" i="27"/>
  <c r="U8" i="27"/>
  <c r="U9" i="27"/>
  <c r="U10" i="27"/>
  <c r="U11" i="27"/>
  <c r="U12" i="27"/>
  <c r="U13" i="27"/>
  <c r="U14" i="27"/>
  <c r="U15" i="27"/>
  <c r="U16" i="27"/>
  <c r="U17" i="27"/>
  <c r="U18" i="27"/>
  <c r="U19" i="27"/>
  <c r="U20" i="27"/>
  <c r="U21" i="27"/>
  <c r="U22" i="27"/>
  <c r="U23" i="27"/>
  <c r="U24" i="27"/>
  <c r="U25" i="27"/>
  <c r="S6" i="27"/>
  <c r="S7" i="27"/>
  <c r="S8" i="27"/>
  <c r="S9" i="27"/>
  <c r="S10" i="27"/>
  <c r="S11" i="27"/>
  <c r="S12" i="27"/>
  <c r="S13" i="27"/>
  <c r="S14" i="27"/>
  <c r="S15" i="27"/>
  <c r="S16" i="27"/>
  <c r="S17" i="27"/>
  <c r="S18" i="27"/>
  <c r="S19" i="27"/>
  <c r="S20" i="27"/>
  <c r="S21" i="27"/>
  <c r="S22" i="27"/>
  <c r="S23" i="27"/>
  <c r="S24" i="27"/>
  <c r="S25" i="27"/>
  <c r="Q6" i="27"/>
  <c r="Q7" i="27"/>
  <c r="Q8" i="27"/>
  <c r="Q9" i="27"/>
  <c r="Q10" i="27"/>
  <c r="Q11" i="27"/>
  <c r="Q12" i="27"/>
  <c r="Q13" i="27"/>
  <c r="Q14" i="27"/>
  <c r="Q15" i="27"/>
  <c r="Q16" i="27"/>
  <c r="Q17" i="27"/>
  <c r="Q18" i="27"/>
  <c r="Q19" i="27"/>
  <c r="Q20" i="27"/>
  <c r="Q21" i="27"/>
  <c r="Q22" i="27"/>
  <c r="Q23" i="27"/>
  <c r="Q24" i="27"/>
  <c r="Q25" i="27"/>
  <c r="P6" i="27"/>
  <c r="P7" i="27"/>
  <c r="P8" i="27"/>
  <c r="P9" i="27"/>
  <c r="P10" i="27"/>
  <c r="P11" i="27"/>
  <c r="P12" i="27"/>
  <c r="P13" i="27"/>
  <c r="P14" i="27"/>
  <c r="P15" i="27"/>
  <c r="P16" i="27"/>
  <c r="P17" i="27"/>
  <c r="P18" i="27"/>
  <c r="P19" i="27"/>
  <c r="P20" i="27"/>
  <c r="P21" i="27"/>
  <c r="P22" i="27"/>
  <c r="P23" i="27"/>
  <c r="P24" i="27"/>
  <c r="P25" i="27"/>
  <c r="I10" i="27"/>
  <c r="I12" i="27"/>
  <c r="I13" i="27"/>
  <c r="I8" i="27"/>
  <c r="I9" i="27"/>
  <c r="I6" i="27"/>
  <c r="AH22" i="27" a="1"/>
  <c r="AH22" i="27"/>
  <c r="AH18" i="27" a="1"/>
  <c r="AH18" i="27"/>
  <c r="AH14" i="27" a="1"/>
  <c r="AH14" i="27"/>
  <c r="AH10" i="27" a="1"/>
  <c r="AH10" i="27" s="1"/>
  <c r="AH6" i="27" a="1"/>
  <c r="AH6" i="27" s="1"/>
  <c r="F10" i="27" a="1"/>
  <c r="F10" i="27" s="1"/>
  <c r="F14" i="27" s="1" a="1"/>
  <c r="F14" i="27" s="1"/>
  <c r="F18" i="27" s="1" a="1"/>
  <c r="F18" i="27" s="1"/>
  <c r="F22" i="27" s="1" a="1"/>
  <c r="F22" i="27" s="1"/>
  <c r="F6" i="27" a="1"/>
  <c r="F6" i="27" s="1"/>
  <c r="E14" i="27" a="1"/>
  <c r="E14" i="27" s="1"/>
  <c r="E10" i="27" a="1"/>
  <c r="E10" i="27"/>
  <c r="E6" i="27" a="1"/>
  <c r="E6" i="27" s="1"/>
  <c r="AJ3" i="27"/>
  <c r="AJ4" i="27"/>
  <c r="AJ5" i="27"/>
  <c r="AJ2" i="27"/>
  <c r="AI3" i="27"/>
  <c r="AI4" i="27"/>
  <c r="AI5" i="27"/>
  <c r="AI2" i="27"/>
  <c r="AD3" i="27"/>
  <c r="AD4" i="27"/>
  <c r="AD2" i="27"/>
  <c r="AC3" i="27"/>
  <c r="AC4" i="27"/>
  <c r="AC2" i="27"/>
  <c r="V3" i="27"/>
  <c r="V5" i="27"/>
  <c r="V2" i="27"/>
  <c r="U3" i="27"/>
  <c r="U4" i="27"/>
  <c r="U5" i="27"/>
  <c r="U2" i="27"/>
  <c r="S3" i="27"/>
  <c r="S4" i="27"/>
  <c r="S5" i="27"/>
  <c r="S2" i="27"/>
  <c r="O5" i="27"/>
  <c r="P5" i="27" s="1"/>
  <c r="J5" i="27"/>
  <c r="K5" i="27" s="1"/>
  <c r="F3" i="27"/>
  <c r="J3" i="27" s="1"/>
  <c r="K3" i="27" s="1"/>
  <c r="F4" i="27"/>
  <c r="J4" i="27" s="1"/>
  <c r="K4" i="27" s="1"/>
  <c r="F5" i="27"/>
  <c r="F2" i="27"/>
  <c r="J2" i="27" s="1"/>
  <c r="K2" i="27" s="1"/>
  <c r="E3" i="27"/>
  <c r="E4" i="27"/>
  <c r="E5" i="27"/>
  <c r="E2" i="27"/>
  <c r="D3" i="27"/>
  <c r="D4" i="27"/>
  <c r="D5" i="27"/>
  <c r="D2" i="27"/>
  <c r="O4" i="27"/>
  <c r="Q5" i="27" l="1"/>
  <c r="E18" i="27" a="1"/>
  <c r="E18" i="27" s="1"/>
  <c r="E22" i="27" s="1" a="1"/>
  <c r="E22" i="27" s="1"/>
  <c r="V4" i="27"/>
  <c r="O2" i="27"/>
  <c r="P2" i="27" s="1"/>
  <c r="Q2" i="27" s="1"/>
  <c r="P4" i="27"/>
  <c r="Q4" i="27" s="1"/>
  <c r="O3" i="27"/>
  <c r="P3" i="27" s="1"/>
  <c r="Q3" i="27" s="1"/>
  <c r="C17" i="10" l="1"/>
  <c r="D17" i="10" s="1"/>
  <c r="E17" i="10" s="1"/>
  <c r="C19" i="10"/>
  <c r="D19" i="10" s="1"/>
  <c r="E19" i="10" s="1"/>
  <c r="D56" i="10"/>
  <c r="E56" i="10" s="1"/>
  <c r="D51" i="10"/>
  <c r="E51" i="10" s="1"/>
  <c r="C46" i="10"/>
  <c r="D46" i="10" s="1"/>
  <c r="E46" i="10" s="1"/>
  <c r="C40" i="10"/>
  <c r="D40" i="10" s="1"/>
  <c r="E40" i="10" s="1"/>
  <c r="C33" i="10"/>
  <c r="D33" i="10" s="1"/>
  <c r="E33" i="10" s="1"/>
  <c r="C28" i="10"/>
  <c r="D28" i="10" s="1"/>
  <c r="E28" i="10" s="1"/>
  <c r="C22" i="10"/>
  <c r="D22" i="10" s="1"/>
  <c r="E22" i="10" s="1"/>
  <c r="D60" i="10"/>
  <c r="E60" i="10" s="1"/>
  <c r="D55" i="10"/>
  <c r="E55" i="10" s="1"/>
  <c r="C50" i="10"/>
  <c r="D50" i="10" s="1"/>
  <c r="E50" i="10" s="1"/>
  <c r="C44" i="10"/>
  <c r="D44" i="10" s="1"/>
  <c r="E44" i="10" s="1"/>
  <c r="C39" i="10"/>
  <c r="D39" i="10" s="1"/>
  <c r="E39" i="10" s="1"/>
  <c r="C32" i="10"/>
  <c r="D32" i="10" s="1"/>
  <c r="E32" i="10" s="1"/>
  <c r="C26" i="10"/>
  <c r="D26" i="10" s="1"/>
  <c r="E26" i="10" s="1"/>
  <c r="C36" i="10"/>
  <c r="D36" i="10" s="1"/>
  <c r="E36" i="10" s="1"/>
  <c r="C21" i="10"/>
  <c r="D21" i="10" s="1"/>
  <c r="E21" i="10" s="1"/>
  <c r="D59" i="10"/>
  <c r="E59" i="10" s="1"/>
  <c r="D54" i="10"/>
  <c r="E54" i="10" s="1"/>
  <c r="C48" i="10"/>
  <c r="D48" i="10" s="1"/>
  <c r="E48" i="10" s="1"/>
  <c r="C43" i="10"/>
  <c r="D43" i="10" s="1"/>
  <c r="E43" i="10" s="1"/>
  <c r="C38" i="10"/>
  <c r="D38" i="10" s="1"/>
  <c r="E38" i="10" s="1"/>
  <c r="C30" i="10"/>
  <c r="D30" i="10" s="1"/>
  <c r="E30" i="10" s="1"/>
  <c r="C25" i="10"/>
  <c r="D25" i="10" s="1"/>
  <c r="E25" i="10" s="1"/>
  <c r="C35" i="10"/>
  <c r="D35" i="10" s="1"/>
  <c r="E35" i="10" s="1"/>
  <c r="C20" i="10"/>
  <c r="D20" i="10" s="1"/>
  <c r="E20" i="10" s="1"/>
  <c r="D58" i="10"/>
  <c r="E58" i="10" s="1"/>
  <c r="D52" i="10"/>
  <c r="E52" i="10" s="1"/>
  <c r="C47" i="10"/>
  <c r="D47" i="10" s="1"/>
  <c r="E47" i="10" s="1"/>
  <c r="C42" i="10"/>
  <c r="D42" i="10" s="1"/>
  <c r="E42" i="10" s="1"/>
  <c r="C34" i="10"/>
  <c r="D34" i="10" s="1"/>
  <c r="E34" i="10" s="1"/>
  <c r="C29" i="10"/>
  <c r="D29" i="10" s="1"/>
  <c r="E29" i="10" s="1"/>
  <c r="C24" i="10"/>
  <c r="D24" i="10" s="1"/>
  <c r="E24" i="10" s="1"/>
  <c r="C18" i="10"/>
  <c r="D18" i="10" s="1"/>
  <c r="E18" i="10" s="1"/>
  <c r="D57" i="10"/>
  <c r="E57" i="10" s="1"/>
  <c r="D53" i="10"/>
  <c r="E53" i="10" s="1"/>
  <c r="C49" i="10"/>
  <c r="D49" i="10" s="1"/>
  <c r="E49" i="10" s="1"/>
  <c r="C45" i="10"/>
  <c r="D45" i="10" s="1"/>
  <c r="E45" i="10" s="1"/>
  <c r="C41" i="10"/>
  <c r="D41" i="10" s="1"/>
  <c r="E41" i="10" s="1"/>
  <c r="C37" i="10"/>
  <c r="D37" i="10" s="1"/>
  <c r="E37" i="10" s="1"/>
  <c r="C31" i="10"/>
  <c r="D31" i="10" s="1"/>
  <c r="E31" i="10" s="1"/>
  <c r="C27" i="10"/>
  <c r="D27" i="10" s="1"/>
  <c r="E27" i="10" s="1"/>
  <c r="C23" i="10"/>
  <c r="D23" i="10" s="1"/>
  <c r="E23" i="10" s="1"/>
  <c r="T4" i="15" l="1"/>
  <c r="R4" i="15"/>
  <c r="Q4" i="15"/>
  <c r="E4" i="15"/>
  <c r="P4" i="15"/>
  <c r="O4" i="15"/>
  <c r="N4" i="15"/>
  <c r="M4" i="15"/>
  <c r="L4" i="15"/>
  <c r="K4" i="15"/>
  <c r="J4" i="15"/>
  <c r="I4" i="15"/>
  <c r="H4" i="15"/>
  <c r="G4" i="15"/>
  <c r="F4"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thomas</author>
    <author>tc={DA4EDFB0-0F98-4C77-9999-AB91D5D5260E}</author>
    <author>tc={C44722B0-397D-4F32-8920-57F2DFA7EB02}</author>
    <author>tc={788BC595-A4BE-475B-AD0C-032D6EC12222}</author>
    <author>tc={B8152ED0-172B-4CEA-9140-D2E7D5E8FEDA}</author>
  </authors>
  <commentList>
    <comment ref="R1" authorId="0" shapeId="0" xr:uid="{B491812F-9535-4E8D-AE78-726F22CE1279}">
      <text>
        <r>
          <rPr>
            <b/>
            <sz val="9"/>
            <color indexed="81"/>
            <rFont val="Tahoma"/>
            <family val="2"/>
          </rPr>
          <t>thomas:</t>
        </r>
        <r>
          <rPr>
            <sz val="9"/>
            <color indexed="81"/>
            <rFont val="Tahoma"/>
            <family val="2"/>
          </rPr>
          <t xml:space="preserve">
Deze moet verschillen per stedelijkheid graad 
</t>
        </r>
      </text>
    </comment>
    <comment ref="A46" authorId="1" shapeId="0" xr:uid="{DA4EDFB0-0F98-4C77-9999-AB91D5D5260E}">
      <text>
        <t>[Opmerkingenthread]
U kunt deze opmerkingenthread lezen in uw versie van Excel. Eventuele wijzigingen aan de thread gaan echter verloren als het bestand wordt geopend in een nieuwere versie van Excel. Meer informatie: https://go.microsoft.com/fwlink/?linkid=870924
Opmerking:
    gegevens moeten kloppend gemaakt worden voor de nieuwe afstandklasse. dit geld voor de laatse twee.</t>
      </text>
    </comment>
    <comment ref="B47" authorId="2" shapeId="0" xr:uid="{C44722B0-397D-4F32-8920-57F2DFA7EB02}">
      <text>
        <t>[Opmerkingenthread]
U kunt deze opmerkingenthread lezen in uw versie van Excel. Eventuele wijzigingen aan de thread gaan echter verloren als het bestand wordt geopend in een nieuwere versie van Excel. Meer informatie: https://go.microsoft.com/fwlink/?linkid=870924
Opmerking:
    eigen data voor vinden</t>
      </text>
    </comment>
    <comment ref="A58" authorId="0" shapeId="0" xr:uid="{50EF2920-1E7E-49E3-8F06-410C806E294A}">
      <text>
        <r>
          <rPr>
            <b/>
            <sz val="9"/>
            <color indexed="81"/>
            <rFont val="Tahoma"/>
            <family val="2"/>
          </rPr>
          <t>thomas:</t>
        </r>
        <r>
          <rPr>
            <sz val="9"/>
            <color indexed="81"/>
            <rFont val="Tahoma"/>
            <family val="2"/>
          </rPr>
          <t xml:space="preserve">
Deze moet verschillen per stedelijkheid graad 
</t>
        </r>
      </text>
    </comment>
    <comment ref="B58" authorId="3" shapeId="0" xr:uid="{788BC595-A4BE-475B-AD0C-032D6EC12222}">
      <text>
        <t>[Opmerkingenthread]
U kunt deze opmerkingenthread lezen in uw versie van Excel. Eventuele wijzigingen aan de thread gaan echter verloren als het bestand wordt geopend in een nieuwere versie van Excel. Meer informatie: https://go.microsoft.com/fwlink/?linkid=870924
Opmerking:
    Voor korte trips is de voor na transport tijd relatief kort. ivm met de hoge mate van bus/tram/metro gebruik en achtereenvolgens de netwerk dichtheid van deze modaliteiten. Bij langere afstanden waarbij veelal de trein gebruikt wordt neemt de voor en na transoirt tijd aanzienelijk toe. evenals de wachttijd.</t>
      </text>
    </comment>
    <comment ref="K58" authorId="4" shapeId="0" xr:uid="{B8152ED0-172B-4CEA-9140-D2E7D5E8FEDA}">
      <text>
        <t>[Opmerkingenthread]
U kunt deze opmerkingenthread lezen in uw versie van Excel. Eventuele wijzigingen aan de thread gaan echter verloren als het bestand wordt geopend in een nieuwere versie van Excel. Meer informatie: https://go.microsoft.com/fwlink/?linkid=870924
Opmerking:
    verschilt per area type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tc={BC4237EA-552E-46DC-B423-A9A12A376943}</author>
    <author>tc={98CAFF58-3E7A-42D0-A9F2-8CC68A679CC2}</author>
  </authors>
  <commentList>
    <comment ref="B5" authorId="0" shapeId="0" xr:uid="{BC4237EA-552E-46DC-B423-A9A12A376943}">
      <text>
        <t>[Opmerkingenthread]
U kunt deze opmerkingenthread lezen in uw versie van Excel. Eventuele wijzigingen aan de thread gaan echter verloren als het bestand wordt geopend in een nieuwere versie van Excel. Meer informatie: https://go.microsoft.com/fwlink/?linkid=870924
Opmerking:
    eigen data voor vinden</t>
      </text>
    </comment>
    <comment ref="A128" authorId="1" shapeId="0" xr:uid="{98CAFF58-3E7A-42D0-A9F2-8CC68A679CC2}">
      <text>
        <t>[Opmerkingenthread]
U kunt deze opmerkingenthread lezen in uw versie van Excel. Eventuele wijzigingen aan de thread gaan echter verloren als het bestand wordt geopend in een nieuwere versie van Excel. Meer informatie: https://go.microsoft.com/fwlink/?linkid=870924
Opmerking:
    Verkeerde volgorde van de motieven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tc={7276536B-62E9-4788-974F-8F700A7D499D}</author>
    <author>tc={48EFFCAB-E795-4F4E-A678-E9A8F6F0F2DA}</author>
  </authors>
  <commentList>
    <comment ref="B5" authorId="0" shapeId="0" xr:uid="{7276536B-62E9-4788-974F-8F700A7D499D}">
      <text>
        <t>[Opmerkingenthread]
U kunt deze opmerkingenthread lezen in uw versie van Excel. Eventuele wijzigingen aan de thread gaan echter verloren als het bestand wordt geopend in een nieuwere versie van Excel. Meer informatie: https://go.microsoft.com/fwlink/?linkid=870924
Opmerking:
    eigen data voor vinden</t>
      </text>
    </comment>
    <comment ref="A128" authorId="1" shapeId="0" xr:uid="{48EFFCAB-E795-4F4E-A678-E9A8F6F0F2DA}">
      <text>
        <t>[Opmerkingenthread]
U kunt deze opmerkingenthread lezen in uw versie van Excel. Eventuele wijzigingen aan de thread gaan echter verloren als het bestand wordt geopend in een nieuwere versie van Excel. Meer informatie: https://go.microsoft.com/fwlink/?linkid=870924
Opmerking:
    Verkeerde volgorde van de motieven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<sst xmlns="http://schemas.openxmlformats.org/spreadsheetml/2006/main" count="230" uniqueCount="144">
  <si>
    <t>Car</t>
  </si>
  <si>
    <t>Bicycle</t>
  </si>
  <si>
    <t>PT</t>
  </si>
  <si>
    <t>Gemiddelde ritlenge [km]</t>
  </si>
  <si>
    <t>Time</t>
  </si>
  <si>
    <t>Afstandklasse</t>
  </si>
  <si>
    <t>Afstand weging</t>
  </si>
  <si>
    <t>Weging</t>
  </si>
  <si>
    <t>Aanname vervoersmiddel per afstandklasse</t>
  </si>
  <si>
    <t>metro</t>
  </si>
  <si>
    <t>sprinter</t>
  </si>
  <si>
    <t>intercity</t>
  </si>
  <si>
    <t>Snelheid fietsen [km/u]</t>
  </si>
  <si>
    <t>beta parkeerkosten auto winkelen &amp; persoonlijke verzorging</t>
  </si>
  <si>
    <t>year</t>
  </si>
  <si>
    <t>Time (year)</t>
  </si>
  <si>
    <t>km</t>
  </si>
  <si>
    <t>Number of trips base year [commuting]</t>
  </si>
  <si>
    <t>Number of trips base year [educational]</t>
  </si>
  <si>
    <t>Number of trips base year [recreational]</t>
  </si>
  <si>
    <t>Number of trips base year [shopping &amp; personal care ]</t>
  </si>
  <si>
    <t>Number of trips base year [other]</t>
  </si>
  <si>
    <t>Walking</t>
  </si>
  <si>
    <t>population</t>
  </si>
  <si>
    <t xml:space="preserve">Definier de look ups via excel </t>
  </si>
  <si>
    <r>
      <t>*</t>
    </r>
    <r>
      <rPr>
        <b/>
        <sz val="11"/>
        <color theme="1"/>
        <rFont val="Calibri"/>
        <family val="2"/>
        <scheme val="minor"/>
      </rPr>
      <t>only population 6 and above as in ODiN?</t>
    </r>
  </si>
  <si>
    <t>time</t>
  </si>
  <si>
    <t>euro/km</t>
  </si>
  <si>
    <t xml:space="preserve">orginieel population </t>
  </si>
  <si>
    <t>input Betas</t>
  </si>
  <si>
    <t>free flow reistijd auto [uur]</t>
  </si>
  <si>
    <t>Snelheid lopen [km/h]</t>
  </si>
  <si>
    <t>Reistijd lopen [uur]</t>
  </si>
  <si>
    <t>Free flow speed auto [km/u]</t>
  </si>
  <si>
    <t>From data analysis in spss</t>
  </si>
  <si>
    <t>dist class</t>
  </si>
  <si>
    <t xml:space="preserve">afstandsweging </t>
  </si>
  <si>
    <t>weging (factorV)</t>
  </si>
  <si>
    <t>average distance</t>
  </si>
  <si>
    <t>up to 7,5</t>
  </si>
  <si>
    <t>7,5-15</t>
  </si>
  <si>
    <t>15-40</t>
  </si>
  <si>
    <t xml:space="preserve">40 above </t>
  </si>
  <si>
    <t>bus/tram/metro</t>
  </si>
  <si>
    <t>metro/sprinter</t>
  </si>
  <si>
    <t xml:space="preserve">variable cost PT </t>
  </si>
  <si>
    <t xml:space="preserve">fixed cost pt basistarief </t>
  </si>
  <si>
    <t>Comerciele snelheden ov</t>
  </si>
  <si>
    <t>lokaal</t>
  </si>
  <si>
    <t>regionaal</t>
  </si>
  <si>
    <t>Bus</t>
  </si>
  <si>
    <t>tram</t>
  </si>
  <si>
    <t>sneltram</t>
  </si>
  <si>
    <t>tramtrein</t>
  </si>
  <si>
    <t>stoptrein(sprinter)</t>
  </si>
  <si>
    <t>sneltrein</t>
  </si>
  <si>
    <t>[km/h]</t>
  </si>
  <si>
    <t>&gt;</t>
  </si>
  <si>
    <t xml:space="preserve">stedelijkheid graad </t>
  </si>
  <si>
    <t>overige var aurtokosten (onderhoud, belasting etc)</t>
  </si>
  <si>
    <t>jaar</t>
  </si>
  <si>
    <t>EV</t>
  </si>
  <si>
    <t>brandstofkosten EV</t>
  </si>
  <si>
    <t>brandstofkosten ICE</t>
  </si>
  <si>
    <t>ICE</t>
  </si>
  <si>
    <t>input variable car cost</t>
  </si>
  <si>
    <t>Distribution ICE</t>
  </si>
  <si>
    <t>Distribution EV</t>
  </si>
  <si>
    <t>beta TT bike commuting</t>
  </si>
  <si>
    <t>beta TT bike educational</t>
  </si>
  <si>
    <t>beta TT bike soc-rec</t>
  </si>
  <si>
    <t>beta TT bike shop</t>
  </si>
  <si>
    <t>beta TT bike other</t>
  </si>
  <si>
    <t>beta TT car commuting</t>
  </si>
  <si>
    <t>TT --&gt; Travel time</t>
  </si>
  <si>
    <t>TC --&gt; Travel cost</t>
  </si>
  <si>
    <t>beta TT car educational</t>
  </si>
  <si>
    <t>beta TT car soc-rec</t>
  </si>
  <si>
    <t>beta TT car shop</t>
  </si>
  <si>
    <t>beta TT car other</t>
  </si>
  <si>
    <t>motives</t>
  </si>
  <si>
    <t>* commutng</t>
  </si>
  <si>
    <t>* Educational</t>
  </si>
  <si>
    <t>* Shopping and personal care (shop)</t>
  </si>
  <si>
    <t>* Social recreational (soc-rec)</t>
  </si>
  <si>
    <t>* other motives (other)</t>
  </si>
  <si>
    <t>* Commuting</t>
  </si>
  <si>
    <t>beta TC car commuting</t>
  </si>
  <si>
    <t>beta TC car Educational</t>
  </si>
  <si>
    <t>beta TC car soc-rec</t>
  </si>
  <si>
    <t>beta TC car shop</t>
  </si>
  <si>
    <t>beta TC car other</t>
  </si>
  <si>
    <t>beta TT (total) pt shop</t>
  </si>
  <si>
    <t>beta TT (total) pt other</t>
  </si>
  <si>
    <t>beta TT (In-vehicle) PT commuting</t>
  </si>
  <si>
    <t>beta TT (wait/walktime) PT commuting</t>
  </si>
  <si>
    <t>beta TT (total) PT soc-rec</t>
  </si>
  <si>
    <t>beta TT(acces/egress) PT commuting</t>
  </si>
  <si>
    <t>beta TT (In-vehicle) PT educational</t>
  </si>
  <si>
    <t>beta TT (wait/walktime) PT educational</t>
  </si>
  <si>
    <t>beta TT(acces/egress) PT educational</t>
  </si>
  <si>
    <t xml:space="preserve">Sensitivities are derived from estimated choice models (octavius), there are updated and corrected based on general elasticities and VoT from the literature. </t>
  </si>
  <si>
    <t>beta TC PT soc-rec</t>
  </si>
  <si>
    <t>beta TC PT shop</t>
  </si>
  <si>
    <t>beta TC PT other</t>
  </si>
  <si>
    <t>beta TC PT commuting</t>
  </si>
  <si>
    <t>beta TC PT edu</t>
  </si>
  <si>
    <t>Beta TT walk commuting</t>
  </si>
  <si>
    <t>Beta TT walk educational</t>
  </si>
  <si>
    <t>Beta TT walk social recreational</t>
  </si>
  <si>
    <t>BetaTT walk shopping personal care</t>
  </si>
  <si>
    <t>Beta TT walk other motive</t>
  </si>
  <si>
    <t>?</t>
  </si>
  <si>
    <r>
      <t xml:space="preserve">CBS. (2022). </t>
    </r>
    <r>
      <rPr>
        <i/>
        <sz val="11"/>
        <color theme="1"/>
        <rFont val="Calibri"/>
        <family val="2"/>
        <scheme val="minor"/>
      </rPr>
      <t>StatLine - Kerncijfers van diverse bevolkingsprognoses en waarneming</t>
    </r>
    <r>
      <rPr>
        <sz val="11"/>
        <color theme="1"/>
        <rFont val="Calibri"/>
        <family val="2"/>
        <scheme val="minor"/>
      </rPr>
      <t>. CBS Statline. https://opendata.cbs.nl/statline/#/CBS/nl/dataset/70737ned/table?ts=1643900765028</t>
    </r>
  </si>
  <si>
    <r>
      <t xml:space="preserve">CBS. (2019). </t>
    </r>
    <r>
      <rPr>
        <i/>
        <sz val="11"/>
        <color theme="1"/>
        <rFont val="Calibri"/>
        <family val="2"/>
        <scheme val="minor"/>
      </rPr>
      <t>StatLine - Bevolking; geslacht, leeftijd en burgerlijke staat, 1 januari</t>
    </r>
    <r>
      <rPr>
        <sz val="11"/>
        <color theme="1"/>
        <rFont val="Calibri"/>
        <family val="2"/>
        <scheme val="minor"/>
      </rPr>
      <t>. CBS Statline. https://opendata.cbs.nl/statline/#/CBS/nl/dataset/7461BEV/table?fromstatweb</t>
    </r>
  </si>
  <si>
    <t xml:space="preserve">sources: initial en growth </t>
  </si>
  <si>
    <t>Sted 1: very highly urban</t>
  </si>
  <si>
    <t>Sted 2:highly urban</t>
  </si>
  <si>
    <t>Sted 3: moderately urban</t>
  </si>
  <si>
    <t>Sted 4: little urban</t>
  </si>
  <si>
    <t>Sted 5: none urban</t>
  </si>
  <si>
    <t xml:space="preserve">Stedelijkheid </t>
  </si>
  <si>
    <t>feitelijke reistijd auto [min]</t>
  </si>
  <si>
    <t>in vehicle travel time [uur]</t>
  </si>
  <si>
    <t>in vehicle travel time [min]</t>
  </si>
  <si>
    <t>PT  travel time acess/egress  [min]</t>
  </si>
  <si>
    <t>PT  travel time acess/egress  [uur]</t>
  </si>
  <si>
    <t>Commerciele snelheid PT</t>
  </si>
  <si>
    <t>PT wait time [min]</t>
  </si>
  <si>
    <t>PT wait time [uur]</t>
  </si>
  <si>
    <t>Total acess/egress and wait time [uur]</t>
  </si>
  <si>
    <t>LANDELIJK GEMIDDELDE</t>
  </si>
  <si>
    <t>Reistijd fietsen [uur]</t>
  </si>
  <si>
    <t>Reistijd fietsen [min]</t>
  </si>
  <si>
    <t>Reistijd lopen [min]</t>
  </si>
  <si>
    <t>&lt;7.5 km</t>
  </si>
  <si>
    <t>7.5-15 km</t>
  </si>
  <si>
    <t>15-40 km</t>
  </si>
  <si>
    <t>40&gt; km</t>
  </si>
  <si>
    <t>area type (=stedelijkheid graad)</t>
  </si>
  <si>
    <t xml:space="preserve">Distance distribution </t>
  </si>
  <si>
    <t>Average trip length [km]</t>
  </si>
  <si>
    <t>Population growth</t>
  </si>
  <si>
    <t>Background calculations can be found in additional Excel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</si>
</sst>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
    <numFmt numFmtId="167" formatCode="0.0000"/>
    <numFmt numFmtId="168" formatCode="0.0000000"/>
    <numFmt numFmtId="169" formatCode="0.00000000000"/>
    <numFmt numFmtId="170" formatCode="0.000000000000"/>
  </numFmts>
  <fonts count="22"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scheme val="minor"/>
    </font>
    <font>
      <sz val="11"/>
      <color rgb="FFFF0000"/>
      <name val="Calibri"/>
      <family val="2"/>
      <scheme val="minor"/>
    </font>
    <font>
      <b/>
      <sz val="11"/>
      <color rgb="FF000000"/>
      <name val="Calibri"/>
      <family val="2"/>
      <scheme val="minor"/>
    </font>
    <font>
      <sz val="11"/>
      <color rgb="FFFF6600"/>
      <name val="Calibri"/>
      <family val="2"/>
      <scheme val="minor"/>
    </font>
    <font>
      <sz val="8"/>
      <name val="Calibri"/>
      <family val="2"/>
      <scheme val="minor"/>
    </font>
    <font>
      <b/>
      <sz val="11"/>
      <color rgb="FFFF0000"/>
      <name val="Calibri"/>
      <family val="2"/>
      <scheme val="minor"/>
    </font>
    <font>
      <b/>
      <u/>
      <sz val="18"/>
      <color theme="1"/>
      <name val="Calibri"/>
      <family val="2"/>
      <scheme val="minor"/>
    </font>
    <font>
      <i/>
      <sz val="11"/>
      <color rgb="FF000000"/>
      <name val="Calibri"/>
      <family val="2"/>
      <scheme val="minor"/>
    </font>
    <font>
      <sz val="11"/>
      <name val="Calibri"/>
      <family val="2"/>
      <scheme val="minor"/>
    </font>
    <font>
      <sz val="10"/>
      <name val="Arial"/>
      <family val="2"/>
    </font>
    <font>
      <sz val="11"/>
      <color theme="9"/>
      <name val="Calibri"/>
      <family val="2"/>
      <scheme val="minor"/>
    </font>
    <font>
      <sz val="10"/>
      <color theme="1"/>
      <name val="Calibri"/>
      <family val="2"/>
      <scheme val="minor"/>
    </font>
    <font>
      <b/>
      <u/>
      <sz val="14"/>
      <color theme="1"/>
      <name val="Calibri"/>
      <family val="2"/>
      <scheme val="minor"/>
    </font>
    <font>
      <i/>
      <sz val="11"/>
      <color theme="1"/>
      <name val="Calibri"/>
      <family val="2"/>
      <scheme val="minor"/>
    </font>
    <font>
      <sz val="9"/>
      <color indexed="81"/>
      <name val="Tahoma"/>
      <family val="2"/>
    </font>
    <font>
      <b/>
      <sz val="9"/>
      <color indexed="81"/>
      <name val="Tahoma"/>
      <family val="2"/>
    </font>
    <font>
      <sz val="10"/>
      <color theme="1"/>
      <name val="Arial"/>
      <family val="2"/>
    </font>
    <font>
      <b/>
      <sz val="11"/>
      <name val="Calibri"/>
      <family val="2"/>
      <scheme val="minor"/>
    </font>
    <font>
      <b/>
      <u/>
      <sz val="11"/>
      <color theme="1"/>
      <name val="Calibri"/>
      <family val="2"/>
      <scheme val="minor"/>
    </font>
  </fonts>
  <fills count="10">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rgb="FFFFFF00"/>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rgb="FFFFD7CB"/>
        <bgColor indexed="64"/>
      </patternFill>
    </fill>
    <fill>
      <patternFill patternType="solid">
        <fgColor theme="7" tint="0.79998168889431442"/>
        <bgColor indexed="64"/>
      </patternFill>
    </fill>
  </fills>
  <borders count="18">
    <border>
      <left/>
      <right/>
      <top/>
      <bottom/>
      <diagonal/>
    </border>
    <border>
      <left/>
      <right/>
      <top style="thin">
        <color indexed="64"/>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s>
  <cellStyleXfs count="77">
    <xf numFmtId="0" fontId="0" fillId="0" borderId="0"/>
    <xf numFmtId="0" fontId="1" fillId="2" borderId="0" applyNumberFormat="0" applyBorder="0" applyAlignment="0" applyProtection="0"/>
    <xf numFmtId="0" fontId="1" fillId="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cellStyleXfs>
  <cellXfs count="141">
    <xf numFmtId="0" fontId="0" fillId="0" borderId="0" xfId="0"/>
    <xf numFmtId="11" fontId="0" fillId="0" borderId="0" xfId="0" applyNumberFormat="1"/>
    <xf numFmtId="2" fontId="0" fillId="0" borderId="0" xfId="0" applyNumberFormat="1"/>
    <xf numFmtId="0" fontId="3" fillId="0" borderId="0" xfId="0" applyFont="1"/>
    <xf numFmtId="0" fontId="2" fillId="0" borderId="0" xfId="0" applyFont="1"/>
    <xf numFmtId="0" fontId="0" fillId="0" borderId="2" xfId="0" applyBorder="1"/>
    <xf numFmtId="0" fontId="3" fillId="0" borderId="0" xfId="0" applyFont="1" applyAlignment="1">
      <alignment horizontal="left"/>
    </xf>
    <xf numFmtId="165" fontId="3" fillId="0" borderId="0" xfId="0" applyNumberFormat="1" applyFont="1" applyAlignment="1">
      <alignment horizontal="left"/>
    </xf>
    <xf numFmtId="0" fontId="1" fillId="3" borderId="3" xfId="2" applyBorder="1"/>
    <xf numFmtId="0" fontId="1" fillId="3" borderId="4" xfId="2" applyBorder="1"/>
    <xf numFmtId="0" fontId="1" fillId="3" borderId="5" xfId="2" applyBorder="1"/>
    <xf numFmtId="0" fontId="1" fillId="3" borderId="6" xfId="2" applyBorder="1"/>
    <xf numFmtId="0" fontId="1" fillId="3" borderId="8" xfId="2" applyBorder="1"/>
    <xf numFmtId="0" fontId="1" fillId="2" borderId="3" xfId="1" applyBorder="1"/>
    <xf numFmtId="0" fontId="1" fillId="2" borderId="4" xfId="1" applyBorder="1"/>
    <xf numFmtId="0" fontId="1" fillId="2" borderId="5" xfId="1" applyBorder="1"/>
    <xf numFmtId="0" fontId="1" fillId="3" borderId="0" xfId="2"/>
    <xf numFmtId="0" fontId="0" fillId="0" borderId="11" xfId="0" applyBorder="1"/>
    <xf numFmtId="0" fontId="0" fillId="4" borderId="0" xfId="0" applyFill="1"/>
    <xf numFmtId="0" fontId="6" fillId="0" borderId="0" xfId="0" applyFont="1"/>
    <xf numFmtId="0" fontId="5" fillId="0" borderId="0" xfId="0" applyFont="1"/>
    <xf numFmtId="165" fontId="0" fillId="0" borderId="0" xfId="0" applyNumberFormat="1"/>
    <xf numFmtId="1" fontId="1" fillId="3" borderId="0" xfId="2" applyNumberFormat="1"/>
    <xf numFmtId="1" fontId="1" fillId="3" borderId="0" xfId="2" applyNumberFormat="1" applyBorder="1"/>
    <xf numFmtId="1" fontId="1" fillId="3" borderId="7" xfId="2" applyNumberFormat="1" applyBorder="1"/>
    <xf numFmtId="1" fontId="1" fillId="3" borderId="9" xfId="2" applyNumberFormat="1" applyBorder="1"/>
    <xf numFmtId="2" fontId="0" fillId="0" borderId="2" xfId="0" applyNumberFormat="1" applyBorder="1"/>
    <xf numFmtId="0" fontId="0" fillId="0" borderId="12" xfId="0" applyBorder="1"/>
    <xf numFmtId="165" fontId="0" fillId="0" borderId="2" xfId="0" applyNumberFormat="1" applyBorder="1"/>
    <xf numFmtId="0" fontId="3" fillId="0" borderId="2" xfId="0" applyFont="1" applyBorder="1"/>
    <xf numFmtId="0" fontId="5" fillId="0" borderId="2" xfId="0" applyFont="1" applyBorder="1"/>
    <xf numFmtId="0" fontId="3" fillId="5" borderId="0" xfId="0" applyFont="1" applyFill="1"/>
    <xf numFmtId="165" fontId="3" fillId="5" borderId="0" xfId="0" applyNumberFormat="1" applyFont="1" applyFill="1" applyAlignment="1">
      <alignment horizontal="left"/>
    </xf>
    <xf numFmtId="1" fontId="0" fillId="0" borderId="0" xfId="0" applyNumberFormat="1"/>
    <xf numFmtId="0" fontId="3" fillId="0" borderId="13" xfId="0" applyFont="1" applyBorder="1"/>
    <xf numFmtId="0" fontId="4" fillId="0" borderId="0" xfId="0" applyFont="1"/>
    <xf numFmtId="0" fontId="9" fillId="0" borderId="0" xfId="0" applyFont="1"/>
    <xf numFmtId="0" fontId="11" fillId="0" borderId="0" xfId="0" applyFont="1" applyAlignment="1">
      <alignment horizontal="left"/>
    </xf>
    <xf numFmtId="0" fontId="12" fillId="0" borderId="0" xfId="76"/>
    <xf numFmtId="0" fontId="0" fillId="0" borderId="15" xfId="0" applyBorder="1"/>
    <xf numFmtId="0" fontId="11" fillId="0" borderId="0" xfId="0" applyFont="1"/>
    <xf numFmtId="165" fontId="2" fillId="0" borderId="0" xfId="0" applyNumberFormat="1" applyFont="1"/>
    <xf numFmtId="0" fontId="0" fillId="0" borderId="9" xfId="0" applyBorder="1"/>
    <xf numFmtId="0" fontId="14" fillId="0" borderId="0" xfId="0" applyFont="1"/>
    <xf numFmtId="0" fontId="15" fillId="4" borderId="0" xfId="0" applyFont="1" applyFill="1"/>
    <xf numFmtId="0" fontId="3" fillId="6" borderId="0" xfId="0" applyFont="1" applyFill="1"/>
    <xf numFmtId="3" fontId="3" fillId="6" borderId="0" xfId="0" applyNumberFormat="1" applyFont="1" applyFill="1"/>
    <xf numFmtId="1" fontId="3" fillId="6" borderId="0" xfId="0" applyNumberFormat="1" applyFont="1" applyFill="1"/>
    <xf numFmtId="167" fontId="0" fillId="0" borderId="0" xfId="0" applyNumberFormat="1"/>
    <xf numFmtId="167" fontId="0" fillId="7" borderId="0" xfId="0" applyNumberFormat="1" applyFill="1"/>
    <xf numFmtId="0" fontId="0" fillId="7" borderId="0" xfId="0" applyFill="1"/>
    <xf numFmtId="0" fontId="0" fillId="8" borderId="0" xfId="0" applyFill="1"/>
    <xf numFmtId="165" fontId="0" fillId="7" borderId="0" xfId="0" applyNumberFormat="1" applyFill="1"/>
    <xf numFmtId="165" fontId="5" fillId="0" borderId="0" xfId="0" applyNumberFormat="1" applyFont="1" applyAlignment="1">
      <alignment horizontal="left"/>
    </xf>
    <xf numFmtId="0" fontId="11" fillId="9" borderId="0" xfId="0" applyFont="1" applyFill="1"/>
    <xf numFmtId="165" fontId="11" fillId="9" borderId="0" xfId="0" applyNumberFormat="1" applyFont="1" applyFill="1" applyAlignment="1">
      <alignment horizontal="left"/>
    </xf>
    <xf numFmtId="0" fontId="3" fillId="0" borderId="2" xfId="0" applyFont="1" applyBorder="1" applyAlignment="1">
      <alignment horizontal="left"/>
    </xf>
    <xf numFmtId="0" fontId="10" fillId="0" borderId="2" xfId="0" applyFont="1" applyBorder="1"/>
    <xf numFmtId="0" fontId="3" fillId="5" borderId="2" xfId="0" applyFont="1" applyFill="1" applyBorder="1"/>
    <xf numFmtId="165" fontId="3" fillId="5" borderId="2" xfId="0" applyNumberFormat="1" applyFont="1" applyFill="1" applyBorder="1" applyAlignment="1">
      <alignment horizontal="left"/>
    </xf>
    <xf numFmtId="0" fontId="16" fillId="0" borderId="0" xfId="0" applyFont="1"/>
    <xf numFmtId="0" fontId="19" fillId="0" borderId="0" xfId="0" applyFont="1"/>
    <xf numFmtId="0" fontId="2" fillId="0" borderId="2" xfId="0" applyFont="1" applyBorder="1"/>
    <xf numFmtId="169" fontId="3" fillId="0" borderId="0" xfId="0" applyNumberFormat="1" applyFont="1" applyAlignment="1">
      <alignment horizontal="left"/>
    </xf>
    <xf numFmtId="169" fontId="0" fillId="0" borderId="12" xfId="0" applyNumberFormat="1" applyBorder="1"/>
    <xf numFmtId="169" fontId="3" fillId="0" borderId="2" xfId="0" applyNumberFormat="1" applyFont="1" applyBorder="1" applyAlignment="1">
      <alignment horizontal="left"/>
    </xf>
    <xf numFmtId="169" fontId="0" fillId="0" borderId="2" xfId="0" applyNumberFormat="1" applyBorder="1"/>
    <xf numFmtId="169" fontId="11" fillId="9" borderId="0" xfId="0" applyNumberFormat="1" applyFont="1" applyFill="1" applyAlignment="1">
      <alignment horizontal="left"/>
    </xf>
    <xf numFmtId="169" fontId="0" fillId="0" borderId="0" xfId="0" applyNumberFormat="1"/>
    <xf numFmtId="169" fontId="3" fillId="5" borderId="0" xfId="0" applyNumberFormat="1" applyFont="1" applyFill="1" applyAlignment="1">
      <alignment horizontal="left"/>
    </xf>
    <xf numFmtId="169" fontId="3" fillId="5" borderId="2" xfId="0" applyNumberFormat="1" applyFont="1" applyFill="1" applyBorder="1" applyAlignment="1">
      <alignment horizontal="left"/>
    </xf>
    <xf numFmtId="169" fontId="4" fillId="0" borderId="0" xfId="0" applyNumberFormat="1" applyFont="1" applyAlignment="1">
      <alignment horizontal="left"/>
    </xf>
    <xf numFmtId="170" fontId="3" fillId="0" borderId="0" xfId="0" applyNumberFormat="1" applyFont="1" applyAlignment="1">
      <alignment horizontal="left"/>
    </xf>
    <xf numFmtId="168" fontId="0" fillId="0" borderId="0" xfId="0" applyNumberFormat="1" applyAlignment="1">
      <alignment horizontal="left"/>
    </xf>
    <xf numFmtId="0" fontId="4" fillId="0" borderId="0" xfId="0" applyFont="1" applyAlignment="1">
      <alignment horizontal="left"/>
    </xf>
    <xf numFmtId="1" fontId="2" fillId="0" borderId="0" xfId="0" applyNumberFormat="1" applyFont="1"/>
    <xf numFmtId="0" fontId="20" fillId="0" borderId="0" xfId="0" applyFont="1" applyAlignment="1">
      <alignment horizontal="left"/>
    </xf>
    <xf numFmtId="1" fontId="11" fillId="0" borderId="0" xfId="0" applyNumberFormat="1" applyFont="1" applyAlignment="1">
      <alignment horizontal="left"/>
    </xf>
    <xf numFmtId="0" fontId="3" fillId="0" borderId="16" xfId="0" applyFont="1" applyBorder="1"/>
    <xf numFmtId="0" fontId="5" fillId="0" borderId="16" xfId="0" applyFont="1" applyBorder="1"/>
    <xf numFmtId="0" fontId="11" fillId="0" borderId="2" xfId="0" applyFont="1" applyBorder="1"/>
    <xf numFmtId="1" fontId="11" fillId="0" borderId="2" xfId="0" applyNumberFormat="1" applyFont="1" applyBorder="1" applyAlignment="1">
      <alignment horizontal="left"/>
    </xf>
    <xf numFmtId="0" fontId="20" fillId="0" borderId="15" xfId="0" applyFont="1" applyBorder="1" applyAlignment="1">
      <alignment horizontal="left"/>
    </xf>
    <xf numFmtId="0" fontId="11" fillId="0" borderId="15" xfId="0" applyFont="1" applyBorder="1" applyAlignment="1">
      <alignment horizontal="left"/>
    </xf>
    <xf numFmtId="165" fontId="2" fillId="0" borderId="2" xfId="0" applyNumberFormat="1" applyFont="1" applyBorder="1"/>
    <xf numFmtId="0" fontId="2" fillId="0" borderId="0" xfId="0" applyFont="1" applyAlignment="1">
      <alignment horizontal="left"/>
    </xf>
    <xf numFmtId="164" fontId="0" fillId="0" borderId="0" xfId="0" applyNumberFormat="1" applyAlignment="1">
      <alignment horizontal="left"/>
    </xf>
    <xf numFmtId="0" fontId="2" fillId="0" borderId="15" xfId="0" applyFont="1" applyBorder="1" applyAlignment="1">
      <alignment horizontal="left"/>
    </xf>
    <xf numFmtId="164" fontId="0" fillId="0" borderId="2" xfId="0" applyNumberFormat="1" applyBorder="1" applyAlignment="1">
      <alignment horizontal="left"/>
    </xf>
    <xf numFmtId="164" fontId="2" fillId="0" borderId="0" xfId="0" applyNumberFormat="1" applyFont="1"/>
    <xf numFmtId="164" fontId="2" fillId="0" borderId="2" xfId="0" applyNumberFormat="1" applyFont="1" applyBorder="1"/>
    <xf numFmtId="0" fontId="2" fillId="0" borderId="16" xfId="0" applyFont="1" applyBorder="1"/>
    <xf numFmtId="0" fontId="8" fillId="0" borderId="0" xfId="0" applyFont="1" applyAlignment="1">
      <alignment horizontal="left"/>
    </xf>
    <xf numFmtId="165" fontId="11" fillId="0" borderId="0" xfId="0" applyNumberFormat="1" applyFont="1"/>
    <xf numFmtId="2" fontId="11" fillId="0" borderId="0" xfId="0" applyNumberFormat="1" applyFont="1"/>
    <xf numFmtId="1" fontId="4" fillId="0" borderId="0" xfId="0" applyNumberFormat="1" applyFont="1"/>
    <xf numFmtId="165" fontId="2" fillId="0" borderId="1" xfId="0" applyNumberFormat="1" applyFont="1" applyBorder="1"/>
    <xf numFmtId="2" fontId="0" fillId="0" borderId="1" xfId="0" applyNumberFormat="1" applyBorder="1"/>
    <xf numFmtId="0" fontId="21" fillId="0" borderId="0" xfId="0" applyFont="1"/>
    <xf numFmtId="0" fontId="3" fillId="0" borderId="17" xfId="0" applyFont="1" applyBorder="1"/>
    <xf numFmtId="164" fontId="13" fillId="0" borderId="0" xfId="0" applyNumberFormat="1" applyFont="1" applyAlignment="1">
      <alignment horizontal="left"/>
    </xf>
    <xf numFmtId="164" fontId="13" fillId="0" borderId="14" xfId="0" applyNumberFormat="1" applyFont="1" applyBorder="1" applyAlignment="1">
      <alignment horizontal="left"/>
    </xf>
    <xf numFmtId="0" fontId="15" fillId="0" borderId="0" xfId="0" applyFont="1"/>
    <xf numFmtId="0" fontId="0" fillId="0" borderId="0" xfId="0" applyFill="1"/>
    <xf numFmtId="0" fontId="1" fillId="0" borderId="3" xfId="2" applyFill="1" applyBorder="1"/>
    <xf numFmtId="0" fontId="1" fillId="0" borderId="4" xfId="2" applyFill="1" applyBorder="1"/>
    <xf numFmtId="0" fontId="1" fillId="0" borderId="5" xfId="2" applyFill="1" applyBorder="1"/>
    <xf numFmtId="0" fontId="1" fillId="0" borderId="6" xfId="2" applyFill="1" applyBorder="1"/>
    <xf numFmtId="1" fontId="1" fillId="0" borderId="0" xfId="2" applyNumberFormat="1" applyFill="1" applyBorder="1"/>
    <xf numFmtId="0" fontId="1" fillId="0" borderId="7" xfId="2" applyFill="1" applyBorder="1"/>
    <xf numFmtId="0" fontId="1" fillId="0" borderId="10" xfId="2" applyFill="1" applyBorder="1"/>
    <xf numFmtId="1" fontId="2" fillId="0" borderId="0" xfId="0" applyNumberFormat="1" applyFont="1" applyFill="1"/>
    <xf numFmtId="0" fontId="1" fillId="0" borderId="0" xfId="2" applyFill="1" applyBorder="1"/>
    <xf numFmtId="0" fontId="1" fillId="0" borderId="8" xfId="2" applyFill="1" applyBorder="1"/>
    <xf numFmtId="0" fontId="1" fillId="0" borderId="9" xfId="2" applyFill="1" applyBorder="1"/>
    <xf numFmtId="0" fontId="1" fillId="0" borderId="0" xfId="2" applyFill="1"/>
    <xf numFmtId="1" fontId="1" fillId="0" borderId="0" xfId="2" applyNumberFormat="1" applyFill="1"/>
    <xf numFmtId="0" fontId="0" fillId="0" borderId="2" xfId="0" applyFill="1" applyBorder="1"/>
    <xf numFmtId="0" fontId="5" fillId="0" borderId="2" xfId="0" applyFont="1" applyFill="1" applyBorder="1"/>
    <xf numFmtId="0" fontId="5" fillId="0" borderId="0" xfId="0" applyFont="1" applyFill="1"/>
    <xf numFmtId="0" fontId="3" fillId="0" borderId="0" xfId="0" applyFont="1" applyFill="1"/>
    <xf numFmtId="0" fontId="3" fillId="0" borderId="2" xfId="0" applyFont="1" applyFill="1" applyBorder="1"/>
    <xf numFmtId="0" fontId="4" fillId="0" borderId="0" xfId="0" applyFont="1" applyFill="1"/>
    <xf numFmtId="0" fontId="2" fillId="0" borderId="0" xfId="0" applyFont="1" applyFill="1"/>
    <xf numFmtId="0" fontId="11" fillId="0" borderId="0" xfId="0" applyFont="1" applyFill="1"/>
    <xf numFmtId="0" fontId="4" fillId="0" borderId="0" xfId="0" applyFont="1" applyFill="1" applyAlignment="1">
      <alignment wrapText="1"/>
    </xf>
    <xf numFmtId="165" fontId="3" fillId="0" borderId="0" xfId="0" applyNumberFormat="1" applyFont="1" applyFill="1" applyAlignment="1">
      <alignment horizontal="left"/>
    </xf>
    <xf numFmtId="165" fontId="0" fillId="0" borderId="0" xfId="0" applyNumberFormat="1" applyFill="1"/>
    <xf numFmtId="0" fontId="0" fillId="0" borderId="0" xfId="0" applyFill="1" applyBorder="1"/>
    <xf numFmtId="0" fontId="0" fillId="0" borderId="0" xfId="0" applyBorder="1"/>
    <xf numFmtId="165" fontId="0" fillId="0" borderId="0" xfId="0" applyNumberFormat="1" applyFill="1" applyBorder="1"/>
    <xf numFmtId="165" fontId="2" fillId="0" borderId="0" xfId="0" applyNumberFormat="1" applyFont="1" applyFill="1" applyBorder="1"/>
    <xf numFmtId="0" fontId="14" fillId="0" borderId="0" xfId="0" applyFont="1" applyFill="1" applyBorder="1"/>
    <xf numFmtId="0" fontId="5" fillId="0" borderId="0" xfId="0" applyFont="1" applyFill="1" applyBorder="1"/>
    <xf numFmtId="0" fontId="3" fillId="0" borderId="0" xfId="0" applyFont="1" applyFill="1" applyBorder="1"/>
    <xf numFmtId="0" fontId="5" fillId="0" borderId="16" xfId="0" applyFont="1" applyFill="1" applyBorder="1"/>
    <xf numFmtId="165" fontId="11" fillId="0" borderId="2" xfId="0" applyNumberFormat="1" applyFont="1" applyFill="1" applyBorder="1"/>
    <xf numFmtId="0" fontId="11" fillId="0" borderId="2" xfId="0" applyFont="1" applyFill="1" applyBorder="1"/>
    <xf numFmtId="0" fontId="16" fillId="0" borderId="0" xfId="0" applyFont="1" applyFill="1"/>
    <xf numFmtId="0" fontId="20" fillId="0" borderId="16" xfId="0" applyFont="1" applyBorder="1"/>
    <xf numFmtId="0" fontId="11" fillId="0" borderId="16" xfId="0" applyFont="1" applyBorder="1"/>
  </cellXfs>
  <cellStyles count="77">
    <cellStyle name="20% - Accent1" xfId="1" builtinId="30"/>
    <cellStyle name="20% - Accent2" xfId="2" builtinId="34"/>
    <cellStyle name="Standaard" xfId="0" builtinId="0"/>
    <cellStyle name="Standaard_OD" xfId="76" xr:uid="{2F7D13C0-668D-4765-9590-B31FE666C4A1}"/>
    <cellStyle name="style1648552410131" xfId="4" xr:uid="{F7902C5B-8D90-4CC7-89B1-BEBC7C3A79B7}"/>
    <cellStyle name="style1648552410193" xfId="5" xr:uid="{C91ECA69-9AFE-4224-B171-0D7B4C27F24B}"/>
    <cellStyle name="style1648552410256" xfId="3" xr:uid="{8630C216-1B96-4650-A97F-488FF2D86820}"/>
    <cellStyle name="style1648552410303" xfId="6" xr:uid="{7B624E63-AE6F-4A91-9A4E-FE115DB27A75}"/>
    <cellStyle name="style1648552410350" xfId="7" xr:uid="{118087CB-E11A-4E03-B38D-89EC5951CD11}"/>
    <cellStyle name="style1648552410381" xfId="8" xr:uid="{AD1A988D-D524-428B-9FEE-60571ABDB20E}"/>
    <cellStyle name="style1648552410444" xfId="12" xr:uid="{3DC246B2-EAFC-46A9-BC6F-F8B14B11BB08}"/>
    <cellStyle name="style1648552410506" xfId="13" xr:uid="{E6AD9BFE-9E04-4C5B-98BF-5EB04023B6F8}"/>
    <cellStyle name="style1648552410556" xfId="14" xr:uid="{E429CDA8-40D7-4BAD-B4C5-917CA6E12638}"/>
    <cellStyle name="style1648552410619" xfId="18" xr:uid="{F1BAD71C-986D-499D-9C11-5DB178FC9421}"/>
    <cellStyle name="style1648552410671" xfId="19" xr:uid="{4F1CF1D2-F0CB-4A64-AAB9-3B6CDA13B9DB}"/>
    <cellStyle name="style1648552410741" xfId="20" xr:uid="{4198CC77-B2C9-4494-9056-432D62ED284E}"/>
    <cellStyle name="style1648552410803" xfId="9" xr:uid="{E89845E2-1ABB-4367-ACBE-01B558854ADE}"/>
    <cellStyle name="style1648552410866" xfId="10" xr:uid="{ABA7C140-03D9-42A4-B258-D8AF22D5DD5D}"/>
    <cellStyle name="style1648552410934" xfId="11" xr:uid="{F0B45692-75E3-4415-A0B2-42B029CE09AC}"/>
    <cellStyle name="style1648552410991" xfId="15" xr:uid="{C2A86836-62F1-4B59-9AB1-6342AA116768}"/>
    <cellStyle name="style1648552411040" xfId="16" xr:uid="{C689A642-8959-43B8-B4D5-EACEC6E810F1}"/>
    <cellStyle name="style1648552411103" xfId="17" xr:uid="{49B57E09-2BF2-48AD-B764-A060C029D4E3}"/>
    <cellStyle name="style1648552411181" xfId="21" xr:uid="{165626E7-B99B-44F9-9448-48B44AE775F6}"/>
    <cellStyle name="style1648552411234" xfId="22" xr:uid="{A72120C4-12D2-40E6-9751-383EAF2CAF0A}"/>
    <cellStyle name="style1648552411290" xfId="23" xr:uid="{3E638EAA-7330-4EE6-9D06-03A3E546D745}"/>
    <cellStyle name="style1648552411353" xfId="24" xr:uid="{6B456311-4C27-460F-BD01-1EE7DB93C143}"/>
    <cellStyle name="style1648552411415" xfId="30" xr:uid="{533D5FC7-F415-4F31-B8BF-AB64CF073B8F}"/>
    <cellStyle name="style1648552411524" xfId="25" xr:uid="{C03447EE-2C21-4F54-BBAF-E6B35E385D3F}"/>
    <cellStyle name="style1648552411587" xfId="31" xr:uid="{09B349D4-072B-4D16-9F7D-4C55041D78AB}"/>
    <cellStyle name="style1648552411635" xfId="26" xr:uid="{722A80A6-B7F1-4987-B295-151C7BEFB184}"/>
    <cellStyle name="style1648552411681" xfId="32" xr:uid="{85917F64-1EE9-4F66-B623-141C4E1CF963}"/>
    <cellStyle name="style1648552411806" xfId="36" xr:uid="{E576E25F-08E8-4EF5-A840-4A8E820EA0E9}"/>
    <cellStyle name="style1648552411854" xfId="27" xr:uid="{CD21FDA9-182E-44A8-853F-EA5002ECDFFE}"/>
    <cellStyle name="style1648552411916" xfId="28" xr:uid="{1C2B362C-A6D0-4104-AB71-CC8FA022989F}"/>
    <cellStyle name="style1648552411979" xfId="29" xr:uid="{BA64B450-C8F1-4C6B-8596-81C41D3A1867}"/>
    <cellStyle name="style1648552412037" xfId="33" xr:uid="{E54DEBCF-172F-4DEF-BCB1-9FE53206F404}"/>
    <cellStyle name="style1648552412088" xfId="34" xr:uid="{B1794D93-5DDA-4B25-9DF7-A09793140EAC}"/>
    <cellStyle name="style1648552412151" xfId="35" xr:uid="{F8171A51-A101-47AA-9543-9920B0991F47}"/>
    <cellStyle name="style1648556910824" xfId="38" xr:uid="{3413AFA3-1F6C-4EF4-92D0-B5F07C913266}"/>
    <cellStyle name="style1648556911039" xfId="39" xr:uid="{B124952E-49EC-42C2-B43F-07BC90451473}"/>
    <cellStyle name="style1648556911114" xfId="37" xr:uid="{53F1A97C-4C1D-4A3A-A5D9-9D6ACB031812}"/>
    <cellStyle name="style1648556911187" xfId="40" xr:uid="{372A95B2-48B9-4D87-8586-6AB12693970B}"/>
    <cellStyle name="style1648556911239" xfId="41" xr:uid="{C6375BF0-7D2C-4CB8-B998-DE3EBF653107}"/>
    <cellStyle name="style1648556911285" xfId="42" xr:uid="{4B1168AF-E33C-4145-9D68-712B6E277E0E}"/>
    <cellStyle name="style1648556911339" xfId="46" xr:uid="{A4BBD78D-C26A-4150-A7E2-F8E16564EDD7}"/>
    <cellStyle name="style1648556911410" xfId="47" xr:uid="{8C845608-61B4-462B-9E17-B7E4B9DC8A51}"/>
    <cellStyle name="style1648556911457" xfId="48" xr:uid="{465DEA57-B0AC-42B3-9A8A-3E9D13B2F03B}"/>
    <cellStyle name="style1648556911520" xfId="52" xr:uid="{C289FD3F-07FF-4129-901F-CD4545E100FB}"/>
    <cellStyle name="style1648556911567" xfId="53" xr:uid="{387F0241-AFDB-4FC6-BF68-463B466006BA}"/>
    <cellStyle name="style1648556911629" xfId="54" xr:uid="{A1395941-4B24-4644-8C3E-5FFCBEE38D8A}"/>
    <cellStyle name="style1648556911676" xfId="43" xr:uid="{9E423208-F7F0-4F38-AD5B-0D66009B2601}"/>
    <cellStyle name="style1648556911723" xfId="44" xr:uid="{972B54A4-24A3-4974-8AD7-5178D228898F}"/>
    <cellStyle name="style1648556911770" xfId="45" xr:uid="{2E3CFC11-4FD4-42EC-B46E-A478D6D92418}"/>
    <cellStyle name="style1648556911817" xfId="49" xr:uid="{9ED75D45-F35C-4621-B117-CB992042DC7B}"/>
    <cellStyle name="style1648556911880" xfId="50" xr:uid="{F56CDDA7-798E-4B71-8E4C-EEE35302E30F}"/>
    <cellStyle name="style1648556911942" xfId="51" xr:uid="{8CF818A8-D623-40AB-B9AD-28E256C1288B}"/>
    <cellStyle name="style1648556912005" xfId="55" xr:uid="{28602AB6-7668-4C21-A4BC-29E8D5F0BA65}"/>
    <cellStyle name="style1648556912052" xfId="56" xr:uid="{91574AEA-BEDB-4A3A-9E29-518726552B16}"/>
    <cellStyle name="style1648556912130" xfId="57" xr:uid="{F136FB66-90EC-4D1F-9410-06CF7607370F}"/>
    <cellStyle name="style1648556912177" xfId="58" xr:uid="{53FADB66-CD53-47C4-820F-827A62735BBF}"/>
    <cellStyle name="style1648556912240" xfId="64" xr:uid="{4DE6683F-3044-4C10-A4D4-D1C8160B5ADA}"/>
    <cellStyle name="style1648556912286" xfId="70" xr:uid="{11C9CB36-8489-4E8E-8D34-832D6D5A74F1}"/>
    <cellStyle name="style1648556912333" xfId="59" xr:uid="{E35511DE-2D87-4533-943D-2005D159EE16}"/>
    <cellStyle name="style1648556912380" xfId="65" xr:uid="{D9B9B2B0-60F3-44D9-A39E-53BC31823896}"/>
    <cellStyle name="style1648556912428" xfId="60" xr:uid="{3508C00C-F2D3-43D8-B829-1E436B4CCBAA}"/>
    <cellStyle name="style1648556912474" xfId="66" xr:uid="{BAFA0CB9-C448-4285-82C3-577E3D8F4494}"/>
    <cellStyle name="style1648556912541" xfId="71" xr:uid="{5FA7C7E6-CBB8-4648-94B3-AF7D24657C20}"/>
    <cellStyle name="style1648556912599" xfId="72" xr:uid="{578CBBA7-9EB3-401E-A257-105AB53D5C03}"/>
    <cellStyle name="style1648556912642" xfId="61" xr:uid="{2A4CDBF0-06AB-41E5-A4EB-80716CD7C20C}"/>
    <cellStyle name="style1648556912693" xfId="62" xr:uid="{1F8DBB84-B5DB-4C1B-8EE7-D76906FE7727}"/>
    <cellStyle name="style1648556912742" xfId="63" xr:uid="{A1911C6E-C5D6-4892-AC56-EC53E4D61524}"/>
    <cellStyle name="style1648556912787" xfId="67" xr:uid="{48BC592B-F065-4ED0-8B93-9F487E80FB9C}"/>
    <cellStyle name="style1648556912834" xfId="68" xr:uid="{D9D753CC-FC4D-4277-BD94-D7569655ED9B}"/>
    <cellStyle name="style1648556912865" xfId="69" xr:uid="{99707927-3B41-40B4-847B-4E58A912C1DD}"/>
    <cellStyle name="style1648556912948" xfId="73" xr:uid="{087DD287-96D5-4E64-B93E-D31E2050E224}"/>
    <cellStyle name="style1648556912980" xfId="74" xr:uid="{E99753A8-9B3D-403D-BC2E-6AC79B07BC13}"/>
    <cellStyle name="style1648556913027" xfId="75" xr:uid="{32ABFAE9-55F8-49DB-BEE3-1110A053817C}"/>
  </cellStyles>
  <dxfs count="0"/>
  <tableStyles count="0" defaultTableStyle="TableStyleMedium2" defaultPivotStyle="PivotStyleLight16"/>
  <colors>
    <mruColors>
      <color rgb="FFFFD7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draaiknoppen!$B$7</c:f>
              <c:strCache>
                <c:ptCount val="1"/>
                <c:pt idx="0">
                  <c:v>orginieel population </c:v>
                </c:pt>
              </c:strCache>
            </c:strRef>
          </c:tx>
          <c:spPr>
            <a:ln w="28575" cap="rnd">
              <a:solidFill>
                <a:schemeClr val="accent1"/>
              </a:solidFill>
              <a:round/>
            </a:ln>
            <a:effectLst/>
          </c:spPr>
          <c:marker>
            <c:symbol val="none"/>
          </c:marker>
          <c:cat>
            <c:numRef>
              <c:f>draaiknoppen!$A$8:$A$25</c:f>
              <c:numCache>
                <c:formatCode>General</c:formatCode>
                <c:ptCount val="18"/>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2025</c:v>
                </c:pt>
                <c:pt idx="13">
                  <c:v>2030</c:v>
                </c:pt>
                <c:pt idx="14">
                  <c:v>2040</c:v>
                </c:pt>
                <c:pt idx="15">
                  <c:v>2050</c:v>
                </c:pt>
              </c:numCache>
            </c:numRef>
          </c:cat>
          <c:val>
            <c:numRef>
              <c:f>draaiknoppen!$B$8:$B$25</c:f>
              <c:numCache>
                <c:formatCode>General</c:formatCode>
                <c:ptCount val="18"/>
                <c:pt idx="0">
                  <c:v>16575000</c:v>
                </c:pt>
                <c:pt idx="1">
                  <c:v>16655800</c:v>
                </c:pt>
                <c:pt idx="2">
                  <c:v>16730300</c:v>
                </c:pt>
                <c:pt idx="3">
                  <c:v>16779600</c:v>
                </c:pt>
                <c:pt idx="4">
                  <c:v>16829300</c:v>
                </c:pt>
                <c:pt idx="5">
                  <c:v>16900700</c:v>
                </c:pt>
                <c:pt idx="6">
                  <c:v>16979100</c:v>
                </c:pt>
                <c:pt idx="7">
                  <c:v>17081500</c:v>
                </c:pt>
                <c:pt idx="8">
                  <c:v>17181100</c:v>
                </c:pt>
                <c:pt idx="9">
                  <c:v>17282200</c:v>
                </c:pt>
                <c:pt idx="10">
                  <c:v>17407600</c:v>
                </c:pt>
                <c:pt idx="11">
                  <c:v>17475400</c:v>
                </c:pt>
                <c:pt idx="12">
                  <c:v>17870000</c:v>
                </c:pt>
                <c:pt idx="13">
                  <c:v>18479500</c:v>
                </c:pt>
                <c:pt idx="14">
                  <c:v>19211000</c:v>
                </c:pt>
                <c:pt idx="15">
                  <c:v>19628200</c:v>
                </c:pt>
              </c:numCache>
            </c:numRef>
          </c:val>
          <c:smooth val="0"/>
          <c:extLst>
            <c:ext xmlns:c16="http://schemas.microsoft.com/office/drawing/2014/chart" uri="{C3380CC4-5D6E-409C-BE32-E72D297353CC}">
              <c16:uniqueId val="{00000000-AC3E-451E-A139-975FD6FB9DBF}"/>
            </c:ext>
          </c:extLst>
        </c:ser>
        <c:ser>
          <c:idx val="1"/>
          <c:order val="1"/>
          <c:tx>
            <c:strRef>
              <c:f>draaiknoppen!$D$4</c:f>
              <c:strCache>
                <c:ptCount val="1"/>
                <c:pt idx="0">
                  <c:v>population</c:v>
                </c:pt>
              </c:strCache>
            </c:strRef>
          </c:tx>
          <c:spPr>
            <a:ln w="28575" cap="rnd">
              <a:solidFill>
                <a:schemeClr val="accent2"/>
              </a:solidFill>
              <a:round/>
            </a:ln>
            <a:effectLst/>
          </c:spPr>
          <c:marker>
            <c:symbol val="none"/>
          </c:marker>
          <c:cat>
            <c:numRef>
              <c:f>draaiknoppen!$A$8:$A$25</c:f>
              <c:numCache>
                <c:formatCode>General</c:formatCode>
                <c:ptCount val="18"/>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2025</c:v>
                </c:pt>
                <c:pt idx="13">
                  <c:v>2030</c:v>
                </c:pt>
                <c:pt idx="14">
                  <c:v>2040</c:v>
                </c:pt>
                <c:pt idx="15">
                  <c:v>2050</c:v>
                </c:pt>
              </c:numCache>
            </c:numRef>
          </c:cat>
          <c:val>
            <c:numRef>
              <c:f>draaiknoppen!$E$4:$S$4</c:f>
              <c:numCache>
                <c:formatCode>General</c:formatCode>
                <c:ptCount val="15"/>
                <c:pt idx="0">
                  <c:v>16575000</c:v>
                </c:pt>
                <c:pt idx="1">
                  <c:v>16655800</c:v>
                </c:pt>
                <c:pt idx="2">
                  <c:v>16730300</c:v>
                </c:pt>
                <c:pt idx="3">
                  <c:v>16779600</c:v>
                </c:pt>
                <c:pt idx="4">
                  <c:v>16829300</c:v>
                </c:pt>
                <c:pt idx="5">
                  <c:v>16900700</c:v>
                </c:pt>
                <c:pt idx="6">
                  <c:v>16979100</c:v>
                </c:pt>
                <c:pt idx="7">
                  <c:v>17081500</c:v>
                </c:pt>
                <c:pt idx="8">
                  <c:v>17181100</c:v>
                </c:pt>
                <c:pt idx="9">
                  <c:v>17282200</c:v>
                </c:pt>
                <c:pt idx="10">
                  <c:v>17407600</c:v>
                </c:pt>
                <c:pt idx="11">
                  <c:v>17475400</c:v>
                </c:pt>
                <c:pt idx="12">
                  <c:v>17870000</c:v>
                </c:pt>
                <c:pt idx="13">
                  <c:v>18479500</c:v>
                </c:pt>
                <c:pt idx="14">
                  <c:v>19211000</c:v>
                </c:pt>
              </c:numCache>
            </c:numRef>
          </c:val>
          <c:smooth val="0"/>
          <c:extLst>
            <c:ext xmlns:c16="http://schemas.microsoft.com/office/drawing/2014/chart" uri="{C3380CC4-5D6E-409C-BE32-E72D297353CC}">
              <c16:uniqueId val="{00000001-0D4B-404B-80DB-F5E7116B41EC}"/>
            </c:ext>
          </c:extLst>
        </c:ser>
        <c:dLbls>
          <c:showLegendKey val="0"/>
          <c:showVal val="0"/>
          <c:showCatName val="0"/>
          <c:showSerName val="0"/>
          <c:showPercent val="0"/>
          <c:showBubbleSize val="0"/>
        </c:dLbls>
        <c:smooth val="0"/>
        <c:axId val="1027883008"/>
        <c:axId val="1027885504"/>
      </c:lineChart>
      <c:dateAx>
        <c:axId val="1027883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027885504"/>
        <c:crosses val="autoZero"/>
        <c:auto val="0"/>
        <c:lblOffset val="100"/>
        <c:baseTimeUnit val="days"/>
      </c:dateAx>
      <c:valAx>
        <c:axId val="1027885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0278830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95250</xdr:colOff>
      <xdr:row>9</xdr:row>
      <xdr:rowOff>38100</xdr:rowOff>
    </xdr:from>
    <xdr:to>
      <xdr:col>9</xdr:col>
      <xdr:colOff>552450</xdr:colOff>
      <xdr:row>19</xdr:row>
      <xdr:rowOff>152400</xdr:rowOff>
    </xdr:to>
    <xdr:graphicFrame macro="">
      <xdr:nvGraphicFramePr>
        <xdr:cNvPr id="2" name="Grafiek 1">
          <a:extLst>
            <a:ext uri="{FF2B5EF4-FFF2-40B4-BE49-F238E27FC236}">
              <a16:creationId xmlns:a16="http://schemas.microsoft.com/office/drawing/2014/main" id="{BC521B35-4C0C-418E-BD71-D72D7CDF74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Thomas van Tol" id="{12092BF0-ED0A-493C-952A-458EEC4B5BBE}" userId="S::tgvantol@tudelft.nl::d9dd786b-f497-4c72-adf9-019f90ab307a" providerId="AD"/>
  <person displayName="Thomas van Tol" id="{490DF146-66B9-425F-BE8C-0D810E94E739}" userId="S::tgvantol@tudelft.net::d9dd786b-f497-4c72-adf9-019f90ab307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46" dT="2022-04-01T12:36:45.03" personId="{490DF146-66B9-425F-BE8C-0D810E94E739}" id="{DA4EDFB0-0F98-4C77-9999-AB91D5D5260E}">
    <text>gegevens moeten kloppend gemaakt worden voor de nieuwe afstandklasse. dit geld voor de laatse twee.</text>
  </threadedComment>
  <threadedComment ref="B47" dT="2022-03-08T11:09:23.52" personId="{490DF146-66B9-425F-BE8C-0D810E94E739}" id="{C44722B0-397D-4F32-8920-57F2DFA7EB02}">
    <text>eigen data voor vinden</text>
  </threadedComment>
  <threadedComment ref="B58" dT="2022-06-21T13:47:46.85" personId="{12092BF0-ED0A-493C-952A-458EEC4B5BBE}" id="{788BC595-A4BE-475B-AD0C-032D6EC12222}">
    <text>Voor korte trips is de voor na transport tijd relatief kort. ivm met de hoge mate van bus/tram/metro gebruik en achtereenvolgens de netwerk dichtheid van deze modaliteiten. Bij langere afstanden waarbij veelal de trein gebruikt wordt neemt de voor en na transoirt tijd aanzienelijk toe. evenals de wachttijd.</text>
  </threadedComment>
  <threadedComment ref="K58" dT="2022-06-21T13:39:16.01" personId="{12092BF0-ED0A-493C-952A-458EEC4B5BBE}" id="{B8152ED0-172B-4CEA-9140-D2E7D5E8FEDA}">
    <text>verschilt per area type</text>
  </threadedComment>
</ThreadedComments>
</file>

<file path=xl/threadedComments/threadedComment2.xml><?xml version="1.0" encoding="utf-8"?>
<ThreadedComments xmlns="http://schemas.microsoft.com/office/spreadsheetml/2018/threadedcomments" xmlns:x="http://schemas.openxmlformats.org/spreadsheetml/2006/main">
  <threadedComment ref="B5" dT="2022-03-08T11:09:23.52" personId="{490DF146-66B9-425F-BE8C-0D810E94E739}" id="{BC4237EA-552E-46DC-B423-A9A12A376943}">
    <text>eigen data voor vinden</text>
  </threadedComment>
  <threadedComment ref="A128" dT="2022-04-08T08:59:20.13" personId="{490DF146-66B9-425F-BE8C-0D810E94E739}" id="{98CAFF58-3E7A-42D0-A9F2-8CC68A679CC2}">
    <text>Verkeerde volgorde van de motieven</text>
  </threadedComment>
</ThreadedComments>
</file>

<file path=xl/threadedComments/threadedComment3.xml><?xml version="1.0" encoding="utf-8"?>
<ThreadedComments xmlns="http://schemas.microsoft.com/office/spreadsheetml/2018/threadedcomments" xmlns:x="http://schemas.openxmlformats.org/spreadsheetml/2006/main">
  <threadedComment ref="B5" dT="2022-03-08T11:09:23.52" personId="{490DF146-66B9-425F-BE8C-0D810E94E739}" id="{7276536B-62E9-4788-974F-8F700A7D499D}">
    <text>eigen data voor vinden</text>
  </threadedComment>
  <threadedComment ref="A128" dT="2022-04-08T08:59:20.13" personId="{490DF146-66B9-425F-BE8C-0D810E94E739}" id="{48EFFCAB-E795-4F4E-A678-E9A8F6F0F2DA}">
    <text>Verkeerde volgorde van de motieven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microsoft.com/office/2017/10/relationships/threadedComment" Target="../threadedComments/threadedComment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37DF0-0D93-4000-B32C-12C4C9BC09A3}">
  <sheetPr>
    <tabColor theme="4" tint="0.59999389629810485"/>
  </sheetPr>
  <dimension ref="A1:AJ118"/>
  <sheetViews>
    <sheetView zoomScale="70" zoomScaleNormal="70" workbookViewId="0">
      <pane xSplit="3" topLeftCell="D1" activePane="topRight" state="frozen"/>
      <selection pane="topRight" activeCell="C49" sqref="C49"/>
    </sheetView>
  </sheetViews>
  <sheetFormatPr defaultColWidth="8.84375" defaultRowHeight="14.6" x14ac:dyDescent="0.4"/>
  <cols>
    <col min="1" max="1" width="60.15234375" customWidth="1"/>
    <col min="2" max="2" width="17.23046875" customWidth="1"/>
    <col min="3" max="3" width="16.15234375" customWidth="1"/>
    <col min="4" max="4" width="15.3828125" customWidth="1"/>
    <col min="5" max="5" width="16.15234375" customWidth="1"/>
    <col min="6" max="6" width="24.84375" customWidth="1"/>
    <col min="7" max="7" width="12.61328125" customWidth="1"/>
    <col min="8" max="8" width="11.3828125" customWidth="1"/>
    <col min="9" max="10" width="22" customWidth="1"/>
    <col min="11" max="11" width="50.69140625" customWidth="1"/>
    <col min="12" max="12" width="19.15234375" customWidth="1"/>
    <col min="15" max="15" width="21.61328125" customWidth="1"/>
    <col min="16" max="16" width="23.15234375" bestFit="1" customWidth="1"/>
    <col min="17" max="17" width="23.3828125" bestFit="1" customWidth="1"/>
    <col min="18" max="18" width="30" customWidth="1"/>
    <col min="19" max="19" width="29.3828125" bestFit="1" customWidth="1"/>
    <col min="20" max="21" width="16.15234375" bestFit="1" customWidth="1"/>
    <col min="22" max="22" width="32.84375" bestFit="1" customWidth="1"/>
    <col min="25" max="25" width="14.3828125" bestFit="1" customWidth="1"/>
    <col min="28" max="28" width="20.61328125" bestFit="1" customWidth="1"/>
    <col min="29" max="29" width="21.61328125" bestFit="1" customWidth="1"/>
    <col min="30" max="30" width="18.23046875" customWidth="1"/>
    <col min="34" max="34" width="19.23046875" customWidth="1"/>
    <col min="35" max="35" width="16.84375" bestFit="1" customWidth="1"/>
    <col min="36" max="36" width="10.3828125" bestFit="1" customWidth="1"/>
  </cols>
  <sheetData>
    <row r="1" spans="1:36" s="5" customFormat="1" x14ac:dyDescent="0.4">
      <c r="A1" s="62" t="s">
        <v>121</v>
      </c>
      <c r="B1" s="62" t="s">
        <v>5</v>
      </c>
      <c r="C1" s="62" t="s">
        <v>5</v>
      </c>
      <c r="D1" s="78" t="s">
        <v>6</v>
      </c>
      <c r="E1" s="78" t="s">
        <v>7</v>
      </c>
      <c r="F1" s="78" t="s">
        <v>3</v>
      </c>
      <c r="G1" s="78"/>
      <c r="H1" s="79" t="s">
        <v>0</v>
      </c>
      <c r="I1" s="78" t="s">
        <v>33</v>
      </c>
      <c r="J1" s="78" t="s">
        <v>30</v>
      </c>
      <c r="K1" s="78" t="s">
        <v>122</v>
      </c>
      <c r="L1" s="78"/>
      <c r="M1" s="91" t="s">
        <v>2</v>
      </c>
      <c r="N1" s="78" t="s">
        <v>8</v>
      </c>
      <c r="O1" s="80" t="s">
        <v>127</v>
      </c>
      <c r="P1" s="78" t="s">
        <v>123</v>
      </c>
      <c r="Q1" s="78" t="s">
        <v>124</v>
      </c>
      <c r="R1" s="135" t="s">
        <v>125</v>
      </c>
      <c r="S1" s="135" t="s">
        <v>126</v>
      </c>
      <c r="T1" s="117" t="s">
        <v>128</v>
      </c>
      <c r="U1" s="5" t="s">
        <v>129</v>
      </c>
      <c r="V1" s="5" t="s">
        <v>130</v>
      </c>
      <c r="X1" s="139" t="s">
        <v>46</v>
      </c>
      <c r="Y1" s="140" t="s">
        <v>45</v>
      </c>
      <c r="AA1" s="79" t="s">
        <v>1</v>
      </c>
      <c r="AB1" s="78" t="s">
        <v>12</v>
      </c>
      <c r="AC1" s="5" t="s">
        <v>132</v>
      </c>
      <c r="AD1" s="5" t="s">
        <v>133</v>
      </c>
      <c r="AE1" s="78"/>
      <c r="AF1" s="29"/>
      <c r="AG1" s="30" t="s">
        <v>22</v>
      </c>
      <c r="AH1" s="5" t="s">
        <v>31</v>
      </c>
      <c r="AI1" s="5" t="s">
        <v>32</v>
      </c>
      <c r="AJ1" s="5" t="s">
        <v>134</v>
      </c>
    </row>
    <row r="2" spans="1:36" x14ac:dyDescent="0.4">
      <c r="A2" s="4" t="s">
        <v>131</v>
      </c>
      <c r="B2" t="s">
        <v>135</v>
      </c>
      <c r="C2">
        <v>1</v>
      </c>
      <c r="D2" s="77">
        <f>D101</f>
        <v>26343143323.576485</v>
      </c>
      <c r="E2">
        <f>E101</f>
        <v>10355972837.187511</v>
      </c>
      <c r="F2" s="89">
        <f>K101</f>
        <v>2.5437632695385468</v>
      </c>
      <c r="I2" s="76">
        <v>30</v>
      </c>
      <c r="J2" s="21">
        <f>F2/I2</f>
        <v>8.4792108984618225E-2</v>
      </c>
      <c r="K2" s="2">
        <f>J2*60</f>
        <v>5.0875265390770936</v>
      </c>
      <c r="N2" s="37" t="s">
        <v>43</v>
      </c>
      <c r="O2" s="93">
        <f>SUM(T51:T54)/4</f>
        <v>23.125</v>
      </c>
      <c r="P2" s="41">
        <f>F2/O2</f>
        <v>0.1100005738178831</v>
      </c>
      <c r="Q2" s="2">
        <f>P2*60</f>
        <v>6.600034429072986</v>
      </c>
      <c r="R2">
        <v>5</v>
      </c>
      <c r="S2" s="21">
        <f>R2/60</f>
        <v>8.3333333333333329E-2</v>
      </c>
      <c r="T2">
        <v>1</v>
      </c>
      <c r="U2" s="21">
        <f>T2/60</f>
        <v>1.6666666666666666E-2</v>
      </c>
      <c r="V2" s="41">
        <f>S2+U2</f>
        <v>9.9999999999999992E-2</v>
      </c>
      <c r="X2">
        <v>0.96</v>
      </c>
      <c r="Y2" s="85">
        <v>0.15</v>
      </c>
      <c r="AB2" s="86">
        <v>14.6</v>
      </c>
      <c r="AC2" s="41">
        <f>F2/AB2</f>
        <v>0.17423036092729774</v>
      </c>
      <c r="AD2" s="2">
        <f>AC2*60</f>
        <v>10.453821655637864</v>
      </c>
      <c r="AH2">
        <v>6</v>
      </c>
      <c r="AI2" s="41">
        <f>F2/AH2</f>
        <v>0.42396054492309115</v>
      </c>
      <c r="AJ2" s="2">
        <f>AI2*60</f>
        <v>25.437632695385471</v>
      </c>
    </row>
    <row r="3" spans="1:36" x14ac:dyDescent="0.4">
      <c r="B3" t="s">
        <v>136</v>
      </c>
      <c r="C3">
        <v>2</v>
      </c>
      <c r="D3" s="77">
        <f t="shared" ref="D3:E5" si="0">D102</f>
        <v>19584909024.107529</v>
      </c>
      <c r="E3">
        <f t="shared" si="0"/>
        <v>1903050814.2066727</v>
      </c>
      <c r="F3" s="89">
        <f t="shared" ref="F3:F5" si="1">K102</f>
        <v>10.291322164338483</v>
      </c>
      <c r="I3" s="76">
        <v>50</v>
      </c>
      <c r="J3" s="21">
        <f t="shared" ref="J3:J25" si="2">F3/I3</f>
        <v>0.20582644328676966</v>
      </c>
      <c r="K3" s="2">
        <f t="shared" ref="K3:K5" si="3">J3*60</f>
        <v>12.34958659720618</v>
      </c>
      <c r="N3" s="37" t="s">
        <v>44</v>
      </c>
      <c r="O3" s="94">
        <f>(T54+U57)/2</f>
        <v>46.25</v>
      </c>
      <c r="P3" s="41">
        <f t="shared" ref="P3:P4" si="4">F3/O3</f>
        <v>0.22251507382353478</v>
      </c>
      <c r="Q3" s="2">
        <f t="shared" ref="Q3:Q25" si="5">P3*60</f>
        <v>13.350904429412086</v>
      </c>
      <c r="R3">
        <v>8</v>
      </c>
      <c r="S3" s="21">
        <f t="shared" ref="S3:S25" si="6">R3/60</f>
        <v>0.13333333333333333</v>
      </c>
      <c r="T3">
        <v>2</v>
      </c>
      <c r="U3" s="21">
        <f t="shared" ref="U3:U25" si="7">T3/60</f>
        <v>3.3333333333333333E-2</v>
      </c>
      <c r="V3" s="41">
        <f t="shared" ref="V3:V25" si="8">S3+U3</f>
        <v>0.16666666666666666</v>
      </c>
      <c r="X3">
        <v>0.96</v>
      </c>
      <c r="Y3" s="85">
        <v>0.15</v>
      </c>
      <c r="AB3" s="86">
        <v>14.6</v>
      </c>
      <c r="AC3" s="41">
        <f t="shared" ref="AC3:AC4" si="9">F3/AB3</f>
        <v>0.70488507974921122</v>
      </c>
      <c r="AD3" s="2">
        <f t="shared" ref="AD3:AD4" si="10">AC3*60</f>
        <v>42.293104784952675</v>
      </c>
      <c r="AH3">
        <v>6</v>
      </c>
      <c r="AI3" s="41">
        <f t="shared" ref="AI3:AI25" si="11">F3/AH3</f>
        <v>1.7152203607230805</v>
      </c>
      <c r="AJ3" s="2">
        <f t="shared" ref="AJ3:AJ25" si="12">AI3*60</f>
        <v>102.91322164338483</v>
      </c>
    </row>
    <row r="4" spans="1:36" x14ac:dyDescent="0.4">
      <c r="B4" t="s">
        <v>137</v>
      </c>
      <c r="C4">
        <v>3</v>
      </c>
      <c r="D4" s="77">
        <f t="shared" si="0"/>
        <v>52406018249.346375</v>
      </c>
      <c r="E4">
        <f t="shared" si="0"/>
        <v>2211980787.3040905</v>
      </c>
      <c r="F4" s="89">
        <f t="shared" si="1"/>
        <v>23.691895766064761</v>
      </c>
      <c r="I4" s="76">
        <v>80</v>
      </c>
      <c r="J4" s="21">
        <f t="shared" si="2"/>
        <v>0.29614869707580949</v>
      </c>
      <c r="K4" s="2">
        <f t="shared" si="3"/>
        <v>17.76892182454857</v>
      </c>
      <c r="N4" s="37" t="s">
        <v>10</v>
      </c>
      <c r="O4" s="40">
        <f>U57</f>
        <v>60</v>
      </c>
      <c r="P4" s="41">
        <f t="shared" si="4"/>
        <v>0.3948649294344127</v>
      </c>
      <c r="Q4" s="2">
        <f t="shared" si="5"/>
        <v>23.691895766064761</v>
      </c>
      <c r="R4">
        <v>11</v>
      </c>
      <c r="S4" s="21">
        <f t="shared" si="6"/>
        <v>0.18333333333333332</v>
      </c>
      <c r="T4">
        <v>6</v>
      </c>
      <c r="U4" s="21">
        <f t="shared" si="7"/>
        <v>0.1</v>
      </c>
      <c r="V4" s="41">
        <f t="shared" si="8"/>
        <v>0.28333333333333333</v>
      </c>
      <c r="X4">
        <v>0.96</v>
      </c>
      <c r="Y4" s="85">
        <v>0.2</v>
      </c>
      <c r="AB4" s="86">
        <v>15.8</v>
      </c>
      <c r="AC4" s="41">
        <f t="shared" si="9"/>
        <v>1.4994870738015671</v>
      </c>
      <c r="AD4" s="2">
        <f t="shared" si="10"/>
        <v>89.969224428094023</v>
      </c>
      <c r="AH4">
        <v>5</v>
      </c>
      <c r="AI4" s="41">
        <f t="shared" si="11"/>
        <v>4.7383791532129518</v>
      </c>
      <c r="AJ4" s="2">
        <f t="shared" si="12"/>
        <v>284.30274919277713</v>
      </c>
    </row>
    <row r="5" spans="1:36" s="5" customFormat="1" x14ac:dyDescent="0.4">
      <c r="B5" s="5" t="s">
        <v>138</v>
      </c>
      <c r="C5" s="5">
        <v>4</v>
      </c>
      <c r="D5" s="81">
        <f t="shared" si="0"/>
        <v>112540732381.09088</v>
      </c>
      <c r="E5" s="5">
        <f t="shared" si="0"/>
        <v>1400467762.4369254</v>
      </c>
      <c r="F5" s="90">
        <f t="shared" si="1"/>
        <v>80.359388055645809</v>
      </c>
      <c r="I5" s="82">
        <v>95</v>
      </c>
      <c r="J5" s="28">
        <f t="shared" si="2"/>
        <v>0.84588829532258747</v>
      </c>
      <c r="K5" s="26">
        <f t="shared" si="3"/>
        <v>50.753297719355245</v>
      </c>
      <c r="N5" s="83" t="s">
        <v>11</v>
      </c>
      <c r="O5" s="80">
        <f>SUM(U58:U59)/2</f>
        <v>77.5</v>
      </c>
      <c r="P5" s="84">
        <f>F5/O5</f>
        <v>1.0368953297502685</v>
      </c>
      <c r="Q5" s="26">
        <f t="shared" si="5"/>
        <v>62.21371978501611</v>
      </c>
      <c r="R5" s="5">
        <v>15</v>
      </c>
      <c r="S5" s="28">
        <f t="shared" si="6"/>
        <v>0.25</v>
      </c>
      <c r="T5" s="5">
        <v>10</v>
      </c>
      <c r="U5" s="28">
        <f t="shared" si="7"/>
        <v>0.16666666666666666</v>
      </c>
      <c r="V5" s="84">
        <f t="shared" si="8"/>
        <v>0.41666666666666663</v>
      </c>
      <c r="X5" s="5">
        <v>0.96</v>
      </c>
      <c r="Y5" s="87">
        <v>0.2</v>
      </c>
      <c r="AB5" s="88">
        <v>15.8</v>
      </c>
      <c r="AC5" s="41">
        <f>F5/AB5</f>
        <v>5.08603721871176</v>
      </c>
      <c r="AD5" s="2">
        <f>AC5*60</f>
        <v>305.16223312270557</v>
      </c>
      <c r="AH5" s="5">
        <v>4</v>
      </c>
      <c r="AI5" s="84">
        <f t="shared" si="11"/>
        <v>20.089847013911452</v>
      </c>
      <c r="AJ5" s="26">
        <f t="shared" si="12"/>
        <v>1205.390820834687</v>
      </c>
    </row>
    <row r="6" spans="1:36" x14ac:dyDescent="0.4">
      <c r="A6" t="s">
        <v>116</v>
      </c>
      <c r="C6">
        <v>1</v>
      </c>
      <c r="D6" s="33">
        <v>26343143323.576485</v>
      </c>
      <c r="E6" cm="1">
        <f t="array" ref="E6:E9">E2:E5</f>
        <v>10355972837.187511</v>
      </c>
      <c r="F6" s="89" cm="1">
        <f t="array" ref="F6:F9">F2:F5</f>
        <v>2.5437632695385468</v>
      </c>
      <c r="I6" s="92">
        <f>20</f>
        <v>20</v>
      </c>
      <c r="J6" s="28">
        <f t="shared" si="2"/>
        <v>0.12718816347692735</v>
      </c>
      <c r="O6" s="95">
        <v>20</v>
      </c>
      <c r="P6" s="41">
        <f t="shared" ref="P6:P25" si="13">F6/O6</f>
        <v>0.12718816347692735</v>
      </c>
      <c r="Q6" s="2">
        <f t="shared" si="5"/>
        <v>7.6312898086156409</v>
      </c>
      <c r="R6" s="124">
        <v>4</v>
      </c>
      <c r="S6" s="136">
        <f t="shared" si="6"/>
        <v>6.6666666666666666E-2</v>
      </c>
      <c r="T6" s="124">
        <v>1</v>
      </c>
      <c r="U6" s="21">
        <f t="shared" si="7"/>
        <v>1.6666666666666666E-2</v>
      </c>
      <c r="V6" s="41">
        <f t="shared" si="8"/>
        <v>8.3333333333333329E-2</v>
      </c>
      <c r="X6">
        <v>0.96</v>
      </c>
      <c r="Y6" s="85">
        <v>0.15</v>
      </c>
      <c r="AB6" s="86">
        <v>14.6</v>
      </c>
      <c r="AC6" s="96">
        <f t="shared" ref="AC6:AC25" si="14">F6/AB6</f>
        <v>0.17423036092729774</v>
      </c>
      <c r="AD6" s="97">
        <f>AC6*60</f>
        <v>10.453821655637864</v>
      </c>
      <c r="AH6" cm="1">
        <f t="array" ref="AH6:AH9">AH2:AH5</f>
        <v>6</v>
      </c>
      <c r="AI6" s="41">
        <f t="shared" si="11"/>
        <v>0.42396054492309115</v>
      </c>
      <c r="AJ6" s="2">
        <f t="shared" si="12"/>
        <v>25.437632695385471</v>
      </c>
    </row>
    <row r="7" spans="1:36" x14ac:dyDescent="0.4">
      <c r="C7">
        <v>2</v>
      </c>
      <c r="D7" s="33">
        <v>19584909024.107529</v>
      </c>
      <c r="E7">
        <v>1903050814.2066727</v>
      </c>
      <c r="F7" s="89">
        <v>10.291322164338483</v>
      </c>
      <c r="I7" s="92">
        <v>45</v>
      </c>
      <c r="J7" s="28">
        <f t="shared" si="2"/>
        <v>0.22869604809641075</v>
      </c>
      <c r="O7">
        <v>46.25</v>
      </c>
      <c r="P7" s="41">
        <f t="shared" si="13"/>
        <v>0.22251507382353478</v>
      </c>
      <c r="Q7" s="2">
        <f t="shared" si="5"/>
        <v>13.350904429412086</v>
      </c>
      <c r="R7" s="124">
        <v>5</v>
      </c>
      <c r="S7" s="136">
        <f t="shared" si="6"/>
        <v>8.3333333333333329E-2</v>
      </c>
      <c r="T7" s="124">
        <v>2</v>
      </c>
      <c r="U7" s="21">
        <f t="shared" si="7"/>
        <v>3.3333333333333333E-2</v>
      </c>
      <c r="V7" s="41">
        <f t="shared" si="8"/>
        <v>0.11666666666666667</v>
      </c>
      <c r="X7">
        <v>0.96</v>
      </c>
      <c r="Y7" s="85">
        <v>0.15</v>
      </c>
      <c r="AB7" s="86">
        <v>14.6</v>
      </c>
      <c r="AC7" s="41">
        <f t="shared" si="14"/>
        <v>0.70488507974921122</v>
      </c>
      <c r="AD7" s="2">
        <f t="shared" ref="AD7:AD25" si="15">AC7*60</f>
        <v>42.293104784952675</v>
      </c>
      <c r="AH7">
        <v>6</v>
      </c>
      <c r="AI7" s="41">
        <f t="shared" si="11"/>
        <v>1.7152203607230805</v>
      </c>
      <c r="AJ7" s="2">
        <f t="shared" si="12"/>
        <v>102.91322164338483</v>
      </c>
    </row>
    <row r="8" spans="1:36" x14ac:dyDescent="0.4">
      <c r="C8">
        <v>3</v>
      </c>
      <c r="D8" s="33">
        <v>52406018249.346375</v>
      </c>
      <c r="E8">
        <v>2211980787.3040905</v>
      </c>
      <c r="F8" s="89">
        <v>23.691895766064761</v>
      </c>
      <c r="I8" s="76">
        <f t="shared" ref="I8:I13" si="16">I4</f>
        <v>80</v>
      </c>
      <c r="J8" s="28">
        <f t="shared" si="2"/>
        <v>0.29614869707580949</v>
      </c>
      <c r="O8">
        <v>60</v>
      </c>
      <c r="P8" s="41">
        <f t="shared" si="13"/>
        <v>0.3948649294344127</v>
      </c>
      <c r="Q8" s="2">
        <f t="shared" si="5"/>
        <v>23.691895766064761</v>
      </c>
      <c r="R8" s="124">
        <v>7.5</v>
      </c>
      <c r="S8" s="136">
        <f t="shared" si="6"/>
        <v>0.125</v>
      </c>
      <c r="T8" s="124">
        <v>4</v>
      </c>
      <c r="U8" s="21">
        <f t="shared" si="7"/>
        <v>6.6666666666666666E-2</v>
      </c>
      <c r="V8" s="41">
        <f t="shared" si="8"/>
        <v>0.19166666666666665</v>
      </c>
      <c r="X8">
        <v>0.96</v>
      </c>
      <c r="Y8" s="85">
        <v>0.2</v>
      </c>
      <c r="AB8" s="86">
        <v>15.8</v>
      </c>
      <c r="AC8" s="41">
        <f t="shared" si="14"/>
        <v>1.4994870738015671</v>
      </c>
      <c r="AD8" s="2">
        <f t="shared" si="15"/>
        <v>89.969224428094023</v>
      </c>
      <c r="AH8">
        <v>5</v>
      </c>
      <c r="AI8" s="41">
        <f t="shared" si="11"/>
        <v>4.7383791532129518</v>
      </c>
      <c r="AJ8" s="2">
        <f t="shared" si="12"/>
        <v>284.30274919277713</v>
      </c>
    </row>
    <row r="9" spans="1:36" x14ac:dyDescent="0.4">
      <c r="C9">
        <v>4</v>
      </c>
      <c r="D9" s="33">
        <v>112540732381.09088</v>
      </c>
      <c r="E9">
        <v>1400467762.4369254</v>
      </c>
      <c r="F9" s="89">
        <v>80.359388055645809</v>
      </c>
      <c r="I9" s="76">
        <f t="shared" si="16"/>
        <v>95</v>
      </c>
      <c r="J9" s="28">
        <f t="shared" si="2"/>
        <v>0.84588829532258747</v>
      </c>
      <c r="O9">
        <v>77.5</v>
      </c>
      <c r="P9" s="41">
        <f t="shared" si="13"/>
        <v>1.0368953297502685</v>
      </c>
      <c r="Q9" s="2">
        <f t="shared" si="5"/>
        <v>62.21371978501611</v>
      </c>
      <c r="R9" s="137">
        <v>10</v>
      </c>
      <c r="S9" s="136">
        <f t="shared" si="6"/>
        <v>0.16666666666666666</v>
      </c>
      <c r="T9" s="137">
        <v>7.5</v>
      </c>
      <c r="U9" s="21">
        <f t="shared" si="7"/>
        <v>0.125</v>
      </c>
      <c r="V9" s="41">
        <f t="shared" si="8"/>
        <v>0.29166666666666663</v>
      </c>
      <c r="X9">
        <v>0.96</v>
      </c>
      <c r="Y9" s="87">
        <v>0.2</v>
      </c>
      <c r="AB9" s="88">
        <v>15.8</v>
      </c>
      <c r="AC9" s="41">
        <f t="shared" si="14"/>
        <v>5.08603721871176</v>
      </c>
      <c r="AD9" s="2">
        <f t="shared" si="15"/>
        <v>305.16223312270557</v>
      </c>
      <c r="AH9">
        <v>4</v>
      </c>
      <c r="AI9" s="41">
        <f t="shared" si="11"/>
        <v>20.089847013911452</v>
      </c>
      <c r="AJ9" s="2">
        <f t="shared" si="12"/>
        <v>1205.390820834687</v>
      </c>
    </row>
    <row r="10" spans="1:36" x14ac:dyDescent="0.4">
      <c r="A10" t="s">
        <v>117</v>
      </c>
      <c r="C10">
        <v>1</v>
      </c>
      <c r="D10" s="33">
        <v>26343143323.576485</v>
      </c>
      <c r="E10" cm="1">
        <f t="array" ref="E10:E13">E6:E9</f>
        <v>10355972837.187511</v>
      </c>
      <c r="F10" s="89" cm="1">
        <f t="array" ref="F10:F13">F6:F9</f>
        <v>2.5437632695385468</v>
      </c>
      <c r="I10" s="92">
        <f t="shared" si="16"/>
        <v>20</v>
      </c>
      <c r="J10" s="28">
        <f t="shared" si="2"/>
        <v>0.12718816347692735</v>
      </c>
      <c r="O10" s="95">
        <v>20</v>
      </c>
      <c r="P10" s="41">
        <f t="shared" si="13"/>
        <v>0.12718816347692735</v>
      </c>
      <c r="Q10" s="2">
        <f t="shared" si="5"/>
        <v>7.6312898086156409</v>
      </c>
      <c r="R10" s="124">
        <v>4</v>
      </c>
      <c r="S10" s="136">
        <f t="shared" si="6"/>
        <v>6.6666666666666666E-2</v>
      </c>
      <c r="T10" s="124">
        <v>1</v>
      </c>
      <c r="U10" s="21">
        <f t="shared" si="7"/>
        <v>1.6666666666666666E-2</v>
      </c>
      <c r="V10" s="41">
        <f t="shared" si="8"/>
        <v>8.3333333333333329E-2</v>
      </c>
      <c r="X10">
        <v>0.96</v>
      </c>
      <c r="Y10" s="85">
        <v>0.15</v>
      </c>
      <c r="AB10" s="86">
        <v>14.6</v>
      </c>
      <c r="AC10" s="41">
        <f t="shared" si="14"/>
        <v>0.17423036092729774</v>
      </c>
      <c r="AD10" s="2">
        <f t="shared" si="15"/>
        <v>10.453821655637864</v>
      </c>
      <c r="AH10" cm="1">
        <f t="array" ref="AH10:AH13">AH6:AH9</f>
        <v>6</v>
      </c>
      <c r="AI10" s="41">
        <f t="shared" si="11"/>
        <v>0.42396054492309115</v>
      </c>
      <c r="AJ10" s="2">
        <f t="shared" si="12"/>
        <v>25.437632695385471</v>
      </c>
    </row>
    <row r="11" spans="1:36" x14ac:dyDescent="0.4">
      <c r="C11">
        <v>2</v>
      </c>
      <c r="D11" s="33">
        <v>19584909024.107529</v>
      </c>
      <c r="E11">
        <v>1903050814.2066727</v>
      </c>
      <c r="F11" s="89">
        <v>10.291322164338483</v>
      </c>
      <c r="I11" s="92">
        <v>50</v>
      </c>
      <c r="J11" s="28">
        <f t="shared" si="2"/>
        <v>0.20582644328676966</v>
      </c>
      <c r="O11">
        <v>46.25</v>
      </c>
      <c r="P11" s="41">
        <f t="shared" si="13"/>
        <v>0.22251507382353478</v>
      </c>
      <c r="Q11" s="2">
        <f t="shared" si="5"/>
        <v>13.350904429412086</v>
      </c>
      <c r="R11" s="124">
        <v>7</v>
      </c>
      <c r="S11" s="136">
        <f t="shared" si="6"/>
        <v>0.11666666666666667</v>
      </c>
      <c r="T11" s="124">
        <v>3</v>
      </c>
      <c r="U11" s="21">
        <f t="shared" si="7"/>
        <v>0.05</v>
      </c>
      <c r="V11" s="41">
        <f t="shared" si="8"/>
        <v>0.16666666666666669</v>
      </c>
      <c r="X11">
        <v>0.96</v>
      </c>
      <c r="Y11" s="85">
        <v>0.15</v>
      </c>
      <c r="AB11" s="86">
        <v>14.6</v>
      </c>
      <c r="AC11" s="41">
        <f t="shared" si="14"/>
        <v>0.70488507974921122</v>
      </c>
      <c r="AD11" s="2">
        <f t="shared" si="15"/>
        <v>42.293104784952675</v>
      </c>
      <c r="AH11">
        <v>6</v>
      </c>
      <c r="AI11" s="41">
        <f t="shared" si="11"/>
        <v>1.7152203607230805</v>
      </c>
      <c r="AJ11" s="2">
        <f t="shared" si="12"/>
        <v>102.91322164338483</v>
      </c>
    </row>
    <row r="12" spans="1:36" x14ac:dyDescent="0.4">
      <c r="C12">
        <v>3</v>
      </c>
      <c r="D12" s="33">
        <v>52406018249.346375</v>
      </c>
      <c r="E12">
        <v>2211980787.3040905</v>
      </c>
      <c r="F12" s="89">
        <v>23.691895766064761</v>
      </c>
      <c r="I12" s="76">
        <f t="shared" si="16"/>
        <v>80</v>
      </c>
      <c r="J12" s="28">
        <f t="shared" si="2"/>
        <v>0.29614869707580949</v>
      </c>
      <c r="O12">
        <v>60</v>
      </c>
      <c r="P12" s="41">
        <f t="shared" si="13"/>
        <v>0.3948649294344127</v>
      </c>
      <c r="Q12" s="2">
        <f t="shared" si="5"/>
        <v>23.691895766064761</v>
      </c>
      <c r="R12" s="124">
        <v>10</v>
      </c>
      <c r="S12" s="136">
        <f t="shared" si="6"/>
        <v>0.16666666666666666</v>
      </c>
      <c r="T12" s="124">
        <v>5</v>
      </c>
      <c r="U12" s="21">
        <f t="shared" si="7"/>
        <v>8.3333333333333329E-2</v>
      </c>
      <c r="V12" s="41">
        <f t="shared" si="8"/>
        <v>0.25</v>
      </c>
      <c r="X12">
        <v>0.96</v>
      </c>
      <c r="Y12" s="85">
        <v>0.2</v>
      </c>
      <c r="AB12" s="86">
        <v>15.8</v>
      </c>
      <c r="AC12" s="41">
        <f t="shared" si="14"/>
        <v>1.4994870738015671</v>
      </c>
      <c r="AD12" s="2">
        <f t="shared" si="15"/>
        <v>89.969224428094023</v>
      </c>
      <c r="AH12">
        <v>5</v>
      </c>
      <c r="AI12" s="41">
        <f t="shared" si="11"/>
        <v>4.7383791532129518</v>
      </c>
      <c r="AJ12" s="2">
        <f t="shared" si="12"/>
        <v>284.30274919277713</v>
      </c>
    </row>
    <row r="13" spans="1:36" x14ac:dyDescent="0.4">
      <c r="C13">
        <v>4</v>
      </c>
      <c r="D13" s="33">
        <v>112540732381.09088</v>
      </c>
      <c r="E13">
        <v>1400467762.4369254</v>
      </c>
      <c r="F13" s="89">
        <v>80.359388055645809</v>
      </c>
      <c r="I13" s="76">
        <f t="shared" si="16"/>
        <v>95</v>
      </c>
      <c r="J13" s="28">
        <f t="shared" si="2"/>
        <v>0.84588829532258747</v>
      </c>
      <c r="O13">
        <v>77.5</v>
      </c>
      <c r="P13" s="41">
        <f t="shared" si="13"/>
        <v>1.0368953297502685</v>
      </c>
      <c r="Q13" s="2">
        <f t="shared" si="5"/>
        <v>62.21371978501611</v>
      </c>
      <c r="R13" s="137">
        <v>15</v>
      </c>
      <c r="S13" s="136">
        <f t="shared" si="6"/>
        <v>0.25</v>
      </c>
      <c r="T13" s="137">
        <v>8</v>
      </c>
      <c r="U13" s="21">
        <f t="shared" si="7"/>
        <v>0.13333333333333333</v>
      </c>
      <c r="V13" s="41">
        <f t="shared" si="8"/>
        <v>0.3833333333333333</v>
      </c>
      <c r="X13">
        <v>0.96</v>
      </c>
      <c r="Y13" s="87">
        <v>0.2</v>
      </c>
      <c r="AB13" s="88">
        <v>15.8</v>
      </c>
      <c r="AC13" s="41">
        <f t="shared" si="14"/>
        <v>5.08603721871176</v>
      </c>
      <c r="AD13" s="2">
        <f t="shared" si="15"/>
        <v>305.16223312270557</v>
      </c>
      <c r="AH13">
        <v>4</v>
      </c>
      <c r="AI13" s="41">
        <f t="shared" si="11"/>
        <v>20.089847013911452</v>
      </c>
      <c r="AJ13" s="2">
        <f t="shared" si="12"/>
        <v>1205.390820834687</v>
      </c>
    </row>
    <row r="14" spans="1:36" x14ac:dyDescent="0.4">
      <c r="A14" t="s">
        <v>118</v>
      </c>
      <c r="C14">
        <v>1</v>
      </c>
      <c r="D14" s="33">
        <v>26343143323.576485</v>
      </c>
      <c r="E14" cm="1">
        <f t="array" ref="E14:E17">E10:E13</f>
        <v>10355972837.187511</v>
      </c>
      <c r="F14" s="89" cm="1">
        <f t="array" ref="F14:F17">F10:F13</f>
        <v>2.5437632695385468</v>
      </c>
      <c r="I14" s="76">
        <v>30</v>
      </c>
      <c r="J14" s="28">
        <f t="shared" si="2"/>
        <v>8.4792108984618225E-2</v>
      </c>
      <c r="O14" s="95">
        <v>22</v>
      </c>
      <c r="P14" s="41">
        <f t="shared" si="13"/>
        <v>0.11562560316084304</v>
      </c>
      <c r="Q14" s="2">
        <f t="shared" si="5"/>
        <v>6.9375361896505821</v>
      </c>
      <c r="R14" s="124">
        <v>5</v>
      </c>
      <c r="S14" s="136">
        <f t="shared" si="6"/>
        <v>8.3333333333333329E-2</v>
      </c>
      <c r="T14" s="124">
        <v>2</v>
      </c>
      <c r="U14" s="21">
        <f t="shared" si="7"/>
        <v>3.3333333333333333E-2</v>
      </c>
      <c r="V14" s="41">
        <f t="shared" si="8"/>
        <v>0.11666666666666667</v>
      </c>
      <c r="X14">
        <v>0.96</v>
      </c>
      <c r="Y14" s="85">
        <v>0.15</v>
      </c>
      <c r="AB14" s="86">
        <v>14.6</v>
      </c>
      <c r="AC14" s="41">
        <f t="shared" si="14"/>
        <v>0.17423036092729774</v>
      </c>
      <c r="AD14" s="2">
        <f t="shared" si="15"/>
        <v>10.453821655637864</v>
      </c>
      <c r="AH14" cm="1">
        <f t="array" ref="AH14:AH17">AH10:AH13</f>
        <v>6</v>
      </c>
      <c r="AI14" s="41">
        <f t="shared" si="11"/>
        <v>0.42396054492309115</v>
      </c>
      <c r="AJ14" s="2">
        <f t="shared" si="12"/>
        <v>25.437632695385471</v>
      </c>
    </row>
    <row r="15" spans="1:36" x14ac:dyDescent="0.4">
      <c r="C15">
        <v>2</v>
      </c>
      <c r="D15" s="33">
        <v>19584909024.107529</v>
      </c>
      <c r="E15">
        <v>1903050814.2066727</v>
      </c>
      <c r="F15" s="89">
        <v>10.291322164338483</v>
      </c>
      <c r="I15" s="76">
        <v>50</v>
      </c>
      <c r="J15" s="28">
        <f t="shared" si="2"/>
        <v>0.20582644328676966</v>
      </c>
      <c r="O15">
        <v>46.25</v>
      </c>
      <c r="P15" s="41">
        <f t="shared" si="13"/>
        <v>0.22251507382353478</v>
      </c>
      <c r="Q15" s="2">
        <f t="shared" si="5"/>
        <v>13.350904429412086</v>
      </c>
      <c r="R15" s="124">
        <v>8</v>
      </c>
      <c r="S15" s="136">
        <f t="shared" si="6"/>
        <v>0.13333333333333333</v>
      </c>
      <c r="T15" s="124">
        <v>3</v>
      </c>
      <c r="U15" s="21">
        <f t="shared" si="7"/>
        <v>0.05</v>
      </c>
      <c r="V15" s="41">
        <f t="shared" si="8"/>
        <v>0.18333333333333335</v>
      </c>
      <c r="X15">
        <v>0.96</v>
      </c>
      <c r="Y15" s="85">
        <v>0.15</v>
      </c>
      <c r="AB15" s="86">
        <v>14.6</v>
      </c>
      <c r="AC15" s="41">
        <f t="shared" si="14"/>
        <v>0.70488507974921122</v>
      </c>
      <c r="AD15" s="2">
        <f t="shared" si="15"/>
        <v>42.293104784952675</v>
      </c>
      <c r="AH15">
        <v>6</v>
      </c>
      <c r="AI15" s="41">
        <f t="shared" si="11"/>
        <v>1.7152203607230805</v>
      </c>
      <c r="AJ15" s="2">
        <f t="shared" si="12"/>
        <v>102.91322164338483</v>
      </c>
    </row>
    <row r="16" spans="1:36" x14ac:dyDescent="0.4">
      <c r="C16">
        <v>3</v>
      </c>
      <c r="D16" s="33">
        <v>52406018249.346375</v>
      </c>
      <c r="E16">
        <v>2211980787.3040905</v>
      </c>
      <c r="F16" s="89">
        <v>23.691895766064761</v>
      </c>
      <c r="I16" s="76">
        <v>80</v>
      </c>
      <c r="J16" s="28">
        <f t="shared" si="2"/>
        <v>0.29614869707580949</v>
      </c>
      <c r="O16">
        <v>60</v>
      </c>
      <c r="P16" s="41">
        <f t="shared" si="13"/>
        <v>0.3948649294344127</v>
      </c>
      <c r="Q16" s="2">
        <f t="shared" si="5"/>
        <v>23.691895766064761</v>
      </c>
      <c r="R16" s="124">
        <v>11</v>
      </c>
      <c r="S16" s="136">
        <f t="shared" si="6"/>
        <v>0.18333333333333332</v>
      </c>
      <c r="T16" s="124">
        <v>6</v>
      </c>
      <c r="U16" s="21">
        <f t="shared" si="7"/>
        <v>0.1</v>
      </c>
      <c r="V16" s="41">
        <f t="shared" si="8"/>
        <v>0.28333333333333333</v>
      </c>
      <c r="X16">
        <v>0.96</v>
      </c>
      <c r="Y16" s="85">
        <v>0.2</v>
      </c>
      <c r="AB16" s="86">
        <v>15.8</v>
      </c>
      <c r="AC16" s="41">
        <f t="shared" si="14"/>
        <v>1.4994870738015671</v>
      </c>
      <c r="AD16" s="2">
        <f t="shared" si="15"/>
        <v>89.969224428094023</v>
      </c>
      <c r="AH16">
        <v>5</v>
      </c>
      <c r="AI16" s="41">
        <f t="shared" si="11"/>
        <v>4.7383791532129518</v>
      </c>
      <c r="AJ16" s="2">
        <f t="shared" si="12"/>
        <v>284.30274919277713</v>
      </c>
    </row>
    <row r="17" spans="1:36" x14ac:dyDescent="0.4">
      <c r="C17">
        <v>4</v>
      </c>
      <c r="D17" s="33">
        <v>112540732381.09088</v>
      </c>
      <c r="E17">
        <v>1400467762.4369254</v>
      </c>
      <c r="F17" s="89">
        <v>80.359388055645809</v>
      </c>
      <c r="I17" s="82">
        <v>95</v>
      </c>
      <c r="J17" s="28">
        <f t="shared" si="2"/>
        <v>0.84588829532258747</v>
      </c>
      <c r="O17">
        <v>77.5</v>
      </c>
      <c r="P17" s="41">
        <f t="shared" si="13"/>
        <v>1.0368953297502685</v>
      </c>
      <c r="Q17" s="2">
        <f t="shared" si="5"/>
        <v>62.21371978501611</v>
      </c>
      <c r="R17" s="137">
        <v>15</v>
      </c>
      <c r="S17" s="136">
        <f t="shared" si="6"/>
        <v>0.25</v>
      </c>
      <c r="T17" s="137">
        <v>10</v>
      </c>
      <c r="U17" s="21">
        <f t="shared" si="7"/>
        <v>0.16666666666666666</v>
      </c>
      <c r="V17" s="41">
        <f t="shared" si="8"/>
        <v>0.41666666666666663</v>
      </c>
      <c r="X17">
        <v>0.96</v>
      </c>
      <c r="Y17" s="87">
        <v>0.2</v>
      </c>
      <c r="AB17" s="88">
        <v>15.8</v>
      </c>
      <c r="AC17" s="41">
        <f t="shared" si="14"/>
        <v>5.08603721871176</v>
      </c>
      <c r="AD17" s="2">
        <f t="shared" si="15"/>
        <v>305.16223312270557</v>
      </c>
      <c r="AH17">
        <v>4</v>
      </c>
      <c r="AI17" s="41">
        <f t="shared" si="11"/>
        <v>20.089847013911452</v>
      </c>
      <c r="AJ17" s="2">
        <f t="shared" si="12"/>
        <v>1205.390820834687</v>
      </c>
    </row>
    <row r="18" spans="1:36" x14ac:dyDescent="0.4">
      <c r="A18" t="s">
        <v>119</v>
      </c>
      <c r="C18">
        <v>1</v>
      </c>
      <c r="D18" s="33">
        <v>26343143323.576485</v>
      </c>
      <c r="E18" cm="1">
        <f t="array" ref="E18:E21">E14:E17</f>
        <v>10355972837.187511</v>
      </c>
      <c r="F18" s="89" cm="1">
        <f t="array" ref="F18:F21">F14:F17</f>
        <v>2.5437632695385468</v>
      </c>
      <c r="I18" s="76">
        <v>30</v>
      </c>
      <c r="J18" s="28">
        <f t="shared" si="2"/>
        <v>8.4792108984618225E-2</v>
      </c>
      <c r="O18" s="93">
        <v>23.125</v>
      </c>
      <c r="P18" s="41">
        <f t="shared" si="13"/>
        <v>0.1100005738178831</v>
      </c>
      <c r="Q18" s="2">
        <f t="shared" si="5"/>
        <v>6.600034429072986</v>
      </c>
      <c r="R18" s="124">
        <v>8</v>
      </c>
      <c r="S18" s="136">
        <f t="shared" si="6"/>
        <v>0.13333333333333333</v>
      </c>
      <c r="T18" s="124">
        <v>3</v>
      </c>
      <c r="U18" s="21">
        <f t="shared" si="7"/>
        <v>0.05</v>
      </c>
      <c r="V18" s="41">
        <f t="shared" si="8"/>
        <v>0.18333333333333335</v>
      </c>
      <c r="X18">
        <v>0.96</v>
      </c>
      <c r="Y18" s="85">
        <v>0.15</v>
      </c>
      <c r="AB18" s="86">
        <v>14.6</v>
      </c>
      <c r="AC18" s="41">
        <f t="shared" si="14"/>
        <v>0.17423036092729774</v>
      </c>
      <c r="AD18" s="2">
        <f t="shared" si="15"/>
        <v>10.453821655637864</v>
      </c>
      <c r="AH18" cm="1">
        <f t="array" ref="AH18:AH21">AH14:AH17</f>
        <v>6</v>
      </c>
      <c r="AI18" s="41">
        <f t="shared" si="11"/>
        <v>0.42396054492309115</v>
      </c>
      <c r="AJ18" s="2">
        <f t="shared" si="12"/>
        <v>25.437632695385471</v>
      </c>
    </row>
    <row r="19" spans="1:36" x14ac:dyDescent="0.4">
      <c r="C19">
        <v>2</v>
      </c>
      <c r="D19" s="33">
        <v>19584909024.107529</v>
      </c>
      <c r="E19">
        <v>1903050814.2066727</v>
      </c>
      <c r="F19" s="89">
        <v>10.291322164338483</v>
      </c>
      <c r="I19" s="76">
        <v>50</v>
      </c>
      <c r="J19" s="28">
        <f t="shared" si="2"/>
        <v>0.20582644328676966</v>
      </c>
      <c r="O19">
        <v>46.25</v>
      </c>
      <c r="P19" s="41">
        <f t="shared" si="13"/>
        <v>0.22251507382353478</v>
      </c>
      <c r="Q19" s="2">
        <f t="shared" si="5"/>
        <v>13.350904429412086</v>
      </c>
      <c r="R19" s="124">
        <v>10</v>
      </c>
      <c r="S19" s="136">
        <f t="shared" si="6"/>
        <v>0.16666666666666666</v>
      </c>
      <c r="T19" s="124">
        <v>4</v>
      </c>
      <c r="U19" s="21">
        <f t="shared" si="7"/>
        <v>6.6666666666666666E-2</v>
      </c>
      <c r="V19" s="41">
        <f t="shared" si="8"/>
        <v>0.23333333333333334</v>
      </c>
      <c r="X19">
        <v>0.96</v>
      </c>
      <c r="Y19" s="85">
        <v>0.15</v>
      </c>
      <c r="AB19" s="86">
        <v>14.6</v>
      </c>
      <c r="AC19" s="41">
        <f t="shared" si="14"/>
        <v>0.70488507974921122</v>
      </c>
      <c r="AD19" s="2">
        <f t="shared" si="15"/>
        <v>42.293104784952675</v>
      </c>
      <c r="AH19">
        <v>6</v>
      </c>
      <c r="AI19" s="41">
        <f t="shared" si="11"/>
        <v>1.7152203607230805</v>
      </c>
      <c r="AJ19" s="2">
        <f t="shared" si="12"/>
        <v>102.91322164338483</v>
      </c>
    </row>
    <row r="20" spans="1:36" x14ac:dyDescent="0.4">
      <c r="C20">
        <v>3</v>
      </c>
      <c r="D20" s="33">
        <v>52406018249.346375</v>
      </c>
      <c r="E20">
        <v>2211980787.3040905</v>
      </c>
      <c r="F20" s="89">
        <v>23.691895766064761</v>
      </c>
      <c r="I20" s="76">
        <v>80</v>
      </c>
      <c r="J20" s="28">
        <f t="shared" si="2"/>
        <v>0.29614869707580949</v>
      </c>
      <c r="O20">
        <v>60</v>
      </c>
      <c r="P20" s="41">
        <f t="shared" si="13"/>
        <v>0.3948649294344127</v>
      </c>
      <c r="Q20" s="2">
        <f t="shared" si="5"/>
        <v>23.691895766064761</v>
      </c>
      <c r="R20" s="124">
        <v>13</v>
      </c>
      <c r="S20" s="136">
        <f t="shared" si="6"/>
        <v>0.21666666666666667</v>
      </c>
      <c r="T20" s="124">
        <v>7</v>
      </c>
      <c r="U20" s="21">
        <f t="shared" si="7"/>
        <v>0.11666666666666667</v>
      </c>
      <c r="V20" s="41">
        <f t="shared" si="8"/>
        <v>0.33333333333333337</v>
      </c>
      <c r="X20">
        <v>0.96</v>
      </c>
      <c r="Y20" s="85">
        <v>0.2</v>
      </c>
      <c r="AB20" s="86">
        <v>15.8</v>
      </c>
      <c r="AC20" s="41">
        <f t="shared" si="14"/>
        <v>1.4994870738015671</v>
      </c>
      <c r="AD20" s="2">
        <f t="shared" si="15"/>
        <v>89.969224428094023</v>
      </c>
      <c r="AH20">
        <v>5</v>
      </c>
      <c r="AI20" s="41">
        <f t="shared" si="11"/>
        <v>4.7383791532129518</v>
      </c>
      <c r="AJ20" s="2">
        <f t="shared" si="12"/>
        <v>284.30274919277713</v>
      </c>
    </row>
    <row r="21" spans="1:36" x14ac:dyDescent="0.4">
      <c r="C21">
        <v>4</v>
      </c>
      <c r="D21" s="33">
        <v>112540732381.09088</v>
      </c>
      <c r="E21">
        <v>1400467762.4369254</v>
      </c>
      <c r="F21" s="89">
        <v>80.359388055645809</v>
      </c>
      <c r="I21" s="82">
        <v>95</v>
      </c>
      <c r="J21" s="28">
        <f t="shared" si="2"/>
        <v>0.84588829532258747</v>
      </c>
      <c r="O21">
        <v>77.5</v>
      </c>
      <c r="P21" s="41">
        <f t="shared" si="13"/>
        <v>1.0368953297502685</v>
      </c>
      <c r="Q21" s="2">
        <f t="shared" si="5"/>
        <v>62.21371978501611</v>
      </c>
      <c r="R21" s="137">
        <v>20</v>
      </c>
      <c r="S21" s="136">
        <f t="shared" si="6"/>
        <v>0.33333333333333331</v>
      </c>
      <c r="T21" s="137">
        <v>11</v>
      </c>
      <c r="U21" s="21">
        <f t="shared" si="7"/>
        <v>0.18333333333333332</v>
      </c>
      <c r="V21" s="41">
        <f t="shared" si="8"/>
        <v>0.51666666666666661</v>
      </c>
      <c r="X21">
        <v>0.96</v>
      </c>
      <c r="Y21" s="87">
        <v>0.2</v>
      </c>
      <c r="AB21" s="88">
        <v>15.8</v>
      </c>
      <c r="AC21" s="41">
        <f t="shared" si="14"/>
        <v>5.08603721871176</v>
      </c>
      <c r="AD21" s="2">
        <f t="shared" si="15"/>
        <v>305.16223312270557</v>
      </c>
      <c r="AH21">
        <v>4</v>
      </c>
      <c r="AI21" s="41">
        <f t="shared" si="11"/>
        <v>20.089847013911452</v>
      </c>
      <c r="AJ21" s="2">
        <f t="shared" si="12"/>
        <v>1205.390820834687</v>
      </c>
    </row>
    <row r="22" spans="1:36" x14ac:dyDescent="0.4">
      <c r="A22" t="s">
        <v>120</v>
      </c>
      <c r="C22">
        <v>1</v>
      </c>
      <c r="D22" s="33">
        <v>26343143323.576485</v>
      </c>
      <c r="E22" cm="1">
        <f t="array" ref="E22:E25">E18:E21</f>
        <v>10355972837.187511</v>
      </c>
      <c r="F22" s="89" cm="1">
        <f t="array" ref="F22:F25">F18:F21</f>
        <v>2.5437632695385468</v>
      </c>
      <c r="I22" s="76">
        <v>30</v>
      </c>
      <c r="J22" s="28">
        <f t="shared" si="2"/>
        <v>8.4792108984618225E-2</v>
      </c>
      <c r="O22" s="95">
        <v>25</v>
      </c>
      <c r="P22" s="41">
        <f t="shared" si="13"/>
        <v>0.10175053078154188</v>
      </c>
      <c r="Q22" s="2">
        <f t="shared" si="5"/>
        <v>6.1050318468925129</v>
      </c>
      <c r="R22" s="124">
        <v>10</v>
      </c>
      <c r="S22" s="136">
        <f t="shared" si="6"/>
        <v>0.16666666666666666</v>
      </c>
      <c r="T22" s="124">
        <v>4</v>
      </c>
      <c r="U22" s="21">
        <f t="shared" si="7"/>
        <v>6.6666666666666666E-2</v>
      </c>
      <c r="V22" s="41">
        <f t="shared" si="8"/>
        <v>0.23333333333333334</v>
      </c>
      <c r="X22">
        <v>0.96</v>
      </c>
      <c r="Y22" s="85">
        <v>0.15</v>
      </c>
      <c r="AB22" s="86">
        <v>14.6</v>
      </c>
      <c r="AC22" s="41">
        <f t="shared" si="14"/>
        <v>0.17423036092729774</v>
      </c>
      <c r="AD22" s="2">
        <f t="shared" si="15"/>
        <v>10.453821655637864</v>
      </c>
      <c r="AH22" cm="1">
        <f t="array" ref="AH22:AH25">AH18:AH21</f>
        <v>6</v>
      </c>
      <c r="AI22" s="41">
        <f t="shared" si="11"/>
        <v>0.42396054492309115</v>
      </c>
      <c r="AJ22" s="2">
        <f t="shared" si="12"/>
        <v>25.437632695385471</v>
      </c>
    </row>
    <row r="23" spans="1:36" x14ac:dyDescent="0.4">
      <c r="C23">
        <v>2</v>
      </c>
      <c r="D23" s="33">
        <v>19584909024.107529</v>
      </c>
      <c r="E23">
        <v>1903050814.2066727</v>
      </c>
      <c r="F23" s="89">
        <v>10.291322164338483</v>
      </c>
      <c r="I23" s="76">
        <v>50</v>
      </c>
      <c r="J23" s="28">
        <f t="shared" si="2"/>
        <v>0.20582644328676966</v>
      </c>
      <c r="O23">
        <v>46.25</v>
      </c>
      <c r="P23" s="41">
        <f t="shared" si="13"/>
        <v>0.22251507382353478</v>
      </c>
      <c r="Q23" s="2">
        <f t="shared" si="5"/>
        <v>13.350904429412086</v>
      </c>
      <c r="R23" s="124">
        <v>12</v>
      </c>
      <c r="S23" s="136">
        <f t="shared" si="6"/>
        <v>0.2</v>
      </c>
      <c r="T23" s="124">
        <v>5</v>
      </c>
      <c r="U23" s="21">
        <f t="shared" si="7"/>
        <v>8.3333333333333329E-2</v>
      </c>
      <c r="V23" s="41">
        <f t="shared" si="8"/>
        <v>0.28333333333333333</v>
      </c>
      <c r="X23">
        <v>0.96</v>
      </c>
      <c r="Y23" s="85">
        <v>0.15</v>
      </c>
      <c r="AB23" s="86">
        <v>14.6</v>
      </c>
      <c r="AC23" s="41">
        <f t="shared" si="14"/>
        <v>0.70488507974921122</v>
      </c>
      <c r="AD23" s="2">
        <f t="shared" si="15"/>
        <v>42.293104784952675</v>
      </c>
      <c r="AH23">
        <v>6</v>
      </c>
      <c r="AI23" s="41">
        <f t="shared" si="11"/>
        <v>1.7152203607230805</v>
      </c>
      <c r="AJ23" s="2">
        <f t="shared" si="12"/>
        <v>102.91322164338483</v>
      </c>
    </row>
    <row r="24" spans="1:36" x14ac:dyDescent="0.4">
      <c r="C24">
        <v>3</v>
      </c>
      <c r="D24" s="33">
        <v>52406018249.346375</v>
      </c>
      <c r="E24">
        <v>2211980787.3040905</v>
      </c>
      <c r="F24" s="89">
        <v>23.691895766064761</v>
      </c>
      <c r="I24" s="76">
        <v>80</v>
      </c>
      <c r="J24" s="28">
        <f t="shared" si="2"/>
        <v>0.29614869707580949</v>
      </c>
      <c r="O24">
        <v>60</v>
      </c>
      <c r="P24" s="41">
        <f t="shared" si="13"/>
        <v>0.3948649294344127</v>
      </c>
      <c r="Q24" s="2">
        <f t="shared" si="5"/>
        <v>23.691895766064761</v>
      </c>
      <c r="R24" s="124">
        <v>17</v>
      </c>
      <c r="S24" s="136">
        <f t="shared" si="6"/>
        <v>0.28333333333333333</v>
      </c>
      <c r="T24" s="124">
        <v>8</v>
      </c>
      <c r="U24" s="21">
        <f t="shared" si="7"/>
        <v>0.13333333333333333</v>
      </c>
      <c r="V24" s="41">
        <f t="shared" si="8"/>
        <v>0.41666666666666663</v>
      </c>
      <c r="X24">
        <v>0.96</v>
      </c>
      <c r="Y24" s="85">
        <v>0.2</v>
      </c>
      <c r="AB24" s="86">
        <v>15.8</v>
      </c>
      <c r="AC24" s="41">
        <f t="shared" si="14"/>
        <v>1.4994870738015671</v>
      </c>
      <c r="AD24" s="2">
        <f t="shared" si="15"/>
        <v>89.969224428094023</v>
      </c>
      <c r="AH24">
        <v>5</v>
      </c>
      <c r="AI24" s="41">
        <f t="shared" si="11"/>
        <v>4.7383791532129518</v>
      </c>
      <c r="AJ24" s="2">
        <f t="shared" si="12"/>
        <v>284.30274919277713</v>
      </c>
    </row>
    <row r="25" spans="1:36" x14ac:dyDescent="0.4">
      <c r="C25">
        <v>4</v>
      </c>
      <c r="D25" s="33">
        <v>112540732381.09088</v>
      </c>
      <c r="E25">
        <v>1400467762.4369254</v>
      </c>
      <c r="F25" s="89">
        <v>80.359388055645809</v>
      </c>
      <c r="I25" s="82">
        <v>95</v>
      </c>
      <c r="J25" s="28">
        <f t="shared" si="2"/>
        <v>0.84588829532258747</v>
      </c>
      <c r="O25">
        <v>77.5</v>
      </c>
      <c r="P25" s="41">
        <f t="shared" si="13"/>
        <v>1.0368953297502685</v>
      </c>
      <c r="Q25" s="2">
        <f t="shared" si="5"/>
        <v>62.21371978501611</v>
      </c>
      <c r="R25" s="137">
        <v>25</v>
      </c>
      <c r="S25" s="136">
        <f t="shared" si="6"/>
        <v>0.41666666666666669</v>
      </c>
      <c r="T25" s="137">
        <v>12</v>
      </c>
      <c r="U25" s="21">
        <f t="shared" si="7"/>
        <v>0.2</v>
      </c>
      <c r="V25" s="41">
        <f t="shared" si="8"/>
        <v>0.6166666666666667</v>
      </c>
      <c r="X25">
        <v>0.96</v>
      </c>
      <c r="Y25" s="87">
        <v>0.2</v>
      </c>
      <c r="AB25" s="88">
        <v>15.8</v>
      </c>
      <c r="AC25" s="41">
        <f t="shared" si="14"/>
        <v>5.08603721871176</v>
      </c>
      <c r="AD25" s="2">
        <f t="shared" si="15"/>
        <v>305.16223312270557</v>
      </c>
      <c r="AH25">
        <v>4</v>
      </c>
      <c r="AI25" s="41">
        <f t="shared" si="11"/>
        <v>20.089847013911452</v>
      </c>
      <c r="AJ25" s="2">
        <f t="shared" si="12"/>
        <v>1205.390820834687</v>
      </c>
    </row>
    <row r="26" spans="1:36" x14ac:dyDescent="0.4">
      <c r="R26" s="138"/>
      <c r="S26" s="103"/>
      <c r="T26" s="138"/>
      <c r="V26" s="41"/>
    </row>
    <row r="43" spans="1:16" x14ac:dyDescent="0.4">
      <c r="K43" s="38"/>
      <c r="L43" s="38"/>
      <c r="M43" s="38"/>
      <c r="N43" s="38"/>
      <c r="O43" s="38"/>
      <c r="P43" s="38"/>
    </row>
    <row r="44" spans="1:16" x14ac:dyDescent="0.4">
      <c r="K44" s="38"/>
      <c r="L44" s="38"/>
      <c r="M44" s="38"/>
      <c r="N44" s="38"/>
      <c r="O44" s="38"/>
      <c r="P44" s="38"/>
    </row>
    <row r="45" spans="1:16" x14ac:dyDescent="0.4">
      <c r="K45" s="38"/>
      <c r="L45" s="38"/>
      <c r="M45" s="38"/>
      <c r="N45" s="38"/>
      <c r="O45" s="38"/>
      <c r="P45" s="38"/>
    </row>
    <row r="46" spans="1:16" x14ac:dyDescent="0.4">
      <c r="K46" s="38"/>
      <c r="L46" s="38"/>
      <c r="M46" s="38"/>
      <c r="N46" s="38"/>
      <c r="O46" s="38"/>
      <c r="P46" s="38"/>
    </row>
    <row r="47" spans="1:16" x14ac:dyDescent="0.4">
      <c r="K47" s="38"/>
      <c r="L47" s="38"/>
      <c r="M47" s="38"/>
      <c r="N47" s="38"/>
      <c r="O47" s="38"/>
      <c r="P47" s="38"/>
    </row>
    <row r="48" spans="1:16" x14ac:dyDescent="0.4">
      <c r="K48" s="38"/>
      <c r="L48" s="38"/>
      <c r="M48" s="38"/>
      <c r="N48" s="38"/>
      <c r="O48" s="38"/>
      <c r="P48" s="38"/>
    </row>
    <row r="49" spans="1:22" x14ac:dyDescent="0.4">
      <c r="K49" s="38"/>
      <c r="L49" s="38"/>
      <c r="M49" s="38"/>
      <c r="N49" s="38"/>
      <c r="O49" s="38"/>
      <c r="P49" s="38"/>
      <c r="S49" t="s">
        <v>47</v>
      </c>
    </row>
    <row r="50" spans="1:22" x14ac:dyDescent="0.4">
      <c r="K50" s="38"/>
      <c r="L50" s="38"/>
      <c r="M50" s="38"/>
      <c r="N50" s="38"/>
      <c r="O50" s="38"/>
      <c r="P50" s="38"/>
      <c r="S50" s="5"/>
      <c r="T50" s="5" t="s">
        <v>48</v>
      </c>
      <c r="U50" s="5" t="s">
        <v>49</v>
      </c>
      <c r="V50" s="5"/>
    </row>
    <row r="51" spans="1:22" x14ac:dyDescent="0.4">
      <c r="K51" s="38"/>
      <c r="L51" s="38"/>
      <c r="M51" s="38"/>
      <c r="N51" s="38"/>
      <c r="O51" s="38"/>
      <c r="P51" s="38"/>
      <c r="S51" t="s">
        <v>50</v>
      </c>
      <c r="T51">
        <f>(15+20)/2</f>
        <v>17.5</v>
      </c>
      <c r="U51">
        <f>(25+40)/2</f>
        <v>32.5</v>
      </c>
      <c r="V51" t="s">
        <v>56</v>
      </c>
    </row>
    <row r="52" spans="1:22" x14ac:dyDescent="0.4">
      <c r="K52" s="38"/>
      <c r="L52" s="38"/>
      <c r="M52" s="38"/>
      <c r="N52" s="38"/>
      <c r="O52" s="38"/>
      <c r="P52" s="38"/>
      <c r="S52" t="s">
        <v>51</v>
      </c>
      <c r="T52">
        <f t="shared" ref="T52" si="17">(15+20)/2</f>
        <v>17.5</v>
      </c>
      <c r="V52" t="s">
        <v>56</v>
      </c>
    </row>
    <row r="53" spans="1:22" x14ac:dyDescent="0.4">
      <c r="K53" s="38"/>
      <c r="L53" s="38"/>
      <c r="M53" s="38"/>
      <c r="N53" s="38"/>
      <c r="O53" s="38"/>
      <c r="P53" s="38"/>
      <c r="S53" t="s">
        <v>52</v>
      </c>
      <c r="T53">
        <f>(20+30)/2</f>
        <v>25</v>
      </c>
      <c r="V53" t="s">
        <v>56</v>
      </c>
    </row>
    <row r="54" spans="1:22" x14ac:dyDescent="0.4">
      <c r="K54" s="38"/>
      <c r="L54" s="38"/>
      <c r="M54" s="38"/>
      <c r="N54" s="38"/>
      <c r="O54" s="38"/>
      <c r="P54" s="38"/>
      <c r="S54" t="s">
        <v>9</v>
      </c>
      <c r="T54">
        <f>(30+35)/2</f>
        <v>32.5</v>
      </c>
      <c r="V54" t="s">
        <v>56</v>
      </c>
    </row>
    <row r="55" spans="1:22" x14ac:dyDescent="0.4">
      <c r="K55" s="38"/>
      <c r="L55" s="38"/>
      <c r="M55" s="38"/>
      <c r="N55" s="38"/>
      <c r="O55" s="38"/>
      <c r="P55" s="38"/>
    </row>
    <row r="56" spans="1:22" x14ac:dyDescent="0.4">
      <c r="K56" s="38"/>
      <c r="L56" s="38"/>
      <c r="M56" s="38"/>
      <c r="N56" s="38"/>
      <c r="O56" s="38"/>
      <c r="P56" s="38"/>
      <c r="S56" t="s">
        <v>53</v>
      </c>
      <c r="U56">
        <f>(40+60)/2</f>
        <v>50</v>
      </c>
      <c r="V56" t="s">
        <v>56</v>
      </c>
    </row>
    <row r="57" spans="1:22" x14ac:dyDescent="0.4">
      <c r="K57" s="38"/>
      <c r="L57" s="38"/>
      <c r="M57" s="38"/>
      <c r="N57" s="38"/>
      <c r="O57" s="38"/>
      <c r="P57" s="38"/>
      <c r="S57" t="s">
        <v>54</v>
      </c>
      <c r="U57">
        <f>(50+70)/2</f>
        <v>60</v>
      </c>
      <c r="V57" t="s">
        <v>56</v>
      </c>
    </row>
    <row r="58" spans="1:22" x14ac:dyDescent="0.4">
      <c r="K58" s="38"/>
      <c r="L58" s="38"/>
      <c r="M58" s="38"/>
      <c r="N58" s="38"/>
      <c r="O58" s="38"/>
      <c r="P58" s="38"/>
      <c r="S58" t="s">
        <v>55</v>
      </c>
      <c r="U58">
        <v>75</v>
      </c>
      <c r="V58" t="s">
        <v>56</v>
      </c>
    </row>
    <row r="59" spans="1:22" x14ac:dyDescent="0.4">
      <c r="K59" s="38"/>
      <c r="L59" s="38"/>
      <c r="M59" s="38"/>
      <c r="N59" s="38"/>
      <c r="O59" s="38"/>
      <c r="P59" s="38"/>
      <c r="S59" t="s">
        <v>11</v>
      </c>
      <c r="T59" t="s">
        <v>57</v>
      </c>
      <c r="U59">
        <v>80</v>
      </c>
      <c r="V59" t="s">
        <v>56</v>
      </c>
    </row>
    <row r="60" spans="1:22" x14ac:dyDescent="0.4">
      <c r="K60" s="38"/>
      <c r="L60" s="38"/>
      <c r="M60" s="38"/>
      <c r="N60" s="38"/>
      <c r="O60" s="38"/>
      <c r="P60" s="38"/>
    </row>
    <row r="61" spans="1:22" x14ac:dyDescent="0.4">
      <c r="K61" s="38"/>
      <c r="L61" s="38"/>
      <c r="M61" s="38"/>
      <c r="N61" s="38"/>
      <c r="O61" s="38"/>
      <c r="P61" s="38"/>
    </row>
    <row r="62" spans="1:22" x14ac:dyDescent="0.4">
      <c r="K62" s="38"/>
      <c r="L62" s="38"/>
      <c r="M62" s="38"/>
      <c r="N62" s="38"/>
      <c r="O62" s="38"/>
      <c r="P62" s="38"/>
    </row>
    <row r="63" spans="1:22" x14ac:dyDescent="0.4">
      <c r="K63" s="38"/>
      <c r="L63" s="38"/>
      <c r="M63" s="38"/>
      <c r="N63" s="38"/>
      <c r="O63" s="38"/>
      <c r="P63" s="38"/>
    </row>
    <row r="64" spans="1:22" x14ac:dyDescent="0.4">
      <c r="K64" s="38"/>
      <c r="L64" s="38"/>
      <c r="M64" s="38"/>
      <c r="N64" s="38"/>
      <c r="O64" s="38"/>
      <c r="P64" s="38"/>
    </row>
    <row r="65" spans="11:16" x14ac:dyDescent="0.4">
      <c r="K65" s="38"/>
      <c r="L65" s="38"/>
      <c r="M65" s="38"/>
      <c r="N65" s="38"/>
      <c r="O65" s="38"/>
      <c r="P65" s="38"/>
    </row>
    <row r="66" spans="11:16" x14ac:dyDescent="0.4">
      <c r="K66" s="38"/>
      <c r="L66" s="38"/>
      <c r="M66" s="38"/>
      <c r="N66" s="38"/>
      <c r="O66" s="38"/>
      <c r="P66" s="38"/>
    </row>
    <row r="67" spans="11:16" x14ac:dyDescent="0.4">
      <c r="K67" s="38"/>
      <c r="L67" s="38"/>
      <c r="M67" s="38"/>
      <c r="N67" s="38"/>
      <c r="O67" s="38"/>
      <c r="P67" s="38"/>
    </row>
    <row r="68" spans="11:16" ht="33" customHeight="1" x14ac:dyDescent="0.4">
      <c r="K68" s="38"/>
      <c r="L68" s="38"/>
      <c r="M68" s="38"/>
      <c r="N68" s="38"/>
      <c r="O68" s="38"/>
      <c r="P68" s="38"/>
    </row>
    <row r="69" spans="11:16" x14ac:dyDescent="0.4">
      <c r="K69" s="38"/>
      <c r="L69" s="38"/>
      <c r="M69" s="38"/>
      <c r="N69" s="38"/>
      <c r="O69" s="38"/>
      <c r="P69" s="38"/>
    </row>
    <row r="70" spans="11:16" x14ac:dyDescent="0.4">
      <c r="K70" s="38"/>
      <c r="L70" s="38"/>
      <c r="M70" s="38"/>
      <c r="N70" s="38"/>
      <c r="O70" s="38"/>
      <c r="P70" s="38"/>
    </row>
    <row r="71" spans="11:16" x14ac:dyDescent="0.4">
      <c r="K71" s="38"/>
      <c r="L71" s="38"/>
      <c r="M71" s="38"/>
      <c r="N71" s="38"/>
      <c r="O71" s="38"/>
      <c r="P71" s="38"/>
    </row>
    <row r="99" spans="1:12" x14ac:dyDescent="0.4">
      <c r="A99" s="4" t="s">
        <v>34</v>
      </c>
    </row>
    <row r="100" spans="1:12" x14ac:dyDescent="0.4">
      <c r="A100" s="5" t="s">
        <v>35</v>
      </c>
      <c r="B100" s="5" t="s">
        <v>16</v>
      </c>
      <c r="C100" s="5"/>
      <c r="D100" s="5" t="s">
        <v>36</v>
      </c>
      <c r="E100" s="5" t="s">
        <v>37</v>
      </c>
      <c r="F100" s="5"/>
      <c r="G100" s="5"/>
      <c r="H100" s="5"/>
      <c r="I100" s="5"/>
      <c r="J100" s="5"/>
      <c r="K100" s="5" t="s">
        <v>38</v>
      </c>
      <c r="L100" s="5"/>
    </row>
    <row r="101" spans="1:12" x14ac:dyDescent="0.4">
      <c r="A101">
        <v>1</v>
      </c>
      <c r="B101" t="s">
        <v>39</v>
      </c>
      <c r="D101">
        <v>26343143323.576485</v>
      </c>
      <c r="E101">
        <v>10355972837.187511</v>
      </c>
      <c r="K101">
        <v>2.5437632695385468</v>
      </c>
    </row>
    <row r="102" spans="1:12" x14ac:dyDescent="0.4">
      <c r="A102">
        <v>2</v>
      </c>
      <c r="B102" t="s">
        <v>40</v>
      </c>
      <c r="D102">
        <v>19584909024.107529</v>
      </c>
      <c r="E102">
        <v>1903050814.2066727</v>
      </c>
      <c r="K102">
        <v>10.291322164338483</v>
      </c>
    </row>
    <row r="103" spans="1:12" x14ac:dyDescent="0.4">
      <c r="A103">
        <v>3</v>
      </c>
      <c r="B103" t="s">
        <v>41</v>
      </c>
      <c r="D103">
        <v>52406018249.346375</v>
      </c>
      <c r="E103">
        <v>2211980787.3040905</v>
      </c>
      <c r="K103">
        <v>23.691895766064761</v>
      </c>
    </row>
    <row r="104" spans="1:12" x14ac:dyDescent="0.4">
      <c r="A104">
        <v>4</v>
      </c>
      <c r="B104" t="s">
        <v>42</v>
      </c>
      <c r="D104">
        <v>112540732381.09088</v>
      </c>
      <c r="E104">
        <v>1400467762.4369254</v>
      </c>
      <c r="K104">
        <v>80.359388055645809</v>
      </c>
    </row>
    <row r="114" spans="2:4" x14ac:dyDescent="0.4">
      <c r="B114" s="45"/>
      <c r="C114" s="45"/>
      <c r="D114" s="45"/>
    </row>
    <row r="115" spans="2:4" x14ac:dyDescent="0.4">
      <c r="B115" s="46"/>
      <c r="C115" s="47"/>
      <c r="D115" s="45"/>
    </row>
    <row r="118" spans="2:4" x14ac:dyDescent="0.4">
      <c r="C118" s="4"/>
    </row>
  </sheetData>
  <phoneticPr fontId="7"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DB25B-183B-41A1-96D6-98E04F416863}">
  <sheetPr>
    <tabColor theme="5"/>
  </sheetPr>
  <dimension ref="A1:E33"/>
  <sheetViews>
    <sheetView workbookViewId="0">
      <selection activeCell="C3" sqref="C3"/>
    </sheetView>
  </sheetViews>
  <sheetFormatPr defaultColWidth="8.84375" defaultRowHeight="14.6" x14ac:dyDescent="0.4"/>
  <cols>
    <col min="1" max="1" width="53.84375" bestFit="1" customWidth="1"/>
    <col min="2" max="2" width="23.15234375" bestFit="1" customWidth="1"/>
    <col min="3" max="3" width="11.84375" bestFit="1" customWidth="1"/>
    <col min="5" max="5" width="11" bestFit="1" customWidth="1"/>
    <col min="7" max="7" width="46.23046875" customWidth="1"/>
    <col min="8" max="8" width="13" customWidth="1"/>
  </cols>
  <sheetData>
    <row r="1" spans="1:5" x14ac:dyDescent="0.4">
      <c r="A1" s="13" t="s">
        <v>15</v>
      </c>
      <c r="B1" s="14">
        <v>2019</v>
      </c>
      <c r="C1" s="15">
        <v>2040</v>
      </c>
    </row>
    <row r="2" spans="1:5" x14ac:dyDescent="0.4">
      <c r="A2" s="11" t="s">
        <v>17</v>
      </c>
      <c r="B2" s="23">
        <v>1361374501.0251446</v>
      </c>
      <c r="C2" s="23">
        <v>1361374501.0251446</v>
      </c>
    </row>
    <row r="3" spans="1:5" x14ac:dyDescent="0.4">
      <c r="A3" s="11" t="s">
        <v>18</v>
      </c>
      <c r="B3" s="23">
        <v>934110333.07680297</v>
      </c>
      <c r="C3" s="23">
        <v>934110333.07680297</v>
      </c>
    </row>
    <row r="4" spans="1:5" x14ac:dyDescent="0.4">
      <c r="A4" s="11" t="s">
        <v>19</v>
      </c>
      <c r="B4" s="23">
        <v>3596069680.6552329</v>
      </c>
      <c r="C4" s="23">
        <v>3596069680.6552329</v>
      </c>
    </row>
    <row r="5" spans="1:5" x14ac:dyDescent="0.4">
      <c r="A5" s="11" t="s">
        <v>20</v>
      </c>
      <c r="B5" s="23">
        <v>2934904413.1312361</v>
      </c>
      <c r="C5" s="23">
        <v>2934904413.1312361</v>
      </c>
    </row>
    <row r="6" spans="1:5" x14ac:dyDescent="0.4">
      <c r="A6" s="11" t="s">
        <v>21</v>
      </c>
      <c r="B6" s="23">
        <v>1214691629.1941442</v>
      </c>
      <c r="C6" s="23">
        <v>1214691629.1941442</v>
      </c>
    </row>
    <row r="13" spans="1:5" ht="15" thickBot="1" x14ac:dyDescent="0.45">
      <c r="A13" s="103"/>
      <c r="B13" s="103"/>
      <c r="C13" s="103"/>
      <c r="D13" s="103"/>
      <c r="E13" s="103"/>
    </row>
    <row r="14" spans="1:5" x14ac:dyDescent="0.4">
      <c r="A14" s="104"/>
      <c r="B14" s="105"/>
      <c r="C14" s="106"/>
      <c r="D14" s="103"/>
      <c r="E14" s="106"/>
    </row>
    <row r="15" spans="1:5" x14ac:dyDescent="0.4">
      <c r="A15" s="107"/>
      <c r="B15" s="108"/>
      <c r="C15" s="108"/>
      <c r="D15" s="103"/>
      <c r="E15" s="109"/>
    </row>
    <row r="16" spans="1:5" x14ac:dyDescent="0.4">
      <c r="A16" s="107"/>
      <c r="B16" s="108"/>
      <c r="C16" s="108"/>
      <c r="D16" s="103"/>
      <c r="E16" s="109"/>
    </row>
    <row r="17" spans="1:5" x14ac:dyDescent="0.4">
      <c r="A17" s="107"/>
      <c r="B17" s="108"/>
      <c r="C17" s="108"/>
      <c r="D17" s="103"/>
      <c r="E17" s="109"/>
    </row>
    <row r="18" spans="1:5" x14ac:dyDescent="0.4">
      <c r="A18" s="107"/>
      <c r="B18" s="108"/>
      <c r="C18" s="108"/>
      <c r="D18" s="103"/>
      <c r="E18" s="109"/>
    </row>
    <row r="19" spans="1:5" ht="15" thickBot="1" x14ac:dyDescent="0.45">
      <c r="A19" s="107"/>
      <c r="B19" s="108"/>
      <c r="C19" s="108"/>
      <c r="D19" s="103"/>
      <c r="E19" s="110"/>
    </row>
    <row r="20" spans="1:5" x14ac:dyDescent="0.4">
      <c r="A20" s="103"/>
      <c r="B20" s="111"/>
      <c r="C20" s="103"/>
      <c r="D20" s="103"/>
      <c r="E20" s="103"/>
    </row>
    <row r="21" spans="1:5" x14ac:dyDescent="0.4">
      <c r="A21" s="103"/>
      <c r="B21" s="103"/>
      <c r="C21" s="103"/>
      <c r="D21" s="103"/>
      <c r="E21" s="103"/>
    </row>
    <row r="22" spans="1:5" x14ac:dyDescent="0.4">
      <c r="A22" s="112"/>
      <c r="B22" s="103"/>
      <c r="C22" s="103"/>
      <c r="D22" s="103"/>
      <c r="E22" s="103"/>
    </row>
    <row r="23" spans="1:5" ht="15" thickBot="1" x14ac:dyDescent="0.45">
      <c r="A23" s="103"/>
      <c r="B23" s="103"/>
      <c r="C23" s="103"/>
      <c r="D23" s="103"/>
      <c r="E23" s="103"/>
    </row>
    <row r="24" spans="1:5" x14ac:dyDescent="0.4">
      <c r="A24" s="104"/>
      <c r="B24" s="105"/>
      <c r="C24" s="106"/>
      <c r="D24" s="103"/>
      <c r="E24" s="103"/>
    </row>
    <row r="25" spans="1:5" x14ac:dyDescent="0.4">
      <c r="A25" s="107"/>
      <c r="B25" s="112"/>
      <c r="C25" s="109"/>
      <c r="D25" s="103"/>
      <c r="E25" s="103"/>
    </row>
    <row r="26" spans="1:5" x14ac:dyDescent="0.4">
      <c r="A26" s="107"/>
      <c r="B26" s="112"/>
      <c r="C26" s="109"/>
      <c r="D26" s="103"/>
      <c r="E26" s="103"/>
    </row>
    <row r="27" spans="1:5" x14ac:dyDescent="0.4">
      <c r="A27" s="107"/>
      <c r="B27" s="112"/>
      <c r="C27" s="109"/>
      <c r="D27" s="103"/>
      <c r="E27" s="103"/>
    </row>
    <row r="28" spans="1:5" x14ac:dyDescent="0.4">
      <c r="A28" s="107"/>
      <c r="B28" s="112"/>
      <c r="C28" s="109"/>
      <c r="D28" s="103"/>
      <c r="E28" s="103"/>
    </row>
    <row r="29" spans="1:5" ht="15" thickBot="1" x14ac:dyDescent="0.45">
      <c r="A29" s="113"/>
      <c r="B29" s="114"/>
      <c r="C29" s="110"/>
      <c r="D29" s="103"/>
      <c r="E29" s="103"/>
    </row>
    <row r="30" spans="1:5" x14ac:dyDescent="0.4">
      <c r="A30" s="103"/>
      <c r="B30" s="103"/>
      <c r="C30" s="103"/>
      <c r="D30" s="103"/>
      <c r="E30" s="103"/>
    </row>
    <row r="31" spans="1:5" x14ac:dyDescent="0.4">
      <c r="A31" s="103"/>
      <c r="B31" s="103"/>
      <c r="C31" s="103"/>
      <c r="D31" s="103"/>
      <c r="E31" s="103"/>
    </row>
    <row r="32" spans="1:5" x14ac:dyDescent="0.4">
      <c r="A32" s="103"/>
      <c r="B32" s="103"/>
      <c r="C32" s="103"/>
      <c r="D32" s="103"/>
      <c r="E32" s="103"/>
    </row>
    <row r="33" spans="1:5" x14ac:dyDescent="0.4">
      <c r="A33" s="103"/>
      <c r="B33" s="103"/>
      <c r="C33" s="103"/>
      <c r="D33" s="103"/>
      <c r="E33" s="10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F2958-FE45-44F3-8F74-A4EF5AFB55D8}">
  <sheetPr>
    <tabColor theme="5"/>
  </sheetPr>
  <dimension ref="A1:K30"/>
  <sheetViews>
    <sheetView workbookViewId="0">
      <selection activeCell="C4" sqref="C4"/>
    </sheetView>
  </sheetViews>
  <sheetFormatPr defaultColWidth="8.84375" defaultRowHeight="14.6" x14ac:dyDescent="0.4"/>
  <cols>
    <col min="1" max="1" width="57.23046875" bestFit="1" customWidth="1"/>
    <col min="2" max="3" width="11.84375" bestFit="1" customWidth="1"/>
    <col min="5" max="5" width="10.61328125" bestFit="1" customWidth="1"/>
  </cols>
  <sheetData>
    <row r="1" spans="1:11" x14ac:dyDescent="0.4">
      <c r="A1" s="8" t="s">
        <v>15</v>
      </c>
      <c r="B1" s="16">
        <v>2019</v>
      </c>
      <c r="C1" s="16">
        <v>2040</v>
      </c>
    </row>
    <row r="2" spans="1:11" x14ac:dyDescent="0.4">
      <c r="A2" s="11" t="s">
        <v>17</v>
      </c>
      <c r="B2" s="22">
        <v>528916279.73274827</v>
      </c>
      <c r="C2" s="22">
        <v>528916279.73274827</v>
      </c>
    </row>
    <row r="3" spans="1:11" x14ac:dyDescent="0.4">
      <c r="A3" s="11" t="s">
        <v>18</v>
      </c>
      <c r="B3" s="22">
        <v>127946350.79644963</v>
      </c>
      <c r="C3" s="22">
        <v>127946350.79644963</v>
      </c>
    </row>
    <row r="4" spans="1:11" x14ac:dyDescent="0.4">
      <c r="A4" s="11" t="s">
        <v>19</v>
      </c>
      <c r="B4" s="22">
        <v>635014951.44935727</v>
      </c>
      <c r="C4" s="22">
        <v>635014951.44935727</v>
      </c>
    </row>
    <row r="5" spans="1:11" x14ac:dyDescent="0.4">
      <c r="A5" s="11" t="s">
        <v>20</v>
      </c>
      <c r="B5" s="22">
        <v>313715496.38696456</v>
      </c>
      <c r="C5" s="22">
        <v>313715496.38696456</v>
      </c>
    </row>
    <row r="6" spans="1:11" x14ac:dyDescent="0.4">
      <c r="A6" s="11" t="s">
        <v>21</v>
      </c>
      <c r="B6" s="22">
        <v>187517216.6644156</v>
      </c>
      <c r="C6" s="22">
        <v>187517216.6644156</v>
      </c>
    </row>
    <row r="9" spans="1:11" x14ac:dyDescent="0.4">
      <c r="A9" s="103"/>
      <c r="B9" s="103"/>
      <c r="C9" s="103"/>
      <c r="D9" s="103"/>
      <c r="E9" s="103"/>
      <c r="F9" s="103"/>
    </row>
    <row r="10" spans="1:11" x14ac:dyDescent="0.4">
      <c r="A10" s="103"/>
      <c r="B10" s="103"/>
      <c r="C10" s="103"/>
      <c r="D10" s="103"/>
      <c r="E10" s="103"/>
      <c r="F10" s="103"/>
    </row>
    <row r="11" spans="1:11" x14ac:dyDescent="0.4">
      <c r="A11" s="103"/>
      <c r="B11" s="103"/>
      <c r="C11" s="103"/>
      <c r="D11" s="103"/>
      <c r="E11" s="103"/>
      <c r="F11" s="103"/>
    </row>
    <row r="12" spans="1:11" x14ac:dyDescent="0.4">
      <c r="A12" s="103"/>
      <c r="B12" s="103"/>
      <c r="C12" s="103"/>
      <c r="D12" s="103"/>
      <c r="E12" s="103"/>
      <c r="F12" s="103"/>
    </row>
    <row r="13" spans="1:11" x14ac:dyDescent="0.4">
      <c r="A13" s="103"/>
      <c r="B13" s="103"/>
      <c r="C13" s="103"/>
      <c r="D13" s="103"/>
      <c r="E13" s="103"/>
      <c r="F13" s="103"/>
    </row>
    <row r="14" spans="1:11" ht="15" thickBot="1" x14ac:dyDescent="0.45">
      <c r="A14" s="103"/>
      <c r="B14" s="103"/>
      <c r="C14" s="103"/>
      <c r="D14" s="103"/>
      <c r="E14" s="115"/>
      <c r="F14" s="103"/>
      <c r="G14" s="103"/>
      <c r="H14" s="103"/>
      <c r="I14" s="103"/>
      <c r="J14" s="103"/>
      <c r="K14" s="103"/>
    </row>
    <row r="15" spans="1:11" x14ac:dyDescent="0.4">
      <c r="A15" s="107"/>
      <c r="B15" s="116"/>
      <c r="C15" s="116"/>
      <c r="D15" s="103"/>
      <c r="E15" s="116"/>
      <c r="F15" s="103"/>
      <c r="G15" s="103"/>
      <c r="H15" s="104"/>
      <c r="I15" s="105"/>
      <c r="J15" s="106"/>
      <c r="K15" s="103"/>
    </row>
    <row r="16" spans="1:11" x14ac:dyDescent="0.4">
      <c r="A16" s="107"/>
      <c r="B16" s="116"/>
      <c r="C16" s="116"/>
      <c r="D16" s="103"/>
      <c r="E16" s="116"/>
      <c r="F16" s="103"/>
      <c r="G16" s="103"/>
      <c r="H16" s="107"/>
      <c r="I16" s="112"/>
      <c r="J16" s="109"/>
      <c r="K16" s="103"/>
    </row>
    <row r="17" spans="1:11" x14ac:dyDescent="0.4">
      <c r="A17" s="107"/>
      <c r="B17" s="116"/>
      <c r="C17" s="116"/>
      <c r="D17" s="103"/>
      <c r="E17" s="116"/>
      <c r="F17" s="103"/>
      <c r="G17" s="103"/>
      <c r="H17" s="107"/>
      <c r="I17" s="112"/>
      <c r="J17" s="109"/>
      <c r="K17" s="103"/>
    </row>
    <row r="18" spans="1:11" x14ac:dyDescent="0.4">
      <c r="A18" s="107"/>
      <c r="B18" s="116"/>
      <c r="C18" s="116"/>
      <c r="D18" s="103"/>
      <c r="E18" s="116"/>
      <c r="F18" s="103"/>
      <c r="G18" s="103"/>
      <c r="H18" s="107"/>
      <c r="I18" s="112"/>
      <c r="J18" s="109"/>
      <c r="K18" s="103"/>
    </row>
    <row r="19" spans="1:11" x14ac:dyDescent="0.4">
      <c r="A19" s="107"/>
      <c r="B19" s="116"/>
      <c r="C19" s="116"/>
      <c r="D19" s="103"/>
      <c r="E19" s="116"/>
      <c r="F19" s="103"/>
      <c r="G19" s="103"/>
      <c r="H19" s="107"/>
      <c r="I19" s="112"/>
      <c r="J19" s="109"/>
      <c r="K19" s="103"/>
    </row>
    <row r="20" spans="1:11" ht="15" thickBot="1" x14ac:dyDescent="0.45">
      <c r="A20" s="103"/>
      <c r="B20" s="111"/>
      <c r="C20" s="103"/>
      <c r="D20" s="103"/>
      <c r="E20" s="103"/>
      <c r="F20" s="103"/>
      <c r="G20" s="103"/>
      <c r="H20" s="107"/>
      <c r="I20" s="112"/>
      <c r="J20" s="110"/>
      <c r="K20" s="103"/>
    </row>
    <row r="21" spans="1:11" x14ac:dyDescent="0.4">
      <c r="A21" s="103"/>
      <c r="B21" s="103"/>
      <c r="C21" s="103"/>
      <c r="D21" s="103"/>
      <c r="E21" s="103"/>
      <c r="F21" s="103"/>
      <c r="G21" s="103"/>
      <c r="H21" s="103"/>
      <c r="I21" s="103"/>
      <c r="J21" s="103"/>
      <c r="K21" s="103"/>
    </row>
    <row r="22" spans="1:11" x14ac:dyDescent="0.4">
      <c r="A22" s="103"/>
      <c r="B22" s="103"/>
      <c r="C22" s="103"/>
      <c r="D22" s="103"/>
      <c r="E22" s="103"/>
      <c r="F22" s="103"/>
      <c r="G22" s="103"/>
      <c r="H22" s="103"/>
      <c r="I22" s="103"/>
      <c r="J22" s="103"/>
      <c r="K22" s="103"/>
    </row>
    <row r="23" spans="1:11" x14ac:dyDescent="0.4">
      <c r="A23" s="103"/>
      <c r="B23" s="103"/>
      <c r="C23" s="103"/>
      <c r="D23" s="103"/>
      <c r="E23" s="103"/>
      <c r="F23" s="103"/>
    </row>
    <row r="24" spans="1:11" x14ac:dyDescent="0.4">
      <c r="A24" s="103"/>
      <c r="B24" s="103"/>
      <c r="C24" s="103"/>
      <c r="D24" s="103"/>
      <c r="E24" s="103"/>
      <c r="F24" s="103"/>
    </row>
    <row r="25" spans="1:11" x14ac:dyDescent="0.4">
      <c r="A25" s="115"/>
      <c r="B25" s="115"/>
      <c r="C25" s="115"/>
      <c r="D25" s="103"/>
      <c r="E25" s="103"/>
      <c r="F25" s="103"/>
    </row>
    <row r="26" spans="1:11" x14ac:dyDescent="0.4">
      <c r="A26" s="115"/>
      <c r="B26" s="115"/>
      <c r="C26" s="115"/>
      <c r="D26" s="103"/>
      <c r="E26" s="103"/>
      <c r="F26" s="103"/>
    </row>
    <row r="27" spans="1:11" x14ac:dyDescent="0.4">
      <c r="A27" s="115"/>
      <c r="B27" s="115"/>
      <c r="C27" s="115"/>
      <c r="D27" s="103"/>
      <c r="E27" s="103"/>
      <c r="F27" s="103"/>
    </row>
    <row r="28" spans="1:11" x14ac:dyDescent="0.4">
      <c r="A28" s="115"/>
      <c r="B28" s="115"/>
      <c r="C28" s="115"/>
      <c r="D28" s="103"/>
      <c r="E28" s="103"/>
      <c r="F28" s="103"/>
    </row>
    <row r="29" spans="1:11" x14ac:dyDescent="0.4">
      <c r="A29" s="115"/>
      <c r="B29" s="115"/>
      <c r="C29" s="115"/>
      <c r="D29" s="103"/>
      <c r="E29" s="103"/>
      <c r="F29" s="103"/>
    </row>
    <row r="30" spans="1:11" x14ac:dyDescent="0.4">
      <c r="A30" s="115"/>
      <c r="B30" s="115"/>
      <c r="C30" s="115"/>
      <c r="D30" s="103"/>
      <c r="E30" s="103"/>
      <c r="F30" s="10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CC72E-023F-4154-A3AD-472EE8F72E15}">
  <sheetPr>
    <tabColor theme="5"/>
  </sheetPr>
  <dimension ref="A1:G39"/>
  <sheetViews>
    <sheetView workbookViewId="0">
      <selection activeCell="C5" sqref="C5"/>
    </sheetView>
  </sheetViews>
  <sheetFormatPr defaultColWidth="8.84375" defaultRowHeight="14.6" x14ac:dyDescent="0.4"/>
  <cols>
    <col min="1" max="1" width="53.84375" bestFit="1" customWidth="1"/>
    <col min="2" max="3" width="11.84375" bestFit="1" customWidth="1"/>
    <col min="6" max="6" width="9.69140625" bestFit="1" customWidth="1"/>
  </cols>
  <sheetData>
    <row r="1" spans="1:7" x14ac:dyDescent="0.4">
      <c r="A1" s="16" t="s">
        <v>4</v>
      </c>
      <c r="B1" s="16">
        <v>2019</v>
      </c>
      <c r="C1" s="16">
        <v>2040</v>
      </c>
    </row>
    <row r="2" spans="1:7" x14ac:dyDescent="0.4">
      <c r="A2" s="11" t="s">
        <v>17</v>
      </c>
      <c r="B2" s="22">
        <v>835139830.4158684</v>
      </c>
      <c r="C2" s="22">
        <v>835139830.4158684</v>
      </c>
    </row>
    <row r="3" spans="1:7" x14ac:dyDescent="0.4">
      <c r="A3" s="11" t="s">
        <v>18</v>
      </c>
      <c r="B3" s="22">
        <v>125990042.67835651</v>
      </c>
      <c r="C3" s="22">
        <v>125990042.67835651</v>
      </c>
    </row>
    <row r="4" spans="1:7" x14ac:dyDescent="0.4">
      <c r="A4" s="11" t="s">
        <v>19</v>
      </c>
      <c r="B4" s="22">
        <v>687316037.33507526</v>
      </c>
      <c r="C4" s="22">
        <v>687316037.33507526</v>
      </c>
    </row>
    <row r="5" spans="1:7" x14ac:dyDescent="0.4">
      <c r="A5" s="11" t="s">
        <v>20</v>
      </c>
      <c r="B5" s="22">
        <v>263646322.3907679</v>
      </c>
      <c r="C5" s="22">
        <v>263646322.3907679</v>
      </c>
    </row>
    <row r="6" spans="1:7" x14ac:dyDescent="0.4">
      <c r="A6" s="11" t="s">
        <v>21</v>
      </c>
      <c r="B6" s="22">
        <v>164631160.72764975</v>
      </c>
      <c r="C6" s="22">
        <v>164631160.72764975</v>
      </c>
    </row>
    <row r="9" spans="1:7" x14ac:dyDescent="0.4">
      <c r="A9" s="103"/>
      <c r="B9" s="103"/>
      <c r="C9" s="103"/>
      <c r="D9" s="103"/>
      <c r="E9" s="103"/>
      <c r="F9" s="103"/>
      <c r="G9" s="103"/>
    </row>
    <row r="10" spans="1:7" x14ac:dyDescent="0.4">
      <c r="A10" s="103"/>
      <c r="B10" s="103"/>
      <c r="C10" s="103"/>
      <c r="D10" s="103"/>
      <c r="E10" s="103"/>
      <c r="F10" s="103"/>
      <c r="G10" s="103"/>
    </row>
    <row r="11" spans="1:7" x14ac:dyDescent="0.4">
      <c r="A11" s="103"/>
      <c r="B11" s="103"/>
      <c r="C11" s="103"/>
      <c r="D11" s="103"/>
      <c r="E11" s="103"/>
      <c r="F11" s="103"/>
      <c r="G11" s="103"/>
    </row>
    <row r="12" spans="1:7" x14ac:dyDescent="0.4">
      <c r="A12" s="103"/>
      <c r="B12" s="103"/>
      <c r="C12" s="103"/>
      <c r="D12" s="103"/>
      <c r="E12" s="103"/>
      <c r="F12" s="103"/>
      <c r="G12" s="103"/>
    </row>
    <row r="13" spans="1:7" x14ac:dyDescent="0.4">
      <c r="A13" s="103"/>
      <c r="B13" s="103"/>
      <c r="C13" s="103"/>
      <c r="D13" s="103"/>
      <c r="E13" s="103"/>
      <c r="F13" s="103"/>
      <c r="G13" s="103"/>
    </row>
    <row r="14" spans="1:7" x14ac:dyDescent="0.4">
      <c r="A14" s="115"/>
      <c r="B14" s="115"/>
      <c r="C14" s="115"/>
      <c r="D14" s="103"/>
      <c r="E14" s="103"/>
      <c r="F14" s="115"/>
      <c r="G14" s="103"/>
    </row>
    <row r="15" spans="1:7" x14ac:dyDescent="0.4">
      <c r="A15" s="107"/>
      <c r="B15" s="116"/>
      <c r="C15" s="116"/>
      <c r="D15" s="103"/>
      <c r="E15" s="103"/>
      <c r="F15" s="116"/>
      <c r="G15" s="103"/>
    </row>
    <row r="16" spans="1:7" x14ac:dyDescent="0.4">
      <c r="A16" s="107"/>
      <c r="B16" s="116"/>
      <c r="C16" s="116"/>
      <c r="D16" s="103"/>
      <c r="E16" s="103"/>
      <c r="F16" s="116"/>
      <c r="G16" s="103"/>
    </row>
    <row r="17" spans="1:7" x14ac:dyDescent="0.4">
      <c r="A17" s="107"/>
      <c r="B17" s="116"/>
      <c r="C17" s="116"/>
      <c r="D17" s="103"/>
      <c r="E17" s="103"/>
      <c r="F17" s="116"/>
      <c r="G17" s="103"/>
    </row>
    <row r="18" spans="1:7" x14ac:dyDescent="0.4">
      <c r="A18" s="107"/>
      <c r="B18" s="116"/>
      <c r="C18" s="116"/>
      <c r="D18" s="103"/>
      <c r="E18" s="103"/>
      <c r="F18" s="116"/>
      <c r="G18" s="103"/>
    </row>
    <row r="19" spans="1:7" x14ac:dyDescent="0.4">
      <c r="A19" s="107"/>
      <c r="B19" s="116"/>
      <c r="C19" s="116"/>
      <c r="D19" s="103"/>
      <c r="E19" s="103"/>
      <c r="F19" s="116"/>
      <c r="G19" s="103"/>
    </row>
    <row r="20" spans="1:7" x14ac:dyDescent="0.4">
      <c r="A20" s="103"/>
      <c r="B20" s="111"/>
      <c r="C20" s="103"/>
      <c r="D20" s="103"/>
      <c r="E20" s="103"/>
      <c r="F20" s="103"/>
      <c r="G20" s="103"/>
    </row>
    <row r="21" spans="1:7" x14ac:dyDescent="0.4">
      <c r="A21" s="103"/>
      <c r="B21" s="103"/>
      <c r="C21" s="103"/>
      <c r="D21" s="103"/>
      <c r="E21" s="103"/>
      <c r="F21" s="103"/>
      <c r="G21" s="103"/>
    </row>
    <row r="22" spans="1:7" x14ac:dyDescent="0.4">
      <c r="A22" s="103"/>
      <c r="B22" s="103"/>
      <c r="C22" s="103"/>
      <c r="D22" s="103"/>
      <c r="E22" s="103"/>
      <c r="F22" s="103"/>
      <c r="G22" s="103"/>
    </row>
    <row r="23" spans="1:7" x14ac:dyDescent="0.4">
      <c r="A23" s="103"/>
      <c r="B23" s="103"/>
      <c r="C23" s="103"/>
      <c r="D23" s="103"/>
      <c r="E23" s="103"/>
      <c r="F23" s="103"/>
      <c r="G23" s="103"/>
    </row>
    <row r="24" spans="1:7" x14ac:dyDescent="0.4">
      <c r="A24" s="103"/>
      <c r="B24" s="103"/>
      <c r="C24" s="103"/>
      <c r="D24" s="103"/>
      <c r="E24" s="103"/>
      <c r="F24" s="103"/>
      <c r="G24" s="103"/>
    </row>
    <row r="25" spans="1:7" x14ac:dyDescent="0.4">
      <c r="A25" s="115"/>
      <c r="B25" s="115"/>
      <c r="C25" s="115"/>
      <c r="D25" s="103"/>
      <c r="E25" s="103"/>
      <c r="F25" s="103"/>
      <c r="G25" s="103"/>
    </row>
    <row r="26" spans="1:7" x14ac:dyDescent="0.4">
      <c r="A26" s="115"/>
      <c r="B26" s="115"/>
      <c r="C26" s="115"/>
      <c r="D26" s="103"/>
      <c r="E26" s="103"/>
      <c r="F26" s="103"/>
      <c r="G26" s="103"/>
    </row>
    <row r="27" spans="1:7" x14ac:dyDescent="0.4">
      <c r="A27" s="115"/>
      <c r="B27" s="115"/>
      <c r="C27" s="115"/>
      <c r="D27" s="103"/>
      <c r="E27" s="103"/>
      <c r="F27" s="103"/>
      <c r="G27" s="103"/>
    </row>
    <row r="28" spans="1:7" x14ac:dyDescent="0.4">
      <c r="A28" s="115"/>
      <c r="B28" s="115"/>
      <c r="C28" s="115"/>
      <c r="D28" s="103"/>
      <c r="E28" s="103"/>
      <c r="F28" s="103"/>
      <c r="G28" s="103"/>
    </row>
    <row r="29" spans="1:7" x14ac:dyDescent="0.4">
      <c r="A29" s="115"/>
      <c r="B29" s="115"/>
      <c r="C29" s="115"/>
      <c r="D29" s="103"/>
      <c r="E29" s="103"/>
      <c r="F29" s="103"/>
      <c r="G29" s="103"/>
    </row>
    <row r="30" spans="1:7" x14ac:dyDescent="0.4">
      <c r="A30" s="115"/>
      <c r="B30" s="115"/>
      <c r="C30" s="115"/>
      <c r="D30" s="103"/>
      <c r="E30" s="103"/>
      <c r="F30" s="103"/>
      <c r="G30" s="103"/>
    </row>
    <row r="31" spans="1:7" x14ac:dyDescent="0.4">
      <c r="A31" s="103"/>
      <c r="B31" s="103"/>
      <c r="C31" s="103"/>
      <c r="D31" s="103"/>
      <c r="E31" s="103"/>
      <c r="F31" s="103"/>
      <c r="G31" s="103"/>
    </row>
    <row r="32" spans="1:7" x14ac:dyDescent="0.4">
      <c r="A32" s="103"/>
      <c r="B32" s="103"/>
      <c r="C32" s="103"/>
      <c r="D32" s="103"/>
      <c r="E32" s="103"/>
      <c r="F32" s="103"/>
      <c r="G32" s="103"/>
    </row>
    <row r="33" spans="1:7" x14ac:dyDescent="0.4">
      <c r="A33" s="103"/>
      <c r="B33" s="103"/>
      <c r="C33" s="103"/>
      <c r="D33" s="103"/>
      <c r="E33" s="103"/>
      <c r="F33" s="103"/>
      <c r="G33" s="103"/>
    </row>
    <row r="34" spans="1:7" x14ac:dyDescent="0.4">
      <c r="A34" s="103"/>
      <c r="B34" s="103"/>
      <c r="C34" s="103"/>
      <c r="D34" s="103"/>
      <c r="E34" s="103"/>
      <c r="F34" s="103"/>
      <c r="G34" s="103"/>
    </row>
    <row r="35" spans="1:7" x14ac:dyDescent="0.4">
      <c r="A35" s="103"/>
      <c r="B35" s="103"/>
      <c r="C35" s="103"/>
      <c r="D35" s="103"/>
      <c r="E35" s="103"/>
      <c r="F35" s="103"/>
      <c r="G35" s="103"/>
    </row>
    <row r="36" spans="1:7" x14ac:dyDescent="0.4">
      <c r="A36" s="103"/>
      <c r="B36" s="103"/>
      <c r="C36" s="103"/>
      <c r="D36" s="103"/>
      <c r="E36" s="103"/>
      <c r="F36" s="103"/>
      <c r="G36" s="103"/>
    </row>
    <row r="37" spans="1:7" x14ac:dyDescent="0.4">
      <c r="A37" s="103"/>
      <c r="B37" s="103"/>
      <c r="C37" s="103"/>
      <c r="D37" s="103"/>
      <c r="E37" s="103"/>
      <c r="F37" s="103"/>
      <c r="G37" s="103"/>
    </row>
    <row r="38" spans="1:7" x14ac:dyDescent="0.4">
      <c r="A38" s="103"/>
      <c r="B38" s="103"/>
      <c r="C38" s="103"/>
      <c r="D38" s="103"/>
      <c r="E38" s="103"/>
      <c r="F38" s="103"/>
      <c r="G38" s="103"/>
    </row>
    <row r="39" spans="1:7" x14ac:dyDescent="0.4">
      <c r="A39" s="103"/>
      <c r="B39" s="103"/>
      <c r="C39" s="103"/>
      <c r="D39" s="103"/>
      <c r="E39" s="103"/>
      <c r="F39" s="103"/>
      <c r="G39" s="10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FB988-0F54-4156-83D1-5BB2D5CF06E7}">
  <sheetPr>
    <tabColor theme="5"/>
  </sheetPr>
  <dimension ref="A1:F39"/>
  <sheetViews>
    <sheetView workbookViewId="0">
      <selection activeCell="B5" sqref="B5"/>
    </sheetView>
  </sheetViews>
  <sheetFormatPr defaultColWidth="8.84375" defaultRowHeight="14.6" x14ac:dyDescent="0.4"/>
  <cols>
    <col min="1" max="1" width="53.84375" bestFit="1" customWidth="1"/>
    <col min="2" max="2" width="20.15234375" customWidth="1"/>
    <col min="3" max="3" width="15.69140625" bestFit="1" customWidth="1"/>
    <col min="4" max="4" width="12.61328125" bestFit="1" customWidth="1"/>
    <col min="5" max="5" width="12" bestFit="1" customWidth="1"/>
  </cols>
  <sheetData>
    <row r="1" spans="1:6" x14ac:dyDescent="0.4">
      <c r="A1" s="8" t="s">
        <v>4</v>
      </c>
      <c r="B1" s="9">
        <v>2019</v>
      </c>
      <c r="C1" s="10">
        <v>2040</v>
      </c>
    </row>
    <row r="2" spans="1:6" x14ac:dyDescent="0.4">
      <c r="A2" s="11" t="s">
        <v>17</v>
      </c>
      <c r="B2" s="23">
        <v>515198518.84157747</v>
      </c>
      <c r="C2" s="24">
        <v>515198518.84157747</v>
      </c>
    </row>
    <row r="3" spans="1:6" x14ac:dyDescent="0.4">
      <c r="A3" s="11" t="s">
        <v>18</v>
      </c>
      <c r="B3" s="23">
        <v>73324606.009279415</v>
      </c>
      <c r="C3" s="24">
        <v>73324606.009279415</v>
      </c>
    </row>
    <row r="4" spans="1:6" x14ac:dyDescent="0.4">
      <c r="A4" s="11" t="s">
        <v>19</v>
      </c>
      <c r="B4" s="23">
        <v>535427539.07309669</v>
      </c>
      <c r="C4" s="24">
        <v>535427539.07309669</v>
      </c>
    </row>
    <row r="5" spans="1:6" x14ac:dyDescent="0.4">
      <c r="A5" s="11" t="s">
        <v>20</v>
      </c>
      <c r="B5" s="23">
        <v>90320235.056604788</v>
      </c>
      <c r="C5" s="24">
        <v>90320235.056604788</v>
      </c>
    </row>
    <row r="6" spans="1:6" ht="15" thickBot="1" x14ac:dyDescent="0.45">
      <c r="A6" s="12" t="s">
        <v>21</v>
      </c>
      <c r="B6" s="25">
        <v>92361032.241666839</v>
      </c>
      <c r="C6" s="24">
        <v>92361032.241666839</v>
      </c>
    </row>
    <row r="12" spans="1:6" x14ac:dyDescent="0.4">
      <c r="A12" s="38"/>
      <c r="B12" s="38"/>
      <c r="C12" s="38"/>
      <c r="D12" s="38"/>
      <c r="E12" s="38"/>
      <c r="F12" s="38"/>
    </row>
    <row r="13" spans="1:6" x14ac:dyDescent="0.4">
      <c r="A13" s="38"/>
      <c r="B13" s="38"/>
      <c r="C13" s="38"/>
      <c r="D13" s="38"/>
      <c r="E13" s="38"/>
      <c r="F13" s="38"/>
    </row>
    <row r="14" spans="1:6" x14ac:dyDescent="0.4">
      <c r="A14" s="38"/>
      <c r="B14" s="38"/>
      <c r="C14" s="38"/>
      <c r="D14" s="38"/>
      <c r="E14" s="38"/>
      <c r="F14" s="38"/>
    </row>
    <row r="15" spans="1:6" x14ac:dyDescent="0.4">
      <c r="A15" s="38"/>
      <c r="B15" s="38"/>
      <c r="C15" s="38"/>
      <c r="D15" s="38"/>
      <c r="E15" s="38"/>
      <c r="F15" s="38"/>
    </row>
    <row r="16" spans="1:6" x14ac:dyDescent="0.4">
      <c r="A16" s="38"/>
      <c r="B16" s="38"/>
      <c r="C16" s="38"/>
      <c r="D16" s="38"/>
      <c r="E16" s="38"/>
      <c r="F16" s="38"/>
    </row>
    <row r="17" spans="1:6" x14ac:dyDescent="0.4">
      <c r="A17" s="38"/>
      <c r="B17" s="38"/>
      <c r="C17" s="38"/>
      <c r="D17" s="38"/>
      <c r="E17" s="38"/>
      <c r="F17" s="38"/>
    </row>
    <row r="18" spans="1:6" x14ac:dyDescent="0.4">
      <c r="A18" s="38"/>
      <c r="B18" s="38"/>
      <c r="C18" s="38"/>
      <c r="D18" s="38"/>
      <c r="E18" s="38"/>
      <c r="F18" s="38"/>
    </row>
    <row r="19" spans="1:6" x14ac:dyDescent="0.4">
      <c r="A19" s="38"/>
      <c r="B19" s="38"/>
      <c r="C19" s="38"/>
      <c r="D19" s="38"/>
      <c r="E19" s="38"/>
      <c r="F19" s="38"/>
    </row>
    <row r="20" spans="1:6" x14ac:dyDescent="0.4">
      <c r="A20" s="38"/>
      <c r="B20" s="38"/>
      <c r="C20" s="38"/>
      <c r="D20" s="38"/>
      <c r="E20" s="38"/>
      <c r="F20" s="38"/>
    </row>
    <row r="21" spans="1:6" x14ac:dyDescent="0.4">
      <c r="A21" s="38"/>
      <c r="B21" s="38"/>
      <c r="C21" s="38"/>
      <c r="D21" s="38"/>
      <c r="E21" s="38"/>
      <c r="F21" s="38"/>
    </row>
    <row r="22" spans="1:6" x14ac:dyDescent="0.4">
      <c r="A22" s="38"/>
      <c r="B22" s="38"/>
      <c r="C22" s="38"/>
      <c r="D22" s="38"/>
      <c r="E22" s="38"/>
      <c r="F22" s="38"/>
    </row>
    <row r="23" spans="1:6" x14ac:dyDescent="0.4">
      <c r="A23" s="38"/>
      <c r="B23" s="38"/>
      <c r="C23" s="38"/>
      <c r="D23" s="38"/>
      <c r="E23" s="38"/>
      <c r="F23" s="38"/>
    </row>
    <row r="24" spans="1:6" x14ac:dyDescent="0.4">
      <c r="A24" s="38"/>
      <c r="B24" s="38"/>
      <c r="C24" s="38"/>
      <c r="D24" s="38"/>
      <c r="E24" s="38"/>
      <c r="F24" s="38"/>
    </row>
    <row r="25" spans="1:6" x14ac:dyDescent="0.4">
      <c r="A25" s="38"/>
      <c r="B25" s="38"/>
      <c r="C25" s="38"/>
      <c r="D25" s="38"/>
      <c r="E25" s="38"/>
      <c r="F25" s="38"/>
    </row>
    <row r="26" spans="1:6" x14ac:dyDescent="0.4">
      <c r="A26" s="38"/>
      <c r="B26" s="38"/>
      <c r="C26" s="38"/>
      <c r="D26" s="38"/>
      <c r="E26" s="38"/>
      <c r="F26" s="38"/>
    </row>
    <row r="27" spans="1:6" x14ac:dyDescent="0.4">
      <c r="A27" s="38"/>
      <c r="B27" s="38"/>
      <c r="C27" s="38"/>
      <c r="D27" s="38"/>
      <c r="E27" s="38"/>
      <c r="F27" s="38"/>
    </row>
    <row r="28" spans="1:6" x14ac:dyDescent="0.4">
      <c r="A28" s="38"/>
      <c r="B28" s="38"/>
      <c r="C28" s="38"/>
      <c r="D28" s="38"/>
      <c r="E28" s="38"/>
      <c r="F28" s="38"/>
    </row>
    <row r="29" spans="1:6" x14ac:dyDescent="0.4">
      <c r="A29" s="38"/>
      <c r="B29" s="38"/>
      <c r="C29" s="38"/>
      <c r="D29" s="38"/>
      <c r="E29" s="38"/>
      <c r="F29" s="38"/>
    </row>
    <row r="30" spans="1:6" x14ac:dyDescent="0.4">
      <c r="A30" s="38"/>
      <c r="B30" s="38"/>
      <c r="C30" s="38"/>
      <c r="D30" s="38"/>
      <c r="E30" s="38"/>
      <c r="F30" s="38"/>
    </row>
    <row r="35" spans="4:4" x14ac:dyDescent="0.4">
      <c r="D35" s="33"/>
    </row>
    <row r="36" spans="4:4" x14ac:dyDescent="0.4">
      <c r="D36" s="33"/>
    </row>
    <row r="37" spans="4:4" x14ac:dyDescent="0.4">
      <c r="D37" s="33"/>
    </row>
    <row r="38" spans="4:4" x14ac:dyDescent="0.4">
      <c r="D38" s="33"/>
    </row>
    <row r="39" spans="4:4" x14ac:dyDescent="0.4">
      <c r="D39" s="75"/>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EA805-1454-4A4F-BD2F-6FF0C1A9D72D}">
  <sheetPr>
    <tabColor theme="4"/>
  </sheetPr>
  <dimension ref="A1:AA164"/>
  <sheetViews>
    <sheetView zoomScale="70" zoomScaleNormal="70" workbookViewId="0">
      <selection activeCell="A76" sqref="A76:J113"/>
    </sheetView>
  </sheetViews>
  <sheetFormatPr defaultColWidth="8.84375" defaultRowHeight="14.6" x14ac:dyDescent="0.4"/>
  <cols>
    <col min="1" max="1" width="39.69140625" customWidth="1"/>
    <col min="2" max="2" width="18" customWidth="1"/>
    <col min="3" max="4" width="14.3828125" bestFit="1" customWidth="1"/>
    <col min="5" max="5" width="15.3828125" bestFit="1" customWidth="1"/>
    <col min="6" max="6" width="15.3828125" customWidth="1"/>
    <col min="10" max="10" width="41.84375" customWidth="1"/>
    <col min="11" max="11" width="18.15234375" customWidth="1"/>
    <col min="18" max="18" width="23.3828125" customWidth="1"/>
    <col min="23" max="23" width="23.84375" bestFit="1" customWidth="1"/>
  </cols>
  <sheetData>
    <row r="1" spans="1:6" ht="23.15" x14ac:dyDescent="0.6">
      <c r="A1" s="36" t="s">
        <v>29</v>
      </c>
      <c r="B1" s="60" t="s">
        <v>101</v>
      </c>
    </row>
    <row r="3" spans="1:6" x14ac:dyDescent="0.4">
      <c r="A3" t="s">
        <v>80</v>
      </c>
    </row>
    <row r="4" spans="1:6" x14ac:dyDescent="0.4">
      <c r="A4" t="s">
        <v>86</v>
      </c>
    </row>
    <row r="5" spans="1:6" hidden="1" x14ac:dyDescent="0.4"/>
    <row r="6" spans="1:6" hidden="1" x14ac:dyDescent="0.4">
      <c r="A6" t="s">
        <v>81</v>
      </c>
    </row>
    <row r="7" spans="1:6" x14ac:dyDescent="0.4">
      <c r="A7" t="s">
        <v>82</v>
      </c>
    </row>
    <row r="8" spans="1:6" x14ac:dyDescent="0.4">
      <c r="A8" t="s">
        <v>84</v>
      </c>
    </row>
    <row r="9" spans="1:6" x14ac:dyDescent="0.4">
      <c r="A9" t="s">
        <v>83</v>
      </c>
    </row>
    <row r="10" spans="1:6" x14ac:dyDescent="0.4">
      <c r="A10" t="s">
        <v>85</v>
      </c>
    </row>
    <row r="12" spans="1:6" x14ac:dyDescent="0.4">
      <c r="A12" t="s">
        <v>75</v>
      </c>
    </row>
    <row r="13" spans="1:6" x14ac:dyDescent="0.4">
      <c r="A13" t="s">
        <v>74</v>
      </c>
    </row>
    <row r="15" spans="1:6" x14ac:dyDescent="0.4">
      <c r="A15" t="s">
        <v>139</v>
      </c>
      <c r="B15">
        <v>1</v>
      </c>
      <c r="C15">
        <v>2</v>
      </c>
      <c r="D15">
        <v>3</v>
      </c>
      <c r="E15">
        <v>4</v>
      </c>
      <c r="F15">
        <v>5</v>
      </c>
    </row>
    <row r="16" spans="1:6" x14ac:dyDescent="0.4">
      <c r="A16" s="5"/>
      <c r="B16" s="5"/>
      <c r="C16" s="5"/>
      <c r="D16" s="5"/>
      <c r="E16" s="5"/>
    </row>
    <row r="17" spans="1:6" x14ac:dyDescent="0.4">
      <c r="A17" s="3" t="s">
        <v>68</v>
      </c>
      <c r="B17" s="63" cm="1">
        <f t="array" ref="B17:B60">'input B (Octavius)'!B17:B60</f>
        <v>-9.8000000000000004E-2</v>
      </c>
      <c r="C17" s="7">
        <f>B17</f>
        <v>-9.8000000000000004E-2</v>
      </c>
      <c r="D17" s="7">
        <f t="shared" ref="D17:E17" si="0">C17</f>
        <v>-9.8000000000000004E-2</v>
      </c>
      <c r="E17" s="7">
        <f t="shared" si="0"/>
        <v>-9.8000000000000004E-2</v>
      </c>
      <c r="F17" s="7"/>
    </row>
    <row r="18" spans="1:6" x14ac:dyDescent="0.4">
      <c r="A18" s="3" t="s">
        <v>69</v>
      </c>
      <c r="B18" s="63">
        <v>-8.7999999999999995E-2</v>
      </c>
      <c r="C18" s="7">
        <f t="shared" ref="C18:E18" si="1">B18</f>
        <v>-8.7999999999999995E-2</v>
      </c>
      <c r="D18" s="7">
        <f t="shared" si="1"/>
        <v>-8.7999999999999995E-2</v>
      </c>
      <c r="E18" s="7">
        <f t="shared" si="1"/>
        <v>-8.7999999999999995E-2</v>
      </c>
      <c r="F18" s="7"/>
    </row>
    <row r="19" spans="1:6" x14ac:dyDescent="0.4">
      <c r="A19" s="3" t="s">
        <v>70</v>
      </c>
      <c r="B19" s="63">
        <v>-0.16</v>
      </c>
      <c r="C19" s="7">
        <f t="shared" ref="C19:E19" si="2">B19</f>
        <v>-0.16</v>
      </c>
      <c r="D19" s="7">
        <f t="shared" si="2"/>
        <v>-0.16</v>
      </c>
      <c r="E19" s="7">
        <f t="shared" si="2"/>
        <v>-0.16</v>
      </c>
      <c r="F19" s="7"/>
    </row>
    <row r="20" spans="1:6" x14ac:dyDescent="0.4">
      <c r="A20" s="3" t="s">
        <v>71</v>
      </c>
      <c r="B20" s="63">
        <v>-0.13900000000000001</v>
      </c>
      <c r="C20" s="7">
        <f t="shared" ref="C20:E20" si="3">B20</f>
        <v>-0.13900000000000001</v>
      </c>
      <c r="D20" s="7">
        <f t="shared" si="3"/>
        <v>-0.13900000000000001</v>
      </c>
      <c r="E20" s="7">
        <f t="shared" si="3"/>
        <v>-0.13900000000000001</v>
      </c>
      <c r="F20" s="6"/>
    </row>
    <row r="21" spans="1:6" x14ac:dyDescent="0.4">
      <c r="A21" s="29" t="s">
        <v>72</v>
      </c>
      <c r="B21" s="63">
        <v>-0.13200000000000001</v>
      </c>
      <c r="C21" s="7">
        <f t="shared" ref="C21:E21" si="4">B21</f>
        <v>-0.13200000000000001</v>
      </c>
      <c r="D21" s="7">
        <f t="shared" si="4"/>
        <v>-0.13200000000000001</v>
      </c>
      <c r="E21" s="7">
        <f t="shared" si="4"/>
        <v>-0.13200000000000001</v>
      </c>
      <c r="F21" s="6"/>
    </row>
    <row r="22" spans="1:6" x14ac:dyDescent="0.4">
      <c r="A22" s="27"/>
      <c r="B22" s="64">
        <v>0</v>
      </c>
      <c r="C22" s="7">
        <f t="shared" ref="C22:E22" si="5">B22</f>
        <v>0</v>
      </c>
      <c r="D22" s="7">
        <f t="shared" si="5"/>
        <v>0</v>
      </c>
      <c r="E22" s="7">
        <f t="shared" si="5"/>
        <v>0</v>
      </c>
    </row>
    <row r="23" spans="1:6" x14ac:dyDescent="0.4">
      <c r="A23" s="3" t="s">
        <v>73</v>
      </c>
      <c r="B23" s="63">
        <v>-0.05</v>
      </c>
      <c r="C23" s="7">
        <f t="shared" ref="C23:E23" si="6">B23</f>
        <v>-0.05</v>
      </c>
      <c r="D23" s="7">
        <f t="shared" si="6"/>
        <v>-0.05</v>
      </c>
      <c r="E23" s="7">
        <f t="shared" si="6"/>
        <v>-0.05</v>
      </c>
      <c r="F23" s="7"/>
    </row>
    <row r="24" spans="1:6" x14ac:dyDescent="0.4">
      <c r="A24" s="3" t="s">
        <v>76</v>
      </c>
      <c r="B24" s="63">
        <v>-3.5999999999999997E-2</v>
      </c>
      <c r="C24" s="7">
        <f t="shared" ref="C24:E24" si="7">B24</f>
        <v>-3.5999999999999997E-2</v>
      </c>
      <c r="D24" s="7">
        <f t="shared" si="7"/>
        <v>-3.5999999999999997E-2</v>
      </c>
      <c r="E24" s="7">
        <f t="shared" si="7"/>
        <v>-3.5999999999999997E-2</v>
      </c>
      <c r="F24" s="7"/>
    </row>
    <row r="25" spans="1:6" x14ac:dyDescent="0.4">
      <c r="A25" s="3" t="s">
        <v>77</v>
      </c>
      <c r="B25" s="63">
        <v>-0.16900000000000001</v>
      </c>
      <c r="C25" s="7">
        <f t="shared" ref="C25:E25" si="8">B25</f>
        <v>-0.16900000000000001</v>
      </c>
      <c r="D25" s="7">
        <f t="shared" si="8"/>
        <v>-0.16900000000000001</v>
      </c>
      <c r="E25" s="7">
        <f t="shared" si="8"/>
        <v>-0.16900000000000001</v>
      </c>
      <c r="F25" s="7"/>
    </row>
    <row r="26" spans="1:6" x14ac:dyDescent="0.4">
      <c r="A26" s="3" t="s">
        <v>78</v>
      </c>
      <c r="B26" s="63">
        <v>-0.04</v>
      </c>
      <c r="C26" s="7">
        <f t="shared" ref="C26:E26" si="9">B26</f>
        <v>-0.04</v>
      </c>
      <c r="D26" s="7">
        <f t="shared" si="9"/>
        <v>-0.04</v>
      </c>
      <c r="E26" s="7">
        <f t="shared" si="9"/>
        <v>-0.04</v>
      </c>
      <c r="F26" s="7"/>
    </row>
    <row r="27" spans="1:6" x14ac:dyDescent="0.4">
      <c r="A27" s="3" t="s">
        <v>79</v>
      </c>
      <c r="B27" s="63">
        <v>-6.8000000000000005E-2</v>
      </c>
      <c r="C27" s="7">
        <f t="shared" ref="C27:E27" si="10">B27</f>
        <v>-6.8000000000000005E-2</v>
      </c>
      <c r="D27" s="7">
        <f t="shared" si="10"/>
        <v>-6.8000000000000005E-2</v>
      </c>
      <c r="E27" s="7">
        <f t="shared" si="10"/>
        <v>-6.8000000000000005E-2</v>
      </c>
      <c r="F27" s="7"/>
    </row>
    <row r="28" spans="1:6" x14ac:dyDescent="0.4">
      <c r="A28" s="3"/>
      <c r="B28" s="63">
        <v>0</v>
      </c>
      <c r="C28" s="7">
        <f t="shared" ref="C28:E28" si="11">B28</f>
        <v>0</v>
      </c>
      <c r="D28" s="7">
        <f t="shared" si="11"/>
        <v>0</v>
      </c>
      <c r="E28" s="7">
        <f t="shared" si="11"/>
        <v>0</v>
      </c>
      <c r="F28" s="7"/>
    </row>
    <row r="29" spans="1:6" x14ac:dyDescent="0.4">
      <c r="A29" s="3" t="s">
        <v>87</v>
      </c>
      <c r="B29" s="63">
        <v>-0.32500000000000001</v>
      </c>
      <c r="C29" s="7">
        <f t="shared" ref="C29:E29" si="12">B29</f>
        <v>-0.32500000000000001</v>
      </c>
      <c r="D29" s="7">
        <f t="shared" si="12"/>
        <v>-0.32500000000000001</v>
      </c>
      <c r="E29" s="7">
        <f t="shared" si="12"/>
        <v>-0.32500000000000001</v>
      </c>
      <c r="F29" s="6"/>
    </row>
    <row r="30" spans="1:6" x14ac:dyDescent="0.4">
      <c r="A30" s="3" t="s">
        <v>88</v>
      </c>
      <c r="B30" s="63">
        <v>-0.84299999999999997</v>
      </c>
      <c r="C30" s="7">
        <f t="shared" ref="C30:E30" si="13">B30</f>
        <v>-0.84299999999999997</v>
      </c>
      <c r="D30" s="7">
        <f t="shared" si="13"/>
        <v>-0.84299999999999997</v>
      </c>
      <c r="E30" s="7">
        <f t="shared" si="13"/>
        <v>-0.84299999999999997</v>
      </c>
      <c r="F30" s="6"/>
    </row>
    <row r="31" spans="1:6" x14ac:dyDescent="0.4">
      <c r="A31" s="3" t="s">
        <v>89</v>
      </c>
      <c r="B31" s="63">
        <v>-0.27600000000000002</v>
      </c>
      <c r="C31" s="7">
        <f t="shared" ref="C31:E31" si="14">B31</f>
        <v>-0.27600000000000002</v>
      </c>
      <c r="D31" s="7">
        <f t="shared" si="14"/>
        <v>-0.27600000000000002</v>
      </c>
      <c r="E31" s="7">
        <f t="shared" si="14"/>
        <v>-0.27600000000000002</v>
      </c>
      <c r="F31" s="6"/>
    </row>
    <row r="32" spans="1:6" x14ac:dyDescent="0.4">
      <c r="A32" s="3" t="s">
        <v>90</v>
      </c>
      <c r="B32" s="63">
        <v>-0.74299999999999999</v>
      </c>
      <c r="C32" s="7">
        <f t="shared" ref="C32:E32" si="15">B32</f>
        <v>-0.74299999999999999</v>
      </c>
      <c r="D32" s="7">
        <f t="shared" si="15"/>
        <v>-0.74299999999999999</v>
      </c>
      <c r="E32" s="7">
        <f t="shared" si="15"/>
        <v>-0.74299999999999999</v>
      </c>
      <c r="F32" s="6"/>
    </row>
    <row r="33" spans="1:6" x14ac:dyDescent="0.4">
      <c r="A33" s="3" t="s">
        <v>91</v>
      </c>
      <c r="B33" s="63">
        <v>-0.48899999999999999</v>
      </c>
      <c r="C33" s="7">
        <f t="shared" ref="C33:E33" si="16">B33</f>
        <v>-0.48899999999999999</v>
      </c>
      <c r="D33" s="7">
        <f t="shared" si="16"/>
        <v>-0.48899999999999999</v>
      </c>
      <c r="E33" s="7">
        <f t="shared" si="16"/>
        <v>-0.48899999999999999</v>
      </c>
      <c r="F33" s="6"/>
    </row>
    <row r="34" spans="1:6" x14ac:dyDescent="0.4">
      <c r="A34" s="57" t="s">
        <v>13</v>
      </c>
      <c r="B34" s="65">
        <v>-0.223</v>
      </c>
      <c r="C34" s="7">
        <f t="shared" ref="C34:E34" si="17">B34</f>
        <v>-0.223</v>
      </c>
      <c r="D34" s="7">
        <f t="shared" si="17"/>
        <v>-0.223</v>
      </c>
      <c r="E34" s="7">
        <f t="shared" si="17"/>
        <v>-0.223</v>
      </c>
      <c r="F34" s="6" t="s">
        <v>112</v>
      </c>
    </row>
    <row r="35" spans="1:6" x14ac:dyDescent="0.4">
      <c r="A35" s="3"/>
      <c r="B35" s="72">
        <v>0</v>
      </c>
      <c r="C35" s="7">
        <f t="shared" ref="C35:E35" si="18">B35</f>
        <v>0</v>
      </c>
      <c r="D35" s="7">
        <f t="shared" si="18"/>
        <v>0</v>
      </c>
      <c r="E35" s="7">
        <f t="shared" si="18"/>
        <v>0</v>
      </c>
      <c r="F35" s="6"/>
    </row>
    <row r="36" spans="1:6" x14ac:dyDescent="0.4">
      <c r="A36" s="5"/>
      <c r="B36" s="66">
        <v>0</v>
      </c>
      <c r="C36" s="7">
        <f t="shared" ref="C36:E36" si="19">B36</f>
        <v>0</v>
      </c>
      <c r="D36" s="7">
        <f t="shared" si="19"/>
        <v>0</v>
      </c>
      <c r="E36" s="7">
        <f t="shared" si="19"/>
        <v>0</v>
      </c>
    </row>
    <row r="37" spans="1:6" x14ac:dyDescent="0.4">
      <c r="A37" s="3" t="s">
        <v>96</v>
      </c>
      <c r="B37" s="63">
        <v>-8.0000000000000002E-3</v>
      </c>
      <c r="C37" s="7">
        <f t="shared" ref="C37:E37" si="20">B37</f>
        <v>-8.0000000000000002E-3</v>
      </c>
      <c r="D37" s="7">
        <f t="shared" si="20"/>
        <v>-8.0000000000000002E-3</v>
      </c>
      <c r="E37" s="7">
        <f t="shared" si="20"/>
        <v>-8.0000000000000002E-3</v>
      </c>
      <c r="F37" s="7"/>
    </row>
    <row r="38" spans="1:6" x14ac:dyDescent="0.4">
      <c r="A38" s="3" t="s">
        <v>92</v>
      </c>
      <c r="B38" s="63">
        <v>-8.0000000000000002E-3</v>
      </c>
      <c r="C38" s="7">
        <f t="shared" ref="C38:E38" si="21">B38</f>
        <v>-8.0000000000000002E-3</v>
      </c>
      <c r="D38" s="7">
        <f t="shared" si="21"/>
        <v>-8.0000000000000002E-3</v>
      </c>
      <c r="E38" s="7">
        <f t="shared" si="21"/>
        <v>-8.0000000000000002E-3</v>
      </c>
      <c r="F38" s="7"/>
    </row>
    <row r="39" spans="1:6" x14ac:dyDescent="0.4">
      <c r="A39" s="3" t="s">
        <v>93</v>
      </c>
      <c r="B39" s="63">
        <v>-3.9E-2</v>
      </c>
      <c r="C39" s="7">
        <f t="shared" ref="C39:E39" si="22">B39</f>
        <v>-3.9E-2</v>
      </c>
      <c r="D39" s="7">
        <f t="shared" si="22"/>
        <v>-3.9E-2</v>
      </c>
      <c r="E39" s="7">
        <f t="shared" si="22"/>
        <v>-3.9E-2</v>
      </c>
      <c r="F39" s="7"/>
    </row>
    <row r="40" spans="1:6" ht="15" customHeight="1" x14ac:dyDescent="0.4">
      <c r="A40" s="3"/>
      <c r="B40" s="63">
        <v>0</v>
      </c>
      <c r="C40" s="7">
        <f t="shared" ref="C40:E40" si="23">B40</f>
        <v>0</v>
      </c>
      <c r="D40" s="7">
        <f t="shared" si="23"/>
        <v>0</v>
      </c>
      <c r="E40" s="7">
        <f t="shared" si="23"/>
        <v>0</v>
      </c>
      <c r="F40" s="7"/>
    </row>
    <row r="41" spans="1:6" x14ac:dyDescent="0.4">
      <c r="A41" s="54" t="s">
        <v>94</v>
      </c>
      <c r="B41" s="67">
        <v>-2.5999999999999999E-2</v>
      </c>
      <c r="C41" s="7">
        <f t="shared" ref="C41:E41" si="24">B41</f>
        <v>-2.5999999999999999E-2</v>
      </c>
      <c r="D41" s="7">
        <f t="shared" si="24"/>
        <v>-2.5999999999999999E-2</v>
      </c>
      <c r="E41" s="7">
        <f t="shared" si="24"/>
        <v>-2.5999999999999999E-2</v>
      </c>
      <c r="F41" s="53"/>
    </row>
    <row r="42" spans="1:6" x14ac:dyDescent="0.4">
      <c r="A42" s="54" t="s">
        <v>95</v>
      </c>
      <c r="B42" s="67">
        <v>-4.9000000000000002E-2</v>
      </c>
      <c r="C42" s="7">
        <f t="shared" ref="C42:E42" si="25">B42</f>
        <v>-4.9000000000000002E-2</v>
      </c>
      <c r="D42" s="7">
        <f t="shared" si="25"/>
        <v>-4.9000000000000002E-2</v>
      </c>
      <c r="E42" s="7">
        <f t="shared" si="25"/>
        <v>-4.9000000000000002E-2</v>
      </c>
      <c r="F42" s="7"/>
    </row>
    <row r="43" spans="1:6" x14ac:dyDescent="0.4">
      <c r="A43" s="54" t="s">
        <v>97</v>
      </c>
      <c r="B43" s="67">
        <v>-3.5999999999999997E-2</v>
      </c>
      <c r="C43" s="7">
        <f t="shared" ref="C43:E43" si="26">B43</f>
        <v>-3.5999999999999997E-2</v>
      </c>
      <c r="D43" s="7">
        <f t="shared" si="26"/>
        <v>-3.5999999999999997E-2</v>
      </c>
      <c r="E43" s="7">
        <f t="shared" si="26"/>
        <v>-3.5999999999999997E-2</v>
      </c>
      <c r="F43" s="7"/>
    </row>
    <row r="44" spans="1:6" x14ac:dyDescent="0.4">
      <c r="A44" s="54" t="s">
        <v>98</v>
      </c>
      <c r="B44" s="67">
        <v>-0.02</v>
      </c>
      <c r="C44" s="7">
        <f t="shared" ref="C44:E44" si="27">B44</f>
        <v>-0.02</v>
      </c>
      <c r="D44" s="7">
        <f t="shared" si="27"/>
        <v>-0.02</v>
      </c>
      <c r="E44" s="7">
        <f t="shared" si="27"/>
        <v>-0.02</v>
      </c>
      <c r="F44" s="7"/>
    </row>
    <row r="45" spans="1:6" x14ac:dyDescent="0.4">
      <c r="A45" s="54" t="s">
        <v>99</v>
      </c>
      <c r="B45" s="67">
        <v>-3.5000000000000003E-2</v>
      </c>
      <c r="C45" s="7">
        <f t="shared" ref="C45:E45" si="28">B45</f>
        <v>-3.5000000000000003E-2</v>
      </c>
      <c r="D45" s="7">
        <f t="shared" si="28"/>
        <v>-3.5000000000000003E-2</v>
      </c>
      <c r="E45" s="7">
        <f t="shared" si="28"/>
        <v>-3.5000000000000003E-2</v>
      </c>
      <c r="F45" s="7"/>
    </row>
    <row r="46" spans="1:6" x14ac:dyDescent="0.4">
      <c r="A46" s="54" t="s">
        <v>100</v>
      </c>
      <c r="B46" s="67">
        <v>-2.4E-2</v>
      </c>
      <c r="C46" s="7">
        <f t="shared" ref="C46:E46" si="29">B46</f>
        <v>-2.4E-2</v>
      </c>
      <c r="D46" s="7">
        <f t="shared" si="29"/>
        <v>-2.4E-2</v>
      </c>
      <c r="E46" s="7">
        <f t="shared" si="29"/>
        <v>-2.4E-2</v>
      </c>
      <c r="F46" s="7"/>
    </row>
    <row r="47" spans="1:6" x14ac:dyDescent="0.4">
      <c r="A47" s="3"/>
      <c r="B47" s="63">
        <v>0</v>
      </c>
      <c r="C47" s="7">
        <f t="shared" ref="C47:E47" si="30">B47</f>
        <v>0</v>
      </c>
      <c r="D47" s="7">
        <f t="shared" si="30"/>
        <v>0</v>
      </c>
      <c r="E47" s="7">
        <f t="shared" si="30"/>
        <v>0</v>
      </c>
      <c r="F47" s="7"/>
    </row>
    <row r="48" spans="1:6" x14ac:dyDescent="0.4">
      <c r="B48" s="68">
        <v>0</v>
      </c>
      <c r="C48" s="7">
        <f t="shared" ref="C48:E48" si="31">B48</f>
        <v>0</v>
      </c>
      <c r="D48" s="7">
        <f t="shared" si="31"/>
        <v>0</v>
      </c>
      <c r="E48" s="7">
        <f t="shared" si="31"/>
        <v>0</v>
      </c>
    </row>
    <row r="49" spans="1:11" x14ac:dyDescent="0.4">
      <c r="A49" s="31" t="s">
        <v>102</v>
      </c>
      <c r="B49" s="69">
        <v>-2.2599999999999998</v>
      </c>
      <c r="C49" s="7">
        <f t="shared" ref="C49:E49" si="32">B49</f>
        <v>-2.2599999999999998</v>
      </c>
      <c r="D49" s="7">
        <f t="shared" si="32"/>
        <v>-2.2599999999999998</v>
      </c>
      <c r="E49" s="7">
        <f t="shared" si="32"/>
        <v>-2.2599999999999998</v>
      </c>
      <c r="F49" s="7"/>
    </row>
    <row r="50" spans="1:11" x14ac:dyDescent="0.4">
      <c r="A50" s="31" t="s">
        <v>103</v>
      </c>
      <c r="B50" s="69">
        <v>-1.21</v>
      </c>
      <c r="C50" s="7">
        <f t="shared" ref="C50:E50" si="33">B50</f>
        <v>-1.21</v>
      </c>
      <c r="D50" s="7">
        <f t="shared" si="33"/>
        <v>-1.21</v>
      </c>
      <c r="E50" s="7">
        <f t="shared" si="33"/>
        <v>-1.21</v>
      </c>
      <c r="F50" s="7"/>
    </row>
    <row r="51" spans="1:11" x14ac:dyDescent="0.4">
      <c r="A51" s="31" t="s">
        <v>104</v>
      </c>
      <c r="B51" s="69">
        <v>-1.7350000000000001</v>
      </c>
      <c r="C51" s="7">
        <f>B51</f>
        <v>-1.7350000000000001</v>
      </c>
      <c r="D51" s="7">
        <f t="shared" ref="C51:E51" si="34">C51</f>
        <v>-1.7350000000000001</v>
      </c>
      <c r="E51" s="7">
        <f t="shared" si="34"/>
        <v>-1.7350000000000001</v>
      </c>
      <c r="F51" s="7"/>
    </row>
    <row r="52" spans="1:11" x14ac:dyDescent="0.4">
      <c r="A52" s="31" t="s">
        <v>105</v>
      </c>
      <c r="B52" s="69">
        <v>0</v>
      </c>
      <c r="C52" s="7">
        <f t="shared" ref="C52:C60" si="35">B52</f>
        <v>0</v>
      </c>
      <c r="D52" s="7">
        <f t="shared" ref="C52:E52" si="36">C52</f>
        <v>0</v>
      </c>
      <c r="E52" s="7">
        <f t="shared" si="36"/>
        <v>0</v>
      </c>
      <c r="F52" s="7"/>
    </row>
    <row r="53" spans="1:11" x14ac:dyDescent="0.4">
      <c r="A53" s="58" t="s">
        <v>106</v>
      </c>
      <c r="B53" s="70">
        <v>0</v>
      </c>
      <c r="C53" s="7">
        <f t="shared" si="35"/>
        <v>0</v>
      </c>
      <c r="D53" s="7">
        <f t="shared" ref="C53:E53" si="37">C53</f>
        <v>0</v>
      </c>
      <c r="E53" s="7">
        <f t="shared" si="37"/>
        <v>0</v>
      </c>
      <c r="F53" s="7"/>
    </row>
    <row r="54" spans="1:11" x14ac:dyDescent="0.4">
      <c r="B54" s="68">
        <v>0</v>
      </c>
      <c r="C54" s="7">
        <f t="shared" si="35"/>
        <v>0</v>
      </c>
      <c r="D54" s="7">
        <f t="shared" ref="C54:E54" si="38">C54</f>
        <v>0</v>
      </c>
      <c r="E54" s="7">
        <f t="shared" si="38"/>
        <v>0</v>
      </c>
    </row>
    <row r="55" spans="1:11" x14ac:dyDescent="0.4">
      <c r="A55" s="5"/>
      <c r="B55" s="66">
        <v>0</v>
      </c>
      <c r="C55" s="7">
        <f t="shared" si="35"/>
        <v>0</v>
      </c>
      <c r="D55" s="7">
        <f t="shared" ref="C55:E55" si="39">C55</f>
        <v>0</v>
      </c>
      <c r="E55" s="7">
        <f t="shared" si="39"/>
        <v>0</v>
      </c>
    </row>
    <row r="56" spans="1:11" x14ac:dyDescent="0.4">
      <c r="A56" s="31" t="s">
        <v>107</v>
      </c>
      <c r="B56" s="71">
        <v>-4.8999999999999998E-4</v>
      </c>
      <c r="C56" s="7">
        <f t="shared" si="35"/>
        <v>-4.8999999999999998E-4</v>
      </c>
      <c r="D56" s="7">
        <f t="shared" ref="C56:E56" si="40">C56</f>
        <v>-4.8999999999999998E-4</v>
      </c>
      <c r="E56" s="7">
        <f t="shared" si="40"/>
        <v>-4.8999999999999998E-4</v>
      </c>
      <c r="F56" s="7"/>
    </row>
    <row r="57" spans="1:11" x14ac:dyDescent="0.4">
      <c r="A57" s="31" t="s">
        <v>108</v>
      </c>
      <c r="B57" s="71">
        <v>4.4000000000000003E-3</v>
      </c>
      <c r="C57" s="7">
        <f t="shared" si="35"/>
        <v>4.4000000000000003E-3</v>
      </c>
      <c r="D57" s="7">
        <f t="shared" ref="C57:E57" si="41">C57</f>
        <v>4.4000000000000003E-3</v>
      </c>
      <c r="E57" s="7">
        <f t="shared" si="41"/>
        <v>4.4000000000000003E-3</v>
      </c>
      <c r="F57" s="7"/>
    </row>
    <row r="58" spans="1:11" x14ac:dyDescent="0.4">
      <c r="A58" s="31" t="s">
        <v>109</v>
      </c>
      <c r="B58" s="71">
        <v>3.2000000000000002E-3</v>
      </c>
      <c r="C58" s="7">
        <f t="shared" si="35"/>
        <v>3.2000000000000002E-3</v>
      </c>
      <c r="D58" s="7">
        <f t="shared" ref="C58:E58" si="42">C58</f>
        <v>3.2000000000000002E-3</v>
      </c>
      <c r="E58" s="7">
        <f t="shared" si="42"/>
        <v>3.2000000000000002E-3</v>
      </c>
      <c r="F58" s="7"/>
    </row>
    <row r="59" spans="1:11" x14ac:dyDescent="0.4">
      <c r="A59" s="31" t="s">
        <v>110</v>
      </c>
      <c r="B59" s="71">
        <v>-4.1700000000000001E-3</v>
      </c>
      <c r="C59" s="7">
        <f t="shared" si="35"/>
        <v>-4.1700000000000001E-3</v>
      </c>
      <c r="D59" s="7">
        <f t="shared" ref="C59:E59" si="43">C59</f>
        <v>-4.1700000000000001E-3</v>
      </c>
      <c r="E59" s="7">
        <f t="shared" si="43"/>
        <v>-4.1700000000000001E-3</v>
      </c>
      <c r="F59" s="6"/>
    </row>
    <row r="60" spans="1:11" x14ac:dyDescent="0.4">
      <c r="A60" s="58" t="s">
        <v>111</v>
      </c>
      <c r="B60" s="71">
        <v>0</v>
      </c>
      <c r="C60" s="7">
        <f t="shared" si="35"/>
        <v>0</v>
      </c>
      <c r="D60" s="7">
        <f t="shared" ref="C60:E60" si="44">C60</f>
        <v>0</v>
      </c>
      <c r="E60" s="7">
        <f t="shared" si="44"/>
        <v>0</v>
      </c>
      <c r="F60" s="6"/>
      <c r="J60" s="103"/>
    </row>
    <row r="61" spans="1:11" ht="15" thickBot="1" x14ac:dyDescent="0.45">
      <c r="A61" s="42"/>
      <c r="B61" s="42"/>
      <c r="C61" s="42"/>
      <c r="D61" s="42"/>
      <c r="E61" s="42"/>
      <c r="F61" s="42"/>
      <c r="J61" s="103"/>
    </row>
    <row r="62" spans="1:11" x14ac:dyDescent="0.4">
      <c r="J62" s="103"/>
    </row>
    <row r="63" spans="1:11" x14ac:dyDescent="0.4">
      <c r="A63" s="21"/>
      <c r="J63" s="103"/>
    </row>
    <row r="64" spans="1:11" x14ac:dyDescent="0.4">
      <c r="A64" s="21"/>
      <c r="B64" s="21"/>
      <c r="C64" s="21"/>
      <c r="D64" s="21"/>
      <c r="E64" s="21"/>
      <c r="F64" s="21"/>
      <c r="K64" s="21"/>
    </row>
    <row r="65" spans="1:11" x14ac:dyDescent="0.4">
      <c r="A65" s="21"/>
      <c r="B65" s="21"/>
      <c r="C65" s="21"/>
      <c r="D65" s="21"/>
      <c r="E65" s="21"/>
      <c r="F65" s="21"/>
      <c r="K65" s="21"/>
    </row>
    <row r="66" spans="1:11" x14ac:dyDescent="0.4">
      <c r="A66" s="41"/>
      <c r="B66" s="41"/>
      <c r="C66" s="41"/>
      <c r="D66" s="41"/>
      <c r="E66" s="41"/>
      <c r="F66" s="41"/>
      <c r="K66" s="21"/>
    </row>
    <row r="67" spans="1:11" x14ac:dyDescent="0.4">
      <c r="A67" s="41"/>
      <c r="B67" s="41"/>
      <c r="C67" s="41"/>
      <c r="D67" s="41"/>
      <c r="E67" s="41"/>
      <c r="F67" s="41"/>
      <c r="K67" s="21"/>
    </row>
    <row r="68" spans="1:11" x14ac:dyDescent="0.4">
      <c r="A68" s="21"/>
      <c r="B68" s="21"/>
      <c r="C68" s="21"/>
      <c r="D68" s="21"/>
      <c r="E68" s="21"/>
      <c r="F68" s="21"/>
      <c r="K68" s="21"/>
    </row>
    <row r="69" spans="1:11" x14ac:dyDescent="0.4">
      <c r="A69" s="21"/>
      <c r="B69" s="21"/>
      <c r="C69" s="21"/>
      <c r="D69" s="21"/>
      <c r="E69" s="21"/>
      <c r="F69" s="21"/>
    </row>
    <row r="70" spans="1:11" x14ac:dyDescent="0.4">
      <c r="A70" s="41"/>
      <c r="B70" s="41"/>
      <c r="C70" s="41"/>
      <c r="D70" s="41"/>
      <c r="E70" s="41"/>
      <c r="F70" s="41"/>
    </row>
    <row r="71" spans="1:11" x14ac:dyDescent="0.4">
      <c r="A71" s="103"/>
      <c r="B71" s="103"/>
      <c r="C71" s="103"/>
      <c r="D71" s="103"/>
      <c r="E71" s="103"/>
      <c r="F71" s="103"/>
      <c r="K71" s="21"/>
    </row>
    <row r="72" spans="1:11" x14ac:dyDescent="0.4">
      <c r="A72" s="103"/>
      <c r="B72" s="103"/>
      <c r="C72" s="103"/>
      <c r="D72" s="103"/>
      <c r="E72" s="103"/>
      <c r="F72" s="103"/>
      <c r="K72" s="21"/>
    </row>
    <row r="73" spans="1:11" x14ac:dyDescent="0.4">
      <c r="A73" s="103"/>
      <c r="B73" s="103"/>
      <c r="C73" s="103"/>
      <c r="D73" s="103"/>
      <c r="E73" s="103"/>
      <c r="F73" s="103"/>
      <c r="K73" s="21"/>
    </row>
    <row r="74" spans="1:11" x14ac:dyDescent="0.4">
      <c r="A74" s="103"/>
      <c r="B74" s="103"/>
      <c r="C74" s="103"/>
      <c r="D74" s="103"/>
      <c r="E74" s="103"/>
      <c r="F74" s="103"/>
      <c r="K74" s="21"/>
    </row>
    <row r="75" spans="1:11" x14ac:dyDescent="0.4">
      <c r="A75" s="103"/>
      <c r="B75" s="103"/>
      <c r="C75" s="103"/>
      <c r="D75" s="103"/>
      <c r="E75" s="103"/>
      <c r="F75" s="103"/>
    </row>
    <row r="76" spans="1:11" x14ac:dyDescent="0.4">
      <c r="A76" s="128"/>
      <c r="B76" s="128"/>
      <c r="C76" s="128"/>
      <c r="D76" s="128"/>
      <c r="E76" s="128"/>
      <c r="F76" s="128"/>
      <c r="G76" s="129"/>
      <c r="H76" s="129"/>
      <c r="I76" s="129"/>
      <c r="J76" s="129"/>
    </row>
    <row r="77" spans="1:11" x14ac:dyDescent="0.4">
      <c r="A77" s="128"/>
      <c r="B77" s="128"/>
      <c r="C77" s="128"/>
      <c r="D77" s="128"/>
      <c r="E77" s="128"/>
      <c r="F77" s="128"/>
      <c r="G77" s="129"/>
      <c r="H77" s="129"/>
      <c r="I77" s="129"/>
      <c r="J77" s="129"/>
      <c r="K77" s="21"/>
    </row>
    <row r="78" spans="1:11" x14ac:dyDescent="0.4">
      <c r="A78" s="128"/>
      <c r="B78" s="128"/>
      <c r="C78" s="128"/>
      <c r="D78" s="128"/>
      <c r="E78" s="128"/>
      <c r="F78" s="128"/>
      <c r="G78" s="129"/>
      <c r="H78" s="129"/>
      <c r="I78" s="129"/>
      <c r="J78" s="129"/>
      <c r="K78" s="21"/>
    </row>
    <row r="79" spans="1:11" x14ac:dyDescent="0.4">
      <c r="A79" s="128"/>
      <c r="B79" s="128"/>
      <c r="C79" s="128"/>
      <c r="D79" s="128"/>
      <c r="E79" s="128"/>
      <c r="F79" s="128"/>
      <c r="G79" s="129"/>
      <c r="H79" s="129"/>
      <c r="I79" s="129"/>
      <c r="J79" s="129"/>
      <c r="K79" s="21"/>
    </row>
    <row r="80" spans="1:11" x14ac:dyDescent="0.4">
      <c r="A80" s="128"/>
      <c r="B80" s="128"/>
      <c r="C80" s="128"/>
      <c r="D80" s="128"/>
      <c r="E80" s="128"/>
      <c r="F80" s="128"/>
      <c r="G80" s="129"/>
      <c r="H80" s="129"/>
      <c r="I80" s="129"/>
      <c r="J80" s="129"/>
      <c r="K80" s="21"/>
    </row>
    <row r="81" spans="1:10" x14ac:dyDescent="0.4">
      <c r="A81" s="128"/>
      <c r="B81" s="128"/>
      <c r="C81" s="128"/>
      <c r="D81" s="132"/>
      <c r="E81" s="132"/>
      <c r="F81" s="132"/>
      <c r="G81" s="129"/>
      <c r="H81" s="129"/>
      <c r="I81" s="129"/>
      <c r="J81" s="129"/>
    </row>
    <row r="82" spans="1:10" x14ac:dyDescent="0.4">
      <c r="A82" s="128"/>
      <c r="B82" s="128"/>
      <c r="C82" s="132"/>
      <c r="D82" s="132"/>
      <c r="E82" s="132"/>
      <c r="F82" s="132"/>
      <c r="G82" s="129"/>
      <c r="H82" s="129"/>
      <c r="I82" s="129"/>
      <c r="J82" s="129"/>
    </row>
    <row r="83" spans="1:10" x14ac:dyDescent="0.4">
      <c r="A83" s="128"/>
      <c r="B83" s="128"/>
      <c r="C83" s="128"/>
      <c r="D83" s="128"/>
      <c r="E83" s="128"/>
      <c r="F83" s="128"/>
      <c r="G83" s="129"/>
      <c r="H83" s="129"/>
      <c r="I83" s="129"/>
      <c r="J83" s="129"/>
    </row>
    <row r="84" spans="1:10" x14ac:dyDescent="0.4">
      <c r="A84" s="128"/>
      <c r="B84" s="128"/>
      <c r="C84" s="128"/>
      <c r="D84" s="128"/>
      <c r="E84" s="128"/>
      <c r="F84" s="128"/>
      <c r="G84" s="129"/>
      <c r="H84" s="129"/>
      <c r="I84" s="129"/>
      <c r="J84" s="129"/>
    </row>
    <row r="85" spans="1:10" x14ac:dyDescent="0.4">
      <c r="A85" s="128"/>
      <c r="B85" s="128"/>
      <c r="C85" s="128"/>
      <c r="D85" s="128"/>
      <c r="E85" s="128"/>
      <c r="F85" s="128"/>
      <c r="G85" s="129"/>
      <c r="H85" s="129"/>
      <c r="I85" s="129"/>
      <c r="J85" s="129"/>
    </row>
    <row r="86" spans="1:10" x14ac:dyDescent="0.4">
      <c r="A86" s="128"/>
      <c r="B86" s="128"/>
      <c r="C86" s="128"/>
      <c r="D86" s="128"/>
      <c r="E86" s="128"/>
      <c r="F86" s="128"/>
      <c r="G86" s="129"/>
      <c r="H86" s="129"/>
      <c r="I86" s="129"/>
      <c r="J86" s="129"/>
    </row>
    <row r="87" spans="1:10" x14ac:dyDescent="0.4">
      <c r="A87" s="128"/>
      <c r="B87" s="128"/>
      <c r="C87" s="128"/>
      <c r="D87" s="128"/>
      <c r="E87" s="128"/>
      <c r="F87" s="128"/>
      <c r="G87" s="129"/>
      <c r="H87" s="129"/>
      <c r="I87" s="129"/>
      <c r="J87" s="129"/>
    </row>
    <row r="88" spans="1:10" x14ac:dyDescent="0.4">
      <c r="A88" s="128"/>
      <c r="B88" s="128"/>
      <c r="C88" s="128"/>
      <c r="D88" s="128"/>
      <c r="E88" s="128"/>
      <c r="F88" s="128"/>
      <c r="G88" s="129"/>
      <c r="H88" s="129"/>
      <c r="I88" s="129"/>
      <c r="J88" s="129"/>
    </row>
    <row r="89" spans="1:10" x14ac:dyDescent="0.4">
      <c r="A89" s="128"/>
      <c r="B89" s="128"/>
      <c r="C89" s="128"/>
      <c r="D89" s="128"/>
      <c r="E89" s="128"/>
      <c r="F89" s="128"/>
      <c r="G89" s="129"/>
      <c r="H89" s="129"/>
      <c r="I89" s="129"/>
      <c r="J89" s="129"/>
    </row>
    <row r="90" spans="1:10" x14ac:dyDescent="0.4">
      <c r="A90" s="128"/>
      <c r="B90" s="128"/>
      <c r="C90" s="132"/>
      <c r="D90" s="132"/>
      <c r="E90" s="132"/>
      <c r="F90" s="132"/>
      <c r="G90" s="129"/>
      <c r="H90" s="129"/>
      <c r="I90" s="129"/>
      <c r="J90" s="129"/>
    </row>
    <row r="91" spans="1:10" x14ac:dyDescent="0.4">
      <c r="A91" s="128"/>
      <c r="B91" s="128"/>
      <c r="C91" s="132"/>
      <c r="D91" s="132"/>
      <c r="E91" s="132"/>
      <c r="F91" s="132"/>
      <c r="G91" s="129"/>
      <c r="H91" s="129"/>
      <c r="I91" s="129"/>
      <c r="J91" s="129"/>
    </row>
    <row r="92" spans="1:10" x14ac:dyDescent="0.4">
      <c r="A92" s="128"/>
      <c r="B92" s="128"/>
      <c r="C92" s="128"/>
      <c r="D92" s="128"/>
      <c r="E92" s="128"/>
      <c r="F92" s="128"/>
      <c r="G92" s="129"/>
      <c r="H92" s="129"/>
      <c r="I92" s="129"/>
      <c r="J92" s="129"/>
    </row>
    <row r="93" spans="1:10" x14ac:dyDescent="0.4">
      <c r="A93" s="128"/>
      <c r="B93" s="128"/>
      <c r="C93" s="128"/>
      <c r="D93" s="128"/>
      <c r="E93" s="128"/>
      <c r="F93" s="128"/>
      <c r="G93" s="129"/>
      <c r="H93" s="129"/>
      <c r="I93" s="129"/>
      <c r="J93" s="129"/>
    </row>
    <row r="94" spans="1:10" x14ac:dyDescent="0.4">
      <c r="A94" s="128"/>
      <c r="B94" s="128"/>
      <c r="C94" s="128"/>
      <c r="D94" s="128"/>
      <c r="E94" s="128"/>
      <c r="F94" s="128"/>
      <c r="G94" s="129"/>
      <c r="H94" s="129"/>
      <c r="I94" s="129"/>
      <c r="J94" s="129"/>
    </row>
    <row r="95" spans="1:10" x14ac:dyDescent="0.4">
      <c r="A95" s="128"/>
      <c r="B95" s="128"/>
      <c r="C95" s="128"/>
      <c r="D95" s="128"/>
      <c r="E95" s="128"/>
      <c r="F95" s="128"/>
      <c r="G95" s="129"/>
      <c r="H95" s="129"/>
      <c r="I95" s="129"/>
      <c r="J95" s="129"/>
    </row>
    <row r="96" spans="1:10" x14ac:dyDescent="0.4">
      <c r="A96" s="128"/>
      <c r="B96" s="128"/>
      <c r="C96" s="128"/>
      <c r="D96" s="128"/>
      <c r="E96" s="128"/>
      <c r="F96" s="128"/>
      <c r="G96" s="129"/>
      <c r="H96" s="129"/>
      <c r="I96" s="129"/>
      <c r="J96" s="129"/>
    </row>
    <row r="97" spans="1:10" x14ac:dyDescent="0.4">
      <c r="A97" s="128"/>
      <c r="B97" s="128"/>
      <c r="C97" s="128"/>
      <c r="D97" s="128"/>
      <c r="E97" s="128"/>
      <c r="F97" s="128"/>
      <c r="G97" s="129"/>
      <c r="H97" s="129"/>
      <c r="I97" s="129"/>
      <c r="J97" s="129"/>
    </row>
    <row r="98" spans="1:10" x14ac:dyDescent="0.4">
      <c r="A98" s="128"/>
      <c r="B98" s="128"/>
      <c r="C98" s="128"/>
      <c r="D98" s="128"/>
      <c r="E98" s="128"/>
      <c r="F98" s="128"/>
      <c r="G98" s="129"/>
      <c r="H98" s="129"/>
      <c r="I98" s="129"/>
      <c r="J98" s="129"/>
    </row>
    <row r="99" spans="1:10" x14ac:dyDescent="0.4">
      <c r="A99" s="128"/>
      <c r="B99" s="132"/>
      <c r="C99" s="132"/>
      <c r="D99" s="128"/>
      <c r="E99" s="128"/>
      <c r="F99" s="128"/>
      <c r="G99" s="129"/>
      <c r="H99" s="129"/>
      <c r="I99" s="129"/>
      <c r="J99" s="129"/>
    </row>
    <row r="100" spans="1:10" x14ac:dyDescent="0.4">
      <c r="A100" s="128"/>
      <c r="B100" s="128"/>
      <c r="C100" s="128"/>
      <c r="D100" s="128"/>
      <c r="E100" s="128"/>
      <c r="F100" s="128"/>
      <c r="G100" s="129"/>
      <c r="H100" s="129"/>
      <c r="I100" s="129"/>
      <c r="J100" s="129"/>
    </row>
    <row r="101" spans="1:10" x14ac:dyDescent="0.4">
      <c r="A101" s="128"/>
      <c r="B101" s="128"/>
      <c r="C101" s="128"/>
      <c r="D101" s="128"/>
      <c r="E101" s="128"/>
      <c r="F101" s="128"/>
      <c r="G101" s="129"/>
      <c r="H101" s="129"/>
      <c r="I101" s="129"/>
      <c r="J101" s="129"/>
    </row>
    <row r="102" spans="1:10" x14ac:dyDescent="0.4">
      <c r="A102" s="128"/>
      <c r="B102" s="128"/>
      <c r="C102" s="128"/>
      <c r="D102" s="128"/>
      <c r="E102" s="128"/>
      <c r="F102" s="128"/>
      <c r="G102" s="129"/>
      <c r="H102" s="129"/>
      <c r="I102" s="129"/>
      <c r="J102" s="129"/>
    </row>
    <row r="103" spans="1:10" x14ac:dyDescent="0.4">
      <c r="A103" s="128"/>
      <c r="B103" s="128"/>
      <c r="C103" s="128"/>
      <c r="D103" s="128"/>
      <c r="E103" s="128"/>
      <c r="F103" s="128"/>
      <c r="G103" s="129"/>
      <c r="H103" s="129"/>
      <c r="I103" s="129"/>
      <c r="J103" s="129"/>
    </row>
    <row r="104" spans="1:10" x14ac:dyDescent="0.4">
      <c r="A104" s="128"/>
      <c r="B104" s="128"/>
      <c r="C104" s="128"/>
      <c r="D104" s="128"/>
      <c r="E104" s="128"/>
      <c r="F104" s="128"/>
      <c r="G104" s="129"/>
      <c r="H104" s="129"/>
      <c r="I104" s="129"/>
      <c r="J104" s="129"/>
    </row>
    <row r="105" spans="1:10" x14ac:dyDescent="0.4">
      <c r="A105" s="128"/>
      <c r="B105" s="128"/>
      <c r="C105" s="128"/>
      <c r="D105" s="128"/>
      <c r="E105" s="128"/>
      <c r="F105" s="128"/>
      <c r="G105" s="129"/>
      <c r="H105" s="129"/>
      <c r="I105" s="129"/>
      <c r="J105" s="129"/>
    </row>
    <row r="106" spans="1:10" x14ac:dyDescent="0.4">
      <c r="A106" s="128"/>
      <c r="B106" s="128"/>
      <c r="C106" s="128"/>
      <c r="D106" s="128"/>
      <c r="E106" s="128"/>
      <c r="F106" s="128"/>
      <c r="G106" s="129"/>
      <c r="H106" s="129"/>
      <c r="I106" s="129"/>
      <c r="J106" s="129"/>
    </row>
    <row r="107" spans="1:10" x14ac:dyDescent="0.4">
      <c r="A107" s="128"/>
      <c r="B107" s="128"/>
      <c r="C107" s="128"/>
      <c r="D107" s="128"/>
      <c r="E107" s="128"/>
      <c r="F107" s="128"/>
      <c r="G107" s="129"/>
      <c r="H107" s="129"/>
      <c r="I107" s="129"/>
      <c r="J107" s="129"/>
    </row>
    <row r="108" spans="1:10" x14ac:dyDescent="0.4">
      <c r="A108" s="128"/>
      <c r="B108" s="128"/>
      <c r="C108" s="128"/>
      <c r="D108" s="128"/>
      <c r="E108" s="128"/>
      <c r="F108" s="128"/>
      <c r="G108" s="129"/>
      <c r="H108" s="129"/>
      <c r="I108" s="129"/>
      <c r="J108" s="129"/>
    </row>
    <row r="109" spans="1:10" x14ac:dyDescent="0.4">
      <c r="A109" s="128"/>
      <c r="B109" s="128"/>
      <c r="C109" s="128"/>
      <c r="D109" s="128"/>
      <c r="E109" s="128"/>
      <c r="F109" s="128"/>
      <c r="G109" s="129"/>
      <c r="H109" s="129"/>
      <c r="I109" s="129"/>
      <c r="J109" s="129"/>
    </row>
    <row r="110" spans="1:10" x14ac:dyDescent="0.4">
      <c r="A110" s="128"/>
      <c r="B110" s="128"/>
      <c r="C110" s="128"/>
      <c r="D110" s="128"/>
      <c r="E110" s="128"/>
      <c r="F110" s="128"/>
      <c r="G110" s="129"/>
      <c r="H110" s="129"/>
      <c r="I110" s="129"/>
      <c r="J110" s="129"/>
    </row>
    <row r="111" spans="1:10" x14ac:dyDescent="0.4">
      <c r="A111" s="128"/>
      <c r="B111" s="128"/>
      <c r="C111" s="128"/>
      <c r="D111" s="128"/>
      <c r="E111" s="128"/>
      <c r="F111" s="128"/>
      <c r="G111" s="129"/>
      <c r="H111" s="129"/>
      <c r="I111" s="129"/>
      <c r="J111" s="129"/>
    </row>
    <row r="112" spans="1:10" x14ac:dyDescent="0.4">
      <c r="A112" s="128"/>
      <c r="B112" s="128"/>
      <c r="C112" s="128"/>
      <c r="D112" s="128"/>
      <c r="E112" s="128"/>
      <c r="F112" s="128"/>
      <c r="G112" s="129"/>
      <c r="H112" s="129"/>
      <c r="I112" s="129"/>
      <c r="J112" s="129"/>
    </row>
    <row r="113" spans="1:27" x14ac:dyDescent="0.4">
      <c r="A113" s="128"/>
      <c r="B113" s="128"/>
      <c r="C113" s="128"/>
      <c r="D113" s="128"/>
      <c r="E113" s="128"/>
      <c r="F113" s="128"/>
      <c r="G113" s="129"/>
      <c r="H113" s="129"/>
      <c r="I113" s="129"/>
      <c r="J113" s="129"/>
    </row>
    <row r="114" spans="1:27" x14ac:dyDescent="0.4">
      <c r="A114" s="103"/>
      <c r="B114" s="103"/>
      <c r="C114" s="103"/>
      <c r="D114" s="103"/>
      <c r="E114" s="103"/>
      <c r="F114" s="103"/>
    </row>
    <row r="115" spans="1:27" x14ac:dyDescent="0.4">
      <c r="A115" s="103"/>
      <c r="B115" s="103"/>
      <c r="C115" s="103"/>
      <c r="D115" s="103"/>
      <c r="E115" s="103"/>
      <c r="F115" s="103"/>
    </row>
    <row r="116" spans="1:27" x14ac:dyDescent="0.4">
      <c r="A116" s="103"/>
      <c r="B116" s="103"/>
      <c r="C116" s="103"/>
      <c r="D116" s="103"/>
      <c r="E116" s="103"/>
      <c r="F116" s="103"/>
    </row>
    <row r="117" spans="1:27" x14ac:dyDescent="0.4">
      <c r="A117" s="103"/>
      <c r="B117" s="103"/>
      <c r="C117" s="103"/>
      <c r="D117" s="103"/>
      <c r="E117" s="103"/>
      <c r="F117" s="103"/>
      <c r="N117" s="103"/>
      <c r="O117" s="103"/>
      <c r="P117" s="103"/>
      <c r="Q117" s="103"/>
      <c r="R117" s="103"/>
      <c r="S117" s="103"/>
      <c r="T117" s="103"/>
      <c r="U117" s="103"/>
      <c r="V117" s="103"/>
      <c r="W117" s="103"/>
      <c r="X117" s="103"/>
      <c r="Y117" s="103"/>
      <c r="Z117" s="103"/>
      <c r="AA117" s="103"/>
    </row>
    <row r="118" spans="1:27" x14ac:dyDescent="0.4">
      <c r="N118" s="103"/>
      <c r="O118" s="103"/>
      <c r="P118" s="103"/>
      <c r="Q118" s="103"/>
      <c r="R118" s="103"/>
      <c r="S118" s="103"/>
      <c r="T118" s="103"/>
      <c r="U118" s="103"/>
      <c r="V118" s="103"/>
      <c r="W118" s="103"/>
      <c r="X118" s="103"/>
      <c r="Y118" s="103"/>
      <c r="Z118" s="103"/>
      <c r="AA118" s="103"/>
    </row>
    <row r="119" spans="1:27" x14ac:dyDescent="0.4">
      <c r="N119" s="103"/>
      <c r="O119" s="103"/>
      <c r="P119" s="103"/>
      <c r="Q119" s="103"/>
      <c r="R119" s="103"/>
      <c r="S119" s="103"/>
      <c r="T119" s="103"/>
      <c r="U119" s="103"/>
      <c r="V119" s="103"/>
      <c r="W119" s="103"/>
      <c r="X119" s="103"/>
      <c r="Y119" s="103"/>
      <c r="Z119" s="103"/>
      <c r="AA119" s="103"/>
    </row>
    <row r="120" spans="1:27" x14ac:dyDescent="0.4">
      <c r="N120" s="103"/>
      <c r="O120" s="103"/>
      <c r="P120" s="103"/>
      <c r="Q120" s="103"/>
      <c r="R120" s="103"/>
      <c r="S120" s="103"/>
      <c r="T120" s="103"/>
      <c r="U120" s="103"/>
      <c r="V120" s="103"/>
      <c r="W120" s="103"/>
      <c r="X120" s="103"/>
      <c r="Y120" s="103"/>
      <c r="Z120" s="103"/>
      <c r="AA120" s="103"/>
    </row>
    <row r="121" spans="1:27" x14ac:dyDescent="0.4">
      <c r="N121" s="103"/>
      <c r="O121" s="103"/>
      <c r="P121" s="103"/>
      <c r="Q121" s="103"/>
      <c r="R121" s="103"/>
      <c r="S121" s="103"/>
      <c r="T121" s="103"/>
      <c r="U121" s="103"/>
      <c r="V121" s="103"/>
      <c r="W121" s="103"/>
      <c r="X121" s="103"/>
      <c r="Y121" s="103"/>
      <c r="Z121" s="103"/>
      <c r="AA121" s="103"/>
    </row>
    <row r="122" spans="1:27" x14ac:dyDescent="0.4">
      <c r="N122" s="103"/>
      <c r="O122" s="103"/>
      <c r="P122" s="103"/>
      <c r="Q122" s="103"/>
      <c r="R122" s="103"/>
      <c r="S122" s="103"/>
      <c r="T122" s="103"/>
      <c r="U122" s="103"/>
      <c r="V122" s="103"/>
      <c r="W122" s="103"/>
      <c r="X122" s="103"/>
      <c r="Y122" s="103"/>
      <c r="Z122" s="103"/>
      <c r="AA122" s="103"/>
    </row>
    <row r="123" spans="1:27" x14ac:dyDescent="0.4">
      <c r="N123" s="103"/>
      <c r="O123" s="103"/>
      <c r="P123" s="103"/>
      <c r="Q123" s="103"/>
      <c r="R123" s="103"/>
      <c r="S123" s="103"/>
      <c r="T123" s="103"/>
      <c r="U123" s="103"/>
      <c r="V123" s="103"/>
      <c r="W123" s="103"/>
      <c r="X123" s="103"/>
      <c r="Y123" s="103"/>
      <c r="Z123" s="103"/>
      <c r="AA123" s="103"/>
    </row>
    <row r="124" spans="1:27" x14ac:dyDescent="0.4">
      <c r="N124" s="103"/>
      <c r="O124" s="103"/>
      <c r="P124" s="103"/>
      <c r="Q124" s="103"/>
      <c r="R124" s="103"/>
      <c r="S124" s="103"/>
      <c r="T124" s="103"/>
      <c r="U124" s="103"/>
      <c r="V124" s="103"/>
      <c r="W124" s="103"/>
      <c r="X124" s="103"/>
      <c r="Y124" s="103"/>
      <c r="Z124" s="103"/>
      <c r="AA124" s="103"/>
    </row>
    <row r="125" spans="1:27" x14ac:dyDescent="0.4">
      <c r="N125" s="103"/>
      <c r="O125" s="103"/>
      <c r="P125" s="103"/>
      <c r="Q125" s="103"/>
      <c r="R125" s="103"/>
      <c r="S125" s="103"/>
      <c r="T125" s="103"/>
      <c r="U125" s="103"/>
      <c r="V125" s="103"/>
      <c r="W125" s="103"/>
      <c r="X125" s="103"/>
      <c r="Y125" s="103"/>
      <c r="Z125" s="103"/>
      <c r="AA125" s="103"/>
    </row>
    <row r="126" spans="1:27" x14ac:dyDescent="0.4">
      <c r="N126" s="103"/>
      <c r="O126" s="103"/>
      <c r="P126" s="103"/>
      <c r="Q126" s="103"/>
      <c r="R126" s="103"/>
      <c r="S126" s="103"/>
      <c r="T126" s="103"/>
      <c r="U126" s="103"/>
      <c r="V126" s="103"/>
      <c r="W126" s="103"/>
      <c r="X126" s="103"/>
      <c r="Y126" s="103"/>
      <c r="Z126" s="103"/>
      <c r="AA126" s="103"/>
    </row>
    <row r="127" spans="1:27" x14ac:dyDescent="0.4">
      <c r="N127" s="103"/>
      <c r="O127" s="103"/>
      <c r="P127" s="103"/>
      <c r="Q127" s="103"/>
      <c r="R127" s="103"/>
      <c r="S127" s="103"/>
      <c r="T127" s="103"/>
      <c r="U127" s="103"/>
      <c r="V127" s="103"/>
      <c r="W127" s="103"/>
      <c r="X127" s="103"/>
      <c r="Y127" s="103"/>
      <c r="Z127" s="103"/>
      <c r="AA127" s="103"/>
    </row>
    <row r="128" spans="1:27" x14ac:dyDescent="0.4">
      <c r="A128" s="3"/>
      <c r="B128" s="3"/>
      <c r="C128" s="3"/>
      <c r="D128" s="3"/>
      <c r="E128" s="3"/>
      <c r="F128" s="3"/>
      <c r="N128" s="103"/>
      <c r="O128" s="103"/>
      <c r="P128" s="103"/>
      <c r="Q128" s="103"/>
      <c r="R128" s="103"/>
      <c r="S128" s="103"/>
      <c r="T128" s="103"/>
      <c r="U128" s="103"/>
      <c r="V128" s="103"/>
      <c r="W128" s="103"/>
      <c r="X128" s="103"/>
      <c r="Y128" s="103"/>
      <c r="Z128" s="103"/>
      <c r="AA128" s="103"/>
    </row>
    <row r="129" spans="1:27" x14ac:dyDescent="0.4">
      <c r="A129" s="30"/>
      <c r="B129" s="30"/>
      <c r="C129" s="30"/>
      <c r="D129" s="30"/>
      <c r="E129" s="30"/>
      <c r="F129" s="20"/>
      <c r="I129" s="30"/>
      <c r="J129" s="30"/>
      <c r="K129" s="30"/>
      <c r="N129" s="118"/>
      <c r="O129" s="118"/>
      <c r="P129" s="118"/>
      <c r="Q129" s="103"/>
      <c r="R129" s="118"/>
      <c r="S129" s="118"/>
      <c r="T129" s="118"/>
      <c r="U129" s="119"/>
      <c r="V129" s="103"/>
      <c r="W129" s="103"/>
      <c r="X129" s="103"/>
      <c r="Y129" s="103"/>
      <c r="Z129" s="103"/>
      <c r="AA129" s="103"/>
    </row>
    <row r="130" spans="1:27" x14ac:dyDescent="0.4">
      <c r="A130" s="3"/>
      <c r="B130" s="3"/>
      <c r="I130" s="3"/>
      <c r="J130" s="3"/>
      <c r="K130" s="3"/>
      <c r="N130" s="120"/>
      <c r="O130" s="120"/>
      <c r="P130" s="120"/>
      <c r="Q130" s="103"/>
      <c r="R130" s="120"/>
      <c r="S130" s="120"/>
      <c r="T130" s="103"/>
      <c r="U130" s="103"/>
      <c r="V130" s="103"/>
      <c r="W130" s="103"/>
      <c r="X130" s="103"/>
      <c r="Y130" s="103"/>
      <c r="Z130" s="103"/>
      <c r="AA130" s="103"/>
    </row>
    <row r="131" spans="1:27" x14ac:dyDescent="0.4">
      <c r="A131" s="3"/>
      <c r="B131" s="3"/>
      <c r="I131" s="3"/>
      <c r="J131" s="3"/>
      <c r="K131" s="3"/>
      <c r="N131" s="120"/>
      <c r="O131" s="120"/>
      <c r="P131" s="120"/>
      <c r="Q131" s="103"/>
      <c r="R131" s="120"/>
      <c r="S131" s="120"/>
      <c r="T131" s="103"/>
      <c r="U131" s="103"/>
      <c r="V131" s="103"/>
      <c r="W131" s="103"/>
      <c r="X131" s="103"/>
      <c r="Y131" s="103"/>
      <c r="Z131" s="103"/>
      <c r="AA131" s="103"/>
    </row>
    <row r="132" spans="1:27" x14ac:dyDescent="0.4">
      <c r="A132" s="3"/>
      <c r="B132" s="3"/>
      <c r="I132" s="3"/>
      <c r="J132" s="3"/>
      <c r="K132" s="3"/>
      <c r="N132" s="120"/>
      <c r="O132" s="120"/>
      <c r="P132" s="120"/>
      <c r="Q132" s="103"/>
      <c r="R132" s="120"/>
      <c r="S132" s="120"/>
      <c r="T132" s="103"/>
      <c r="U132" s="103"/>
      <c r="V132" s="103"/>
      <c r="W132" s="103"/>
      <c r="X132" s="103"/>
      <c r="Y132" s="103"/>
      <c r="Z132" s="103"/>
      <c r="AA132" s="103"/>
    </row>
    <row r="133" spans="1:27" x14ac:dyDescent="0.4">
      <c r="A133" s="29"/>
      <c r="B133" s="29"/>
      <c r="I133" s="3"/>
      <c r="J133" s="29"/>
      <c r="K133" s="29"/>
      <c r="N133" s="120"/>
      <c r="O133" s="120"/>
      <c r="P133" s="120"/>
      <c r="Q133" s="103"/>
      <c r="R133" s="121"/>
      <c r="S133" s="121"/>
      <c r="T133" s="103"/>
      <c r="U133" s="103"/>
      <c r="V133" s="103"/>
      <c r="W133" s="103"/>
      <c r="X133" s="103"/>
      <c r="Y133" s="103"/>
      <c r="Z133" s="103"/>
      <c r="AA133" s="103"/>
    </row>
    <row r="134" spans="1:27" x14ac:dyDescent="0.4">
      <c r="A134" s="3"/>
      <c r="B134" s="3"/>
      <c r="I134" s="3"/>
      <c r="J134" s="3"/>
      <c r="K134" s="3"/>
      <c r="N134" s="120"/>
      <c r="O134" s="120"/>
      <c r="P134" s="120"/>
      <c r="Q134" s="103"/>
      <c r="R134" s="120"/>
      <c r="S134" s="120"/>
      <c r="T134" s="103"/>
      <c r="U134" s="103"/>
      <c r="V134" s="103"/>
      <c r="W134" s="103"/>
      <c r="X134" s="103"/>
      <c r="Y134" s="103"/>
      <c r="Z134" s="103"/>
      <c r="AA134" s="103"/>
    </row>
    <row r="135" spans="1:27" x14ac:dyDescent="0.4">
      <c r="A135" s="3"/>
      <c r="B135" s="3"/>
      <c r="I135" s="3"/>
      <c r="J135" s="3"/>
      <c r="K135" s="3"/>
      <c r="N135" s="120"/>
      <c r="O135" s="120"/>
      <c r="P135" s="120"/>
      <c r="Q135" s="103"/>
      <c r="R135" s="120"/>
      <c r="S135" s="120"/>
      <c r="T135" s="103"/>
      <c r="U135" s="103"/>
      <c r="V135" s="103"/>
      <c r="W135" s="103"/>
      <c r="X135" s="103"/>
      <c r="Y135" s="103"/>
      <c r="Z135" s="103"/>
      <c r="AA135" s="103"/>
    </row>
    <row r="136" spans="1:27" x14ac:dyDescent="0.4">
      <c r="A136" s="3"/>
      <c r="B136" s="3"/>
      <c r="I136" s="3"/>
      <c r="J136" s="3"/>
      <c r="K136" s="3"/>
      <c r="N136" s="120"/>
      <c r="O136" s="120"/>
      <c r="P136" s="120"/>
      <c r="Q136" s="103"/>
      <c r="R136" s="120"/>
      <c r="S136" s="120"/>
      <c r="T136" s="103"/>
      <c r="U136" s="103"/>
      <c r="V136" s="103"/>
      <c r="W136" s="103"/>
      <c r="X136" s="103"/>
      <c r="Y136" s="103"/>
      <c r="Z136" s="103"/>
      <c r="AA136" s="103"/>
    </row>
    <row r="137" spans="1:27" x14ac:dyDescent="0.4">
      <c r="A137" s="29"/>
      <c r="B137" s="29"/>
      <c r="I137" s="3"/>
      <c r="J137" s="29"/>
      <c r="K137" s="29"/>
      <c r="N137" s="120"/>
      <c r="O137" s="120"/>
      <c r="P137" s="120"/>
      <c r="Q137" s="103"/>
      <c r="R137" s="121"/>
      <c r="S137" s="121"/>
      <c r="T137" s="103"/>
      <c r="U137" s="103"/>
      <c r="V137" s="103"/>
      <c r="W137" s="103"/>
      <c r="X137" s="103"/>
      <c r="Y137" s="103"/>
      <c r="Z137" s="103"/>
      <c r="AA137" s="103"/>
    </row>
    <row r="138" spans="1:27" x14ac:dyDescent="0.4">
      <c r="A138" s="3"/>
      <c r="B138" s="3"/>
      <c r="I138" s="3"/>
      <c r="J138" s="3"/>
      <c r="K138" s="3"/>
      <c r="N138" s="120"/>
      <c r="O138" s="120"/>
      <c r="P138" s="120"/>
      <c r="Q138" s="103"/>
      <c r="R138" s="120"/>
      <c r="S138" s="120"/>
      <c r="T138" s="103"/>
      <c r="U138" s="103"/>
      <c r="V138" s="103"/>
      <c r="W138" s="103"/>
      <c r="X138" s="103"/>
      <c r="Y138" s="103"/>
      <c r="Z138" s="103"/>
      <c r="AA138" s="103"/>
    </row>
    <row r="139" spans="1:27" x14ac:dyDescent="0.4">
      <c r="A139" s="3"/>
      <c r="B139" s="3"/>
      <c r="I139" s="3"/>
      <c r="J139" s="3"/>
      <c r="K139" s="3"/>
      <c r="N139" s="120"/>
      <c r="O139" s="120"/>
      <c r="P139" s="120"/>
      <c r="Q139" s="103"/>
      <c r="R139" s="120"/>
      <c r="S139" s="120"/>
      <c r="T139" s="103"/>
      <c r="U139" s="103"/>
      <c r="V139" s="103"/>
      <c r="W139" s="120"/>
      <c r="X139" s="103"/>
      <c r="Y139" s="103"/>
      <c r="Z139" s="103"/>
      <c r="AA139" s="103"/>
    </row>
    <row r="140" spans="1:27" x14ac:dyDescent="0.4">
      <c r="A140" s="3"/>
      <c r="B140" s="3"/>
      <c r="I140" s="3"/>
      <c r="J140" s="3"/>
      <c r="K140" s="3"/>
      <c r="N140" s="120"/>
      <c r="O140" s="120"/>
      <c r="P140" s="120"/>
      <c r="Q140" s="103"/>
      <c r="R140" s="120"/>
      <c r="S140" s="120"/>
      <c r="T140" s="103"/>
      <c r="U140" s="103"/>
      <c r="V140" s="103"/>
      <c r="W140" s="120"/>
      <c r="X140" s="103"/>
      <c r="Y140" s="103"/>
      <c r="Z140" s="103"/>
      <c r="AA140" s="103"/>
    </row>
    <row r="141" spans="1:27" x14ac:dyDescent="0.4">
      <c r="A141" s="29"/>
      <c r="B141" s="29"/>
      <c r="I141" s="3"/>
      <c r="J141" s="29"/>
      <c r="K141" s="29"/>
      <c r="N141" s="120"/>
      <c r="O141" s="120"/>
      <c r="P141" s="120"/>
      <c r="Q141" s="103"/>
      <c r="R141" s="121"/>
      <c r="S141" s="121"/>
      <c r="T141" s="103"/>
      <c r="U141" s="103"/>
      <c r="V141" s="103"/>
      <c r="W141" s="120"/>
      <c r="X141" s="103"/>
      <c r="Y141" s="103"/>
      <c r="Z141" s="103"/>
      <c r="AA141" s="103"/>
    </row>
    <row r="142" spans="1:27" x14ac:dyDescent="0.4">
      <c r="A142" s="3"/>
      <c r="B142" s="3"/>
      <c r="I142" s="3"/>
      <c r="J142" s="3"/>
      <c r="K142" s="3"/>
      <c r="N142" s="120"/>
      <c r="O142" s="120"/>
      <c r="P142" s="120"/>
      <c r="Q142" s="103"/>
      <c r="R142" s="120"/>
      <c r="S142" s="120"/>
      <c r="T142" s="103"/>
      <c r="U142" s="103"/>
      <c r="V142" s="103"/>
      <c r="W142" s="121"/>
      <c r="X142" s="103"/>
      <c r="Y142" s="103"/>
      <c r="Z142" s="103"/>
      <c r="AA142" s="103"/>
    </row>
    <row r="143" spans="1:27" x14ac:dyDescent="0.4">
      <c r="A143" s="3"/>
      <c r="B143" s="3"/>
      <c r="I143" s="3"/>
      <c r="J143" s="3"/>
      <c r="K143" s="3"/>
      <c r="N143" s="120"/>
      <c r="O143" s="120"/>
      <c r="P143" s="120"/>
      <c r="Q143" s="103"/>
      <c r="R143" s="120"/>
      <c r="S143" s="120"/>
      <c r="T143" s="103"/>
      <c r="U143" s="103"/>
      <c r="V143" s="103"/>
      <c r="W143" s="103"/>
      <c r="X143" s="103"/>
      <c r="Y143" s="103"/>
      <c r="Z143" s="103"/>
      <c r="AA143" s="103"/>
    </row>
    <row r="144" spans="1:27" x14ac:dyDescent="0.4">
      <c r="A144" s="3"/>
      <c r="B144" s="3"/>
      <c r="I144" s="3"/>
      <c r="J144" s="3"/>
      <c r="K144" s="3"/>
      <c r="N144" s="120"/>
      <c r="O144" s="120"/>
      <c r="P144" s="120"/>
      <c r="Q144" s="103"/>
      <c r="R144" s="120"/>
      <c r="S144" s="120"/>
      <c r="T144" s="103"/>
      <c r="U144" s="103"/>
      <c r="V144" s="103"/>
      <c r="W144" s="103"/>
      <c r="X144" s="103"/>
      <c r="Y144" s="103"/>
      <c r="Z144" s="103"/>
      <c r="AA144" s="103"/>
    </row>
    <row r="145" spans="1:27" x14ac:dyDescent="0.4">
      <c r="A145" s="29"/>
      <c r="B145" s="29"/>
      <c r="I145" s="3"/>
      <c r="J145" s="29"/>
      <c r="K145" s="29"/>
      <c r="N145" s="120"/>
      <c r="O145" s="120"/>
      <c r="P145" s="120"/>
      <c r="Q145" s="103"/>
      <c r="R145" s="121"/>
      <c r="S145" s="121"/>
      <c r="T145" s="103"/>
      <c r="U145" s="103"/>
      <c r="V145" s="103"/>
      <c r="W145" s="103"/>
      <c r="X145" s="103"/>
      <c r="Y145" s="103"/>
      <c r="Z145" s="103"/>
      <c r="AA145" s="103"/>
    </row>
    <row r="146" spans="1:27" x14ac:dyDescent="0.4">
      <c r="A146" s="3"/>
      <c r="B146" s="3"/>
      <c r="I146" s="3"/>
      <c r="J146" s="3"/>
      <c r="K146" s="3"/>
      <c r="N146" s="120"/>
      <c r="O146" s="120"/>
      <c r="P146" s="120"/>
      <c r="Q146" s="103"/>
      <c r="R146" s="120"/>
      <c r="S146" s="120"/>
      <c r="T146" s="103"/>
      <c r="U146" s="103"/>
      <c r="V146" s="103"/>
      <c r="W146" s="103"/>
      <c r="X146" s="103"/>
      <c r="Y146" s="103"/>
      <c r="Z146" s="103"/>
      <c r="AA146" s="103"/>
    </row>
    <row r="147" spans="1:27" x14ac:dyDescent="0.4">
      <c r="A147" s="3"/>
      <c r="B147" s="3"/>
      <c r="I147" s="3"/>
      <c r="J147" s="3"/>
      <c r="K147" s="3"/>
      <c r="N147" s="120"/>
      <c r="O147" s="120"/>
      <c r="P147" s="120"/>
      <c r="Q147" s="103"/>
      <c r="R147" s="120"/>
      <c r="S147" s="120"/>
      <c r="T147" s="103"/>
      <c r="U147" s="103"/>
      <c r="V147" s="103"/>
      <c r="W147" s="103"/>
      <c r="X147" s="103"/>
      <c r="Y147" s="103"/>
      <c r="Z147" s="103"/>
      <c r="AA147" s="103"/>
    </row>
    <row r="148" spans="1:27" x14ac:dyDescent="0.4">
      <c r="A148" s="3"/>
      <c r="B148" s="3"/>
      <c r="I148" s="3"/>
      <c r="J148" s="3"/>
      <c r="K148" s="3"/>
      <c r="N148" s="120"/>
      <c r="O148" s="120"/>
      <c r="P148" s="120"/>
      <c r="Q148" s="103"/>
      <c r="R148" s="120"/>
      <c r="S148" s="120"/>
      <c r="T148" s="103"/>
      <c r="U148" s="103"/>
      <c r="V148" s="103"/>
      <c r="W148" s="103"/>
      <c r="X148" s="103"/>
      <c r="Y148" s="103"/>
      <c r="Z148" s="103"/>
      <c r="AA148" s="103"/>
    </row>
    <row r="149" spans="1:27" x14ac:dyDescent="0.4">
      <c r="A149" s="3"/>
      <c r="B149" s="3"/>
      <c r="I149" s="3"/>
      <c r="J149" s="3"/>
      <c r="K149" s="3"/>
      <c r="N149" s="120"/>
      <c r="O149" s="120"/>
      <c r="P149" s="120"/>
      <c r="Q149" s="103"/>
      <c r="R149" s="120"/>
      <c r="S149" s="120"/>
      <c r="T149" s="103"/>
      <c r="U149" s="103"/>
      <c r="V149" s="103"/>
      <c r="W149" s="103"/>
      <c r="X149" s="103"/>
      <c r="Y149" s="103"/>
      <c r="Z149" s="103"/>
      <c r="AA149" s="103"/>
    </row>
    <row r="150" spans="1:27" x14ac:dyDescent="0.4">
      <c r="N150" s="103"/>
      <c r="O150" s="103"/>
      <c r="P150" s="103"/>
      <c r="Q150" s="103"/>
      <c r="R150" s="103"/>
      <c r="S150" s="103"/>
      <c r="T150" s="103"/>
      <c r="U150" s="103"/>
      <c r="V150" s="103"/>
      <c r="W150" s="103"/>
      <c r="X150" s="103"/>
      <c r="Y150" s="103"/>
      <c r="Z150" s="103"/>
      <c r="AA150" s="103"/>
    </row>
    <row r="151" spans="1:27" x14ac:dyDescent="0.4">
      <c r="N151" s="103"/>
      <c r="O151" s="103"/>
      <c r="P151" s="103"/>
      <c r="Q151" s="103"/>
      <c r="R151" s="103"/>
      <c r="S151" s="103"/>
      <c r="T151" s="103"/>
      <c r="U151" s="103"/>
      <c r="V151" s="103"/>
      <c r="W151" s="103"/>
      <c r="X151" s="103"/>
      <c r="Y151" s="103"/>
      <c r="Z151" s="103"/>
      <c r="AA151" s="103"/>
    </row>
    <row r="152" spans="1:27" x14ac:dyDescent="0.4">
      <c r="N152" s="103"/>
      <c r="O152" s="103"/>
      <c r="P152" s="103"/>
      <c r="Q152" s="103"/>
      <c r="R152" s="103"/>
      <c r="S152" s="103"/>
      <c r="T152" s="103"/>
      <c r="U152" s="103"/>
      <c r="V152" s="103"/>
      <c r="W152" s="103"/>
      <c r="X152" s="103"/>
      <c r="Y152" s="103"/>
      <c r="Z152" s="103"/>
      <c r="AA152" s="103"/>
    </row>
    <row r="153" spans="1:27" x14ac:dyDescent="0.4">
      <c r="N153" s="103"/>
      <c r="O153" s="103"/>
      <c r="P153" s="103"/>
      <c r="Q153" s="103"/>
      <c r="R153" s="103"/>
      <c r="S153" s="103"/>
      <c r="T153" s="103"/>
      <c r="U153" s="103"/>
      <c r="V153" s="103"/>
      <c r="W153" s="103"/>
      <c r="X153" s="103"/>
      <c r="Y153" s="103"/>
      <c r="Z153" s="103"/>
      <c r="AA153" s="103"/>
    </row>
    <row r="154" spans="1:27" x14ac:dyDescent="0.4">
      <c r="N154" s="103"/>
      <c r="O154" s="103"/>
      <c r="P154" s="103"/>
      <c r="Q154" s="103"/>
      <c r="R154" s="103"/>
      <c r="S154" s="103"/>
      <c r="T154" s="103"/>
      <c r="U154" s="103"/>
      <c r="V154" s="103"/>
      <c r="W154" s="103"/>
      <c r="X154" s="103"/>
      <c r="Y154" s="103"/>
      <c r="Z154" s="103"/>
      <c r="AA154" s="103"/>
    </row>
    <row r="155" spans="1:27" x14ac:dyDescent="0.4">
      <c r="N155" s="103"/>
      <c r="O155" s="103"/>
      <c r="P155" s="103"/>
      <c r="Q155" s="103"/>
      <c r="R155" s="103"/>
      <c r="S155" s="103"/>
      <c r="T155" s="103"/>
      <c r="U155" s="103"/>
      <c r="V155" s="103"/>
      <c r="W155" s="103"/>
      <c r="X155" s="103"/>
      <c r="Y155" s="103"/>
      <c r="Z155" s="103"/>
      <c r="AA155" s="103"/>
    </row>
    <row r="156" spans="1:27" x14ac:dyDescent="0.4">
      <c r="N156" s="103"/>
      <c r="O156" s="103"/>
      <c r="P156" s="103"/>
      <c r="Q156" s="103"/>
      <c r="R156" s="103"/>
      <c r="S156" s="103"/>
      <c r="T156" s="103"/>
      <c r="U156" s="103"/>
      <c r="V156" s="103"/>
      <c r="W156" s="103"/>
      <c r="X156" s="103"/>
      <c r="Y156" s="103"/>
      <c r="Z156" s="103"/>
      <c r="AA156" s="103"/>
    </row>
    <row r="157" spans="1:27" x14ac:dyDescent="0.4">
      <c r="N157" s="103"/>
      <c r="O157" s="103"/>
      <c r="P157" s="103"/>
      <c r="Q157" s="103"/>
      <c r="R157" s="103"/>
      <c r="S157" s="103"/>
      <c r="T157" s="103"/>
      <c r="U157" s="103"/>
      <c r="V157" s="103"/>
      <c r="W157" s="103"/>
      <c r="X157" s="103"/>
      <c r="Y157" s="103"/>
      <c r="Z157" s="103"/>
      <c r="AA157" s="103"/>
    </row>
    <row r="158" spans="1:27" x14ac:dyDescent="0.4">
      <c r="N158" s="103"/>
      <c r="O158" s="103"/>
      <c r="P158" s="103"/>
      <c r="Q158" s="103"/>
      <c r="R158" s="103"/>
      <c r="S158" s="103"/>
      <c r="T158" s="103"/>
      <c r="U158" s="103"/>
      <c r="V158" s="103"/>
      <c r="W158" s="103"/>
      <c r="X158" s="103"/>
      <c r="Y158" s="103"/>
      <c r="Z158" s="103"/>
      <c r="AA158" s="103"/>
    </row>
    <row r="159" spans="1:27" x14ac:dyDescent="0.4">
      <c r="N159" s="103"/>
      <c r="O159" s="103"/>
      <c r="P159" s="103"/>
      <c r="Q159" s="103"/>
      <c r="R159" s="103"/>
      <c r="S159" s="103"/>
      <c r="T159" s="103"/>
      <c r="U159" s="103"/>
      <c r="V159" s="103"/>
      <c r="W159" s="103"/>
      <c r="X159" s="103"/>
      <c r="Y159" s="103"/>
      <c r="Z159" s="103"/>
      <c r="AA159" s="103"/>
    </row>
    <row r="160" spans="1:27" x14ac:dyDescent="0.4">
      <c r="N160" s="103"/>
      <c r="O160" s="103"/>
      <c r="P160" s="103"/>
      <c r="Q160" s="103"/>
      <c r="R160" s="103"/>
      <c r="S160" s="103"/>
      <c r="T160" s="103"/>
      <c r="U160" s="103"/>
      <c r="V160" s="103"/>
      <c r="W160" s="103"/>
      <c r="X160" s="103"/>
      <c r="Y160" s="103"/>
      <c r="Z160" s="103"/>
      <c r="AA160" s="103"/>
    </row>
    <row r="161" spans="14:27" x14ac:dyDescent="0.4">
      <c r="N161" s="103"/>
      <c r="O161" s="103"/>
      <c r="P161" s="103"/>
      <c r="Q161" s="103"/>
      <c r="R161" s="103"/>
      <c r="S161" s="103"/>
      <c r="T161" s="103"/>
      <c r="U161" s="103"/>
      <c r="V161" s="103"/>
      <c r="W161" s="103"/>
      <c r="X161" s="103"/>
      <c r="Y161" s="103"/>
      <c r="Z161" s="103"/>
      <c r="AA161" s="103"/>
    </row>
    <row r="162" spans="14:27" x14ac:dyDescent="0.4">
      <c r="N162" s="103"/>
      <c r="O162" s="103"/>
      <c r="P162" s="103"/>
      <c r="Q162" s="103"/>
      <c r="R162" s="103"/>
      <c r="S162" s="103"/>
      <c r="T162" s="103"/>
      <c r="U162" s="103"/>
      <c r="V162" s="103"/>
      <c r="W162" s="103"/>
      <c r="X162" s="103"/>
      <c r="Y162" s="103"/>
      <c r="Z162" s="103"/>
      <c r="AA162" s="103"/>
    </row>
    <row r="163" spans="14:27" x14ac:dyDescent="0.4">
      <c r="N163" s="103"/>
      <c r="O163" s="103"/>
      <c r="P163" s="103"/>
      <c r="Q163" s="103"/>
      <c r="R163" s="103"/>
      <c r="S163" s="103"/>
      <c r="T163" s="103"/>
      <c r="U163" s="103"/>
      <c r="V163" s="103"/>
      <c r="W163" s="103"/>
      <c r="X163" s="103"/>
      <c r="Y163" s="103"/>
      <c r="Z163" s="103"/>
      <c r="AA163" s="103"/>
    </row>
    <row r="164" spans="14:27" x14ac:dyDescent="0.4">
      <c r="N164" s="103"/>
      <c r="O164" s="103"/>
      <c r="P164" s="103"/>
      <c r="Q164" s="103"/>
      <c r="R164" s="103"/>
      <c r="S164" s="103"/>
      <c r="T164" s="103"/>
      <c r="U164" s="103"/>
      <c r="V164" s="103"/>
      <c r="W164" s="103"/>
      <c r="X164" s="103"/>
      <c r="Y164" s="103"/>
      <c r="Z164" s="103"/>
      <c r="AA164" s="103"/>
    </row>
  </sheetData>
  <phoneticPr fontId="7" type="noConversion"/>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8E5AE-3D1C-4D3D-AA0B-728C7350E27A}">
  <sheetPr>
    <tabColor theme="4"/>
  </sheetPr>
  <dimension ref="A1:AL157"/>
  <sheetViews>
    <sheetView topLeftCell="A4" zoomScale="60" zoomScaleNormal="60" workbookViewId="0">
      <selection activeCell="A129" sqref="A129:AL157"/>
    </sheetView>
  </sheetViews>
  <sheetFormatPr defaultColWidth="8.84375" defaultRowHeight="14.6" x14ac:dyDescent="0.4"/>
  <cols>
    <col min="1" max="1" width="39.69140625" customWidth="1"/>
    <col min="2" max="4" width="14.3828125" bestFit="1" customWidth="1"/>
    <col min="5" max="5" width="15.3828125" bestFit="1" customWidth="1"/>
    <col min="6" max="6" width="15.3828125" customWidth="1"/>
    <col min="10" max="10" width="41.84375" customWidth="1"/>
    <col min="11" max="11" width="18.15234375" customWidth="1"/>
    <col min="18" max="18" width="23.3828125" customWidth="1"/>
    <col min="23" max="23" width="23.84375" bestFit="1" customWidth="1"/>
  </cols>
  <sheetData>
    <row r="1" spans="1:19" ht="23.15" x14ac:dyDescent="0.6">
      <c r="A1" s="36" t="s">
        <v>29</v>
      </c>
      <c r="B1" s="60" t="s">
        <v>101</v>
      </c>
    </row>
    <row r="2" spans="1:19" x14ac:dyDescent="0.4">
      <c r="K2" s="17"/>
    </row>
    <row r="3" spans="1:19" x14ac:dyDescent="0.4">
      <c r="A3" t="s">
        <v>80</v>
      </c>
      <c r="G3" s="3"/>
    </row>
    <row r="4" spans="1:19" x14ac:dyDescent="0.4">
      <c r="A4" t="s">
        <v>86</v>
      </c>
      <c r="G4" s="3"/>
      <c r="O4" s="5"/>
    </row>
    <row r="5" spans="1:19" hidden="1" x14ac:dyDescent="0.4">
      <c r="G5" s="3"/>
    </row>
    <row r="6" spans="1:19" hidden="1" x14ac:dyDescent="0.4">
      <c r="A6" t="s">
        <v>81</v>
      </c>
      <c r="G6" s="3"/>
      <c r="O6" s="19"/>
      <c r="Q6" s="19"/>
    </row>
    <row r="7" spans="1:19" x14ac:dyDescent="0.4">
      <c r="A7" t="s">
        <v>82</v>
      </c>
      <c r="G7" s="3"/>
      <c r="K7" s="34"/>
      <c r="O7" s="19"/>
      <c r="P7" s="19"/>
      <c r="Q7" s="19"/>
    </row>
    <row r="8" spans="1:19" x14ac:dyDescent="0.4">
      <c r="A8" t="s">
        <v>84</v>
      </c>
      <c r="G8" s="3"/>
    </row>
    <row r="9" spans="1:19" x14ac:dyDescent="0.4">
      <c r="A9" t="s">
        <v>83</v>
      </c>
      <c r="G9" s="3"/>
    </row>
    <row r="10" spans="1:19" x14ac:dyDescent="0.4">
      <c r="A10" t="s">
        <v>85</v>
      </c>
      <c r="G10" s="120"/>
      <c r="H10" s="103"/>
      <c r="I10" s="103"/>
      <c r="J10" s="103"/>
      <c r="K10" s="103"/>
      <c r="L10" s="103"/>
      <c r="M10" s="103"/>
      <c r="N10" s="103"/>
      <c r="O10" s="103"/>
      <c r="P10" s="103"/>
      <c r="Q10" s="103"/>
      <c r="R10" s="103"/>
      <c r="S10" s="103"/>
    </row>
    <row r="11" spans="1:19" x14ac:dyDescent="0.4">
      <c r="G11" s="120"/>
      <c r="H11" s="103"/>
      <c r="I11" s="103"/>
      <c r="J11" s="103"/>
      <c r="K11" s="103"/>
      <c r="L11" s="103"/>
      <c r="M11" s="103"/>
      <c r="N11" s="103"/>
      <c r="O11" s="103"/>
      <c r="P11" s="103"/>
      <c r="Q11" s="103"/>
      <c r="R11" s="103"/>
      <c r="S11" s="103"/>
    </row>
    <row r="12" spans="1:19" x14ac:dyDescent="0.4">
      <c r="A12" t="s">
        <v>75</v>
      </c>
      <c r="G12" s="122"/>
      <c r="H12" s="103"/>
      <c r="I12" s="103"/>
      <c r="J12" s="103"/>
      <c r="K12" s="103"/>
      <c r="L12" s="103"/>
      <c r="M12" s="103"/>
      <c r="N12" s="103"/>
      <c r="O12" s="103"/>
      <c r="P12" s="103"/>
      <c r="Q12" s="103"/>
      <c r="R12" s="103"/>
      <c r="S12" s="103"/>
    </row>
    <row r="13" spans="1:19" x14ac:dyDescent="0.4">
      <c r="A13" t="s">
        <v>74</v>
      </c>
      <c r="G13" s="120"/>
      <c r="H13" s="103"/>
      <c r="I13" s="103"/>
      <c r="J13" s="103"/>
      <c r="K13" s="103"/>
      <c r="L13" s="103"/>
      <c r="M13" s="103"/>
      <c r="N13" s="103"/>
      <c r="O13" s="103"/>
      <c r="P13" s="103"/>
      <c r="Q13" s="103"/>
      <c r="R13" s="103"/>
      <c r="S13" s="103"/>
    </row>
    <row r="14" spans="1:19" x14ac:dyDescent="0.4">
      <c r="G14" s="120"/>
      <c r="H14" s="103"/>
      <c r="I14" s="103"/>
      <c r="J14" s="103"/>
      <c r="K14" s="103"/>
      <c r="L14" s="103"/>
      <c r="M14" s="103"/>
      <c r="N14" s="103"/>
      <c r="O14" s="103"/>
      <c r="P14" s="103"/>
      <c r="Q14" s="103"/>
      <c r="R14" s="103"/>
      <c r="S14" s="103"/>
    </row>
    <row r="15" spans="1:19" x14ac:dyDescent="0.4">
      <c r="A15" t="s">
        <v>58</v>
      </c>
      <c r="B15">
        <v>1</v>
      </c>
      <c r="C15">
        <v>2</v>
      </c>
      <c r="D15">
        <v>3</v>
      </c>
      <c r="E15">
        <v>4</v>
      </c>
      <c r="G15" s="120"/>
      <c r="H15" s="103"/>
      <c r="I15" s="103"/>
      <c r="J15" s="103"/>
      <c r="K15" s="103"/>
      <c r="L15" s="103"/>
      <c r="M15" s="103"/>
      <c r="N15" s="103"/>
      <c r="O15" s="103"/>
      <c r="P15" s="103"/>
      <c r="Q15" s="103"/>
      <c r="R15" s="103"/>
      <c r="S15" s="103"/>
    </row>
    <row r="16" spans="1:19" x14ac:dyDescent="0.4">
      <c r="A16" s="5"/>
      <c r="B16" s="5"/>
      <c r="C16" s="5"/>
      <c r="D16" s="5"/>
      <c r="E16" s="5"/>
      <c r="G16" s="103"/>
      <c r="H16" s="103"/>
      <c r="I16" s="103"/>
      <c r="J16" s="103"/>
      <c r="K16" s="103"/>
      <c r="L16" s="103"/>
      <c r="M16" s="103"/>
      <c r="N16" s="103"/>
      <c r="O16" s="103"/>
      <c r="P16" s="103"/>
      <c r="Q16" s="103"/>
      <c r="R16" s="103"/>
      <c r="S16" s="103"/>
    </row>
    <row r="17" spans="1:23" x14ac:dyDescent="0.4">
      <c r="A17" s="3" t="s">
        <v>68</v>
      </c>
      <c r="B17" s="7">
        <v>-9.8000000000000004E-2</v>
      </c>
      <c r="C17" s="7">
        <v>-9.8000000000000004E-2</v>
      </c>
      <c r="D17" s="7">
        <v>-9.8000000000000004E-2</v>
      </c>
      <c r="E17" s="7">
        <v>-9.8000000000000004E-2</v>
      </c>
      <c r="F17" s="7"/>
      <c r="G17" s="103"/>
      <c r="H17" s="103"/>
      <c r="I17" s="103"/>
      <c r="J17" s="103"/>
      <c r="K17" s="103"/>
      <c r="L17" s="103"/>
      <c r="M17" s="103"/>
      <c r="N17" s="103"/>
      <c r="O17" s="103"/>
      <c r="P17" s="103"/>
      <c r="Q17" s="103"/>
      <c r="R17" s="103"/>
      <c r="S17" s="103"/>
    </row>
    <row r="18" spans="1:23" x14ac:dyDescent="0.4">
      <c r="A18" s="3" t="s">
        <v>69</v>
      </c>
      <c r="B18" s="7">
        <v>-8.7999999999999995E-2</v>
      </c>
      <c r="C18" s="7">
        <v>-8.7999999999999995E-2</v>
      </c>
      <c r="D18" s="7">
        <v>-8.7999999999999995E-2</v>
      </c>
      <c r="E18" s="7">
        <v>-8.7999999999999995E-2</v>
      </c>
      <c r="F18" s="7"/>
      <c r="G18" s="103"/>
      <c r="H18" s="103"/>
      <c r="I18" s="103"/>
      <c r="J18" s="103"/>
      <c r="K18" s="103"/>
      <c r="L18" s="103"/>
      <c r="M18" s="103"/>
      <c r="N18" s="103"/>
      <c r="O18" s="103"/>
      <c r="P18" s="103"/>
      <c r="Q18" s="103"/>
      <c r="R18" s="103"/>
      <c r="S18" s="103"/>
    </row>
    <row r="19" spans="1:23" x14ac:dyDescent="0.4">
      <c r="A19" s="3" t="s">
        <v>70</v>
      </c>
      <c r="B19" s="7">
        <v>-0.16</v>
      </c>
      <c r="C19" s="7">
        <v>-0.16</v>
      </c>
      <c r="D19" s="7">
        <v>-0.16</v>
      </c>
      <c r="E19" s="7">
        <v>-0.16</v>
      </c>
      <c r="F19" s="7"/>
      <c r="G19" s="103"/>
      <c r="H19" s="103"/>
      <c r="I19" s="103"/>
      <c r="J19" s="103"/>
      <c r="K19" s="103"/>
      <c r="L19" s="103"/>
      <c r="M19" s="103"/>
      <c r="N19" s="103"/>
      <c r="O19" s="103"/>
      <c r="P19" s="103"/>
      <c r="Q19" s="103"/>
      <c r="R19" s="103"/>
      <c r="S19" s="103"/>
    </row>
    <row r="20" spans="1:23" x14ac:dyDescent="0.4">
      <c r="A20" s="3" t="s">
        <v>71</v>
      </c>
      <c r="B20" s="6">
        <v>-0.13900000000000001</v>
      </c>
      <c r="C20" s="6">
        <v>-0.13900000000000001</v>
      </c>
      <c r="D20" s="6">
        <v>-0.13900000000000001</v>
      </c>
      <c r="E20" s="6">
        <v>-0.13900000000000001</v>
      </c>
      <c r="F20" s="6"/>
      <c r="G20" s="123"/>
      <c r="H20" s="103"/>
      <c r="I20" s="103"/>
      <c r="J20" s="103"/>
      <c r="K20" s="103"/>
      <c r="L20" s="103"/>
      <c r="M20" s="103"/>
      <c r="N20" s="103"/>
      <c r="O20" s="103"/>
      <c r="P20" s="103"/>
      <c r="Q20" s="103"/>
      <c r="R20" s="123"/>
      <c r="S20" s="103"/>
    </row>
    <row r="21" spans="1:23" x14ac:dyDescent="0.4">
      <c r="A21" s="29" t="s">
        <v>72</v>
      </c>
      <c r="B21" s="56">
        <v>-0.13200000000000001</v>
      </c>
      <c r="C21" s="56">
        <v>-0.13200000000000001</v>
      </c>
      <c r="D21" s="56">
        <v>-0.13200000000000001</v>
      </c>
      <c r="E21" s="56">
        <v>-0.13200000000000001</v>
      </c>
      <c r="F21" s="6"/>
      <c r="G21" s="103"/>
      <c r="H21" s="103"/>
      <c r="I21" s="103"/>
      <c r="J21" s="103"/>
      <c r="K21" s="103"/>
      <c r="L21" s="103"/>
      <c r="M21" s="103"/>
      <c r="N21" s="103"/>
      <c r="O21" s="103"/>
      <c r="P21" s="103"/>
      <c r="Q21" s="103"/>
      <c r="R21" s="103"/>
      <c r="S21" s="103"/>
    </row>
    <row r="22" spans="1:23" x14ac:dyDescent="0.4">
      <c r="A22" s="27"/>
      <c r="B22" s="27"/>
      <c r="C22" s="27"/>
      <c r="D22" s="27"/>
      <c r="E22" s="27"/>
      <c r="G22" s="103"/>
      <c r="H22" s="103"/>
      <c r="I22" s="103"/>
      <c r="J22" s="103"/>
      <c r="K22" s="103"/>
      <c r="L22" s="103"/>
      <c r="M22" s="103"/>
      <c r="N22" s="103"/>
      <c r="O22" s="103"/>
      <c r="P22" s="103"/>
      <c r="Q22" s="103"/>
      <c r="R22" s="103"/>
      <c r="S22" s="103"/>
    </row>
    <row r="23" spans="1:23" x14ac:dyDescent="0.4">
      <c r="A23" s="3" t="s">
        <v>73</v>
      </c>
      <c r="B23" s="7">
        <v>-0.05</v>
      </c>
      <c r="C23" s="7">
        <v>-0.05</v>
      </c>
      <c r="D23" s="7">
        <v>-0.05</v>
      </c>
      <c r="E23" s="7">
        <v>-0.05</v>
      </c>
      <c r="F23" s="7"/>
      <c r="G23" s="103"/>
      <c r="H23" s="103"/>
      <c r="I23" s="103"/>
      <c r="J23" s="103"/>
      <c r="K23" s="103"/>
      <c r="L23" s="103"/>
      <c r="M23" s="103"/>
      <c r="N23" s="103"/>
      <c r="O23" s="103"/>
      <c r="P23" s="103"/>
      <c r="Q23" s="103"/>
      <c r="R23" s="120"/>
      <c r="S23" s="103"/>
      <c r="W23" s="61"/>
    </row>
    <row r="24" spans="1:23" x14ac:dyDescent="0.4">
      <c r="A24" s="3" t="s">
        <v>76</v>
      </c>
      <c r="B24" s="7">
        <v>-3.5999999999999997E-2</v>
      </c>
      <c r="C24" s="7">
        <v>-3.5999999999999997E-2</v>
      </c>
      <c r="D24" s="7">
        <v>-3.5999999999999997E-2</v>
      </c>
      <c r="E24" s="7">
        <v>-3.5999999999999997E-2</v>
      </c>
      <c r="F24" s="7"/>
      <c r="G24" s="103"/>
      <c r="H24" s="103"/>
      <c r="I24" s="103"/>
      <c r="J24" s="103"/>
      <c r="K24" s="103"/>
      <c r="L24" s="103"/>
      <c r="M24" s="103"/>
      <c r="N24" s="103"/>
      <c r="O24" s="103"/>
      <c r="P24" s="103"/>
      <c r="Q24" s="103"/>
      <c r="R24" s="120"/>
      <c r="S24" s="103"/>
    </row>
    <row r="25" spans="1:23" x14ac:dyDescent="0.4">
      <c r="A25" s="3" t="s">
        <v>77</v>
      </c>
      <c r="B25" s="7">
        <v>-0.16900000000000001</v>
      </c>
      <c r="C25" s="7">
        <v>-0.16900000000000001</v>
      </c>
      <c r="D25" s="7">
        <v>-0.16900000000000001</v>
      </c>
      <c r="E25" s="7">
        <v>-0.16900000000000001</v>
      </c>
      <c r="F25" s="7"/>
      <c r="G25" s="103"/>
      <c r="H25" s="103"/>
      <c r="I25" s="103"/>
      <c r="J25" s="103"/>
      <c r="K25" s="103"/>
      <c r="L25" s="103"/>
      <c r="M25" s="103"/>
      <c r="N25" s="103"/>
      <c r="O25" s="103"/>
      <c r="P25" s="103"/>
      <c r="Q25" s="103"/>
      <c r="R25" s="120"/>
      <c r="S25" s="103"/>
    </row>
    <row r="26" spans="1:23" x14ac:dyDescent="0.4">
      <c r="A26" s="3" t="s">
        <v>78</v>
      </c>
      <c r="B26" s="7">
        <v>-0.04</v>
      </c>
      <c r="C26" s="7">
        <v>-0.04</v>
      </c>
      <c r="D26" s="7">
        <v>-0.04</v>
      </c>
      <c r="E26" s="7">
        <v>-0.04</v>
      </c>
      <c r="F26" s="7"/>
      <c r="G26" s="103"/>
      <c r="H26" s="103"/>
      <c r="I26" s="103"/>
      <c r="J26" s="103"/>
      <c r="K26" s="103"/>
      <c r="L26" s="103"/>
      <c r="M26" s="103"/>
      <c r="N26" s="103"/>
      <c r="O26" s="103"/>
      <c r="P26" s="103"/>
      <c r="Q26" s="103"/>
      <c r="R26" s="120"/>
      <c r="S26" s="103"/>
      <c r="W26" s="61"/>
    </row>
    <row r="27" spans="1:23" x14ac:dyDescent="0.4">
      <c r="A27" s="3" t="s">
        <v>79</v>
      </c>
      <c r="B27" s="7">
        <v>-6.8000000000000005E-2</v>
      </c>
      <c r="C27" s="7">
        <v>-6.8000000000000005E-2</v>
      </c>
      <c r="D27" s="7">
        <v>-6.8000000000000005E-2</v>
      </c>
      <c r="E27" s="7">
        <v>-6.8000000000000005E-2</v>
      </c>
      <c r="F27" s="7"/>
      <c r="G27" s="103"/>
      <c r="H27" s="103"/>
      <c r="I27" s="103"/>
      <c r="J27" s="103"/>
      <c r="K27" s="103"/>
      <c r="L27" s="103"/>
      <c r="M27" s="103"/>
      <c r="N27" s="103"/>
      <c r="O27" s="103"/>
      <c r="P27" s="103"/>
      <c r="Q27" s="103"/>
      <c r="R27" s="120"/>
      <c r="S27" s="103"/>
      <c r="W27" s="61"/>
    </row>
    <row r="28" spans="1:23" x14ac:dyDescent="0.4">
      <c r="A28" s="3"/>
      <c r="B28" s="7"/>
      <c r="C28" s="7"/>
      <c r="D28" s="7"/>
      <c r="E28" s="7"/>
      <c r="F28" s="7"/>
      <c r="G28" s="103"/>
      <c r="H28" s="103"/>
      <c r="I28" s="103"/>
      <c r="J28" s="103"/>
      <c r="K28" s="103"/>
      <c r="L28" s="103"/>
      <c r="M28" s="103"/>
      <c r="N28" s="103"/>
      <c r="O28" s="103"/>
      <c r="P28" s="103"/>
      <c r="Q28" s="103"/>
      <c r="R28" s="120"/>
      <c r="S28" s="103"/>
    </row>
    <row r="29" spans="1:23" x14ac:dyDescent="0.4">
      <c r="A29" s="3" t="s">
        <v>87</v>
      </c>
      <c r="B29" s="6">
        <v>-0.32500000000000001</v>
      </c>
      <c r="C29" s="6">
        <v>-0.32500000000000001</v>
      </c>
      <c r="D29" s="6">
        <v>-0.32500000000000001</v>
      </c>
      <c r="E29" s="6">
        <v>-0.32500000000000001</v>
      </c>
      <c r="F29" s="6"/>
      <c r="G29" s="103"/>
      <c r="H29" s="103"/>
      <c r="I29" s="103"/>
      <c r="J29" s="103"/>
      <c r="K29" s="103"/>
      <c r="L29" s="103"/>
      <c r="M29" s="103"/>
      <c r="N29" s="103"/>
      <c r="O29" s="103"/>
      <c r="P29" s="103"/>
      <c r="Q29" s="103"/>
      <c r="R29" s="120"/>
      <c r="S29" s="103"/>
    </row>
    <row r="30" spans="1:23" x14ac:dyDescent="0.4">
      <c r="A30" s="3" t="s">
        <v>88</v>
      </c>
      <c r="B30" s="6">
        <v>-0.84299999999999997</v>
      </c>
      <c r="C30" s="6">
        <v>-0.84299999999999997</v>
      </c>
      <c r="D30" s="6">
        <v>-0.84299999999999997</v>
      </c>
      <c r="E30" s="6">
        <v>-0.84299999999999997</v>
      </c>
      <c r="F30" s="6"/>
      <c r="G30" s="103"/>
      <c r="H30" s="103"/>
      <c r="I30" s="103"/>
      <c r="J30" s="103"/>
      <c r="K30" s="103"/>
      <c r="L30" s="103"/>
      <c r="M30" s="103"/>
      <c r="N30" s="103"/>
      <c r="O30" s="103"/>
      <c r="P30" s="103"/>
      <c r="Q30" s="103"/>
      <c r="R30" s="120"/>
      <c r="S30" s="103"/>
    </row>
    <row r="31" spans="1:23" x14ac:dyDescent="0.4">
      <c r="A31" s="3" t="s">
        <v>89</v>
      </c>
      <c r="B31" s="6">
        <v>-0.27600000000000002</v>
      </c>
      <c r="C31" s="6">
        <v>-0.27600000000000002</v>
      </c>
      <c r="D31" s="6">
        <v>-0.27600000000000002</v>
      </c>
      <c r="E31" s="6">
        <v>-0.27600000000000002</v>
      </c>
      <c r="F31" s="6"/>
      <c r="G31" s="103"/>
      <c r="H31" s="103"/>
      <c r="I31" s="103"/>
      <c r="J31" s="103"/>
      <c r="K31" s="103"/>
      <c r="L31" s="103"/>
      <c r="M31" s="103"/>
      <c r="N31" s="103"/>
      <c r="O31" s="103"/>
      <c r="P31" s="103"/>
      <c r="Q31" s="103"/>
      <c r="R31" s="120"/>
      <c r="S31" s="103"/>
    </row>
    <row r="32" spans="1:23" x14ac:dyDescent="0.4">
      <c r="A32" s="3" t="s">
        <v>90</v>
      </c>
      <c r="B32" s="6">
        <v>-0.74299999999999999</v>
      </c>
      <c r="C32" s="6">
        <v>-0.74299999999999999</v>
      </c>
      <c r="D32" s="6">
        <v>-0.74299999999999999</v>
      </c>
      <c r="E32" s="6">
        <v>-0.74299999999999999</v>
      </c>
      <c r="F32" s="6"/>
      <c r="G32" s="103"/>
      <c r="H32" s="103"/>
      <c r="I32" s="103"/>
      <c r="J32" s="103"/>
      <c r="K32" s="103"/>
      <c r="L32" s="103"/>
      <c r="M32" s="103"/>
      <c r="N32" s="103"/>
      <c r="O32" s="103"/>
      <c r="P32" s="103"/>
      <c r="Q32" s="103"/>
      <c r="R32" s="120"/>
      <c r="S32" s="103"/>
    </row>
    <row r="33" spans="1:23" x14ac:dyDescent="0.4">
      <c r="A33" s="3" t="s">
        <v>91</v>
      </c>
      <c r="B33" s="6">
        <v>-0.48899999999999999</v>
      </c>
      <c r="C33" s="6">
        <v>-0.48899999999999999</v>
      </c>
      <c r="D33" s="6">
        <v>-0.48899999999999999</v>
      </c>
      <c r="E33" s="6">
        <v>-0.48899999999999999</v>
      </c>
      <c r="F33" s="6"/>
      <c r="G33" s="103"/>
      <c r="H33" s="103"/>
      <c r="I33" s="103"/>
      <c r="J33" s="103"/>
      <c r="K33" s="103"/>
      <c r="L33" s="103"/>
      <c r="M33" s="103"/>
      <c r="N33" s="103"/>
      <c r="O33" s="103"/>
      <c r="P33" s="103"/>
      <c r="Q33" s="103"/>
      <c r="R33" s="120"/>
      <c r="S33" s="103"/>
    </row>
    <row r="34" spans="1:23" x14ac:dyDescent="0.4">
      <c r="A34" s="57" t="s">
        <v>13</v>
      </c>
      <c r="B34" s="56">
        <v>-0.223</v>
      </c>
      <c r="C34" s="56">
        <v>-0.223</v>
      </c>
      <c r="D34" s="56">
        <v>-0.223</v>
      </c>
      <c r="E34" s="56">
        <v>-0.223</v>
      </c>
      <c r="F34" s="6"/>
      <c r="G34" s="103"/>
      <c r="H34" s="103"/>
      <c r="I34" s="103"/>
      <c r="J34" s="103"/>
      <c r="K34" s="123"/>
      <c r="L34" s="103"/>
      <c r="M34" s="103"/>
      <c r="N34" s="123"/>
      <c r="O34" s="103"/>
      <c r="P34" s="103"/>
      <c r="Q34" s="103"/>
      <c r="R34" s="103"/>
      <c r="S34" s="103"/>
    </row>
    <row r="35" spans="1:23" x14ac:dyDescent="0.4">
      <c r="A35" s="3"/>
      <c r="B35" s="6"/>
      <c r="C35" s="6"/>
      <c r="D35" s="6"/>
      <c r="E35" s="6"/>
      <c r="F35" s="6"/>
      <c r="G35" s="103"/>
      <c r="H35" s="103"/>
      <c r="I35" s="103"/>
      <c r="J35" s="103"/>
      <c r="K35" s="103"/>
      <c r="L35" s="103"/>
      <c r="M35" s="103"/>
      <c r="N35" s="103"/>
      <c r="O35" s="103"/>
      <c r="P35" s="103"/>
      <c r="Q35" s="103"/>
      <c r="R35" s="103"/>
      <c r="S35" s="103"/>
    </row>
    <row r="36" spans="1:23" x14ac:dyDescent="0.4">
      <c r="A36" s="5"/>
      <c r="B36" s="5"/>
      <c r="C36" s="5"/>
      <c r="D36" s="5"/>
      <c r="E36" s="5"/>
      <c r="G36" s="103"/>
      <c r="H36" s="103"/>
      <c r="I36" s="103"/>
      <c r="J36" s="103"/>
      <c r="K36" s="103"/>
      <c r="L36" s="103"/>
      <c r="M36" s="103"/>
      <c r="N36" s="103"/>
      <c r="O36" s="103"/>
      <c r="P36" s="103"/>
      <c r="Q36" s="103"/>
      <c r="R36" s="103"/>
      <c r="S36" s="103"/>
    </row>
    <row r="37" spans="1:23" x14ac:dyDescent="0.4">
      <c r="A37" s="3" t="s">
        <v>96</v>
      </c>
      <c r="B37" s="7">
        <v>-8.0000000000000002E-3</v>
      </c>
      <c r="C37" s="7">
        <v>-8.0000000000000002E-3</v>
      </c>
      <c r="D37" s="7">
        <v>-8.0000000000000002E-3</v>
      </c>
      <c r="E37" s="7">
        <v>-8.0000000000000002E-3</v>
      </c>
      <c r="F37" s="7"/>
      <c r="G37" s="103"/>
      <c r="H37" s="103"/>
      <c r="I37" s="103"/>
      <c r="J37" s="103"/>
      <c r="K37" s="103"/>
      <c r="L37" s="103"/>
      <c r="M37" s="103"/>
      <c r="N37" s="103"/>
      <c r="O37" s="103"/>
      <c r="P37" s="103"/>
      <c r="Q37" s="103"/>
      <c r="R37" s="120"/>
      <c r="S37" s="103"/>
    </row>
    <row r="38" spans="1:23" x14ac:dyDescent="0.4">
      <c r="A38" s="3" t="s">
        <v>92</v>
      </c>
      <c r="B38" s="7">
        <v>-8.0000000000000002E-3</v>
      </c>
      <c r="C38" s="7">
        <v>-8.0000000000000002E-3</v>
      </c>
      <c r="D38" s="7">
        <v>-8.0000000000000002E-3</v>
      </c>
      <c r="E38" s="7">
        <v>-8.0000000000000002E-3</v>
      </c>
      <c r="F38" s="7"/>
      <c r="G38" s="103"/>
      <c r="H38" s="103"/>
      <c r="I38" s="103"/>
      <c r="J38" s="103"/>
      <c r="K38" s="103"/>
      <c r="L38" s="103"/>
      <c r="M38" s="103"/>
      <c r="N38" s="103"/>
      <c r="O38" s="103"/>
      <c r="P38" s="103"/>
      <c r="Q38" s="103"/>
      <c r="R38" s="120"/>
      <c r="S38" s="103"/>
    </row>
    <row r="39" spans="1:23" x14ac:dyDescent="0.4">
      <c r="A39" s="3" t="s">
        <v>93</v>
      </c>
      <c r="B39" s="7">
        <v>-3.9E-2</v>
      </c>
      <c r="C39" s="7">
        <v>-3.9E-2</v>
      </c>
      <c r="D39" s="7">
        <v>-3.9E-2</v>
      </c>
      <c r="E39" s="7">
        <v>-3.9E-2</v>
      </c>
      <c r="F39" s="7"/>
      <c r="G39" s="103"/>
      <c r="H39" s="103"/>
      <c r="I39" s="103"/>
      <c r="J39" s="103"/>
      <c r="K39" s="103"/>
      <c r="L39" s="103"/>
      <c r="M39" s="103"/>
      <c r="N39" s="103"/>
      <c r="O39" s="103"/>
      <c r="P39" s="103"/>
      <c r="Q39" s="103"/>
      <c r="R39" s="120"/>
      <c r="S39" s="103"/>
    </row>
    <row r="40" spans="1:23" ht="15" customHeight="1" x14ac:dyDescent="0.4">
      <c r="A40" s="3"/>
      <c r="B40" s="7"/>
      <c r="C40" s="7"/>
      <c r="D40" s="7"/>
      <c r="E40" s="7"/>
      <c r="F40" s="7"/>
      <c r="G40" s="103"/>
      <c r="H40" s="103"/>
      <c r="I40" s="103"/>
      <c r="J40" s="103"/>
      <c r="K40" s="103"/>
      <c r="L40" s="103"/>
      <c r="M40" s="103"/>
      <c r="N40" s="103"/>
      <c r="O40" s="103"/>
      <c r="P40" s="103"/>
      <c r="Q40" s="103"/>
      <c r="R40" s="120"/>
      <c r="S40" s="103"/>
    </row>
    <row r="41" spans="1:23" x14ac:dyDescent="0.4">
      <c r="A41" s="54" t="s">
        <v>94</v>
      </c>
      <c r="B41" s="55">
        <v>-2.5999999999999999E-2</v>
      </c>
      <c r="C41" s="55">
        <v>-2.5999999999999999E-2</v>
      </c>
      <c r="D41" s="55">
        <v>-2.5999999999999999E-2</v>
      </c>
      <c r="E41" s="55">
        <v>-2.5999999999999999E-2</v>
      </c>
      <c r="F41" s="53"/>
      <c r="G41" s="103"/>
      <c r="H41" s="103"/>
      <c r="I41" s="103"/>
      <c r="J41" s="103"/>
      <c r="K41" s="103"/>
      <c r="L41" s="103"/>
      <c r="M41" s="103"/>
      <c r="N41" s="103"/>
      <c r="O41" s="103"/>
      <c r="P41" s="103"/>
      <c r="Q41" s="103"/>
      <c r="R41" s="124"/>
      <c r="S41" s="103"/>
      <c r="W41" s="43"/>
    </row>
    <row r="42" spans="1:23" x14ac:dyDescent="0.4">
      <c r="A42" s="54" t="s">
        <v>95</v>
      </c>
      <c r="B42" s="55">
        <v>-4.9000000000000002E-2</v>
      </c>
      <c r="C42" s="55">
        <v>-4.9000000000000002E-2</v>
      </c>
      <c r="D42" s="55">
        <v>-4.9000000000000002E-2</v>
      </c>
      <c r="E42" s="55">
        <v>-4.9000000000000002E-2</v>
      </c>
      <c r="F42" s="7"/>
      <c r="G42" s="103"/>
      <c r="H42" s="103"/>
      <c r="I42" s="103"/>
      <c r="J42" s="103"/>
      <c r="K42" s="103"/>
      <c r="L42" s="103"/>
      <c r="M42" s="103"/>
      <c r="N42" s="103"/>
      <c r="O42" s="103"/>
      <c r="P42" s="103"/>
      <c r="Q42" s="103"/>
      <c r="R42" s="124"/>
      <c r="S42" s="103"/>
    </row>
    <row r="43" spans="1:23" x14ac:dyDescent="0.4">
      <c r="A43" s="54" t="s">
        <v>97</v>
      </c>
      <c r="B43" s="55">
        <v>-3.5999999999999997E-2</v>
      </c>
      <c r="C43" s="55">
        <v>-3.5999999999999997E-2</v>
      </c>
      <c r="D43" s="55">
        <v>-3.5999999999999997E-2</v>
      </c>
      <c r="E43" s="55">
        <v>-3.5999999999999997E-2</v>
      </c>
      <c r="F43" s="7"/>
      <c r="G43" s="103"/>
      <c r="H43" s="103"/>
      <c r="I43" s="103"/>
      <c r="J43" s="103"/>
      <c r="K43" s="103"/>
      <c r="L43" s="103"/>
      <c r="M43" s="103"/>
      <c r="N43" s="103"/>
      <c r="O43" s="103"/>
      <c r="P43" s="103"/>
      <c r="Q43" s="103"/>
      <c r="R43" s="124"/>
      <c r="S43" s="103"/>
    </row>
    <row r="44" spans="1:23" x14ac:dyDescent="0.4">
      <c r="A44" s="54" t="s">
        <v>98</v>
      </c>
      <c r="B44" s="55">
        <v>-0.02</v>
      </c>
      <c r="C44" s="55">
        <v>-0.02</v>
      </c>
      <c r="D44" s="55">
        <v>-0.02</v>
      </c>
      <c r="E44" s="55">
        <v>-0.02</v>
      </c>
      <c r="F44" s="7"/>
      <c r="G44" s="103"/>
      <c r="H44" s="103"/>
      <c r="I44" s="103"/>
      <c r="J44" s="103"/>
      <c r="K44" s="103"/>
      <c r="L44" s="103"/>
      <c r="M44" s="103"/>
      <c r="N44" s="103"/>
      <c r="O44" s="103"/>
      <c r="P44" s="103"/>
      <c r="Q44" s="103"/>
      <c r="R44" s="124"/>
      <c r="S44" s="103"/>
    </row>
    <row r="45" spans="1:23" x14ac:dyDescent="0.4">
      <c r="A45" s="54" t="s">
        <v>99</v>
      </c>
      <c r="B45" s="55">
        <v>-3.5000000000000003E-2</v>
      </c>
      <c r="C45" s="55">
        <v>-3.5000000000000003E-2</v>
      </c>
      <c r="D45" s="55">
        <v>-3.5000000000000003E-2</v>
      </c>
      <c r="E45" s="55">
        <v>-3.5000000000000003E-2</v>
      </c>
      <c r="F45" s="7"/>
      <c r="G45" s="103"/>
      <c r="H45" s="103"/>
      <c r="I45" s="103"/>
      <c r="J45" s="103"/>
      <c r="K45" s="103"/>
      <c r="L45" s="103"/>
      <c r="M45" s="103"/>
      <c r="N45" s="103"/>
      <c r="O45" s="103"/>
      <c r="P45" s="103"/>
      <c r="Q45" s="103"/>
      <c r="R45" s="124"/>
      <c r="S45" s="103"/>
    </row>
    <row r="46" spans="1:23" x14ac:dyDescent="0.4">
      <c r="A46" s="54" t="s">
        <v>100</v>
      </c>
      <c r="B46" s="55">
        <v>-2.4E-2</v>
      </c>
      <c r="C46" s="55">
        <v>-2.4E-2</v>
      </c>
      <c r="D46" s="55">
        <v>-2.4E-2</v>
      </c>
      <c r="E46" s="55">
        <v>-2.4E-2</v>
      </c>
      <c r="F46" s="7"/>
      <c r="G46" s="103"/>
      <c r="H46" s="103"/>
      <c r="I46" s="103"/>
      <c r="J46" s="103"/>
      <c r="K46" s="103"/>
      <c r="L46" s="103"/>
      <c r="M46" s="103"/>
      <c r="N46" s="103"/>
      <c r="O46" s="103"/>
      <c r="P46" s="103"/>
      <c r="Q46" s="103"/>
      <c r="R46" s="124"/>
      <c r="S46" s="103"/>
    </row>
    <row r="47" spans="1:23" x14ac:dyDescent="0.4">
      <c r="A47" s="3"/>
      <c r="B47" s="7"/>
      <c r="C47" s="7"/>
      <c r="D47" s="7"/>
      <c r="E47" s="7"/>
      <c r="F47" s="7"/>
      <c r="G47" s="103"/>
      <c r="H47" s="103"/>
      <c r="I47" s="103"/>
      <c r="J47" s="103"/>
      <c r="K47" s="103"/>
      <c r="L47" s="103"/>
      <c r="M47" s="103"/>
      <c r="N47" s="103"/>
      <c r="O47" s="103"/>
      <c r="P47" s="103"/>
      <c r="Q47" s="103"/>
      <c r="R47" s="103"/>
      <c r="S47" s="103"/>
    </row>
    <row r="48" spans="1:23" x14ac:dyDescent="0.4">
      <c r="G48" s="103"/>
      <c r="H48" s="103"/>
      <c r="I48" s="103"/>
      <c r="J48" s="125"/>
      <c r="K48" s="103"/>
      <c r="L48" s="103"/>
      <c r="M48" s="103"/>
      <c r="N48" s="103"/>
      <c r="O48" s="103"/>
      <c r="P48" s="103"/>
      <c r="Q48" s="103"/>
      <c r="R48" s="103"/>
      <c r="S48" s="103"/>
    </row>
    <row r="49" spans="1:19" x14ac:dyDescent="0.4">
      <c r="A49" s="31" t="s">
        <v>102</v>
      </c>
      <c r="B49" s="32">
        <v>-2.2599999999999998</v>
      </c>
      <c r="C49" s="32">
        <v>-2.2599999999999998</v>
      </c>
      <c r="D49" s="32">
        <v>-2.2599999999999998</v>
      </c>
      <c r="E49" s="32">
        <v>-2.2599999999999998</v>
      </c>
      <c r="F49" s="7"/>
      <c r="G49" s="103"/>
      <c r="H49" s="103"/>
      <c r="I49" s="103"/>
      <c r="J49" s="103"/>
      <c r="K49" s="126"/>
      <c r="L49" s="126"/>
      <c r="M49" s="126"/>
      <c r="N49" s="126"/>
      <c r="O49" s="103"/>
      <c r="P49" s="103"/>
      <c r="Q49" s="103"/>
      <c r="R49" s="120"/>
      <c r="S49" s="103"/>
    </row>
    <row r="50" spans="1:19" x14ac:dyDescent="0.4">
      <c r="A50" s="31" t="s">
        <v>103</v>
      </c>
      <c r="B50" s="32">
        <v>-1.21</v>
      </c>
      <c r="C50" s="32">
        <v>-1.21</v>
      </c>
      <c r="D50" s="32">
        <v>-1.21</v>
      </c>
      <c r="E50" s="32">
        <v>-1.21</v>
      </c>
      <c r="F50" s="7"/>
      <c r="G50" s="103"/>
      <c r="H50" s="103"/>
      <c r="I50" s="103"/>
      <c r="J50" s="103"/>
      <c r="K50" s="126"/>
      <c r="L50" s="126"/>
      <c r="M50" s="126"/>
      <c r="N50" s="126"/>
      <c r="O50" s="103"/>
      <c r="P50" s="103"/>
      <c r="Q50" s="103"/>
      <c r="R50" s="120"/>
      <c r="S50" s="103"/>
    </row>
    <row r="51" spans="1:19" x14ac:dyDescent="0.4">
      <c r="A51" s="31" t="s">
        <v>104</v>
      </c>
      <c r="B51" s="32">
        <v>-1.7350000000000001</v>
      </c>
      <c r="C51" s="32">
        <v>-1.7350000000000001</v>
      </c>
      <c r="D51" s="32">
        <v>-1.7350000000000001</v>
      </c>
      <c r="E51" s="32">
        <v>-1.7350000000000001</v>
      </c>
      <c r="F51" s="7"/>
      <c r="G51" s="103"/>
      <c r="H51" s="103"/>
      <c r="I51" s="103"/>
      <c r="J51" s="103"/>
      <c r="K51" s="126"/>
      <c r="L51" s="126"/>
      <c r="M51" s="126"/>
      <c r="N51" s="126"/>
      <c r="O51" s="103"/>
      <c r="P51" s="103"/>
      <c r="Q51" s="103"/>
      <c r="R51" s="120"/>
      <c r="S51" s="103"/>
    </row>
    <row r="52" spans="1:19" x14ac:dyDescent="0.4">
      <c r="A52" s="31" t="s">
        <v>105</v>
      </c>
      <c r="B52" s="32">
        <v>0</v>
      </c>
      <c r="C52" s="32">
        <v>0</v>
      </c>
      <c r="D52" s="32">
        <v>0</v>
      </c>
      <c r="E52" s="32">
        <v>0</v>
      </c>
      <c r="F52" s="7"/>
      <c r="G52" s="103"/>
      <c r="H52" s="103"/>
      <c r="I52" s="103"/>
      <c r="J52" s="103"/>
      <c r="K52" s="126"/>
      <c r="L52" s="126"/>
      <c r="M52" s="126"/>
      <c r="N52" s="126"/>
      <c r="O52" s="103"/>
      <c r="P52" s="103"/>
      <c r="Q52" s="103"/>
      <c r="R52" s="120"/>
      <c r="S52" s="103"/>
    </row>
    <row r="53" spans="1:19" x14ac:dyDescent="0.4">
      <c r="A53" s="58" t="s">
        <v>106</v>
      </c>
      <c r="B53" s="59">
        <v>0</v>
      </c>
      <c r="C53" s="59">
        <v>0</v>
      </c>
      <c r="D53" s="59">
        <v>0</v>
      </c>
      <c r="E53" s="59">
        <v>0</v>
      </c>
      <c r="F53" s="7"/>
      <c r="G53" s="103"/>
      <c r="H53" s="103"/>
      <c r="I53" s="103"/>
      <c r="J53" s="103"/>
      <c r="K53" s="126"/>
      <c r="L53" s="126"/>
      <c r="M53" s="126"/>
      <c r="N53" s="126"/>
      <c r="O53" s="103"/>
      <c r="P53" s="103"/>
      <c r="Q53" s="103"/>
      <c r="R53" s="121"/>
      <c r="S53" s="103"/>
    </row>
    <row r="54" spans="1:19" x14ac:dyDescent="0.4">
      <c r="G54" s="103"/>
      <c r="H54" s="103"/>
      <c r="I54" s="103"/>
      <c r="J54" s="103"/>
      <c r="K54" s="103"/>
      <c r="L54" s="103"/>
      <c r="M54" s="103"/>
      <c r="N54" s="103"/>
      <c r="O54" s="103"/>
      <c r="P54" s="103"/>
      <c r="Q54" s="103"/>
      <c r="R54" s="103"/>
      <c r="S54" s="103"/>
    </row>
    <row r="55" spans="1:19" x14ac:dyDescent="0.4">
      <c r="A55" s="5"/>
      <c r="B55" s="5"/>
      <c r="C55" s="5"/>
      <c r="D55" s="5"/>
      <c r="E55" s="5"/>
      <c r="G55" s="103"/>
      <c r="H55" s="103"/>
      <c r="I55" s="103"/>
      <c r="J55" s="103"/>
      <c r="K55" s="103"/>
      <c r="L55" s="103"/>
      <c r="M55" s="103"/>
      <c r="N55" s="103"/>
      <c r="O55" s="103"/>
      <c r="P55" s="103"/>
      <c r="Q55" s="103"/>
      <c r="R55" s="103"/>
      <c r="S55" s="103"/>
    </row>
    <row r="56" spans="1:19" x14ac:dyDescent="0.4">
      <c r="A56" s="31" t="s">
        <v>107</v>
      </c>
      <c r="B56" s="74">
        <v>-4.8999999999999998E-4</v>
      </c>
      <c r="C56" s="73">
        <v>-9.8490000000000008E-2</v>
      </c>
      <c r="D56" s="73">
        <v>-9.8490000000000008E-2</v>
      </c>
      <c r="E56" s="73">
        <v>-9.8490000000000008E-2</v>
      </c>
      <c r="F56" s="7"/>
      <c r="G56" s="103"/>
      <c r="H56" s="103"/>
      <c r="I56" s="103"/>
      <c r="J56" s="103"/>
      <c r="K56" s="126"/>
      <c r="L56" s="126"/>
      <c r="M56" s="126"/>
      <c r="N56" s="126"/>
      <c r="O56" s="103"/>
      <c r="P56" s="103"/>
      <c r="Q56" s="103"/>
      <c r="R56" s="103"/>
      <c r="S56" s="103"/>
    </row>
    <row r="57" spans="1:19" x14ac:dyDescent="0.4">
      <c r="A57" s="31" t="s">
        <v>108</v>
      </c>
      <c r="B57" s="74">
        <v>4.4000000000000003E-3</v>
      </c>
      <c r="C57" s="73">
        <v>-8.3599999999999994E-2</v>
      </c>
      <c r="D57" s="73">
        <v>-8.3599999999999994E-2</v>
      </c>
      <c r="E57" s="73">
        <v>-8.3599999999999994E-2</v>
      </c>
      <c r="F57" s="7"/>
      <c r="G57" s="103"/>
      <c r="H57" s="103"/>
      <c r="I57" s="103"/>
      <c r="J57" s="103"/>
      <c r="K57" s="126"/>
      <c r="L57" s="126"/>
      <c r="M57" s="126"/>
      <c r="N57" s="126"/>
      <c r="O57" s="103"/>
      <c r="P57" s="103"/>
      <c r="Q57" s="103"/>
      <c r="R57" s="103"/>
      <c r="S57" s="103"/>
    </row>
    <row r="58" spans="1:19" x14ac:dyDescent="0.4">
      <c r="A58" s="31" t="s">
        <v>109</v>
      </c>
      <c r="B58" s="74">
        <v>3.2000000000000002E-3</v>
      </c>
      <c r="C58" s="73">
        <v>-0.16</v>
      </c>
      <c r="D58" s="73">
        <v>-0.16</v>
      </c>
      <c r="E58" s="73">
        <v>-0.16</v>
      </c>
      <c r="F58" s="7"/>
      <c r="G58" s="103"/>
      <c r="H58" s="103"/>
      <c r="I58" s="103"/>
      <c r="J58" s="103"/>
      <c r="K58" s="126"/>
      <c r="L58" s="126"/>
      <c r="M58" s="126"/>
      <c r="N58" s="126"/>
      <c r="O58" s="103"/>
      <c r="P58" s="103"/>
      <c r="Q58" s="103"/>
      <c r="R58" s="103"/>
      <c r="S58" s="103"/>
    </row>
    <row r="59" spans="1:19" x14ac:dyDescent="0.4">
      <c r="A59" s="31" t="s">
        <v>110</v>
      </c>
      <c r="B59" s="74">
        <v>-4.1700000000000001E-3</v>
      </c>
      <c r="C59" s="73">
        <v>-0.14317000000000002</v>
      </c>
      <c r="D59" s="73">
        <v>-0.14317000000000002</v>
      </c>
      <c r="E59" s="73">
        <v>-0.14317000000000002</v>
      </c>
      <c r="F59" s="6"/>
      <c r="G59" s="103"/>
      <c r="H59" s="103"/>
      <c r="I59" s="103"/>
      <c r="J59" s="103"/>
      <c r="K59" s="103"/>
      <c r="L59" s="103"/>
      <c r="M59" s="103"/>
      <c r="N59" s="103"/>
      <c r="O59" s="103"/>
      <c r="P59" s="103"/>
      <c r="Q59" s="103"/>
      <c r="R59" s="103"/>
      <c r="S59" s="103"/>
    </row>
    <row r="60" spans="1:19" x14ac:dyDescent="0.4">
      <c r="A60" s="58" t="s">
        <v>111</v>
      </c>
      <c r="B60" s="74">
        <v>0</v>
      </c>
      <c r="C60" s="73">
        <v>-0.13200000000000001</v>
      </c>
      <c r="D60" s="73">
        <v>-0.13200000000000001</v>
      </c>
      <c r="E60" s="73">
        <v>-0.13200000000000001</v>
      </c>
      <c r="F60" s="6"/>
      <c r="G60" s="103"/>
      <c r="H60" s="103"/>
      <c r="I60" s="103"/>
      <c r="J60" s="103"/>
      <c r="K60" s="103"/>
      <c r="L60" s="103"/>
      <c r="M60" s="103"/>
      <c r="N60" s="103"/>
      <c r="O60" s="103"/>
      <c r="P60" s="103"/>
      <c r="Q60" s="103"/>
      <c r="R60" s="103"/>
      <c r="S60" s="103"/>
    </row>
    <row r="61" spans="1:19" ht="15" thickBot="1" x14ac:dyDescent="0.45">
      <c r="A61" s="42"/>
      <c r="B61" s="42"/>
      <c r="C61" s="42"/>
      <c r="D61" s="42"/>
      <c r="E61" s="42"/>
      <c r="F61" s="42"/>
      <c r="G61" s="103"/>
      <c r="H61" s="103"/>
      <c r="I61" s="103"/>
      <c r="J61" s="103"/>
      <c r="K61" s="103"/>
      <c r="L61" s="103"/>
      <c r="M61" s="103"/>
      <c r="N61" s="103"/>
      <c r="O61" s="103"/>
      <c r="P61" s="103"/>
      <c r="Q61" s="103"/>
      <c r="R61" s="103"/>
      <c r="S61" s="103"/>
    </row>
    <row r="62" spans="1:19" x14ac:dyDescent="0.4">
      <c r="G62" s="103"/>
      <c r="H62" s="103"/>
      <c r="I62" s="103"/>
      <c r="J62" s="103"/>
      <c r="K62" s="103"/>
      <c r="L62" s="103"/>
      <c r="M62" s="103"/>
      <c r="N62" s="103"/>
      <c r="O62" s="103"/>
      <c r="P62" s="103"/>
      <c r="Q62" s="103"/>
      <c r="R62" s="103"/>
      <c r="S62" s="103"/>
    </row>
    <row r="63" spans="1:19" x14ac:dyDescent="0.4">
      <c r="A63" s="21"/>
      <c r="G63" s="103"/>
      <c r="H63" s="103"/>
      <c r="I63" s="103"/>
      <c r="J63" s="103"/>
      <c r="K63" s="103"/>
      <c r="L63" s="103"/>
      <c r="M63" s="103"/>
      <c r="N63" s="103"/>
      <c r="O63" s="103"/>
      <c r="P63" s="103"/>
      <c r="Q63" s="103"/>
      <c r="R63" s="103"/>
      <c r="S63" s="103"/>
    </row>
    <row r="64" spans="1:19" x14ac:dyDescent="0.4">
      <c r="A64" s="21"/>
      <c r="B64" s="21"/>
      <c r="C64" s="21"/>
      <c r="D64" s="21"/>
      <c r="E64" s="21"/>
      <c r="F64" s="21"/>
      <c r="G64" s="103"/>
      <c r="H64" s="103"/>
      <c r="I64" s="103"/>
      <c r="J64" s="103"/>
      <c r="K64" s="127"/>
      <c r="L64" s="103"/>
      <c r="M64" s="103"/>
      <c r="N64" s="103"/>
      <c r="O64" s="103"/>
      <c r="P64" s="103"/>
      <c r="Q64" s="103"/>
      <c r="R64" s="103"/>
      <c r="S64" s="103"/>
    </row>
    <row r="65" spans="1:19" x14ac:dyDescent="0.4">
      <c r="A65" s="21"/>
      <c r="B65" s="21"/>
      <c r="C65" s="21"/>
      <c r="D65" s="21"/>
      <c r="E65" s="21"/>
      <c r="F65" s="21"/>
      <c r="G65" s="103"/>
      <c r="H65" s="103"/>
      <c r="I65" s="103"/>
      <c r="J65" s="103"/>
      <c r="K65" s="127"/>
      <c r="L65" s="103"/>
      <c r="M65" s="103"/>
      <c r="N65" s="103"/>
      <c r="O65" s="103"/>
      <c r="P65" s="103"/>
      <c r="Q65" s="103"/>
      <c r="R65" s="103"/>
      <c r="S65" s="103"/>
    </row>
    <row r="66" spans="1:19" x14ac:dyDescent="0.4">
      <c r="A66" s="41"/>
      <c r="B66" s="41"/>
      <c r="C66" s="41"/>
      <c r="D66" s="41"/>
      <c r="E66" s="41"/>
      <c r="F66" s="41"/>
      <c r="G66" s="103"/>
      <c r="H66" s="103"/>
      <c r="I66" s="103"/>
      <c r="J66" s="103"/>
      <c r="K66" s="127"/>
      <c r="L66" s="103"/>
      <c r="M66" s="103"/>
      <c r="N66" s="103"/>
      <c r="O66" s="103"/>
      <c r="P66" s="103"/>
      <c r="Q66" s="103"/>
      <c r="R66" s="103"/>
      <c r="S66" s="103"/>
    </row>
    <row r="67" spans="1:19" x14ac:dyDescent="0.4">
      <c r="A67" s="41"/>
      <c r="B67" s="41"/>
      <c r="C67" s="41"/>
      <c r="D67" s="41"/>
      <c r="E67" s="41"/>
      <c r="F67" s="41"/>
      <c r="G67" s="103"/>
      <c r="H67" s="103"/>
      <c r="I67" s="103"/>
      <c r="J67" s="103"/>
      <c r="K67" s="127"/>
      <c r="L67" s="103"/>
      <c r="M67" s="103"/>
      <c r="N67" s="103"/>
      <c r="O67" s="103"/>
      <c r="P67" s="103"/>
      <c r="Q67" s="103"/>
      <c r="R67" s="103"/>
      <c r="S67" s="103"/>
    </row>
    <row r="68" spans="1:19" x14ac:dyDescent="0.4">
      <c r="A68" s="130"/>
      <c r="B68" s="130"/>
      <c r="C68" s="130"/>
      <c r="D68" s="130"/>
      <c r="E68" s="130"/>
      <c r="F68" s="130"/>
      <c r="G68" s="128"/>
      <c r="H68" s="128"/>
      <c r="I68" s="103"/>
      <c r="J68" s="103"/>
      <c r="K68" s="127"/>
      <c r="L68" s="103"/>
      <c r="M68" s="103"/>
      <c r="N68" s="103"/>
      <c r="O68" s="103"/>
      <c r="P68" s="103"/>
      <c r="Q68" s="103"/>
      <c r="R68" s="103"/>
      <c r="S68" s="103"/>
    </row>
    <row r="69" spans="1:19" x14ac:dyDescent="0.4">
      <c r="A69" s="130"/>
      <c r="B69" s="130"/>
      <c r="C69" s="130"/>
      <c r="D69" s="130"/>
      <c r="E69" s="130"/>
      <c r="F69" s="130"/>
      <c r="G69" s="128"/>
      <c r="H69" s="128"/>
      <c r="I69" s="103"/>
      <c r="J69" s="103"/>
      <c r="K69" s="103"/>
      <c r="L69" s="103"/>
      <c r="M69" s="103"/>
      <c r="N69" s="103"/>
      <c r="O69" s="103"/>
      <c r="P69" s="103"/>
      <c r="Q69" s="103"/>
      <c r="R69" s="103"/>
      <c r="S69" s="103"/>
    </row>
    <row r="70" spans="1:19" x14ac:dyDescent="0.4">
      <c r="A70" s="131"/>
      <c r="B70" s="131"/>
      <c r="C70" s="131"/>
      <c r="D70" s="131"/>
      <c r="E70" s="131"/>
      <c r="F70" s="131"/>
      <c r="G70" s="128"/>
      <c r="H70" s="128"/>
      <c r="I70" s="103"/>
      <c r="J70" s="103"/>
      <c r="K70" s="103"/>
      <c r="L70" s="103"/>
      <c r="M70" s="103"/>
      <c r="N70" s="103"/>
      <c r="O70" s="103"/>
      <c r="P70" s="103"/>
      <c r="Q70" s="103"/>
      <c r="R70" s="103"/>
      <c r="S70" s="103"/>
    </row>
    <row r="71" spans="1:19" x14ac:dyDescent="0.4">
      <c r="A71" s="128"/>
      <c r="B71" s="128"/>
      <c r="C71" s="128"/>
      <c r="D71" s="128"/>
      <c r="E71" s="128"/>
      <c r="F71" s="128"/>
      <c r="G71" s="128"/>
      <c r="H71" s="128"/>
      <c r="I71" s="103"/>
      <c r="J71" s="103"/>
      <c r="K71" s="127"/>
      <c r="L71" s="103"/>
      <c r="M71" s="103"/>
      <c r="N71" s="103"/>
      <c r="O71" s="103"/>
      <c r="P71" s="103"/>
      <c r="Q71" s="103"/>
      <c r="R71" s="103"/>
      <c r="S71" s="103"/>
    </row>
    <row r="72" spans="1:19" x14ac:dyDescent="0.4">
      <c r="A72" s="128"/>
      <c r="B72" s="128"/>
      <c r="C72" s="128"/>
      <c r="D72" s="128"/>
      <c r="E72" s="128"/>
      <c r="F72" s="128"/>
      <c r="G72" s="128"/>
      <c r="H72" s="128"/>
      <c r="I72" s="103"/>
      <c r="J72" s="103"/>
      <c r="K72" s="127"/>
      <c r="L72" s="103"/>
      <c r="M72" s="103"/>
      <c r="N72" s="103"/>
      <c r="O72" s="103"/>
      <c r="P72" s="103"/>
      <c r="Q72" s="103"/>
      <c r="R72" s="103"/>
      <c r="S72" s="103"/>
    </row>
    <row r="73" spans="1:19" x14ac:dyDescent="0.4">
      <c r="A73" s="128"/>
      <c r="B73" s="128"/>
      <c r="C73" s="128"/>
      <c r="D73" s="128"/>
      <c r="E73" s="128"/>
      <c r="F73" s="128"/>
      <c r="G73" s="128"/>
      <c r="H73" s="128"/>
      <c r="I73" s="103"/>
      <c r="J73" s="103"/>
      <c r="K73" s="127"/>
      <c r="L73" s="103"/>
      <c r="M73" s="103"/>
      <c r="N73" s="103"/>
      <c r="O73" s="103"/>
      <c r="P73" s="103"/>
      <c r="Q73" s="103"/>
      <c r="R73" s="103"/>
      <c r="S73" s="103"/>
    </row>
    <row r="74" spans="1:19" x14ac:dyDescent="0.4">
      <c r="A74" s="128"/>
      <c r="B74" s="128"/>
      <c r="C74" s="128"/>
      <c r="D74" s="128"/>
      <c r="E74" s="128"/>
      <c r="F74" s="128"/>
      <c r="G74" s="128"/>
      <c r="H74" s="128"/>
      <c r="K74" s="21"/>
    </row>
    <row r="75" spans="1:19" x14ac:dyDescent="0.4">
      <c r="A75" s="128"/>
      <c r="B75" s="128"/>
      <c r="C75" s="128"/>
      <c r="D75" s="128"/>
      <c r="E75" s="128"/>
      <c r="F75" s="128"/>
      <c r="G75" s="128"/>
      <c r="H75" s="128"/>
    </row>
    <row r="76" spans="1:19" x14ac:dyDescent="0.4">
      <c r="A76" s="128"/>
      <c r="B76" s="128"/>
      <c r="C76" s="128"/>
      <c r="D76" s="128"/>
      <c r="E76" s="128"/>
      <c r="F76" s="128"/>
      <c r="G76" s="128"/>
      <c r="H76" s="128"/>
    </row>
    <row r="77" spans="1:19" x14ac:dyDescent="0.4">
      <c r="A77" s="128"/>
      <c r="B77" s="128"/>
      <c r="C77" s="128"/>
      <c r="D77" s="128"/>
      <c r="E77" s="128"/>
      <c r="F77" s="128"/>
      <c r="G77" s="128"/>
      <c r="H77" s="128"/>
      <c r="K77" s="21"/>
    </row>
    <row r="78" spans="1:19" x14ac:dyDescent="0.4">
      <c r="A78" s="128"/>
      <c r="B78" s="128"/>
      <c r="C78" s="128"/>
      <c r="D78" s="128"/>
      <c r="E78" s="128"/>
      <c r="F78" s="128"/>
      <c r="G78" s="128"/>
      <c r="H78" s="128"/>
      <c r="K78" s="21"/>
    </row>
    <row r="79" spans="1:19" x14ac:dyDescent="0.4">
      <c r="A79" s="128"/>
      <c r="B79" s="128"/>
      <c r="C79" s="128"/>
      <c r="D79" s="128"/>
      <c r="E79" s="128"/>
      <c r="F79" s="128"/>
      <c r="G79" s="128"/>
      <c r="H79" s="128"/>
      <c r="K79" s="21"/>
    </row>
    <row r="80" spans="1:19" x14ac:dyDescent="0.4">
      <c r="A80" s="128"/>
      <c r="B80" s="128"/>
      <c r="C80" s="128"/>
      <c r="D80" s="128"/>
      <c r="E80" s="128"/>
      <c r="F80" s="128"/>
      <c r="G80" s="128"/>
      <c r="H80" s="128"/>
      <c r="K80" s="21"/>
    </row>
    <row r="81" spans="1:8" x14ac:dyDescent="0.4">
      <c r="A81" s="128"/>
      <c r="B81" s="128"/>
      <c r="C81" s="128"/>
      <c r="D81" s="132"/>
      <c r="E81" s="132"/>
      <c r="F81" s="132"/>
      <c r="G81" s="128"/>
      <c r="H81" s="128"/>
    </row>
    <row r="82" spans="1:8" x14ac:dyDescent="0.4">
      <c r="A82" s="128"/>
      <c r="B82" s="128"/>
      <c r="C82" s="132"/>
      <c r="D82" s="132"/>
      <c r="E82" s="132"/>
      <c r="F82" s="132"/>
      <c r="G82" s="128"/>
      <c r="H82" s="128"/>
    </row>
    <row r="83" spans="1:8" x14ac:dyDescent="0.4">
      <c r="A83" s="128"/>
      <c r="B83" s="128"/>
      <c r="C83" s="128"/>
      <c r="D83" s="128"/>
      <c r="E83" s="128"/>
      <c r="F83" s="128"/>
      <c r="G83" s="128"/>
      <c r="H83" s="128"/>
    </row>
    <row r="84" spans="1:8" x14ac:dyDescent="0.4">
      <c r="A84" s="128"/>
      <c r="B84" s="128"/>
      <c r="C84" s="128"/>
      <c r="D84" s="128"/>
      <c r="E84" s="128"/>
      <c r="F84" s="128"/>
      <c r="G84" s="128"/>
      <c r="H84" s="128"/>
    </row>
    <row r="85" spans="1:8" x14ac:dyDescent="0.4">
      <c r="A85" s="128"/>
      <c r="B85" s="128"/>
      <c r="C85" s="128"/>
      <c r="D85" s="128"/>
      <c r="E85" s="128"/>
      <c r="F85" s="128"/>
      <c r="G85" s="128"/>
      <c r="H85" s="128"/>
    </row>
    <row r="86" spans="1:8" x14ac:dyDescent="0.4">
      <c r="A86" s="128"/>
      <c r="B86" s="128"/>
      <c r="C86" s="128"/>
      <c r="D86" s="128"/>
      <c r="E86" s="128"/>
      <c r="F86" s="128"/>
      <c r="G86" s="128"/>
      <c r="H86" s="128"/>
    </row>
    <row r="87" spans="1:8" x14ac:dyDescent="0.4">
      <c r="A87" s="128"/>
      <c r="B87" s="128"/>
      <c r="C87" s="128"/>
      <c r="D87" s="128"/>
      <c r="E87" s="128"/>
      <c r="F87" s="128"/>
      <c r="G87" s="128"/>
      <c r="H87" s="128"/>
    </row>
    <row r="88" spans="1:8" x14ac:dyDescent="0.4">
      <c r="A88" s="128"/>
      <c r="B88" s="128"/>
      <c r="C88" s="128"/>
      <c r="D88" s="128"/>
      <c r="E88" s="128"/>
      <c r="F88" s="128"/>
      <c r="G88" s="128"/>
      <c r="H88" s="128"/>
    </row>
    <row r="89" spans="1:8" x14ac:dyDescent="0.4">
      <c r="A89" s="128"/>
      <c r="B89" s="128"/>
      <c r="C89" s="128"/>
      <c r="D89" s="128"/>
      <c r="E89" s="128"/>
      <c r="F89" s="128"/>
      <c r="G89" s="128"/>
      <c r="H89" s="128"/>
    </row>
    <row r="90" spans="1:8" x14ac:dyDescent="0.4">
      <c r="A90" s="128"/>
      <c r="B90" s="128"/>
      <c r="C90" s="132"/>
      <c r="D90" s="132"/>
      <c r="E90" s="132"/>
      <c r="F90" s="132"/>
      <c r="G90" s="128"/>
      <c r="H90" s="128"/>
    </row>
    <row r="91" spans="1:8" x14ac:dyDescent="0.4">
      <c r="A91" s="128"/>
      <c r="B91" s="128"/>
      <c r="C91" s="132"/>
      <c r="D91" s="132"/>
      <c r="E91" s="132"/>
      <c r="F91" s="132"/>
      <c r="G91" s="128"/>
      <c r="H91" s="128"/>
    </row>
    <row r="92" spans="1:8" x14ac:dyDescent="0.4">
      <c r="A92" s="128"/>
      <c r="B92" s="128"/>
      <c r="C92" s="128"/>
      <c r="D92" s="128"/>
      <c r="E92" s="128"/>
      <c r="F92" s="128"/>
      <c r="G92" s="128"/>
      <c r="H92" s="128"/>
    </row>
    <row r="93" spans="1:8" x14ac:dyDescent="0.4">
      <c r="A93" s="128"/>
      <c r="B93" s="128"/>
      <c r="C93" s="128"/>
      <c r="D93" s="128"/>
      <c r="E93" s="128"/>
      <c r="F93" s="128"/>
      <c r="G93" s="128"/>
      <c r="H93" s="128"/>
    </row>
    <row r="94" spans="1:8" x14ac:dyDescent="0.4">
      <c r="A94" s="128"/>
      <c r="B94" s="128"/>
      <c r="C94" s="128"/>
      <c r="D94" s="128"/>
      <c r="E94" s="128"/>
      <c r="F94" s="128"/>
      <c r="G94" s="128"/>
      <c r="H94" s="128"/>
    </row>
    <row r="95" spans="1:8" x14ac:dyDescent="0.4">
      <c r="A95" s="128"/>
      <c r="B95" s="128"/>
      <c r="C95" s="128"/>
      <c r="D95" s="128"/>
      <c r="E95" s="128"/>
      <c r="F95" s="128"/>
      <c r="G95" s="128"/>
      <c r="H95" s="128"/>
    </row>
    <row r="96" spans="1:8" x14ac:dyDescent="0.4">
      <c r="A96" s="128"/>
      <c r="B96" s="128"/>
      <c r="C96" s="128"/>
      <c r="D96" s="128"/>
      <c r="E96" s="128"/>
      <c r="F96" s="128"/>
      <c r="G96" s="128"/>
      <c r="H96" s="128"/>
    </row>
    <row r="97" spans="1:8" x14ac:dyDescent="0.4">
      <c r="A97" s="128"/>
      <c r="B97" s="128"/>
      <c r="C97" s="128"/>
      <c r="D97" s="128"/>
      <c r="E97" s="128"/>
      <c r="F97" s="128"/>
      <c r="G97" s="128"/>
      <c r="H97" s="128"/>
    </row>
    <row r="98" spans="1:8" x14ac:dyDescent="0.4">
      <c r="A98" s="128"/>
      <c r="B98" s="128"/>
      <c r="C98" s="128"/>
      <c r="D98" s="128"/>
      <c r="E98" s="128"/>
      <c r="F98" s="128"/>
      <c r="G98" s="128"/>
      <c r="H98" s="128"/>
    </row>
    <row r="99" spans="1:8" x14ac:dyDescent="0.4">
      <c r="A99" s="128"/>
      <c r="B99" s="132"/>
      <c r="C99" s="132"/>
      <c r="D99" s="128"/>
      <c r="E99" s="128"/>
      <c r="F99" s="128"/>
      <c r="G99" s="128"/>
      <c r="H99" s="128"/>
    </row>
    <row r="100" spans="1:8" x14ac:dyDescent="0.4">
      <c r="A100" s="128"/>
      <c r="B100" s="128"/>
      <c r="C100" s="128"/>
      <c r="D100" s="128"/>
      <c r="E100" s="128"/>
      <c r="F100" s="128"/>
      <c r="G100" s="128"/>
      <c r="H100" s="128"/>
    </row>
    <row r="101" spans="1:8" x14ac:dyDescent="0.4">
      <c r="A101" s="128"/>
      <c r="B101" s="128"/>
      <c r="C101" s="128"/>
      <c r="D101" s="128"/>
      <c r="E101" s="128"/>
      <c r="F101" s="128"/>
      <c r="G101" s="128"/>
      <c r="H101" s="128"/>
    </row>
    <row r="102" spans="1:8" x14ac:dyDescent="0.4">
      <c r="A102" s="128"/>
      <c r="B102" s="128"/>
      <c r="C102" s="128"/>
      <c r="D102" s="128"/>
      <c r="E102" s="128"/>
      <c r="F102" s="128"/>
      <c r="G102" s="128"/>
      <c r="H102" s="128"/>
    </row>
    <row r="103" spans="1:8" x14ac:dyDescent="0.4">
      <c r="A103" s="128"/>
      <c r="B103" s="128"/>
      <c r="C103" s="128"/>
      <c r="D103" s="128"/>
      <c r="E103" s="128"/>
      <c r="F103" s="128"/>
      <c r="G103" s="128"/>
      <c r="H103" s="128"/>
    </row>
    <row r="104" spans="1:8" x14ac:dyDescent="0.4">
      <c r="A104" s="128"/>
      <c r="B104" s="128"/>
      <c r="C104" s="128"/>
      <c r="D104" s="128"/>
      <c r="E104" s="128"/>
      <c r="F104" s="128"/>
      <c r="G104" s="128"/>
      <c r="H104" s="128"/>
    </row>
    <row r="105" spans="1:8" x14ac:dyDescent="0.4">
      <c r="A105" s="128"/>
      <c r="B105" s="128"/>
      <c r="C105" s="128"/>
      <c r="D105" s="128"/>
      <c r="E105" s="128"/>
      <c r="F105" s="128"/>
      <c r="G105" s="128"/>
      <c r="H105" s="128"/>
    </row>
    <row r="106" spans="1:8" x14ac:dyDescent="0.4">
      <c r="A106" s="128"/>
      <c r="B106" s="128"/>
      <c r="C106" s="128"/>
      <c r="D106" s="128"/>
      <c r="E106" s="128"/>
      <c r="F106" s="128"/>
      <c r="G106" s="128"/>
      <c r="H106" s="128"/>
    </row>
    <row r="107" spans="1:8" x14ac:dyDescent="0.4">
      <c r="A107" s="128"/>
      <c r="B107" s="128"/>
      <c r="C107" s="128"/>
      <c r="D107" s="128"/>
      <c r="E107" s="128"/>
      <c r="F107" s="128"/>
      <c r="G107" s="128"/>
      <c r="H107" s="128"/>
    </row>
    <row r="108" spans="1:8" x14ac:dyDescent="0.4">
      <c r="A108" s="128"/>
      <c r="B108" s="128"/>
      <c r="C108" s="128"/>
      <c r="D108" s="128"/>
      <c r="E108" s="128"/>
      <c r="F108" s="128"/>
      <c r="G108" s="128"/>
      <c r="H108" s="128"/>
    </row>
    <row r="109" spans="1:8" x14ac:dyDescent="0.4">
      <c r="A109" s="128"/>
      <c r="B109" s="128"/>
      <c r="C109" s="128"/>
      <c r="D109" s="128"/>
      <c r="E109" s="128"/>
      <c r="F109" s="128"/>
      <c r="G109" s="128"/>
      <c r="H109" s="128"/>
    </row>
    <row r="110" spans="1:8" x14ac:dyDescent="0.4">
      <c r="A110" s="128"/>
      <c r="B110" s="128"/>
      <c r="C110" s="128"/>
      <c r="D110" s="128"/>
      <c r="E110" s="128"/>
      <c r="F110" s="128"/>
      <c r="G110" s="128"/>
      <c r="H110" s="128"/>
    </row>
    <row r="111" spans="1:8" x14ac:dyDescent="0.4">
      <c r="A111" s="128"/>
      <c r="B111" s="128"/>
      <c r="C111" s="128"/>
      <c r="D111" s="128"/>
      <c r="E111" s="128"/>
      <c r="F111" s="128"/>
      <c r="G111" s="128"/>
      <c r="H111" s="128"/>
    </row>
    <row r="112" spans="1:8" x14ac:dyDescent="0.4">
      <c r="A112" s="128"/>
      <c r="B112" s="128"/>
      <c r="C112" s="128"/>
      <c r="D112" s="128"/>
      <c r="E112" s="128"/>
      <c r="F112" s="128"/>
      <c r="G112" s="128"/>
      <c r="H112" s="128"/>
    </row>
    <row r="113" spans="1:8" x14ac:dyDescent="0.4">
      <c r="A113" s="128"/>
      <c r="B113" s="128"/>
      <c r="C113" s="128"/>
      <c r="D113" s="128"/>
      <c r="E113" s="128"/>
      <c r="F113" s="128"/>
      <c r="G113" s="128"/>
      <c r="H113" s="128"/>
    </row>
    <row r="114" spans="1:8" x14ac:dyDescent="0.4">
      <c r="A114" s="128"/>
      <c r="B114" s="128"/>
      <c r="C114" s="128"/>
      <c r="D114" s="128"/>
      <c r="E114" s="128"/>
      <c r="F114" s="128"/>
      <c r="G114" s="128"/>
      <c r="H114" s="128"/>
    </row>
    <row r="115" spans="1:8" x14ac:dyDescent="0.4">
      <c r="A115" s="128"/>
      <c r="B115" s="128"/>
      <c r="C115" s="128"/>
      <c r="D115" s="128"/>
      <c r="E115" s="128"/>
      <c r="F115" s="128"/>
      <c r="G115" s="128"/>
      <c r="H115" s="128"/>
    </row>
    <row r="116" spans="1:8" x14ac:dyDescent="0.4">
      <c r="A116" s="128"/>
      <c r="B116" s="128"/>
      <c r="C116" s="128"/>
      <c r="D116" s="128"/>
      <c r="E116" s="128"/>
      <c r="F116" s="128"/>
      <c r="G116" s="128"/>
      <c r="H116" s="128"/>
    </row>
    <row r="117" spans="1:8" x14ac:dyDescent="0.4">
      <c r="A117" s="128"/>
      <c r="B117" s="128"/>
      <c r="C117" s="128"/>
      <c r="D117" s="128"/>
      <c r="E117" s="128"/>
      <c r="F117" s="128"/>
      <c r="G117" s="128"/>
      <c r="H117" s="128"/>
    </row>
    <row r="118" spans="1:8" x14ac:dyDescent="0.4">
      <c r="A118" s="128"/>
      <c r="B118" s="128"/>
      <c r="C118" s="128"/>
      <c r="D118" s="128"/>
      <c r="E118" s="128"/>
      <c r="F118" s="128"/>
      <c r="G118" s="128"/>
      <c r="H118" s="128"/>
    </row>
    <row r="119" spans="1:8" x14ac:dyDescent="0.4">
      <c r="A119" s="128"/>
      <c r="B119" s="128"/>
      <c r="C119" s="128"/>
      <c r="D119" s="128"/>
      <c r="E119" s="128"/>
      <c r="F119" s="128"/>
      <c r="G119" s="128"/>
      <c r="H119" s="128"/>
    </row>
    <row r="120" spans="1:8" x14ac:dyDescent="0.4">
      <c r="A120" s="128"/>
      <c r="B120" s="128"/>
      <c r="C120" s="128"/>
      <c r="D120" s="128"/>
      <c r="E120" s="128"/>
      <c r="F120" s="128"/>
      <c r="G120" s="128"/>
      <c r="H120" s="128"/>
    </row>
    <row r="128" spans="1:8" x14ac:dyDescent="0.4">
      <c r="A128" s="3"/>
      <c r="B128" s="3"/>
      <c r="C128" s="3"/>
      <c r="D128" s="3"/>
      <c r="E128" s="3"/>
      <c r="F128" s="3"/>
    </row>
    <row r="129" spans="1:38" x14ac:dyDescent="0.4">
      <c r="A129" s="133"/>
      <c r="B129" s="133"/>
      <c r="C129" s="133"/>
      <c r="D129" s="133"/>
      <c r="E129" s="133"/>
      <c r="F129" s="133"/>
      <c r="G129" s="128"/>
      <c r="H129" s="128"/>
      <c r="I129" s="133"/>
      <c r="J129" s="133"/>
      <c r="K129" s="133"/>
      <c r="L129" s="128"/>
      <c r="M129" s="128"/>
      <c r="N129" s="133"/>
      <c r="O129" s="133"/>
      <c r="P129" s="133"/>
      <c r="Q129" s="128"/>
      <c r="R129" s="133"/>
      <c r="S129" s="133"/>
      <c r="T129" s="133"/>
      <c r="U129" s="133"/>
      <c r="V129" s="128"/>
      <c r="W129" s="128"/>
      <c r="X129" s="128"/>
      <c r="Y129" s="128"/>
      <c r="Z129" s="128"/>
      <c r="AA129" s="128"/>
      <c r="AB129" s="128"/>
      <c r="AC129" s="128"/>
      <c r="AD129" s="128"/>
      <c r="AE129" s="128"/>
      <c r="AF129" s="128"/>
      <c r="AG129" s="128"/>
      <c r="AH129" s="128"/>
      <c r="AI129" s="128"/>
      <c r="AJ129" s="128"/>
      <c r="AK129" s="128"/>
      <c r="AL129" s="128"/>
    </row>
    <row r="130" spans="1:38" x14ac:dyDescent="0.4">
      <c r="A130" s="134"/>
      <c r="B130" s="134"/>
      <c r="C130" s="128"/>
      <c r="D130" s="128"/>
      <c r="E130" s="128"/>
      <c r="F130" s="128"/>
      <c r="G130" s="128"/>
      <c r="H130" s="128"/>
      <c r="I130" s="134"/>
      <c r="J130" s="134"/>
      <c r="K130" s="134"/>
      <c r="L130" s="128"/>
      <c r="M130" s="128"/>
      <c r="N130" s="134"/>
      <c r="O130" s="134"/>
      <c r="P130" s="134"/>
      <c r="Q130" s="128"/>
      <c r="R130" s="134"/>
      <c r="S130" s="134"/>
      <c r="T130" s="128"/>
      <c r="U130" s="128"/>
      <c r="V130" s="128"/>
      <c r="W130" s="128"/>
      <c r="X130" s="128"/>
      <c r="Y130" s="128"/>
      <c r="Z130" s="128"/>
      <c r="AA130" s="128"/>
      <c r="AB130" s="128"/>
      <c r="AC130" s="128"/>
      <c r="AD130" s="128"/>
      <c r="AE130" s="128"/>
      <c r="AF130" s="128"/>
      <c r="AG130" s="128"/>
      <c r="AH130" s="128"/>
      <c r="AI130" s="128"/>
      <c r="AJ130" s="128"/>
      <c r="AK130" s="128"/>
      <c r="AL130" s="128"/>
    </row>
    <row r="131" spans="1:38" x14ac:dyDescent="0.4">
      <c r="A131" s="134"/>
      <c r="B131" s="134"/>
      <c r="C131" s="128"/>
      <c r="D131" s="128"/>
      <c r="E131" s="128"/>
      <c r="F131" s="128"/>
      <c r="G131" s="128"/>
      <c r="H131" s="128"/>
      <c r="I131" s="134"/>
      <c r="J131" s="134"/>
      <c r="K131" s="134"/>
      <c r="L131" s="128"/>
      <c r="M131" s="128"/>
      <c r="N131" s="134"/>
      <c r="O131" s="134"/>
      <c r="P131" s="134"/>
      <c r="Q131" s="128"/>
      <c r="R131" s="134"/>
      <c r="S131" s="134"/>
      <c r="T131" s="128"/>
      <c r="U131" s="128"/>
      <c r="V131" s="128"/>
      <c r="W131" s="128"/>
      <c r="X131" s="128"/>
      <c r="Y131" s="128"/>
      <c r="Z131" s="128"/>
      <c r="AA131" s="128"/>
      <c r="AB131" s="128"/>
      <c r="AC131" s="128"/>
      <c r="AD131" s="128"/>
      <c r="AE131" s="128"/>
      <c r="AF131" s="128"/>
      <c r="AG131" s="128"/>
      <c r="AH131" s="128"/>
      <c r="AI131" s="128"/>
      <c r="AJ131" s="128"/>
      <c r="AK131" s="128"/>
      <c r="AL131" s="128"/>
    </row>
    <row r="132" spans="1:38" x14ac:dyDescent="0.4">
      <c r="A132" s="134"/>
      <c r="B132" s="134"/>
      <c r="C132" s="128"/>
      <c r="D132" s="128"/>
      <c r="E132" s="128"/>
      <c r="F132" s="128"/>
      <c r="G132" s="128"/>
      <c r="H132" s="128"/>
      <c r="I132" s="134"/>
      <c r="J132" s="134"/>
      <c r="K132" s="134"/>
      <c r="L132" s="128"/>
      <c r="M132" s="128"/>
      <c r="N132" s="134"/>
      <c r="O132" s="134"/>
      <c r="P132" s="134"/>
      <c r="Q132" s="128"/>
      <c r="R132" s="134"/>
      <c r="S132" s="134"/>
      <c r="T132" s="128"/>
      <c r="U132" s="128"/>
      <c r="V132" s="128"/>
      <c r="W132" s="128"/>
      <c r="X132" s="128"/>
      <c r="Y132" s="128"/>
      <c r="Z132" s="128"/>
      <c r="AA132" s="128"/>
      <c r="AB132" s="128"/>
      <c r="AC132" s="128"/>
      <c r="AD132" s="128"/>
      <c r="AE132" s="128"/>
      <c r="AF132" s="128"/>
      <c r="AG132" s="128"/>
      <c r="AH132" s="128"/>
      <c r="AI132" s="128"/>
      <c r="AJ132" s="128"/>
      <c r="AK132" s="128"/>
      <c r="AL132" s="128"/>
    </row>
    <row r="133" spans="1:38" x14ac:dyDescent="0.4">
      <c r="A133" s="134"/>
      <c r="B133" s="134"/>
      <c r="C133" s="128"/>
      <c r="D133" s="128"/>
      <c r="E133" s="128"/>
      <c r="F133" s="128"/>
      <c r="G133" s="128"/>
      <c r="H133" s="128"/>
      <c r="I133" s="134"/>
      <c r="J133" s="134"/>
      <c r="K133" s="134"/>
      <c r="L133" s="128"/>
      <c r="M133" s="128"/>
      <c r="N133" s="134"/>
      <c r="O133" s="134"/>
      <c r="P133" s="134"/>
      <c r="Q133" s="128"/>
      <c r="R133" s="134"/>
      <c r="S133" s="134"/>
      <c r="T133" s="128"/>
      <c r="U133" s="128"/>
      <c r="V133" s="128"/>
      <c r="W133" s="128"/>
      <c r="X133" s="128"/>
      <c r="Y133" s="128"/>
      <c r="Z133" s="128"/>
      <c r="AA133" s="128"/>
      <c r="AB133" s="128"/>
      <c r="AC133" s="128"/>
      <c r="AD133" s="128"/>
      <c r="AE133" s="128"/>
      <c r="AF133" s="128"/>
      <c r="AG133" s="128"/>
      <c r="AH133" s="128"/>
      <c r="AI133" s="128"/>
      <c r="AJ133" s="128"/>
      <c r="AK133" s="128"/>
      <c r="AL133" s="128"/>
    </row>
    <row r="134" spans="1:38" x14ac:dyDescent="0.4">
      <c r="A134" s="134"/>
      <c r="B134" s="134"/>
      <c r="C134" s="128"/>
      <c r="D134" s="128"/>
      <c r="E134" s="128"/>
      <c r="F134" s="128"/>
      <c r="G134" s="128"/>
      <c r="H134" s="128"/>
      <c r="I134" s="134"/>
      <c r="J134" s="134"/>
      <c r="K134" s="134"/>
      <c r="L134" s="128"/>
      <c r="M134" s="128"/>
      <c r="N134" s="134"/>
      <c r="O134" s="134"/>
      <c r="P134" s="134"/>
      <c r="Q134" s="128"/>
      <c r="R134" s="134"/>
      <c r="S134" s="134"/>
      <c r="T134" s="128"/>
      <c r="U134" s="128"/>
      <c r="V134" s="128"/>
      <c r="W134" s="128"/>
      <c r="X134" s="128"/>
      <c r="Y134" s="128"/>
      <c r="Z134" s="128"/>
      <c r="AA134" s="128"/>
      <c r="AB134" s="128"/>
      <c r="AC134" s="128"/>
      <c r="AD134" s="128"/>
      <c r="AE134" s="128"/>
      <c r="AF134" s="128"/>
      <c r="AG134" s="128"/>
      <c r="AH134" s="128"/>
      <c r="AI134" s="128"/>
      <c r="AJ134" s="128"/>
      <c r="AK134" s="128"/>
      <c r="AL134" s="128"/>
    </row>
    <row r="135" spans="1:38" x14ac:dyDescent="0.4">
      <c r="A135" s="134"/>
      <c r="B135" s="134"/>
      <c r="C135" s="128"/>
      <c r="D135" s="128"/>
      <c r="E135" s="128"/>
      <c r="F135" s="128"/>
      <c r="G135" s="128"/>
      <c r="H135" s="128"/>
      <c r="I135" s="134"/>
      <c r="J135" s="134"/>
      <c r="K135" s="134"/>
      <c r="L135" s="128"/>
      <c r="M135" s="128"/>
      <c r="N135" s="134"/>
      <c r="O135" s="134"/>
      <c r="P135" s="134"/>
      <c r="Q135" s="128"/>
      <c r="R135" s="134"/>
      <c r="S135" s="134"/>
      <c r="T135" s="128"/>
      <c r="U135" s="128"/>
      <c r="V135" s="128"/>
      <c r="W135" s="128"/>
      <c r="X135" s="128"/>
      <c r="Y135" s="128"/>
      <c r="Z135" s="128"/>
      <c r="AA135" s="128"/>
      <c r="AB135" s="128"/>
      <c r="AC135" s="128"/>
      <c r="AD135" s="128"/>
      <c r="AE135" s="128"/>
      <c r="AF135" s="128"/>
      <c r="AG135" s="128"/>
      <c r="AH135" s="128"/>
      <c r="AI135" s="128"/>
      <c r="AJ135" s="128"/>
      <c r="AK135" s="128"/>
      <c r="AL135" s="128"/>
    </row>
    <row r="136" spans="1:38" x14ac:dyDescent="0.4">
      <c r="A136" s="134"/>
      <c r="B136" s="134"/>
      <c r="C136" s="128"/>
      <c r="D136" s="128"/>
      <c r="E136" s="128"/>
      <c r="F136" s="128"/>
      <c r="G136" s="128"/>
      <c r="H136" s="128"/>
      <c r="I136" s="134"/>
      <c r="J136" s="134"/>
      <c r="K136" s="134"/>
      <c r="L136" s="128"/>
      <c r="M136" s="128"/>
      <c r="N136" s="134"/>
      <c r="O136" s="134"/>
      <c r="P136" s="134"/>
      <c r="Q136" s="128"/>
      <c r="R136" s="134"/>
      <c r="S136" s="134"/>
      <c r="T136" s="128"/>
      <c r="U136" s="128"/>
      <c r="V136" s="128"/>
      <c r="W136" s="128"/>
      <c r="X136" s="128"/>
      <c r="Y136" s="128"/>
      <c r="Z136" s="128"/>
      <c r="AA136" s="128"/>
      <c r="AB136" s="128"/>
      <c r="AC136" s="128"/>
      <c r="AD136" s="128"/>
      <c r="AE136" s="128"/>
      <c r="AF136" s="128"/>
      <c r="AG136" s="128"/>
      <c r="AH136" s="128"/>
      <c r="AI136" s="128"/>
      <c r="AJ136" s="128"/>
      <c r="AK136" s="128"/>
      <c r="AL136" s="128"/>
    </row>
    <row r="137" spans="1:38" x14ac:dyDescent="0.4">
      <c r="A137" s="134"/>
      <c r="B137" s="134"/>
      <c r="C137" s="128"/>
      <c r="D137" s="128"/>
      <c r="E137" s="128"/>
      <c r="F137" s="128"/>
      <c r="G137" s="128"/>
      <c r="H137" s="128"/>
      <c r="I137" s="134"/>
      <c r="J137" s="134"/>
      <c r="K137" s="134"/>
      <c r="L137" s="128"/>
      <c r="M137" s="128"/>
      <c r="N137" s="134"/>
      <c r="O137" s="134"/>
      <c r="P137" s="134"/>
      <c r="Q137" s="128"/>
      <c r="R137" s="134"/>
      <c r="S137" s="134"/>
      <c r="T137" s="128"/>
      <c r="U137" s="128"/>
      <c r="V137" s="128"/>
      <c r="W137" s="128"/>
      <c r="X137" s="128"/>
      <c r="Y137" s="128"/>
      <c r="Z137" s="128"/>
      <c r="AA137" s="128"/>
      <c r="AB137" s="128"/>
      <c r="AC137" s="128"/>
      <c r="AD137" s="128"/>
      <c r="AE137" s="128"/>
      <c r="AF137" s="128"/>
      <c r="AG137" s="128"/>
      <c r="AH137" s="128"/>
      <c r="AI137" s="128"/>
      <c r="AJ137" s="128"/>
      <c r="AK137" s="128"/>
      <c r="AL137" s="128"/>
    </row>
    <row r="138" spans="1:38" x14ac:dyDescent="0.4">
      <c r="A138" s="134"/>
      <c r="B138" s="134"/>
      <c r="C138" s="128"/>
      <c r="D138" s="128"/>
      <c r="E138" s="128"/>
      <c r="F138" s="128"/>
      <c r="G138" s="128"/>
      <c r="H138" s="128"/>
      <c r="I138" s="134"/>
      <c r="J138" s="134"/>
      <c r="K138" s="134"/>
      <c r="L138" s="128"/>
      <c r="M138" s="128"/>
      <c r="N138" s="134"/>
      <c r="O138" s="134"/>
      <c r="P138" s="134"/>
      <c r="Q138" s="128"/>
      <c r="R138" s="134"/>
      <c r="S138" s="134"/>
      <c r="T138" s="128"/>
      <c r="U138" s="128"/>
      <c r="V138" s="128"/>
      <c r="W138" s="128"/>
      <c r="X138" s="128"/>
      <c r="Y138" s="128"/>
      <c r="Z138" s="128"/>
      <c r="AA138" s="128"/>
      <c r="AB138" s="128"/>
      <c r="AC138" s="128"/>
      <c r="AD138" s="128"/>
      <c r="AE138" s="128"/>
      <c r="AF138" s="128"/>
      <c r="AG138" s="128"/>
      <c r="AH138" s="128"/>
      <c r="AI138" s="128"/>
      <c r="AJ138" s="128"/>
      <c r="AK138" s="128"/>
      <c r="AL138" s="128"/>
    </row>
    <row r="139" spans="1:38" x14ac:dyDescent="0.4">
      <c r="A139" s="134"/>
      <c r="B139" s="134"/>
      <c r="C139" s="128"/>
      <c r="D139" s="128"/>
      <c r="E139" s="128"/>
      <c r="F139" s="128"/>
      <c r="G139" s="128"/>
      <c r="H139" s="128"/>
      <c r="I139" s="134"/>
      <c r="J139" s="134"/>
      <c r="K139" s="134"/>
      <c r="L139" s="128"/>
      <c r="M139" s="128"/>
      <c r="N139" s="134"/>
      <c r="O139" s="134"/>
      <c r="P139" s="134"/>
      <c r="Q139" s="128"/>
      <c r="R139" s="134"/>
      <c r="S139" s="134"/>
      <c r="T139" s="128"/>
      <c r="U139" s="128"/>
      <c r="V139" s="128"/>
      <c r="W139" s="134"/>
      <c r="X139" s="128"/>
      <c r="Y139" s="128"/>
      <c r="Z139" s="128"/>
      <c r="AA139" s="128"/>
      <c r="AB139" s="128"/>
      <c r="AC139" s="128"/>
      <c r="AD139" s="128"/>
      <c r="AE139" s="128"/>
      <c r="AF139" s="128"/>
      <c r="AG139" s="128"/>
      <c r="AH139" s="128"/>
      <c r="AI139" s="128"/>
      <c r="AJ139" s="128"/>
      <c r="AK139" s="128"/>
      <c r="AL139" s="128"/>
    </row>
    <row r="140" spans="1:38" x14ac:dyDescent="0.4">
      <c r="A140" s="134"/>
      <c r="B140" s="134"/>
      <c r="C140" s="128"/>
      <c r="D140" s="128"/>
      <c r="E140" s="128"/>
      <c r="F140" s="128"/>
      <c r="G140" s="128"/>
      <c r="H140" s="128"/>
      <c r="I140" s="134"/>
      <c r="J140" s="134"/>
      <c r="K140" s="134"/>
      <c r="L140" s="128"/>
      <c r="M140" s="128"/>
      <c r="N140" s="134"/>
      <c r="O140" s="134"/>
      <c r="P140" s="134"/>
      <c r="Q140" s="128"/>
      <c r="R140" s="134"/>
      <c r="S140" s="134"/>
      <c r="T140" s="128"/>
      <c r="U140" s="128"/>
      <c r="V140" s="128"/>
      <c r="W140" s="134"/>
      <c r="X140" s="128"/>
      <c r="Y140" s="128"/>
      <c r="Z140" s="128"/>
      <c r="AA140" s="128"/>
      <c r="AB140" s="128"/>
      <c r="AC140" s="128"/>
      <c r="AD140" s="128"/>
      <c r="AE140" s="128"/>
      <c r="AF140" s="128"/>
      <c r="AG140" s="128"/>
      <c r="AH140" s="128"/>
      <c r="AI140" s="128"/>
      <c r="AJ140" s="128"/>
      <c r="AK140" s="128"/>
      <c r="AL140" s="128"/>
    </row>
    <row r="141" spans="1:38" x14ac:dyDescent="0.4">
      <c r="A141" s="134"/>
      <c r="B141" s="134"/>
      <c r="C141" s="128"/>
      <c r="D141" s="128"/>
      <c r="E141" s="128"/>
      <c r="F141" s="128"/>
      <c r="G141" s="128"/>
      <c r="H141" s="128"/>
      <c r="I141" s="134"/>
      <c r="J141" s="134"/>
      <c r="K141" s="134"/>
      <c r="L141" s="128"/>
      <c r="M141" s="128"/>
      <c r="N141" s="134"/>
      <c r="O141" s="134"/>
      <c r="P141" s="134"/>
      <c r="Q141" s="128"/>
      <c r="R141" s="134"/>
      <c r="S141" s="134"/>
      <c r="T141" s="128"/>
      <c r="U141" s="128"/>
      <c r="V141" s="128"/>
      <c r="W141" s="134"/>
      <c r="X141" s="128"/>
      <c r="Y141" s="128"/>
      <c r="Z141" s="128"/>
      <c r="AA141" s="128"/>
      <c r="AB141" s="128"/>
      <c r="AC141" s="128"/>
      <c r="AD141" s="128"/>
      <c r="AE141" s="128"/>
      <c r="AF141" s="128"/>
      <c r="AG141" s="128"/>
      <c r="AH141" s="128"/>
      <c r="AI141" s="128"/>
      <c r="AJ141" s="128"/>
      <c r="AK141" s="128"/>
      <c r="AL141" s="128"/>
    </row>
    <row r="142" spans="1:38" x14ac:dyDescent="0.4">
      <c r="A142" s="134"/>
      <c r="B142" s="134"/>
      <c r="C142" s="128"/>
      <c r="D142" s="128"/>
      <c r="E142" s="128"/>
      <c r="F142" s="128"/>
      <c r="G142" s="128"/>
      <c r="H142" s="128"/>
      <c r="I142" s="134"/>
      <c r="J142" s="134"/>
      <c r="K142" s="134"/>
      <c r="L142" s="128"/>
      <c r="M142" s="128"/>
      <c r="N142" s="134"/>
      <c r="O142" s="134"/>
      <c r="P142" s="134"/>
      <c r="Q142" s="128"/>
      <c r="R142" s="134"/>
      <c r="S142" s="134"/>
      <c r="T142" s="128"/>
      <c r="U142" s="128"/>
      <c r="V142" s="128"/>
      <c r="W142" s="134"/>
      <c r="X142" s="128"/>
      <c r="Y142" s="128"/>
      <c r="Z142" s="128"/>
      <c r="AA142" s="128"/>
      <c r="AB142" s="128"/>
      <c r="AC142" s="128"/>
      <c r="AD142" s="128"/>
      <c r="AE142" s="128"/>
      <c r="AF142" s="128"/>
      <c r="AG142" s="128"/>
      <c r="AH142" s="128"/>
      <c r="AI142" s="128"/>
      <c r="AJ142" s="128"/>
      <c r="AK142" s="128"/>
      <c r="AL142" s="128"/>
    </row>
    <row r="143" spans="1:38" x14ac:dyDescent="0.4">
      <c r="A143" s="134"/>
      <c r="B143" s="134"/>
      <c r="C143" s="128"/>
      <c r="D143" s="128"/>
      <c r="E143" s="128"/>
      <c r="F143" s="128"/>
      <c r="G143" s="128"/>
      <c r="H143" s="128"/>
      <c r="I143" s="134"/>
      <c r="J143" s="134"/>
      <c r="K143" s="134"/>
      <c r="L143" s="128"/>
      <c r="M143" s="128"/>
      <c r="N143" s="134"/>
      <c r="O143" s="134"/>
      <c r="P143" s="134"/>
      <c r="Q143" s="128"/>
      <c r="R143" s="134"/>
      <c r="S143" s="134"/>
      <c r="T143" s="128"/>
      <c r="U143" s="128"/>
      <c r="V143" s="128"/>
      <c r="W143" s="128"/>
      <c r="X143" s="128"/>
      <c r="Y143" s="128"/>
      <c r="Z143" s="128"/>
      <c r="AA143" s="128"/>
      <c r="AB143" s="128"/>
      <c r="AC143" s="128"/>
      <c r="AD143" s="128"/>
      <c r="AE143" s="128"/>
      <c r="AF143" s="128"/>
      <c r="AG143" s="128"/>
      <c r="AH143" s="128"/>
      <c r="AI143" s="128"/>
      <c r="AJ143" s="128"/>
      <c r="AK143" s="128"/>
      <c r="AL143" s="128"/>
    </row>
    <row r="144" spans="1:38" x14ac:dyDescent="0.4">
      <c r="A144" s="134"/>
      <c r="B144" s="134"/>
      <c r="C144" s="128"/>
      <c r="D144" s="128"/>
      <c r="E144" s="128"/>
      <c r="F144" s="128"/>
      <c r="G144" s="128"/>
      <c r="H144" s="128"/>
      <c r="I144" s="134"/>
      <c r="J144" s="134"/>
      <c r="K144" s="134"/>
      <c r="L144" s="128"/>
      <c r="M144" s="128"/>
      <c r="N144" s="134"/>
      <c r="O144" s="134"/>
      <c r="P144" s="134"/>
      <c r="Q144" s="128"/>
      <c r="R144" s="134"/>
      <c r="S144" s="134"/>
      <c r="T144" s="128"/>
      <c r="U144" s="128"/>
      <c r="V144" s="128"/>
      <c r="W144" s="128"/>
      <c r="X144" s="128"/>
      <c r="Y144" s="128"/>
      <c r="Z144" s="128"/>
      <c r="AA144" s="128"/>
      <c r="AB144" s="128"/>
      <c r="AC144" s="128"/>
      <c r="AD144" s="128"/>
      <c r="AE144" s="128"/>
      <c r="AF144" s="128"/>
      <c r="AG144" s="128"/>
      <c r="AH144" s="128"/>
      <c r="AI144" s="128"/>
      <c r="AJ144" s="128"/>
      <c r="AK144" s="128"/>
      <c r="AL144" s="128"/>
    </row>
    <row r="145" spans="1:38" x14ac:dyDescent="0.4">
      <c r="A145" s="134"/>
      <c r="B145" s="134"/>
      <c r="C145" s="128"/>
      <c r="D145" s="128"/>
      <c r="E145" s="128"/>
      <c r="F145" s="128"/>
      <c r="G145" s="128"/>
      <c r="H145" s="128"/>
      <c r="I145" s="134"/>
      <c r="J145" s="134"/>
      <c r="K145" s="134"/>
      <c r="L145" s="128"/>
      <c r="M145" s="128"/>
      <c r="N145" s="134"/>
      <c r="O145" s="134"/>
      <c r="P145" s="134"/>
      <c r="Q145" s="128"/>
      <c r="R145" s="134"/>
      <c r="S145" s="134"/>
      <c r="T145" s="128"/>
      <c r="U145" s="128"/>
      <c r="V145" s="128"/>
      <c r="W145" s="128"/>
      <c r="X145" s="128"/>
      <c r="Y145" s="128"/>
      <c r="Z145" s="128"/>
      <c r="AA145" s="128"/>
      <c r="AB145" s="128"/>
      <c r="AC145" s="128"/>
      <c r="AD145" s="128"/>
      <c r="AE145" s="128"/>
      <c r="AF145" s="128"/>
      <c r="AG145" s="128"/>
      <c r="AH145" s="128"/>
      <c r="AI145" s="128"/>
      <c r="AJ145" s="128"/>
      <c r="AK145" s="128"/>
      <c r="AL145" s="128"/>
    </row>
    <row r="146" spans="1:38" x14ac:dyDescent="0.4">
      <c r="A146" s="134"/>
      <c r="B146" s="134"/>
      <c r="C146" s="128"/>
      <c r="D146" s="128"/>
      <c r="E146" s="128"/>
      <c r="F146" s="128"/>
      <c r="G146" s="128"/>
      <c r="H146" s="128"/>
      <c r="I146" s="134"/>
      <c r="J146" s="134"/>
      <c r="K146" s="134"/>
      <c r="L146" s="128"/>
      <c r="M146" s="128"/>
      <c r="N146" s="134"/>
      <c r="O146" s="134"/>
      <c r="P146" s="134"/>
      <c r="Q146" s="128"/>
      <c r="R146" s="134"/>
      <c r="S146" s="134"/>
      <c r="T146" s="128"/>
      <c r="U146" s="128"/>
      <c r="V146" s="128"/>
      <c r="W146" s="128"/>
      <c r="X146" s="128"/>
      <c r="Y146" s="128"/>
      <c r="Z146" s="128"/>
      <c r="AA146" s="128"/>
      <c r="AB146" s="128"/>
      <c r="AC146" s="128"/>
      <c r="AD146" s="128"/>
      <c r="AE146" s="128"/>
      <c r="AF146" s="128"/>
      <c r="AG146" s="128"/>
      <c r="AH146" s="128"/>
      <c r="AI146" s="128"/>
      <c r="AJ146" s="128"/>
      <c r="AK146" s="128"/>
      <c r="AL146" s="128"/>
    </row>
    <row r="147" spans="1:38" x14ac:dyDescent="0.4">
      <c r="A147" s="134"/>
      <c r="B147" s="134"/>
      <c r="C147" s="128"/>
      <c r="D147" s="128"/>
      <c r="E147" s="128"/>
      <c r="F147" s="128"/>
      <c r="G147" s="128"/>
      <c r="H147" s="128"/>
      <c r="I147" s="134"/>
      <c r="J147" s="134"/>
      <c r="K147" s="134"/>
      <c r="L147" s="128"/>
      <c r="M147" s="128"/>
      <c r="N147" s="134"/>
      <c r="O147" s="134"/>
      <c r="P147" s="134"/>
      <c r="Q147" s="128"/>
      <c r="R147" s="134"/>
      <c r="S147" s="134"/>
      <c r="T147" s="128"/>
      <c r="U147" s="128"/>
      <c r="V147" s="128"/>
      <c r="W147" s="128"/>
      <c r="X147" s="128"/>
      <c r="Y147" s="128"/>
      <c r="Z147" s="128"/>
      <c r="AA147" s="128"/>
      <c r="AB147" s="128"/>
      <c r="AC147" s="128"/>
      <c r="AD147" s="128"/>
      <c r="AE147" s="128"/>
      <c r="AF147" s="128"/>
      <c r="AG147" s="128"/>
      <c r="AH147" s="128"/>
      <c r="AI147" s="128"/>
      <c r="AJ147" s="128"/>
      <c r="AK147" s="128"/>
      <c r="AL147" s="128"/>
    </row>
    <row r="148" spans="1:38" x14ac:dyDescent="0.4">
      <c r="A148" s="134"/>
      <c r="B148" s="134"/>
      <c r="C148" s="128"/>
      <c r="D148" s="128"/>
      <c r="E148" s="128"/>
      <c r="F148" s="128"/>
      <c r="G148" s="128"/>
      <c r="H148" s="128"/>
      <c r="I148" s="134"/>
      <c r="J148" s="134"/>
      <c r="K148" s="134"/>
      <c r="L148" s="128"/>
      <c r="M148" s="128"/>
      <c r="N148" s="134"/>
      <c r="O148" s="134"/>
      <c r="P148" s="134"/>
      <c r="Q148" s="128"/>
      <c r="R148" s="134"/>
      <c r="S148" s="134"/>
      <c r="T148" s="128"/>
      <c r="U148" s="128"/>
      <c r="V148" s="128"/>
      <c r="W148" s="128"/>
      <c r="X148" s="128"/>
      <c r="Y148" s="128"/>
      <c r="Z148" s="128"/>
      <c r="AA148" s="128"/>
      <c r="AB148" s="128"/>
      <c r="AC148" s="128"/>
      <c r="AD148" s="128"/>
      <c r="AE148" s="128"/>
      <c r="AF148" s="128"/>
      <c r="AG148" s="128"/>
      <c r="AH148" s="128"/>
      <c r="AI148" s="128"/>
      <c r="AJ148" s="128"/>
      <c r="AK148" s="128"/>
      <c r="AL148" s="128"/>
    </row>
    <row r="149" spans="1:38" x14ac:dyDescent="0.4">
      <c r="A149" s="134"/>
      <c r="B149" s="134"/>
      <c r="C149" s="128"/>
      <c r="D149" s="128"/>
      <c r="E149" s="128"/>
      <c r="F149" s="128"/>
      <c r="G149" s="128"/>
      <c r="H149" s="128"/>
      <c r="I149" s="134"/>
      <c r="J149" s="134"/>
      <c r="K149" s="134"/>
      <c r="L149" s="128"/>
      <c r="M149" s="128"/>
      <c r="N149" s="134"/>
      <c r="O149" s="134"/>
      <c r="P149" s="134"/>
      <c r="Q149" s="128"/>
      <c r="R149" s="134"/>
      <c r="S149" s="134"/>
      <c r="T149" s="128"/>
      <c r="U149" s="128"/>
      <c r="V149" s="128"/>
      <c r="W149" s="128"/>
      <c r="X149" s="128"/>
      <c r="Y149" s="128"/>
      <c r="Z149" s="128"/>
      <c r="AA149" s="128"/>
      <c r="AB149" s="128"/>
      <c r="AC149" s="128"/>
      <c r="AD149" s="128"/>
      <c r="AE149" s="128"/>
      <c r="AF149" s="128"/>
      <c r="AG149" s="128"/>
      <c r="AH149" s="128"/>
      <c r="AI149" s="128"/>
      <c r="AJ149" s="128"/>
      <c r="AK149" s="128"/>
      <c r="AL149" s="128"/>
    </row>
    <row r="150" spans="1:38" x14ac:dyDescent="0.4">
      <c r="A150" s="128"/>
      <c r="B150" s="128"/>
      <c r="C150" s="128"/>
      <c r="D150" s="128"/>
      <c r="E150" s="128"/>
      <c r="F150" s="128"/>
      <c r="G150" s="128"/>
      <c r="H150" s="128"/>
      <c r="I150" s="128"/>
      <c r="J150" s="128"/>
      <c r="K150" s="128"/>
      <c r="L150" s="128"/>
      <c r="M150" s="128"/>
      <c r="N150" s="128"/>
      <c r="O150" s="128"/>
      <c r="P150" s="128"/>
      <c r="Q150" s="128"/>
      <c r="R150" s="128"/>
      <c r="S150" s="128"/>
      <c r="T150" s="128"/>
      <c r="U150" s="128"/>
      <c r="V150" s="128"/>
      <c r="W150" s="128"/>
      <c r="X150" s="128"/>
      <c r="Y150" s="128"/>
      <c r="Z150" s="128"/>
      <c r="AA150" s="128"/>
      <c r="AB150" s="128"/>
      <c r="AC150" s="128"/>
      <c r="AD150" s="128"/>
      <c r="AE150" s="128"/>
      <c r="AF150" s="128"/>
      <c r="AG150" s="128"/>
      <c r="AH150" s="128"/>
      <c r="AI150" s="128"/>
      <c r="AJ150" s="128"/>
      <c r="AK150" s="128"/>
      <c r="AL150" s="128"/>
    </row>
    <row r="151" spans="1:38" x14ac:dyDescent="0.4">
      <c r="A151" s="128"/>
      <c r="B151" s="128"/>
      <c r="C151" s="128"/>
      <c r="D151" s="128"/>
      <c r="E151" s="128"/>
      <c r="F151" s="128"/>
      <c r="G151" s="128"/>
      <c r="H151" s="128"/>
      <c r="I151" s="128"/>
      <c r="J151" s="128"/>
      <c r="K151" s="128"/>
      <c r="L151" s="128"/>
      <c r="M151" s="128"/>
      <c r="N151" s="128"/>
      <c r="O151" s="128"/>
      <c r="P151" s="128"/>
      <c r="Q151" s="128"/>
      <c r="R151" s="128"/>
      <c r="S151" s="128"/>
      <c r="T151" s="128"/>
      <c r="U151" s="128"/>
      <c r="V151" s="128"/>
      <c r="W151" s="128"/>
      <c r="X151" s="128"/>
      <c r="Y151" s="128"/>
      <c r="Z151" s="128"/>
      <c r="AA151" s="128"/>
      <c r="AB151" s="128"/>
      <c r="AC151" s="128"/>
      <c r="AD151" s="128"/>
      <c r="AE151" s="128"/>
      <c r="AF151" s="128"/>
      <c r="AG151" s="128"/>
      <c r="AH151" s="128"/>
      <c r="AI151" s="128"/>
      <c r="AJ151" s="128"/>
      <c r="AK151" s="128"/>
      <c r="AL151" s="128"/>
    </row>
    <row r="152" spans="1:38" x14ac:dyDescent="0.4">
      <c r="A152" s="128"/>
      <c r="B152" s="128"/>
      <c r="C152" s="128"/>
      <c r="D152" s="128"/>
      <c r="E152" s="128"/>
      <c r="F152" s="128"/>
      <c r="G152" s="128"/>
      <c r="H152" s="128"/>
      <c r="I152" s="128"/>
      <c r="J152" s="128"/>
      <c r="K152" s="128"/>
      <c r="L152" s="128"/>
      <c r="M152" s="128"/>
      <c r="N152" s="128"/>
      <c r="O152" s="128"/>
      <c r="P152" s="128"/>
      <c r="Q152" s="128"/>
      <c r="R152" s="128"/>
      <c r="S152" s="128"/>
      <c r="T152" s="128"/>
      <c r="U152" s="128"/>
      <c r="V152" s="128"/>
      <c r="W152" s="128"/>
      <c r="X152" s="128"/>
      <c r="Y152" s="128"/>
      <c r="Z152" s="128"/>
      <c r="AA152" s="128"/>
      <c r="AB152" s="128"/>
      <c r="AC152" s="128"/>
      <c r="AD152" s="128"/>
      <c r="AE152" s="128"/>
      <c r="AF152" s="128"/>
      <c r="AG152" s="128"/>
      <c r="AH152" s="128"/>
      <c r="AI152" s="128"/>
      <c r="AJ152" s="128"/>
      <c r="AK152" s="128"/>
      <c r="AL152" s="128"/>
    </row>
    <row r="153" spans="1:38" x14ac:dyDescent="0.4">
      <c r="A153" s="128"/>
      <c r="B153" s="128"/>
      <c r="C153" s="128"/>
      <c r="D153" s="128"/>
      <c r="E153" s="128"/>
      <c r="F153" s="128"/>
      <c r="G153" s="128"/>
      <c r="H153" s="128"/>
      <c r="I153" s="128"/>
      <c r="J153" s="128"/>
      <c r="K153" s="128"/>
      <c r="L153" s="128"/>
      <c r="M153" s="128"/>
      <c r="N153" s="128"/>
      <c r="O153" s="128"/>
      <c r="P153" s="128"/>
      <c r="Q153" s="128"/>
      <c r="R153" s="128"/>
      <c r="S153" s="128"/>
      <c r="T153" s="128"/>
      <c r="U153" s="128"/>
      <c r="V153" s="128"/>
      <c r="W153" s="128"/>
      <c r="X153" s="128"/>
      <c r="Y153" s="128"/>
      <c r="Z153" s="128"/>
      <c r="AA153" s="128"/>
      <c r="AB153" s="128"/>
      <c r="AC153" s="128"/>
      <c r="AD153" s="128"/>
      <c r="AE153" s="128"/>
      <c r="AF153" s="128"/>
      <c r="AG153" s="128"/>
      <c r="AH153" s="128"/>
      <c r="AI153" s="128"/>
      <c r="AJ153" s="128"/>
      <c r="AK153" s="128"/>
      <c r="AL153" s="128"/>
    </row>
    <row r="154" spans="1:38" x14ac:dyDescent="0.4">
      <c r="A154" s="128"/>
      <c r="B154" s="128"/>
      <c r="C154" s="128"/>
      <c r="D154" s="128"/>
      <c r="E154" s="128"/>
      <c r="F154" s="128"/>
      <c r="G154" s="128"/>
      <c r="H154" s="128"/>
      <c r="I154" s="128"/>
      <c r="J154" s="128"/>
      <c r="K154" s="128"/>
      <c r="L154" s="128"/>
      <c r="M154" s="128"/>
      <c r="N154" s="128"/>
      <c r="O154" s="128"/>
      <c r="P154" s="128"/>
      <c r="Q154" s="128"/>
      <c r="R154" s="128"/>
      <c r="S154" s="128"/>
      <c r="T154" s="128"/>
      <c r="U154" s="128"/>
      <c r="V154" s="128"/>
      <c r="W154" s="128"/>
      <c r="X154" s="128"/>
      <c r="Y154" s="128"/>
      <c r="Z154" s="128"/>
      <c r="AA154" s="128"/>
      <c r="AB154" s="128"/>
      <c r="AC154" s="128"/>
      <c r="AD154" s="128"/>
      <c r="AE154" s="128"/>
      <c r="AF154" s="128"/>
      <c r="AG154" s="128"/>
      <c r="AH154" s="128"/>
      <c r="AI154" s="128"/>
      <c r="AJ154" s="128"/>
      <c r="AK154" s="128"/>
      <c r="AL154" s="128"/>
    </row>
    <row r="155" spans="1:38" x14ac:dyDescent="0.4">
      <c r="A155" s="128"/>
      <c r="B155" s="128"/>
      <c r="C155" s="128"/>
      <c r="D155" s="128"/>
      <c r="E155" s="128"/>
      <c r="F155" s="128"/>
      <c r="G155" s="128"/>
      <c r="H155" s="128"/>
      <c r="I155" s="128"/>
      <c r="J155" s="128"/>
      <c r="K155" s="128"/>
      <c r="L155" s="128"/>
      <c r="M155" s="128"/>
      <c r="N155" s="128"/>
      <c r="O155" s="128"/>
      <c r="P155" s="128"/>
      <c r="Q155" s="128"/>
      <c r="R155" s="128"/>
      <c r="S155" s="128"/>
      <c r="T155" s="128"/>
      <c r="U155" s="128"/>
      <c r="V155" s="128"/>
      <c r="W155" s="128"/>
      <c r="X155" s="128"/>
      <c r="Y155" s="128"/>
      <c r="Z155" s="128"/>
      <c r="AA155" s="128"/>
      <c r="AB155" s="128"/>
      <c r="AC155" s="128"/>
      <c r="AD155" s="128"/>
      <c r="AE155" s="128"/>
      <c r="AF155" s="128"/>
      <c r="AG155" s="128"/>
      <c r="AH155" s="128"/>
      <c r="AI155" s="128"/>
      <c r="AJ155" s="128"/>
      <c r="AK155" s="128"/>
      <c r="AL155" s="128"/>
    </row>
    <row r="156" spans="1:38" x14ac:dyDescent="0.4">
      <c r="A156" s="128"/>
      <c r="B156" s="128"/>
      <c r="C156" s="128"/>
      <c r="D156" s="128"/>
      <c r="E156" s="128"/>
      <c r="F156" s="128"/>
      <c r="G156" s="128"/>
      <c r="H156" s="128"/>
      <c r="I156" s="128"/>
      <c r="J156" s="128"/>
      <c r="K156" s="128"/>
      <c r="L156" s="128"/>
      <c r="M156" s="128"/>
      <c r="N156" s="128"/>
      <c r="O156" s="128"/>
      <c r="P156" s="128"/>
      <c r="Q156" s="128"/>
      <c r="R156" s="128"/>
      <c r="S156" s="128"/>
      <c r="T156" s="128"/>
      <c r="U156" s="128"/>
      <c r="V156" s="128"/>
      <c r="W156" s="128"/>
      <c r="X156" s="128"/>
      <c r="Y156" s="128"/>
      <c r="Z156" s="128"/>
      <c r="AA156" s="128"/>
      <c r="AB156" s="128"/>
      <c r="AC156" s="128"/>
      <c r="AD156" s="128"/>
      <c r="AE156" s="128"/>
      <c r="AF156" s="128"/>
      <c r="AG156" s="128"/>
      <c r="AH156" s="128"/>
      <c r="AI156" s="128"/>
      <c r="AJ156" s="128"/>
      <c r="AK156" s="128"/>
      <c r="AL156" s="128"/>
    </row>
    <row r="157" spans="1:38" x14ac:dyDescent="0.4">
      <c r="A157" s="128"/>
      <c r="B157" s="128"/>
      <c r="C157" s="128"/>
      <c r="D157" s="128"/>
      <c r="E157" s="128"/>
      <c r="F157" s="128"/>
      <c r="G157" s="128"/>
      <c r="H157" s="128"/>
      <c r="I157" s="128"/>
      <c r="J157" s="128"/>
      <c r="K157" s="128"/>
      <c r="L157" s="128"/>
      <c r="M157" s="128"/>
      <c r="N157" s="128"/>
      <c r="O157" s="128"/>
      <c r="P157" s="128"/>
      <c r="Q157" s="128"/>
      <c r="R157" s="128"/>
      <c r="S157" s="128"/>
      <c r="T157" s="128"/>
      <c r="U157" s="128"/>
      <c r="V157" s="128"/>
      <c r="W157" s="128"/>
      <c r="X157" s="128"/>
      <c r="Y157" s="128"/>
      <c r="Z157" s="128"/>
      <c r="AA157" s="128"/>
      <c r="AB157" s="128"/>
      <c r="AC157" s="128"/>
      <c r="AD157" s="128"/>
      <c r="AE157" s="128"/>
      <c r="AF157" s="128"/>
      <c r="AG157" s="128"/>
      <c r="AH157" s="128"/>
      <c r="AI157" s="128"/>
      <c r="AJ157" s="128"/>
      <c r="AK157" s="128"/>
      <c r="AL157" s="128"/>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DECAD-69B7-470E-A208-BC8BD7B9AA32}">
  <dimension ref="A1:E12"/>
  <sheetViews>
    <sheetView workbookViewId="0">
      <selection activeCell="B6" sqref="B6:E6"/>
    </sheetView>
  </sheetViews>
  <sheetFormatPr defaultRowHeight="14.6" x14ac:dyDescent="0.4"/>
  <cols>
    <col min="1" max="1" width="24.3828125" bestFit="1" customWidth="1"/>
    <col min="5" max="5" width="12" bestFit="1" customWidth="1"/>
  </cols>
  <sheetData>
    <row r="1" spans="1:5" x14ac:dyDescent="0.4">
      <c r="A1" s="98" t="s">
        <v>140</v>
      </c>
    </row>
    <row r="3" spans="1:5" x14ac:dyDescent="0.4">
      <c r="A3" s="4" t="s">
        <v>34</v>
      </c>
    </row>
    <row r="5" spans="1:5" x14ac:dyDescent="0.4">
      <c r="A5" s="39"/>
      <c r="B5" s="5" t="s">
        <v>39</v>
      </c>
      <c r="C5" s="5" t="s">
        <v>40</v>
      </c>
      <c r="D5" s="5" t="s">
        <v>41</v>
      </c>
      <c r="E5" s="5" t="s">
        <v>42</v>
      </c>
    </row>
    <row r="6" spans="1:5" x14ac:dyDescent="0.4">
      <c r="A6" s="99" t="s">
        <v>141</v>
      </c>
      <c r="B6" s="100">
        <v>2.5437632695385499</v>
      </c>
      <c r="C6" s="100">
        <v>10.291322164338483</v>
      </c>
      <c r="D6" s="100">
        <v>23.691895766064761</v>
      </c>
      <c r="E6" s="100">
        <v>80.359388055645809</v>
      </c>
    </row>
    <row r="12" spans="1:5" x14ac:dyDescent="0.4">
      <c r="A12" s="34"/>
      <c r="B12" s="100"/>
      <c r="C12" s="100"/>
      <c r="D12" s="100"/>
      <c r="E12" s="10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D9D74-8095-4FC2-96E8-DBD42181B5A5}">
  <dimension ref="A1:T98"/>
  <sheetViews>
    <sheetView zoomScale="80" zoomScaleNormal="80" workbookViewId="0">
      <selection activeCell="C58" sqref="C58"/>
    </sheetView>
  </sheetViews>
  <sheetFormatPr defaultColWidth="8.84375" defaultRowHeight="14.6" x14ac:dyDescent="0.4"/>
  <cols>
    <col min="2" max="2" width="14.23046875" customWidth="1"/>
    <col min="3" max="3" width="15.23046875" customWidth="1"/>
    <col min="5" max="5" width="9.84375" bestFit="1" customWidth="1"/>
    <col min="21" max="21" width="26.23046875" customWidth="1"/>
    <col min="22" max="22" width="17.23046875" customWidth="1"/>
    <col min="23" max="23" width="15.23046875" customWidth="1"/>
    <col min="24" max="24" width="20.61328125" customWidth="1"/>
    <col min="25" max="25" width="15.3828125" customWidth="1"/>
  </cols>
  <sheetData>
    <row r="1" spans="1:20" ht="18.45" x14ac:dyDescent="0.5">
      <c r="A1" s="44" t="s">
        <v>142</v>
      </c>
      <c r="B1" s="18"/>
    </row>
    <row r="3" spans="1:20" x14ac:dyDescent="0.4">
      <c r="D3" t="s">
        <v>14</v>
      </c>
      <c r="E3">
        <v>2010</v>
      </c>
      <c r="F3">
        <v>2011</v>
      </c>
      <c r="G3">
        <v>2012</v>
      </c>
      <c r="H3">
        <v>2013</v>
      </c>
      <c r="I3">
        <v>2014</v>
      </c>
      <c r="J3">
        <v>2015</v>
      </c>
      <c r="K3">
        <v>2016</v>
      </c>
      <c r="L3">
        <v>2017</v>
      </c>
      <c r="M3">
        <v>2018</v>
      </c>
      <c r="N3">
        <v>2019</v>
      </c>
      <c r="O3">
        <v>2020</v>
      </c>
      <c r="P3">
        <v>2021</v>
      </c>
      <c r="Q3">
        <v>2025</v>
      </c>
      <c r="R3">
        <v>2030</v>
      </c>
      <c r="S3">
        <v>2040</v>
      </c>
      <c r="T3">
        <v>2050</v>
      </c>
    </row>
    <row r="4" spans="1:20" x14ac:dyDescent="0.4">
      <c r="A4" t="s">
        <v>24</v>
      </c>
      <c r="D4" t="s">
        <v>23</v>
      </c>
      <c r="E4">
        <f>B8</f>
        <v>16575000</v>
      </c>
      <c r="F4">
        <f>B9</f>
        <v>16655800</v>
      </c>
      <c r="G4">
        <f>B10</f>
        <v>16730300</v>
      </c>
      <c r="H4">
        <f>B11</f>
        <v>16779600</v>
      </c>
      <c r="I4">
        <f>B12</f>
        <v>16829300</v>
      </c>
      <c r="J4">
        <f>B13</f>
        <v>16900700</v>
      </c>
      <c r="K4">
        <f>B14</f>
        <v>16979100</v>
      </c>
      <c r="L4">
        <f>B15</f>
        <v>17081500</v>
      </c>
      <c r="M4">
        <f>B16</f>
        <v>17181100</v>
      </c>
      <c r="N4">
        <f>B17</f>
        <v>17282200</v>
      </c>
      <c r="O4">
        <f>B18</f>
        <v>17407600</v>
      </c>
      <c r="P4">
        <f>B19</f>
        <v>17475400</v>
      </c>
      <c r="Q4">
        <f>B20</f>
        <v>17870000</v>
      </c>
      <c r="R4">
        <f>B21</f>
        <v>18479500</v>
      </c>
      <c r="S4" s="35">
        <f>B22</f>
        <v>19211000</v>
      </c>
      <c r="T4">
        <f>B23</f>
        <v>19628200</v>
      </c>
    </row>
    <row r="5" spans="1:20" x14ac:dyDescent="0.4">
      <c r="M5" s="4"/>
    </row>
    <row r="6" spans="1:20" x14ac:dyDescent="0.4">
      <c r="A6" s="4" t="s">
        <v>23</v>
      </c>
      <c r="D6" t="s">
        <v>25</v>
      </c>
    </row>
    <row r="7" spans="1:20" x14ac:dyDescent="0.4">
      <c r="A7" s="35" t="s">
        <v>26</v>
      </c>
      <c r="B7" s="35" t="s">
        <v>28</v>
      </c>
    </row>
    <row r="8" spans="1:20" x14ac:dyDescent="0.4">
      <c r="A8" s="35">
        <v>2010</v>
      </c>
      <c r="B8" s="35">
        <v>16575000</v>
      </c>
      <c r="C8" s="1"/>
      <c r="D8" s="1"/>
    </row>
    <row r="9" spans="1:20" x14ac:dyDescent="0.4">
      <c r="A9" s="35">
        <v>2011</v>
      </c>
      <c r="B9" s="35">
        <v>16655800</v>
      </c>
      <c r="C9" s="1"/>
      <c r="D9" s="1"/>
    </row>
    <row r="10" spans="1:20" x14ac:dyDescent="0.4">
      <c r="A10" s="35">
        <v>2012</v>
      </c>
      <c r="B10" s="35">
        <v>16730300</v>
      </c>
      <c r="C10" s="1"/>
      <c r="D10" s="1"/>
    </row>
    <row r="11" spans="1:20" x14ac:dyDescent="0.4">
      <c r="A11" s="35">
        <v>2013</v>
      </c>
      <c r="B11" s="35">
        <v>16779600</v>
      </c>
      <c r="C11" s="1"/>
      <c r="D11" s="1"/>
    </row>
    <row r="12" spans="1:20" x14ac:dyDescent="0.4">
      <c r="A12" s="35">
        <v>2014</v>
      </c>
      <c r="B12" s="35">
        <v>16829300</v>
      </c>
      <c r="C12" s="1"/>
      <c r="D12" s="1"/>
    </row>
    <row r="13" spans="1:20" x14ac:dyDescent="0.4">
      <c r="A13" s="35">
        <v>2015</v>
      </c>
      <c r="B13" s="35">
        <v>16900700</v>
      </c>
    </row>
    <row r="14" spans="1:20" x14ac:dyDescent="0.4">
      <c r="A14" s="35">
        <v>2016</v>
      </c>
      <c r="B14" s="35">
        <v>16979100</v>
      </c>
      <c r="C14" s="1"/>
      <c r="D14" s="1"/>
    </row>
    <row r="15" spans="1:20" x14ac:dyDescent="0.4">
      <c r="A15" s="35">
        <v>2017</v>
      </c>
      <c r="B15" s="35">
        <v>17081500</v>
      </c>
      <c r="C15" s="1"/>
      <c r="D15" s="1"/>
    </row>
    <row r="16" spans="1:20" x14ac:dyDescent="0.4">
      <c r="A16" s="35">
        <v>2018</v>
      </c>
      <c r="B16" s="35">
        <v>17181100</v>
      </c>
      <c r="C16" s="1"/>
      <c r="D16" s="1"/>
    </row>
    <row r="17" spans="1:4" x14ac:dyDescent="0.4">
      <c r="A17" s="35">
        <v>2019</v>
      </c>
      <c r="B17" s="35">
        <v>17282200</v>
      </c>
      <c r="C17" s="1"/>
      <c r="D17" s="1"/>
    </row>
    <row r="18" spans="1:4" x14ac:dyDescent="0.4">
      <c r="A18" s="35">
        <v>2020</v>
      </c>
      <c r="B18" s="35">
        <v>17407600</v>
      </c>
      <c r="C18" s="1"/>
      <c r="D18" s="1"/>
    </row>
    <row r="19" spans="1:4" x14ac:dyDescent="0.4">
      <c r="A19" s="35">
        <v>2021</v>
      </c>
      <c r="B19" s="35">
        <v>17475400</v>
      </c>
      <c r="C19" s="1"/>
      <c r="D19" s="1"/>
    </row>
    <row r="20" spans="1:4" x14ac:dyDescent="0.4">
      <c r="A20" s="35">
        <v>2025</v>
      </c>
      <c r="B20" s="35">
        <v>17870000</v>
      </c>
      <c r="C20" s="1"/>
      <c r="D20" s="1"/>
    </row>
    <row r="21" spans="1:4" x14ac:dyDescent="0.4">
      <c r="A21" s="35">
        <v>2030</v>
      </c>
      <c r="B21" s="35">
        <v>18479500</v>
      </c>
      <c r="C21" s="1"/>
      <c r="D21" s="1"/>
    </row>
    <row r="22" spans="1:4" x14ac:dyDescent="0.4">
      <c r="A22" s="35">
        <v>2040</v>
      </c>
      <c r="B22" s="35">
        <v>19211000</v>
      </c>
      <c r="C22" s="1"/>
      <c r="D22" s="1"/>
    </row>
    <row r="23" spans="1:4" x14ac:dyDescent="0.4">
      <c r="A23" s="35">
        <v>2050</v>
      </c>
      <c r="B23" s="35">
        <v>19628200</v>
      </c>
      <c r="C23" s="1"/>
      <c r="D23" s="1" t="s">
        <v>115</v>
      </c>
    </row>
    <row r="24" spans="1:4" x14ac:dyDescent="0.4">
      <c r="A24" s="35"/>
      <c r="B24" s="35"/>
      <c r="D24" t="s">
        <v>114</v>
      </c>
    </row>
    <row r="25" spans="1:4" x14ac:dyDescent="0.4">
      <c r="A25" s="35"/>
      <c r="B25" s="35"/>
      <c r="D25" t="s">
        <v>113</v>
      </c>
    </row>
    <row r="53" spans="1:1" x14ac:dyDescent="0.4">
      <c r="A53" s="4"/>
    </row>
    <row r="72" spans="1:1" x14ac:dyDescent="0.4">
      <c r="A72" s="4"/>
    </row>
    <row r="73" spans="1:1" x14ac:dyDescent="0.4">
      <c r="A73" s="4"/>
    </row>
    <row r="98" spans="1:1" x14ac:dyDescent="0.4">
      <c r="A98" s="4"/>
    </row>
  </sheetData>
  <phoneticPr fontId="7" type="noConversion"/>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94504-440F-4FDF-AD81-ACA305898B1D}">
  <dimension ref="A1:AB32"/>
  <sheetViews>
    <sheetView tabSelected="1" zoomScale="80" zoomScaleNormal="80" workbookViewId="0">
      <selection activeCell="L77" sqref="L77"/>
    </sheetView>
  </sheetViews>
  <sheetFormatPr defaultRowHeight="14.6" x14ac:dyDescent="0.4"/>
  <sheetData>
    <row r="1" spans="1:28" ht="18.45" x14ac:dyDescent="0.5">
      <c r="A1" s="102" t="s">
        <v>65</v>
      </c>
    </row>
    <row r="3" spans="1:28" x14ac:dyDescent="0.4">
      <c r="A3" t="s">
        <v>143</v>
      </c>
    </row>
    <row r="8" spans="1:28" x14ac:dyDescent="0.4">
      <c r="A8" s="4" t="s">
        <v>63</v>
      </c>
      <c r="G8" s="4" t="s">
        <v>62</v>
      </c>
      <c r="L8" s="4" t="s">
        <v>59</v>
      </c>
      <c r="S8" s="4" t="s">
        <v>66</v>
      </c>
      <c r="T8" s="4"/>
      <c r="U8" s="4"/>
      <c r="V8" s="4" t="s">
        <v>67</v>
      </c>
    </row>
    <row r="10" spans="1:28" x14ac:dyDescent="0.4">
      <c r="A10" t="s">
        <v>14</v>
      </c>
      <c r="B10" t="s">
        <v>27</v>
      </c>
      <c r="G10" t="s">
        <v>14</v>
      </c>
      <c r="H10" t="s">
        <v>27</v>
      </c>
      <c r="L10" s="4" t="s">
        <v>60</v>
      </c>
      <c r="M10" t="s">
        <v>27</v>
      </c>
      <c r="S10" t="s">
        <v>14</v>
      </c>
      <c r="T10" t="s">
        <v>64</v>
      </c>
      <c r="V10" t="s">
        <v>14</v>
      </c>
      <c r="W10" t="s">
        <v>61</v>
      </c>
      <c r="AA10" t="s">
        <v>14</v>
      </c>
      <c r="AB10" t="s">
        <v>61</v>
      </c>
    </row>
    <row r="11" spans="1:28" x14ac:dyDescent="0.4">
      <c r="A11">
        <v>2019</v>
      </c>
      <c r="B11" s="48">
        <v>0.1033127296383034</v>
      </c>
      <c r="G11">
        <v>2019</v>
      </c>
      <c r="H11" s="50">
        <v>7.4999999999999997E-2</v>
      </c>
      <c r="L11">
        <v>2019</v>
      </c>
      <c r="M11" s="49">
        <v>7.0000000000000007E-2</v>
      </c>
      <c r="S11">
        <v>2019</v>
      </c>
      <c r="T11" s="50">
        <v>0.96443665662085665</v>
      </c>
      <c r="V11">
        <v>2019</v>
      </c>
      <c r="W11" s="52">
        <v>3.5563343379143388E-2</v>
      </c>
      <c r="AA11">
        <v>2019</v>
      </c>
      <c r="AB11" s="50">
        <v>3.5563343379143388E-2</v>
      </c>
    </row>
    <row r="12" spans="1:28" x14ac:dyDescent="0.4">
      <c r="A12">
        <v>2020</v>
      </c>
      <c r="B12" s="48">
        <v>9.8265123601353088E-2</v>
      </c>
      <c r="G12">
        <v>2020</v>
      </c>
      <c r="H12" s="52">
        <v>8.0600000000000005E-2</v>
      </c>
      <c r="L12">
        <v>2020</v>
      </c>
      <c r="M12" s="49">
        <v>6.9809090909090918E-2</v>
      </c>
      <c r="S12">
        <v>2020</v>
      </c>
      <c r="T12" s="49">
        <v>0.95570486103922025</v>
      </c>
      <c r="V12">
        <v>2020</v>
      </c>
      <c r="W12" s="52">
        <v>4.4295138960779794E-2</v>
      </c>
      <c r="AA12">
        <v>2020</v>
      </c>
      <c r="AB12" s="50">
        <v>4.4295138960779794E-2</v>
      </c>
    </row>
    <row r="13" spans="1:28" x14ac:dyDescent="0.4">
      <c r="A13">
        <v>2021</v>
      </c>
      <c r="B13" s="48">
        <v>0.11287252233498135</v>
      </c>
      <c r="G13">
        <v>2021</v>
      </c>
      <c r="H13" s="52">
        <v>8.6200000000000013E-2</v>
      </c>
      <c r="L13">
        <v>2021</v>
      </c>
      <c r="M13" s="49">
        <v>6.9618181818181829E-2</v>
      </c>
      <c r="S13">
        <v>2021</v>
      </c>
      <c r="T13" s="49">
        <v>0.9435050919879675</v>
      </c>
      <c r="V13">
        <v>2021</v>
      </c>
      <c r="W13" s="52">
        <v>5.6494908012032448E-2</v>
      </c>
      <c r="AA13">
        <v>2021</v>
      </c>
      <c r="AB13" s="50">
        <v>5.6494908012032448E-2</v>
      </c>
    </row>
    <row r="14" spans="1:28" x14ac:dyDescent="0.4">
      <c r="A14">
        <v>2022</v>
      </c>
      <c r="B14" s="48">
        <v>0.13357031485818374</v>
      </c>
      <c r="G14">
        <v>2022</v>
      </c>
      <c r="H14" s="52">
        <v>9.180000000000002E-2</v>
      </c>
      <c r="L14">
        <v>2022</v>
      </c>
      <c r="M14" s="49">
        <v>6.942727272727274E-2</v>
      </c>
      <c r="S14">
        <v>2022</v>
      </c>
      <c r="T14" s="49">
        <v>0.92493999730631815</v>
      </c>
      <c r="V14">
        <v>2022</v>
      </c>
      <c r="W14" s="52">
        <v>7.5060002693681793E-2</v>
      </c>
      <c r="AA14">
        <v>2022</v>
      </c>
      <c r="AB14" s="50">
        <v>7.5060002693681821E-2</v>
      </c>
    </row>
    <row r="15" spans="1:28" x14ac:dyDescent="0.4">
      <c r="A15">
        <v>2023</v>
      </c>
      <c r="B15" s="48">
        <v>0.13231809315638829</v>
      </c>
      <c r="G15">
        <v>2023</v>
      </c>
      <c r="H15" s="52">
        <v>9.1168875000000024E-2</v>
      </c>
      <c r="L15">
        <v>2023</v>
      </c>
      <c r="M15" s="49">
        <v>6.9236363636363651E-2</v>
      </c>
      <c r="S15">
        <v>2023</v>
      </c>
      <c r="T15" s="49">
        <v>0.90932249764302842</v>
      </c>
      <c r="V15">
        <v>2023</v>
      </c>
      <c r="W15" s="52">
        <v>9.067750235697157E-2</v>
      </c>
      <c r="AA15">
        <v>2023</v>
      </c>
      <c r="AB15" s="51">
        <v>0.08</v>
      </c>
    </row>
    <row r="16" spans="1:28" x14ac:dyDescent="0.4">
      <c r="A16">
        <v>2024</v>
      </c>
      <c r="B16" s="48">
        <v>0.13106587145459278</v>
      </c>
      <c r="G16">
        <v>2024</v>
      </c>
      <c r="H16" s="52">
        <v>9.0537750000000028E-2</v>
      </c>
      <c r="L16">
        <v>2024</v>
      </c>
      <c r="M16" s="49">
        <v>6.9045454545454563E-2</v>
      </c>
      <c r="S16">
        <v>2024</v>
      </c>
      <c r="T16" s="49">
        <v>0.89370499797973868</v>
      </c>
      <c r="V16">
        <v>2024</v>
      </c>
      <c r="W16" s="52">
        <v>0.10629500202026135</v>
      </c>
      <c r="AA16">
        <v>2024</v>
      </c>
      <c r="AB16" s="51">
        <v>0.08</v>
      </c>
    </row>
    <row r="17" spans="1:28" x14ac:dyDescent="0.4">
      <c r="A17">
        <v>2025</v>
      </c>
      <c r="B17" s="48">
        <v>0.12981364975279733</v>
      </c>
      <c r="G17">
        <v>2025</v>
      </c>
      <c r="H17" s="52">
        <v>8.9906625000000032E-2</v>
      </c>
      <c r="L17">
        <v>2025</v>
      </c>
      <c r="M17" s="49">
        <v>6.8854545454545474E-2</v>
      </c>
      <c r="S17">
        <v>2025</v>
      </c>
      <c r="T17" s="49">
        <v>0.87808749831644883</v>
      </c>
      <c r="V17">
        <v>2025</v>
      </c>
      <c r="W17" s="52">
        <v>0.12191250168355112</v>
      </c>
      <c r="AA17">
        <v>2025</v>
      </c>
      <c r="AB17" s="51">
        <v>0.08</v>
      </c>
    </row>
    <row r="18" spans="1:28" x14ac:dyDescent="0.4">
      <c r="A18">
        <v>2026</v>
      </c>
      <c r="B18" s="48">
        <v>0.12856142805100187</v>
      </c>
      <c r="G18">
        <v>2026</v>
      </c>
      <c r="H18" s="52">
        <v>8.9275500000000035E-2</v>
      </c>
      <c r="L18">
        <v>2026</v>
      </c>
      <c r="M18" s="49">
        <v>6.8663636363636385E-2</v>
      </c>
      <c r="S18">
        <v>2026</v>
      </c>
      <c r="T18" s="49">
        <v>0.8624699986531591</v>
      </c>
      <c r="V18">
        <v>2026</v>
      </c>
      <c r="W18" s="52">
        <v>0.1375300013468409</v>
      </c>
      <c r="AA18">
        <v>2026</v>
      </c>
      <c r="AB18" s="51">
        <v>0.08</v>
      </c>
    </row>
    <row r="19" spans="1:28" x14ac:dyDescent="0.4">
      <c r="A19">
        <v>2027</v>
      </c>
      <c r="B19" s="48">
        <v>0.12730920634920639</v>
      </c>
      <c r="G19">
        <v>2027</v>
      </c>
      <c r="H19" s="52">
        <v>8.8644375000000039E-2</v>
      </c>
      <c r="L19">
        <v>2027</v>
      </c>
      <c r="M19" s="49">
        <v>6.8472727272727296E-2</v>
      </c>
      <c r="S19">
        <v>2027</v>
      </c>
      <c r="T19" s="49">
        <v>0.84685249898986936</v>
      </c>
      <c r="V19">
        <v>2027</v>
      </c>
      <c r="W19" s="52">
        <v>0.15314750101013069</v>
      </c>
      <c r="AA19">
        <v>2027</v>
      </c>
      <c r="AB19" s="51">
        <v>0.1</v>
      </c>
    </row>
    <row r="20" spans="1:28" x14ac:dyDescent="0.4">
      <c r="A20">
        <v>2028</v>
      </c>
      <c r="B20" s="48">
        <v>0.12605698464741094</v>
      </c>
      <c r="G20">
        <v>2028</v>
      </c>
      <c r="H20" s="52">
        <v>8.8013250000000043E-2</v>
      </c>
      <c r="L20">
        <v>2028</v>
      </c>
      <c r="M20" s="49">
        <v>6.8281818181818207E-2</v>
      </c>
      <c r="S20">
        <v>2028</v>
      </c>
      <c r="T20" s="49">
        <v>0.83123499932657952</v>
      </c>
      <c r="V20">
        <v>2028</v>
      </c>
      <c r="W20" s="52">
        <v>0.16876500067342048</v>
      </c>
      <c r="AA20">
        <v>2028</v>
      </c>
      <c r="AB20" s="51">
        <v>0.13</v>
      </c>
    </row>
    <row r="21" spans="1:28" x14ac:dyDescent="0.4">
      <c r="A21">
        <v>2029</v>
      </c>
      <c r="B21" s="48">
        <v>0.12480476294561547</v>
      </c>
      <c r="G21">
        <v>2029</v>
      </c>
      <c r="H21" s="52">
        <v>8.7382125000000047E-2</v>
      </c>
      <c r="L21">
        <v>2029</v>
      </c>
      <c r="M21" s="49">
        <v>6.8090909090909119E-2</v>
      </c>
      <c r="S21">
        <v>2029</v>
      </c>
      <c r="T21" s="49">
        <v>0.81561749966328967</v>
      </c>
      <c r="V21">
        <v>2029</v>
      </c>
      <c r="W21" s="52">
        <v>0.18438250033671028</v>
      </c>
      <c r="AA21">
        <v>2029</v>
      </c>
      <c r="AB21" s="51">
        <v>0.15</v>
      </c>
    </row>
    <row r="22" spans="1:28" x14ac:dyDescent="0.4">
      <c r="A22">
        <v>2030</v>
      </c>
      <c r="B22" s="48">
        <v>0.12355254124381998</v>
      </c>
      <c r="G22">
        <v>2030</v>
      </c>
      <c r="H22" s="52">
        <v>8.6751000000000023E-2</v>
      </c>
      <c r="L22">
        <v>2030</v>
      </c>
      <c r="M22" s="49">
        <v>6.7900000000000016E-2</v>
      </c>
      <c r="S22">
        <v>2030</v>
      </c>
      <c r="T22" s="49">
        <v>0.8</v>
      </c>
      <c r="V22">
        <v>2030</v>
      </c>
      <c r="W22" s="52">
        <v>0.2</v>
      </c>
      <c r="AA22">
        <v>2030</v>
      </c>
      <c r="AB22" s="51">
        <v>0.3</v>
      </c>
    </row>
    <row r="23" spans="1:28" x14ac:dyDescent="0.4">
      <c r="A23">
        <v>2031</v>
      </c>
      <c r="B23" s="48">
        <v>0.12261754903981269</v>
      </c>
      <c r="G23">
        <v>2031</v>
      </c>
      <c r="H23" s="52">
        <v>8.5511700000000024E-2</v>
      </c>
      <c r="L23">
        <v>2031</v>
      </c>
      <c r="M23" s="49">
        <v>6.7305000000000018E-2</v>
      </c>
      <c r="S23">
        <v>2031</v>
      </c>
      <c r="T23" s="49">
        <v>0.78</v>
      </c>
      <c r="V23">
        <v>2031</v>
      </c>
      <c r="W23" s="52">
        <v>0.22</v>
      </c>
      <c r="AA23">
        <v>2031</v>
      </c>
      <c r="AB23" s="51">
        <v>0.3</v>
      </c>
    </row>
    <row r="24" spans="1:28" x14ac:dyDescent="0.4">
      <c r="A24">
        <v>2032</v>
      </c>
      <c r="B24" s="48">
        <v>0.12168255683580539</v>
      </c>
      <c r="G24">
        <v>2032</v>
      </c>
      <c r="H24" s="52">
        <v>8.4272400000000025E-2</v>
      </c>
      <c r="L24">
        <v>2032</v>
      </c>
      <c r="M24" s="49">
        <v>6.6710000000000019E-2</v>
      </c>
      <c r="S24">
        <v>2032</v>
      </c>
      <c r="T24" s="49">
        <v>0.76</v>
      </c>
      <c r="V24">
        <v>2032</v>
      </c>
      <c r="W24" s="52">
        <v>0.24</v>
      </c>
      <c r="AA24">
        <v>2032</v>
      </c>
      <c r="AB24" s="51">
        <v>0.3</v>
      </c>
    </row>
    <row r="25" spans="1:28" x14ac:dyDescent="0.4">
      <c r="A25">
        <v>2033</v>
      </c>
      <c r="B25" s="48">
        <v>0.1207475646317981</v>
      </c>
      <c r="G25">
        <v>2033</v>
      </c>
      <c r="H25" s="52">
        <v>8.3033100000000026E-2</v>
      </c>
      <c r="L25">
        <v>2033</v>
      </c>
      <c r="M25" s="49">
        <v>6.6115000000000021E-2</v>
      </c>
      <c r="S25">
        <v>2033</v>
      </c>
      <c r="T25" s="49">
        <v>0.74</v>
      </c>
      <c r="V25">
        <v>2033</v>
      </c>
      <c r="W25" s="52">
        <v>0.26</v>
      </c>
      <c r="AA25">
        <v>2033</v>
      </c>
      <c r="AB25" s="51">
        <v>0.4</v>
      </c>
    </row>
    <row r="26" spans="1:28" x14ac:dyDescent="0.4">
      <c r="A26">
        <v>2034</v>
      </c>
      <c r="B26" s="48">
        <v>0.11981257242779084</v>
      </c>
      <c r="G26">
        <v>2034</v>
      </c>
      <c r="H26" s="52">
        <v>8.1793800000000028E-2</v>
      </c>
      <c r="L26">
        <v>2034</v>
      </c>
      <c r="M26" s="49">
        <v>6.5520000000000023E-2</v>
      </c>
      <c r="S26">
        <v>2034</v>
      </c>
      <c r="T26" s="49">
        <v>0.72</v>
      </c>
      <c r="V26">
        <v>2034</v>
      </c>
      <c r="W26" s="52">
        <v>0.28000000000000003</v>
      </c>
      <c r="AA26">
        <v>2034</v>
      </c>
      <c r="AB26" s="51">
        <v>0.4</v>
      </c>
    </row>
    <row r="27" spans="1:28" x14ac:dyDescent="0.4">
      <c r="A27">
        <v>2035</v>
      </c>
      <c r="B27" s="48">
        <v>0.11887758022378354</v>
      </c>
      <c r="G27">
        <v>2035</v>
      </c>
      <c r="H27" s="52">
        <v>8.0554500000000029E-2</v>
      </c>
      <c r="L27">
        <v>2035</v>
      </c>
      <c r="M27" s="49">
        <v>6.4925000000000024E-2</v>
      </c>
      <c r="S27">
        <v>2035</v>
      </c>
      <c r="T27" s="49">
        <v>0.7</v>
      </c>
      <c r="V27">
        <v>2035</v>
      </c>
      <c r="W27" s="52">
        <v>0.30000000000000004</v>
      </c>
      <c r="AA27">
        <v>2035</v>
      </c>
      <c r="AB27" s="51">
        <v>0.4</v>
      </c>
    </row>
    <row r="28" spans="1:28" x14ac:dyDescent="0.4">
      <c r="A28">
        <v>2036</v>
      </c>
      <c r="B28" s="48">
        <v>0.11794258801977625</v>
      </c>
      <c r="G28">
        <v>2036</v>
      </c>
      <c r="H28" s="52">
        <v>7.931520000000003E-2</v>
      </c>
      <c r="L28">
        <v>2036</v>
      </c>
      <c r="M28" s="49">
        <v>6.4330000000000026E-2</v>
      </c>
      <c r="S28">
        <v>2036</v>
      </c>
      <c r="T28" s="49">
        <v>0.67999999999999994</v>
      </c>
      <c r="V28">
        <v>2036</v>
      </c>
      <c r="W28" s="52">
        <v>0.32000000000000006</v>
      </c>
      <c r="AA28">
        <v>2036</v>
      </c>
      <c r="AB28" s="51">
        <v>0.4</v>
      </c>
    </row>
    <row r="29" spans="1:28" x14ac:dyDescent="0.4">
      <c r="A29">
        <v>2037</v>
      </c>
      <c r="B29" s="48">
        <v>0.11700759581576897</v>
      </c>
      <c r="G29">
        <v>2037</v>
      </c>
      <c r="H29" s="52">
        <v>7.8075900000000031E-2</v>
      </c>
      <c r="L29">
        <v>2037</v>
      </c>
      <c r="M29" s="49">
        <v>6.3735000000000028E-2</v>
      </c>
      <c r="S29">
        <v>2037</v>
      </c>
      <c r="T29" s="49">
        <v>0.65999999999999992</v>
      </c>
      <c r="V29">
        <v>2037</v>
      </c>
      <c r="W29" s="52">
        <v>0.34000000000000008</v>
      </c>
      <c r="AA29">
        <v>2037</v>
      </c>
      <c r="AB29" s="51">
        <v>0.4</v>
      </c>
    </row>
    <row r="30" spans="1:28" x14ac:dyDescent="0.4">
      <c r="A30">
        <v>2038</v>
      </c>
      <c r="B30" s="48">
        <v>0.11607260361176168</v>
      </c>
      <c r="G30">
        <v>2038</v>
      </c>
      <c r="H30" s="52">
        <v>7.6836600000000033E-2</v>
      </c>
      <c r="L30">
        <v>2038</v>
      </c>
      <c r="M30" s="49">
        <v>6.3140000000000029E-2</v>
      </c>
      <c r="S30">
        <v>2038</v>
      </c>
      <c r="T30" s="49">
        <v>0.6399999999999999</v>
      </c>
      <c r="V30">
        <v>2038</v>
      </c>
      <c r="W30" s="52">
        <v>0.3600000000000001</v>
      </c>
      <c r="AA30">
        <v>2038</v>
      </c>
      <c r="AB30" s="51">
        <v>0.4</v>
      </c>
    </row>
    <row r="31" spans="1:28" x14ac:dyDescent="0.4">
      <c r="A31">
        <v>2039</v>
      </c>
      <c r="B31" s="48">
        <v>0.1151376114077544</v>
      </c>
      <c r="G31">
        <v>2039</v>
      </c>
      <c r="H31" s="52">
        <v>7.5597300000000034E-2</v>
      </c>
      <c r="L31">
        <v>2039</v>
      </c>
      <c r="M31" s="49">
        <v>6.2545000000000031E-2</v>
      </c>
      <c r="S31">
        <v>2039</v>
      </c>
      <c r="T31" s="49">
        <v>0.61999999999999988</v>
      </c>
      <c r="V31">
        <v>2039</v>
      </c>
      <c r="W31" s="52">
        <v>0.38000000000000012</v>
      </c>
      <c r="AA31">
        <v>2039</v>
      </c>
      <c r="AB31" s="51">
        <v>0.4</v>
      </c>
    </row>
    <row r="32" spans="1:28" x14ac:dyDescent="0.4">
      <c r="A32">
        <v>2040</v>
      </c>
      <c r="B32" s="48">
        <v>0.11420261920374709</v>
      </c>
      <c r="G32">
        <v>2040</v>
      </c>
      <c r="H32" s="52">
        <v>7.4358000000000007E-2</v>
      </c>
      <c r="L32">
        <v>2040</v>
      </c>
      <c r="M32" s="49">
        <v>6.1950000000000005E-2</v>
      </c>
      <c r="S32">
        <v>2040</v>
      </c>
      <c r="T32" s="49">
        <v>0.6</v>
      </c>
      <c r="V32">
        <v>2040</v>
      </c>
      <c r="W32" s="52">
        <v>0.4</v>
      </c>
      <c r="AA32">
        <v>2040</v>
      </c>
      <c r="AB32" s="51">
        <v>0.4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10</vt:i4>
      </vt:variant>
    </vt:vector>
  </HeadingPairs>
  <TitlesOfParts>
    <vt:vector size="10" baseType="lpstr">
      <vt:lpstr>input TT STED</vt:lpstr>
      <vt:lpstr>initial trips short</vt:lpstr>
      <vt:lpstr>initial trips middleshort</vt:lpstr>
      <vt:lpstr>initial trips middlelong</vt:lpstr>
      <vt:lpstr>initial trips long</vt:lpstr>
      <vt:lpstr>input B</vt:lpstr>
      <vt:lpstr>input B (Octavius)</vt:lpstr>
      <vt:lpstr>distance distr</vt:lpstr>
      <vt:lpstr>draaiknoppen</vt:lpstr>
      <vt:lpstr>var_car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van Tol</dc:creator>
  <cp:lastModifiedBy>thomas</cp:lastModifiedBy>
  <dcterms:created xsi:type="dcterms:W3CDTF">2015-06-05T18:19:34Z</dcterms:created>
  <dcterms:modified xsi:type="dcterms:W3CDTF">2022-08-18T12:59:15Z</dcterms:modified>
</cp:coreProperties>
</file>