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QuanLyDuAnPhanMem\giuaki\"/>
    </mc:Choice>
  </mc:AlternateContent>
  <xr:revisionPtr revIDLastSave="0" documentId="13_ncr:1_{0F0A0C61-40A6-4F13-9AA9-244BF05A062F}" xr6:coauthVersionLast="47" xr6:coauthVersionMax="47" xr10:uidLastSave="{00000000-0000-0000-0000-000000000000}"/>
  <bookViews>
    <workbookView xWindow="-108" yWindow="-108" windowWidth="23256" windowHeight="12576" activeTab="2" xr2:uid="{32F1B94A-D3A2-4F6F-83B8-68AB09DEDB3A}"/>
  </bookViews>
  <sheets>
    <sheet name="WSM PROJECT" sheetId="1" r:id="rId1"/>
    <sheet name="WSM FUNC" sheetId="2" r:id="rId2"/>
    <sheet name="NPV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4" l="1"/>
  <c r="J27" i="4"/>
  <c r="I28" i="4"/>
  <c r="I27" i="4"/>
  <c r="H28" i="4"/>
  <c r="H27" i="4"/>
  <c r="G28" i="4"/>
  <c r="G27" i="4"/>
  <c r="B24" i="4"/>
  <c r="C22" i="4"/>
  <c r="B22" i="4"/>
  <c r="D21" i="4"/>
  <c r="C21" i="4"/>
  <c r="B21" i="4"/>
  <c r="D19" i="4"/>
  <c r="C19" i="4"/>
  <c r="B19" i="4"/>
  <c r="D15" i="4"/>
  <c r="C15" i="4"/>
  <c r="B15" i="4"/>
  <c r="C14" i="4"/>
  <c r="B14" i="4"/>
  <c r="B6" i="4"/>
  <c r="C6" i="4"/>
  <c r="D5" i="4"/>
  <c r="D4" i="4"/>
  <c r="D8" i="2"/>
  <c r="E8" i="2"/>
  <c r="F8" i="2"/>
  <c r="C8" i="2"/>
  <c r="B8" i="2"/>
  <c r="C8" i="1"/>
  <c r="D8" i="1"/>
  <c r="B8" i="1"/>
  <c r="B7" i="4" l="1"/>
  <c r="D6" i="4"/>
</calcChain>
</file>

<file path=xl/sharedStrings.xml><?xml version="1.0" encoding="utf-8"?>
<sst xmlns="http://schemas.openxmlformats.org/spreadsheetml/2006/main" count="49" uniqueCount="42">
  <si>
    <t>MA TRẬN TRỌNG SỐ THEO DỰ ÁN</t>
  </si>
  <si>
    <t>Tiêu chí</t>
  </si>
  <si>
    <t>Trọng số (%)</t>
  </si>
  <si>
    <t>dự án quản lý bán hàng nội thất</t>
  </si>
  <si>
    <t>Hỗ trợ mục tiêu học tập và thực tế</t>
  </si>
  <si>
    <t>Có thể triển khai trong 2 tháng</t>
  </si>
  <si>
    <t>rủi ro thấp về tiến độ và chất lượng</t>
  </si>
  <si>
    <t>dự án quản lý bán thuốc nhà thuốc Minh Châu</t>
  </si>
  <si>
    <t>MA TRẬN TRỌNG SỐ THEO CHỨC NĂNG</t>
  </si>
  <si>
    <t>Trọng số</t>
  </si>
  <si>
    <t>Giao diện thân thiện, dễ sử dụng</t>
  </si>
  <si>
    <t>Tốc độ truy cập nhanh, độ phản hồi cao</t>
  </si>
  <si>
    <t>Đảm bảo an toàn, bảo mật thông tin</t>
  </si>
  <si>
    <t>khả năng mở rộng, dễ bảo trì</t>
  </si>
  <si>
    <t>Mức độ đáp ứng nhu cầu người dùng</t>
  </si>
  <si>
    <t>Quản lý người dùng</t>
  </si>
  <si>
    <t>Quản lý sản phẩm</t>
  </si>
  <si>
    <t>Quản lý đơn hàng</t>
  </si>
  <si>
    <t>Đặt hàng</t>
  </si>
  <si>
    <t>Khả năng thực hiện</t>
  </si>
  <si>
    <t>Khối lượng công việc, quy mô thực hiện</t>
  </si>
  <si>
    <t>Điểm dự án có trọng số</t>
  </si>
  <si>
    <t>chi phí</t>
  </si>
  <si>
    <t>Dự án quản lý nội thất</t>
  </si>
  <si>
    <t>Tháng 1</t>
  </si>
  <si>
    <t>tháng 2</t>
  </si>
  <si>
    <t>Benefit (lợi ích)</t>
  </si>
  <si>
    <t>dòng tiền ròng</t>
  </si>
  <si>
    <t>NPV</t>
  </si>
  <si>
    <t>Tổng</t>
  </si>
  <si>
    <t>Tỉ lệ chiết khấu:</t>
  </si>
  <si>
    <t>Chi phí</t>
  </si>
  <si>
    <t>Hệ số chiết khấu</t>
  </si>
  <si>
    <t>Chi phí chiết khấu</t>
  </si>
  <si>
    <t>Lợi ích</t>
  </si>
  <si>
    <t>Lợi ích chiết khấu</t>
  </si>
  <si>
    <t>Chênh lệch lợi ích - chi phí chiết khấu</t>
  </si>
  <si>
    <t>Lũy kế chênh lệch lợi ích - chi phí</t>
  </si>
  <si>
    <t>ROI</t>
  </si>
  <si>
    <t>Tháng</t>
  </si>
  <si>
    <t>Lũy kế chi phí</t>
  </si>
  <si>
    <t>Lũy kế lợi ích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</si>
</sst>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₫-42A]_-;\-* #,##0.00\ [$₫-42A]_-;_-* &quot;-&quot;??\ [$₫-42A]_-;_-@_-"/>
  </numFmts>
  <fonts count="12" x14ac:knownFonts="1">
    <font>
      <sz val="11"/>
      <color theme="1"/>
      <name val="Aptos Narrow"/>
      <family val="2"/>
      <charset val="163"/>
      <scheme val="minor"/>
    </font>
    <font>
      <sz val="11"/>
      <color theme="1"/>
      <name val="Aptos Narrow"/>
      <family val="2"/>
      <charset val="163"/>
      <scheme val="minor"/>
    </font>
    <font>
      <sz val="13"/>
      <color theme="1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6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rgb="FF383A42"/>
      <name val="Times New Roman"/>
      <family val="1"/>
    </font>
    <font>
      <sz val="13"/>
      <color theme="0"/>
      <name val="Times New Roman"/>
      <family val="1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9" fontId="2" fillId="0" borderId="1" xfId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9" fontId="6" fillId="0" borderId="1" xfId="1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/>
    <xf numFmtId="0" fontId="7" fillId="0" borderId="1" xfId="0" applyFont="1" applyBorder="1" applyAlignment="1">
      <alignment horizontal="center" vertical="center"/>
    </xf>
    <xf numFmtId="0" fontId="7" fillId="0" borderId="0" xfId="0" applyFont="1"/>
    <xf numFmtId="9" fontId="6" fillId="0" borderId="0" xfId="1" applyFont="1" applyAlignment="1"/>
    <xf numFmtId="9" fontId="6" fillId="0" borderId="0" xfId="1" applyFont="1"/>
    <xf numFmtId="0" fontId="9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9" fontId="7" fillId="0" borderId="0" xfId="1" applyFont="1" applyAlignment="1">
      <alignment horizontal="left"/>
    </xf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6" fillId="0" borderId="0" xfId="0" applyFont="1"/>
    <xf numFmtId="0" fontId="9" fillId="0" borderId="4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6" fillId="0" borderId="5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7" fillId="0" borderId="0" xfId="0" applyFont="1" applyFill="1" applyBorder="1" applyAlignment="1">
      <alignment horizontal="left" vertical="center"/>
    </xf>
    <xf numFmtId="9" fontId="7" fillId="0" borderId="0" xfId="1" applyFont="1" applyAlignment="1">
      <alignment horizontal="left" vertical="center"/>
    </xf>
    <xf numFmtId="3" fontId="6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3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9" fontId="7" fillId="0" borderId="1" xfId="1" applyFont="1" applyBorder="1" applyAlignment="1">
      <alignment horizontal="right" vertical="center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vi-VN" sz="1300">
                <a:latin typeface="Times New Roman" panose="02020603050405020304" pitchFamily="18" charset="0"/>
                <a:cs typeface="Times New Roman" panose="02020603050405020304" pitchFamily="18" charset="0"/>
              </a:rPr>
              <a:t>ĐIỂM TRỌNG SỐ THEO DỰ ÁN</a:t>
            </a:r>
            <a:endParaRPr lang="en-US" sz="13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('WSM PROJECT'!$C$2,'WSM PROJECT'!$D$2)</c:f>
              <c:strCache>
                <c:ptCount val="2"/>
                <c:pt idx="0">
                  <c:v>dự án quản lý bán hàng nội thất</c:v>
                </c:pt>
                <c:pt idx="1">
                  <c:v>dự án quản lý bán thuốc nhà thuốc Minh Châu</c:v>
                </c:pt>
              </c:strCache>
            </c:strRef>
          </c:cat>
          <c:val>
            <c:numRef>
              <c:f>('WSM PROJECT'!$C$8,'WSM PROJECT'!$D$8)</c:f>
              <c:numCache>
                <c:formatCode>General</c:formatCode>
                <c:ptCount val="2"/>
                <c:pt idx="0">
                  <c:v>55</c:v>
                </c:pt>
                <c:pt idx="1">
                  <c:v>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B7-4B26-9AE8-CDAE57B05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65346432"/>
        <c:axId val="465335392"/>
      </c:barChart>
      <c:catAx>
        <c:axId val="465346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5335392"/>
        <c:crosses val="autoZero"/>
        <c:auto val="1"/>
        <c:lblAlgn val="ctr"/>
        <c:lblOffset val="100"/>
        <c:noMultiLvlLbl val="0"/>
      </c:catAx>
      <c:valAx>
        <c:axId val="4653353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4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j-lt"/>
                <a:ea typeface="+mn-ea"/>
                <a:cs typeface="+mn-cs"/>
              </a:defRPr>
            </a:pPr>
            <a:r>
              <a:rPr lang="vi-VN" sz="1300">
                <a:latin typeface="+mj-lt"/>
              </a:rPr>
              <a:t>ĐIỂM TRỌNG SỐ THEO DỰ ÁN</a:t>
            </a:r>
            <a:endParaRPr lang="en-US" sz="1300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('WSM FUNC'!$C$2,'WSM FUNC'!$D$2,'WSM FUNC'!$E$2,'WSM FUNC'!$F$2)</c:f>
              <c:strCache>
                <c:ptCount val="4"/>
                <c:pt idx="0">
                  <c:v>Quản lý người dùng</c:v>
                </c:pt>
                <c:pt idx="1">
                  <c:v>Quản lý sản phẩm</c:v>
                </c:pt>
                <c:pt idx="2">
                  <c:v>Quản lý đơn hàng</c:v>
                </c:pt>
                <c:pt idx="3">
                  <c:v>Đặt hàng</c:v>
                </c:pt>
              </c:strCache>
            </c:strRef>
          </c:cat>
          <c:val>
            <c:numRef>
              <c:f>('WSM FUNC'!$C$8,'WSM FUNC'!$D$8,'WSM FUNC'!$E$8,'WSM FUNC'!$F$8)</c:f>
              <c:numCache>
                <c:formatCode>General</c:formatCode>
                <c:ptCount val="4"/>
                <c:pt idx="0">
                  <c:v>79</c:v>
                </c:pt>
                <c:pt idx="1">
                  <c:v>84.5</c:v>
                </c:pt>
                <c:pt idx="2">
                  <c:v>90.25</c:v>
                </c:pt>
                <c:pt idx="3">
                  <c:v>86.75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9-4C35-8C1C-0459AD0F1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030750159"/>
        <c:axId val="2030750639"/>
      </c:barChart>
      <c:catAx>
        <c:axId val="2030750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30750639"/>
        <c:crosses val="autoZero"/>
        <c:auto val="1"/>
        <c:lblAlgn val="ctr"/>
        <c:lblOffset val="100"/>
        <c:noMultiLvlLbl val="0"/>
      </c:catAx>
      <c:valAx>
        <c:axId val="203075063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75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vi-VN"/>
              <a:t>THỜI GIAN HOÀN VỐN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NPV!$I$26</c:f>
              <c:strCache>
                <c:ptCount val="1"/>
                <c:pt idx="0">
                  <c:v>Lũy kế chi phí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0.15052777777777779"/>
                  <c:y val="4.629629629629629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845-4C74-BFD5-D91EDEB6F9A5}"/>
                </c:ext>
              </c:extLst>
            </c:dLbl>
            <c:dLbl>
              <c:idx val="1"/>
              <c:layout>
                <c:manualLayout>
                  <c:x val="1.3361111111111009E-2"/>
                  <c:y val="-4.2437781360066642E-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845-4C74-BFD5-D91EDEB6F9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NPV!$I$27:$I$28</c:f>
              <c:numCache>
                <c:formatCode>#,##0</c:formatCode>
                <c:ptCount val="2"/>
                <c:pt idx="0">
                  <c:v>2851485.1485148515</c:v>
                </c:pt>
                <c:pt idx="1">
                  <c:v>4890500.9312812462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45-4C74-BFD5-D91EDEB6F9A5}"/>
            </c:ext>
          </c:extLst>
        </c:ser>
        <c:ser>
          <c:idx val="2"/>
          <c:order val="1"/>
          <c:tx>
            <c:strRef>
              <c:f>NPV!$J$26</c:f>
              <c:strCache>
                <c:ptCount val="1"/>
                <c:pt idx="0">
                  <c:v>Lũy kế lợi ích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1"/>
              <c:layout>
                <c:manualLayout>
                  <c:x val="3.8361111111111013E-2"/>
                  <c:y val="-2.77777777777778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845-4C74-BFD5-D91EDEB6F9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NPV!$J$27:$J$28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5881776.2939999998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45-4C74-BFD5-D91EDEB6F9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1079552"/>
        <c:axId val="661089152"/>
      </c:lineChart>
      <c:catAx>
        <c:axId val="66107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89152"/>
        <c:crosses val="autoZero"/>
        <c:auto val="1"/>
        <c:lblAlgn val="ctr"/>
        <c:lblOffset val="100"/>
        <c:noMultiLvlLbl val="0"/>
      </c:catAx>
      <c:valAx>
        <c:axId val="66108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7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1173480</xdr:colOff>
      <xdr:row>9</xdr:row>
      <xdr:rowOff>148590</xdr:rowOff>
    </xdr:from>
    <xdr:to>
      <xdr:col>3</xdr:col>
      <xdr:colOff>281940</xdr:colOff>
      <xdr:row>24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0A0FC-33A2-AC9D-BAA4-BCC66C861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2125980</xdr:colOff>
      <xdr:row>9</xdr:row>
      <xdr:rowOff>171450</xdr:rowOff>
    </xdr:from>
    <xdr:to>
      <xdr:col>4</xdr:col>
      <xdr:colOff>662940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2B047-6429-791D-EDDF-9C32B97D8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30</xdr:row>
      <xdr:rowOff>148590</xdr:rowOff>
    </xdr:from>
    <xdr:to>
      <xdr:col>9</xdr:col>
      <xdr:colOff>1074420</xdr:colOff>
      <xdr:row>45</xdr:row>
      <xdr:rowOff>148590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14D4C25-234F-A044-1B47-6B7FF9788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36</xdr:row>
      <xdr:rowOff>99060</xdr:rowOff>
    </xdr:from>
    <xdr:to>
      <xdr:col>8</xdr:col>
      <xdr:colOff>685800</xdr:colOff>
      <xdr:row>37</xdr:row>
      <xdr:rowOff>22860</xdr:rowOff>
    </xdr:to>
    <xdr:sp macro="" textlink="">
      <xdr:nvSpPr>
        <xdr:cNvPr id="11" name="Flowchart: Connector 10">
          <a:extLst>
            <a:ext uri="{FF2B5EF4-FFF2-40B4-BE49-F238E27FC236}">
              <a16:creationId xmlns:a16="http://schemas.microsoft.com/office/drawing/2014/main" id="{559547AB-58CD-CBBD-7396-4F5A9DA71B92}"/>
            </a:ext>
          </a:extLst>
        </xdr:cNvPr>
        <xdr:cNvSpPr/>
      </xdr:nvSpPr>
      <xdr:spPr>
        <a:xfrm>
          <a:off x="10195560" y="8244840"/>
          <a:ext cx="114300" cy="106680"/>
        </a:xfrm>
        <a:prstGeom prst="flowChartConnecto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6C352-5986-481E-B6B4-306D6BFAD2AC}">
  <dimension ref="A1:E36"/>
  <sheetViews>
    <sheetView zoomScale="70" zoomScaleNormal="70" workbookViewId="0">
      <selection activeCell="F19" sqref="F19"/>
    </sheetView>
  </sheetViews>
  <sheetFormatPr defaultRowHeight="14.4" x14ac:dyDescent="0.3"/>
  <cols>
    <col min="1" max="1" width="35.21875" customWidth="1"/>
    <col min="2" max="2" width="14.5546875" customWidth="1"/>
    <col min="3" max="4" width="30.77734375" customWidth="1"/>
    <col min="5" max="6" width="20.77734375" customWidth="1"/>
  </cols>
  <sheetData>
    <row r="1" spans="1:5" ht="30" customHeight="1" x14ac:dyDescent="0.3">
      <c r="A1" s="27" t="s">
        <v>0</v>
      </c>
      <c r="B1" s="27"/>
      <c r="C1" s="27"/>
      <c r="D1" s="27"/>
      <c r="E1" s="29"/>
    </row>
    <row r="2" spans="1:5" ht="34.799999999999997" x14ac:dyDescent="0.3">
      <c r="A2" s="2" t="s">
        <v>1</v>
      </c>
      <c r="B2" s="2" t="s">
        <v>2</v>
      </c>
      <c r="C2" s="3" t="s">
        <v>3</v>
      </c>
      <c r="D2" s="3" t="s">
        <v>7</v>
      </c>
      <c r="E2" s="29"/>
    </row>
    <row r="3" spans="1:5" ht="34.950000000000003" customHeight="1" x14ac:dyDescent="0.3">
      <c r="A3" s="9" t="s">
        <v>4</v>
      </c>
      <c r="B3" s="4">
        <v>0.25</v>
      </c>
      <c r="C3" s="1">
        <v>80</v>
      </c>
      <c r="D3" s="1">
        <v>80</v>
      </c>
      <c r="E3" s="29"/>
    </row>
    <row r="4" spans="1:5" ht="34.950000000000003" customHeight="1" x14ac:dyDescent="0.3">
      <c r="A4" s="9" t="s">
        <v>19</v>
      </c>
      <c r="B4" s="4">
        <v>0.2</v>
      </c>
      <c r="C4" s="1">
        <v>60</v>
      </c>
      <c r="D4" s="1">
        <v>40</v>
      </c>
      <c r="E4" s="29"/>
    </row>
    <row r="5" spans="1:5" ht="34.950000000000003" customHeight="1" x14ac:dyDescent="0.3">
      <c r="A5" s="9" t="s">
        <v>20</v>
      </c>
      <c r="B5" s="4">
        <v>0.2</v>
      </c>
      <c r="C5" s="1">
        <v>70</v>
      </c>
      <c r="D5" s="1">
        <v>80</v>
      </c>
      <c r="E5" s="29"/>
    </row>
    <row r="6" spans="1:5" ht="34.950000000000003" customHeight="1" x14ac:dyDescent="0.3">
      <c r="A6" s="9" t="s">
        <v>5</v>
      </c>
      <c r="B6" s="4">
        <v>0.15</v>
      </c>
      <c r="C6" s="1">
        <v>60</v>
      </c>
      <c r="D6" s="1">
        <v>50</v>
      </c>
      <c r="E6" s="29"/>
    </row>
    <row r="7" spans="1:5" ht="34.950000000000003" customHeight="1" x14ac:dyDescent="0.3">
      <c r="A7" s="9" t="s">
        <v>6</v>
      </c>
      <c r="B7" s="4">
        <v>0.2</v>
      </c>
      <c r="C7" s="1">
        <v>50</v>
      </c>
      <c r="D7" s="1">
        <v>50</v>
      </c>
      <c r="E7" s="29"/>
    </row>
    <row r="8" spans="1:5" ht="34.950000000000003" customHeight="1" x14ac:dyDescent="0.3">
      <c r="A8" s="10" t="s">
        <v>21</v>
      </c>
      <c r="B8" s="5">
        <f>SUM(B3:B7)</f>
        <v>1</v>
      </c>
      <c r="C8" s="1">
        <f>SUMPRODUCT($B$2:$B$6, C2:C6)</f>
        <v>55</v>
      </c>
      <c r="D8" s="1">
        <f>SUMPRODUCT($B$2:$B$6, D2:D6)</f>
        <v>51.5</v>
      </c>
      <c r="E8" s="29"/>
    </row>
    <row r="9" spans="1:5" x14ac:dyDescent="0.3">
      <c r="A9" s="28"/>
      <c r="B9" s="28"/>
      <c r="C9" s="28"/>
      <c r="D9" s="28"/>
      <c r="E9" s="28"/>
    </row>
    <row r="10" spans="1:5" x14ac:dyDescent="0.3">
      <c r="A10" s="28"/>
      <c r="B10" s="28"/>
      <c r="C10" s="28"/>
      <c r="D10" s="28"/>
      <c r="E10" s="28"/>
    </row>
    <row r="11" spans="1:5" x14ac:dyDescent="0.3">
      <c r="A11" s="28"/>
      <c r="B11" s="28"/>
      <c r="C11" s="28"/>
      <c r="D11" s="28"/>
      <c r="E11" s="28"/>
    </row>
    <row r="12" spans="1:5" x14ac:dyDescent="0.3">
      <c r="A12" s="28"/>
      <c r="B12" s="28"/>
      <c r="C12" s="28"/>
      <c r="D12" s="28"/>
      <c r="E12" s="28"/>
    </row>
    <row r="13" spans="1:5" x14ac:dyDescent="0.3">
      <c r="A13" s="28"/>
      <c r="B13" s="28"/>
      <c r="C13" s="28"/>
      <c r="D13" s="28"/>
      <c r="E13" s="28"/>
    </row>
    <row r="14" spans="1:5" x14ac:dyDescent="0.3">
      <c r="A14" s="28"/>
      <c r="B14" s="28"/>
      <c r="C14" s="28"/>
      <c r="D14" s="28"/>
      <c r="E14" s="28"/>
    </row>
    <row r="15" spans="1:5" x14ac:dyDescent="0.3">
      <c r="A15" s="28"/>
      <c r="B15" s="28"/>
      <c r="C15" s="28"/>
      <c r="D15" s="28"/>
      <c r="E15" s="28"/>
    </row>
    <row r="16" spans="1:5" x14ac:dyDescent="0.3">
      <c r="A16" s="28"/>
      <c r="B16" s="28"/>
      <c r="C16" s="28"/>
      <c r="D16" s="28"/>
      <c r="E16" s="28"/>
    </row>
    <row r="17" spans="1:5" x14ac:dyDescent="0.3">
      <c r="A17" s="28"/>
      <c r="B17" s="28"/>
      <c r="C17" s="28"/>
      <c r="D17" s="28"/>
      <c r="E17" s="28"/>
    </row>
    <row r="18" spans="1:5" x14ac:dyDescent="0.3">
      <c r="A18" s="28"/>
      <c r="B18" s="28"/>
      <c r="C18" s="28"/>
      <c r="D18" s="28"/>
      <c r="E18" s="28"/>
    </row>
    <row r="19" spans="1:5" x14ac:dyDescent="0.3">
      <c r="A19" s="28"/>
      <c r="B19" s="28"/>
      <c r="C19" s="28"/>
      <c r="D19" s="28"/>
      <c r="E19" s="28"/>
    </row>
    <row r="20" spans="1:5" x14ac:dyDescent="0.3">
      <c r="A20" s="28"/>
      <c r="B20" s="28"/>
      <c r="C20" s="28"/>
      <c r="D20" s="28"/>
      <c r="E20" s="28"/>
    </row>
    <row r="21" spans="1:5" x14ac:dyDescent="0.3">
      <c r="A21" s="28"/>
      <c r="B21" s="28"/>
      <c r="C21" s="28"/>
      <c r="D21" s="28"/>
      <c r="E21" s="28"/>
    </row>
    <row r="22" spans="1:5" x14ac:dyDescent="0.3">
      <c r="A22" s="28"/>
      <c r="B22" s="28"/>
      <c r="C22" s="28"/>
      <c r="D22" s="28"/>
      <c r="E22" s="28"/>
    </row>
    <row r="23" spans="1:5" x14ac:dyDescent="0.3">
      <c r="A23" s="28"/>
      <c r="B23" s="28"/>
      <c r="C23" s="28"/>
      <c r="D23" s="28"/>
      <c r="E23" s="28"/>
    </row>
    <row r="24" spans="1:5" x14ac:dyDescent="0.3">
      <c r="A24" s="28"/>
      <c r="B24" s="28"/>
      <c r="C24" s="28"/>
      <c r="D24" s="28"/>
      <c r="E24" s="28"/>
    </row>
    <row r="25" spans="1:5" x14ac:dyDescent="0.3">
      <c r="A25" s="28"/>
      <c r="B25" s="28"/>
      <c r="C25" s="28"/>
      <c r="D25" s="28"/>
      <c r="E25" s="28"/>
    </row>
    <row r="26" spans="1:5" x14ac:dyDescent="0.3">
      <c r="A26" s="28"/>
      <c r="B26" s="28"/>
      <c r="C26" s="28"/>
      <c r="D26" s="28"/>
      <c r="E26" s="28"/>
    </row>
    <row r="29" spans="1:5" ht="25.05" customHeight="1" x14ac:dyDescent="0.3"/>
    <row r="30" spans="1:5" ht="25.05" customHeight="1" x14ac:dyDescent="0.3"/>
    <row r="31" spans="1:5" ht="34.950000000000003" customHeight="1" x14ac:dyDescent="0.3"/>
    <row r="32" spans="1:5" ht="34.950000000000003" customHeight="1" x14ac:dyDescent="0.3"/>
    <row r="33" spans="1:1" ht="34.950000000000003" customHeight="1" x14ac:dyDescent="0.3"/>
    <row r="34" spans="1:1" ht="34.950000000000003" customHeight="1" x14ac:dyDescent="0.3">
      <c r="A34" s="13"/>
    </row>
    <row r="35" spans="1:1" ht="34.950000000000003" customHeight="1" x14ac:dyDescent="0.3"/>
    <row r="36" spans="1:1" ht="30" customHeight="1" x14ac:dyDescent="0.3"/>
  </sheetData>
  <mergeCells count="3">
    <mergeCell ref="A1:D1"/>
    <mergeCell ref="A9:E26"/>
    <mergeCell ref="E1:E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F627-70FA-4A41-9605-2D33A550DE3C}">
  <dimension ref="A1:G27"/>
  <sheetViews>
    <sheetView zoomScale="70" zoomScaleNormal="70" workbookViewId="0">
      <selection activeCell="H12" sqref="H12"/>
    </sheetView>
  </sheetViews>
  <sheetFormatPr defaultRowHeight="14.4" x14ac:dyDescent="0.3"/>
  <cols>
    <col min="1" max="1" width="34.44140625" customWidth="1"/>
    <col min="2" max="2" width="12" customWidth="1"/>
    <col min="3" max="6" width="20.77734375" customWidth="1"/>
  </cols>
  <sheetData>
    <row r="1" spans="1:7" ht="30" customHeight="1" x14ac:dyDescent="0.3">
      <c r="A1" s="30" t="s">
        <v>8</v>
      </c>
      <c r="B1" s="30"/>
      <c r="C1" s="30"/>
      <c r="D1" s="30"/>
      <c r="E1" s="30"/>
      <c r="F1" s="30"/>
      <c r="G1" s="28"/>
    </row>
    <row r="2" spans="1:7" ht="25.05" customHeight="1" x14ac:dyDescent="0.3">
      <c r="A2" s="8" t="s">
        <v>1</v>
      </c>
      <c r="B2" s="8" t="s">
        <v>9</v>
      </c>
      <c r="C2" s="8" t="s">
        <v>15</v>
      </c>
      <c r="D2" s="8" t="s">
        <v>16</v>
      </c>
      <c r="E2" s="8" t="s">
        <v>17</v>
      </c>
      <c r="F2" s="8" t="s">
        <v>18</v>
      </c>
      <c r="G2" s="28"/>
    </row>
    <row r="3" spans="1:7" ht="34.950000000000003" customHeight="1" x14ac:dyDescent="0.3">
      <c r="A3" s="7" t="s">
        <v>10</v>
      </c>
      <c r="B3" s="12">
        <v>0.25</v>
      </c>
      <c r="C3" s="14">
        <v>70</v>
      </c>
      <c r="D3" s="8">
        <v>85</v>
      </c>
      <c r="E3" s="8">
        <v>95</v>
      </c>
      <c r="F3" s="8">
        <v>90</v>
      </c>
      <c r="G3" s="28"/>
    </row>
    <row r="4" spans="1:7" ht="34.950000000000003" customHeight="1" x14ac:dyDescent="0.3">
      <c r="A4" s="7" t="s">
        <v>11</v>
      </c>
      <c r="B4" s="12">
        <v>0.15</v>
      </c>
      <c r="C4" s="14">
        <v>80</v>
      </c>
      <c r="D4" s="8">
        <v>85</v>
      </c>
      <c r="E4" s="8">
        <v>90</v>
      </c>
      <c r="F4" s="8">
        <v>85</v>
      </c>
      <c r="G4" s="28"/>
    </row>
    <row r="5" spans="1:7" ht="34.950000000000003" customHeight="1" x14ac:dyDescent="0.3">
      <c r="A5" s="7" t="s">
        <v>12</v>
      </c>
      <c r="B5" s="12">
        <v>0.2</v>
      </c>
      <c r="C5" s="14">
        <v>95</v>
      </c>
      <c r="D5" s="8">
        <v>75</v>
      </c>
      <c r="E5" s="8">
        <v>85</v>
      </c>
      <c r="F5" s="8">
        <v>80</v>
      </c>
      <c r="G5" s="28"/>
    </row>
    <row r="6" spans="1:7" ht="34.950000000000003" customHeight="1" x14ac:dyDescent="0.3">
      <c r="A6" s="7" t="s">
        <v>13</v>
      </c>
      <c r="B6" s="12">
        <v>0.1</v>
      </c>
      <c r="C6" s="14">
        <v>80</v>
      </c>
      <c r="D6" s="8">
        <v>85</v>
      </c>
      <c r="E6" s="8">
        <v>75</v>
      </c>
      <c r="F6" s="8">
        <v>70</v>
      </c>
      <c r="G6" s="28"/>
    </row>
    <row r="7" spans="1:7" ht="34.950000000000003" customHeight="1" x14ac:dyDescent="0.3">
      <c r="A7" s="7" t="s">
        <v>14</v>
      </c>
      <c r="B7" s="12">
        <v>0.3</v>
      </c>
      <c r="C7" s="14">
        <v>75</v>
      </c>
      <c r="D7" s="8">
        <v>90</v>
      </c>
      <c r="E7" s="8">
        <v>95</v>
      </c>
      <c r="F7" s="8">
        <v>95</v>
      </c>
      <c r="G7" s="28"/>
    </row>
    <row r="8" spans="1:7" ht="34.950000000000003" customHeight="1" x14ac:dyDescent="0.3">
      <c r="A8" s="11" t="s">
        <v>21</v>
      </c>
      <c r="B8" s="12">
        <f>SUM(B3:B7)</f>
        <v>1</v>
      </c>
      <c r="C8" s="8">
        <f>SUMPRODUCT($B$3:$B$7, C3:C7)</f>
        <v>79</v>
      </c>
      <c r="D8" s="8">
        <f t="shared" ref="D8:F8" si="0">SUMPRODUCT($B$3:$B$7, D3:D7)</f>
        <v>84.5</v>
      </c>
      <c r="E8" s="8">
        <f t="shared" si="0"/>
        <v>90.25</v>
      </c>
      <c r="F8" s="8">
        <f t="shared" si="0"/>
        <v>86.75</v>
      </c>
      <c r="G8" s="28"/>
    </row>
    <row r="9" spans="1:7" x14ac:dyDescent="0.3">
      <c r="A9" s="31"/>
      <c r="B9" s="31"/>
      <c r="C9" s="31"/>
      <c r="D9" s="31"/>
      <c r="E9" s="31"/>
      <c r="F9" s="31"/>
      <c r="G9" s="28"/>
    </row>
    <row r="10" spans="1:7" x14ac:dyDescent="0.3">
      <c r="A10" s="28"/>
      <c r="B10" s="28"/>
      <c r="C10" s="28"/>
      <c r="D10" s="28"/>
      <c r="E10" s="28"/>
      <c r="F10" s="28"/>
      <c r="G10" s="28"/>
    </row>
    <row r="11" spans="1:7" x14ac:dyDescent="0.3">
      <c r="A11" s="28"/>
      <c r="B11" s="28"/>
      <c r="C11" s="28"/>
      <c r="D11" s="28"/>
      <c r="E11" s="28"/>
      <c r="F11" s="28"/>
      <c r="G11" s="28"/>
    </row>
    <row r="12" spans="1:7" x14ac:dyDescent="0.3">
      <c r="A12" s="28"/>
      <c r="B12" s="28"/>
      <c r="C12" s="28"/>
      <c r="D12" s="28"/>
      <c r="E12" s="28"/>
      <c r="F12" s="28"/>
      <c r="G12" s="28"/>
    </row>
    <row r="13" spans="1:7" x14ac:dyDescent="0.3">
      <c r="A13" s="28"/>
      <c r="B13" s="28"/>
      <c r="C13" s="28"/>
      <c r="D13" s="28"/>
      <c r="E13" s="28"/>
      <c r="F13" s="28"/>
      <c r="G13" s="28"/>
    </row>
    <row r="14" spans="1:7" x14ac:dyDescent="0.3">
      <c r="A14" s="28"/>
      <c r="B14" s="28"/>
      <c r="C14" s="28"/>
      <c r="D14" s="28"/>
      <c r="E14" s="28"/>
      <c r="F14" s="28"/>
      <c r="G14" s="28"/>
    </row>
    <row r="15" spans="1:7" x14ac:dyDescent="0.3">
      <c r="A15" s="28"/>
      <c r="B15" s="28"/>
      <c r="C15" s="28"/>
      <c r="D15" s="28"/>
      <c r="E15" s="28"/>
      <c r="F15" s="28"/>
      <c r="G15" s="28"/>
    </row>
    <row r="16" spans="1:7" x14ac:dyDescent="0.3">
      <c r="A16" s="28"/>
      <c r="B16" s="28"/>
      <c r="C16" s="28"/>
      <c r="D16" s="28"/>
      <c r="E16" s="28"/>
      <c r="F16" s="28"/>
      <c r="G16" s="28"/>
    </row>
    <row r="17" spans="1:7" x14ac:dyDescent="0.3">
      <c r="A17" s="28"/>
      <c r="B17" s="28"/>
      <c r="C17" s="28"/>
      <c r="D17" s="28"/>
      <c r="E17" s="28"/>
      <c r="F17" s="28"/>
      <c r="G17" s="28"/>
    </row>
    <row r="18" spans="1:7" x14ac:dyDescent="0.3">
      <c r="A18" s="28"/>
      <c r="B18" s="28"/>
      <c r="C18" s="28"/>
      <c r="D18" s="28"/>
      <c r="E18" s="28"/>
      <c r="F18" s="28"/>
      <c r="G18" s="28"/>
    </row>
    <row r="19" spans="1:7" x14ac:dyDescent="0.3">
      <c r="A19" s="28"/>
      <c r="B19" s="28"/>
      <c r="C19" s="28"/>
      <c r="D19" s="28"/>
      <c r="E19" s="28"/>
      <c r="F19" s="28"/>
      <c r="G19" s="28"/>
    </row>
    <row r="20" spans="1:7" x14ac:dyDescent="0.3">
      <c r="A20" s="28"/>
      <c r="B20" s="28"/>
      <c r="C20" s="28"/>
      <c r="D20" s="28"/>
      <c r="E20" s="28"/>
      <c r="F20" s="28"/>
      <c r="G20" s="28"/>
    </row>
    <row r="21" spans="1:7" x14ac:dyDescent="0.3">
      <c r="A21" s="28"/>
      <c r="B21" s="28"/>
      <c r="C21" s="28"/>
      <c r="D21" s="28"/>
      <c r="E21" s="28"/>
      <c r="F21" s="28"/>
      <c r="G21" s="28"/>
    </row>
    <row r="22" spans="1:7" x14ac:dyDescent="0.3">
      <c r="A22" s="28"/>
      <c r="B22" s="28"/>
      <c r="C22" s="28"/>
      <c r="D22" s="28"/>
      <c r="E22" s="28"/>
      <c r="F22" s="28"/>
      <c r="G22" s="28"/>
    </row>
    <row r="23" spans="1:7" x14ac:dyDescent="0.3">
      <c r="A23" s="28"/>
      <c r="B23" s="28"/>
      <c r="C23" s="28"/>
      <c r="D23" s="28"/>
      <c r="E23" s="28"/>
      <c r="F23" s="28"/>
      <c r="G23" s="28"/>
    </row>
    <row r="24" spans="1:7" x14ac:dyDescent="0.3">
      <c r="A24" s="28"/>
      <c r="B24" s="28"/>
      <c r="C24" s="28"/>
      <c r="D24" s="28"/>
      <c r="E24" s="28"/>
      <c r="F24" s="28"/>
      <c r="G24" s="28"/>
    </row>
    <row r="25" spans="1:7" x14ac:dyDescent="0.3">
      <c r="A25" s="28"/>
      <c r="B25" s="28"/>
      <c r="C25" s="28"/>
      <c r="D25" s="28"/>
      <c r="E25" s="28"/>
      <c r="F25" s="28"/>
      <c r="G25" s="28"/>
    </row>
    <row r="26" spans="1:7" x14ac:dyDescent="0.3">
      <c r="A26" s="28"/>
      <c r="B26" s="28"/>
      <c r="C26" s="28"/>
      <c r="D26" s="28"/>
      <c r="E26" s="28"/>
      <c r="F26" s="28"/>
      <c r="G26" s="28"/>
    </row>
    <row r="27" spans="1:7" x14ac:dyDescent="0.3">
      <c r="A27" s="28"/>
      <c r="B27" s="28"/>
      <c r="C27" s="28"/>
      <c r="D27" s="28"/>
      <c r="E27" s="28"/>
      <c r="F27" s="28"/>
      <c r="G27" s="28"/>
    </row>
  </sheetData>
  <mergeCells count="3">
    <mergeCell ref="A1:F1"/>
    <mergeCell ref="A9:F27"/>
    <mergeCell ref="G1:G2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71181-1F3C-43D0-8C38-35F592DE88DC}">
  <dimension ref="A1:J34"/>
  <sheetViews>
    <sheetView tabSelected="1" topLeftCell="B25" zoomScaleNormal="100" workbookViewId="0">
      <selection activeCell="F35" sqref="F35"/>
    </sheetView>
  </sheetViews>
  <sheetFormatPr defaultRowHeight="14.4" x14ac:dyDescent="0.3"/>
  <cols>
    <col min="1" max="1" width="40.33203125" customWidth="1"/>
    <col min="2" max="4" width="13.77734375" customWidth="1"/>
    <col min="5" max="5" width="17.21875" bestFit="1" customWidth="1"/>
    <col min="6" max="6" width="9.88671875" customWidth="1"/>
    <col min="7" max="10" width="15.77734375" customWidth="1"/>
  </cols>
  <sheetData>
    <row r="1" spans="1:7" ht="16.8" x14ac:dyDescent="0.3">
      <c r="A1" s="17" t="s">
        <v>30</v>
      </c>
      <c r="B1" s="22">
        <v>0.01</v>
      </c>
      <c r="C1" s="18"/>
      <c r="D1" s="19"/>
      <c r="E1" s="19"/>
      <c r="F1" s="19"/>
    </row>
    <row r="2" spans="1:7" ht="16.8" x14ac:dyDescent="0.3">
      <c r="A2" s="32"/>
      <c r="B2" s="32"/>
      <c r="C2" s="32"/>
      <c r="D2" s="32"/>
      <c r="E2" s="23"/>
      <c r="F2" s="23"/>
    </row>
    <row r="3" spans="1:7" ht="19.95" customHeight="1" x14ac:dyDescent="0.3">
      <c r="A3" s="20" t="s">
        <v>23</v>
      </c>
      <c r="B3" s="20" t="s">
        <v>24</v>
      </c>
      <c r="C3" s="20" t="s">
        <v>25</v>
      </c>
      <c r="D3" s="20" t="s">
        <v>29</v>
      </c>
      <c r="E3" s="26"/>
      <c r="F3" s="47"/>
      <c r="G3" s="48"/>
    </row>
    <row r="4" spans="1:7" ht="19.95" customHeight="1" x14ac:dyDescent="0.3">
      <c r="A4" s="21" t="s">
        <v>26</v>
      </c>
      <c r="B4" s="33">
        <v>0</v>
      </c>
      <c r="C4" s="33">
        <v>6000000</v>
      </c>
      <c r="D4" s="33">
        <f>SUM(B4:C4)</f>
        <v>6000000</v>
      </c>
      <c r="E4" s="24"/>
      <c r="F4" s="24"/>
    </row>
    <row r="5" spans="1:7" ht="19.95" customHeight="1" x14ac:dyDescent="0.3">
      <c r="A5" s="21" t="s">
        <v>22</v>
      </c>
      <c r="B5" s="33">
        <v>2880000</v>
      </c>
      <c r="C5" s="33">
        <v>2080000</v>
      </c>
      <c r="D5" s="33">
        <f>SUM(B5:C5)</f>
        <v>4960000</v>
      </c>
      <c r="E5" s="24"/>
      <c r="F5" s="24"/>
    </row>
    <row r="6" spans="1:7" ht="19.95" customHeight="1" x14ac:dyDescent="0.3">
      <c r="A6" s="21" t="s">
        <v>27</v>
      </c>
      <c r="B6" s="33">
        <f>B4-B5</f>
        <v>-2880000</v>
      </c>
      <c r="C6" s="33">
        <f>C4-C5</f>
        <v>3920000</v>
      </c>
      <c r="D6" s="33">
        <f>D4-D5</f>
        <v>1040000</v>
      </c>
      <c r="E6" s="24"/>
      <c r="F6" s="24"/>
    </row>
    <row r="7" spans="1:7" ht="19.95" customHeight="1" x14ac:dyDescent="0.3">
      <c r="A7" s="21" t="s">
        <v>28</v>
      </c>
      <c r="B7" s="33">
        <f>NPV(B1,B6:C6)</f>
        <v>991275.36516027839</v>
      </c>
      <c r="C7" s="8"/>
      <c r="D7" s="8"/>
      <c r="E7" s="25"/>
      <c r="F7" s="25"/>
    </row>
    <row r="10" spans="1:7" ht="16.8" x14ac:dyDescent="0.3">
      <c r="A10" s="38" t="s">
        <v>30</v>
      </c>
      <c r="B10" s="39">
        <v>0.01</v>
      </c>
      <c r="C10" s="25"/>
      <c r="D10" s="25"/>
    </row>
    <row r="11" spans="1:7" ht="16.8" x14ac:dyDescent="0.3">
      <c r="A11" s="25"/>
      <c r="B11" s="25"/>
      <c r="C11" s="25"/>
      <c r="D11" s="25"/>
    </row>
    <row r="12" spans="1:7" ht="16.8" x14ac:dyDescent="0.3">
      <c r="A12" s="15"/>
      <c r="B12" s="16">
        <v>1</v>
      </c>
      <c r="C12" s="16">
        <v>2</v>
      </c>
      <c r="D12" s="16" t="s">
        <v>29</v>
      </c>
    </row>
    <row r="13" spans="1:7" ht="19.95" customHeight="1" x14ac:dyDescent="0.3">
      <c r="A13" s="45" t="s">
        <v>31</v>
      </c>
      <c r="B13" s="40">
        <v>2880000</v>
      </c>
      <c r="C13" s="40">
        <v>2080000</v>
      </c>
      <c r="D13" s="41"/>
    </row>
    <row r="14" spans="1:7" ht="19.95" customHeight="1" x14ac:dyDescent="0.3">
      <c r="A14" s="45" t="s">
        <v>32</v>
      </c>
      <c r="B14" s="41">
        <f>1/(1+$B$10)^B12</f>
        <v>0.99009900990099009</v>
      </c>
      <c r="C14" s="41">
        <f>1/(1+$B$10)^C12</f>
        <v>0.98029604940692083</v>
      </c>
      <c r="D14" s="41"/>
    </row>
    <row r="15" spans="1:7" ht="19.95" customHeight="1" x14ac:dyDescent="0.3">
      <c r="A15" s="46" t="s">
        <v>33</v>
      </c>
      <c r="B15" s="42">
        <f>B13*B14</f>
        <v>2851485.1485148515</v>
      </c>
      <c r="C15" s="42">
        <f>C13*C14</f>
        <v>2039015.7827663952</v>
      </c>
      <c r="D15" s="42">
        <f>B15+C15</f>
        <v>4890500.9312812462</v>
      </c>
    </row>
    <row r="16" spans="1:7" ht="19.95" customHeight="1" x14ac:dyDescent="0.3">
      <c r="A16" s="45"/>
      <c r="B16" s="41"/>
      <c r="C16" s="41"/>
      <c r="D16" s="41"/>
    </row>
    <row r="17" spans="1:10" ht="19.95" customHeight="1" x14ac:dyDescent="0.3">
      <c r="A17" s="45" t="s">
        <v>34</v>
      </c>
      <c r="B17" s="41">
        <v>0</v>
      </c>
      <c r="C17" s="40">
        <v>6000000</v>
      </c>
      <c r="D17" s="41"/>
    </row>
    <row r="18" spans="1:10" ht="19.95" customHeight="1" x14ac:dyDescent="0.3">
      <c r="A18" s="45" t="s">
        <v>32</v>
      </c>
      <c r="B18" s="41">
        <v>0.99009901</v>
      </c>
      <c r="C18" s="41">
        <v>0.980296049</v>
      </c>
      <c r="D18" s="41"/>
    </row>
    <row r="19" spans="1:10" ht="19.95" customHeight="1" x14ac:dyDescent="0.3">
      <c r="A19" s="46" t="s">
        <v>35</v>
      </c>
      <c r="B19" s="43">
        <f>B17*B18</f>
        <v>0</v>
      </c>
      <c r="C19" s="42">
        <f>C17*C18</f>
        <v>5881776.2939999998</v>
      </c>
      <c r="D19" s="42">
        <f>B19+C19</f>
        <v>5881776.2939999998</v>
      </c>
    </row>
    <row r="20" spans="1:10" ht="19.95" customHeight="1" x14ac:dyDescent="0.3">
      <c r="A20" s="45"/>
      <c r="B20" s="41"/>
      <c r="C20" s="41"/>
      <c r="D20" s="41"/>
    </row>
    <row r="21" spans="1:10" ht="19.95" customHeight="1" x14ac:dyDescent="0.3">
      <c r="A21" s="45" t="s">
        <v>36</v>
      </c>
      <c r="B21" s="40">
        <f>B19-B15</f>
        <v>-2851485.1485148515</v>
      </c>
      <c r="C21" s="40">
        <f>C19-C15</f>
        <v>3842760.5112336045</v>
      </c>
      <c r="D21" s="42">
        <f>B21+C21</f>
        <v>991275.36271875305</v>
      </c>
    </row>
    <row r="22" spans="1:10" ht="19.95" customHeight="1" x14ac:dyDescent="0.3">
      <c r="A22" s="45" t="s">
        <v>37</v>
      </c>
      <c r="B22" s="40">
        <f>B21</f>
        <v>-2851485.1485148515</v>
      </c>
      <c r="C22" s="40">
        <f>B21+C21</f>
        <v>991275.36271875305</v>
      </c>
      <c r="D22" s="40"/>
    </row>
    <row r="23" spans="1:10" ht="19.95" customHeight="1" x14ac:dyDescent="0.3">
      <c r="A23" s="34"/>
      <c r="B23" s="41"/>
      <c r="C23" s="41"/>
      <c r="D23" s="41"/>
    </row>
    <row r="24" spans="1:10" ht="19.95" customHeight="1" x14ac:dyDescent="0.3">
      <c r="A24" s="46" t="s">
        <v>38</v>
      </c>
      <c r="B24" s="44">
        <f>(D19-D15)/D15</f>
        <v>0.20269403413835002</v>
      </c>
      <c r="C24" s="41"/>
      <c r="D24" s="41"/>
    </row>
    <row r="26" spans="1:10" ht="22.95" customHeight="1" x14ac:dyDescent="0.3">
      <c r="F26" s="49" t="s">
        <v>39</v>
      </c>
      <c r="G26" s="49" t="s">
        <v>33</v>
      </c>
      <c r="H26" s="49" t="s">
        <v>35</v>
      </c>
      <c r="I26" s="49" t="s">
        <v>40</v>
      </c>
      <c r="J26" s="49" t="s">
        <v>41</v>
      </c>
    </row>
    <row r="27" spans="1:10" ht="19.95" customHeight="1" x14ac:dyDescent="0.3">
      <c r="F27" s="35">
        <v>1</v>
      </c>
      <c r="G27" s="36">
        <f>B15</f>
        <v>2851485.1485148515</v>
      </c>
      <c r="H27" s="37">
        <f>B19</f>
        <v>0</v>
      </c>
      <c r="I27" s="36">
        <f>G27</f>
        <v>2851485.1485148515</v>
      </c>
      <c r="J27" s="37">
        <f>H27</f>
        <v>0</v>
      </c>
    </row>
    <row r="28" spans="1:10" ht="19.95" customHeight="1" x14ac:dyDescent="0.3">
      <c r="F28" s="35">
        <v>2</v>
      </c>
      <c r="G28" s="36">
        <f>C15</f>
        <v>2039015.7827663952</v>
      </c>
      <c r="H28" s="36">
        <f>C19</f>
        <v>5881776.2939999998</v>
      </c>
      <c r="I28" s="36">
        <f>I27+G28</f>
        <v>4890500.9312812462</v>
      </c>
      <c r="J28" s="36">
        <f>J27+H28</f>
        <v>5881776.2939999998</v>
      </c>
    </row>
    <row r="34" spans="4:4" x14ac:dyDescent="0.3">
      <c r="D34" s="6"/>
    </row>
  </sheetData>
  <mergeCells count="1">
    <mergeCell ref="A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WSM PROJECT</vt:lpstr>
      <vt:lpstr>WSM FUNC</vt:lpstr>
      <vt:lpstr>NPV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Thái Thông</dc:creator>
  <cp:lastModifiedBy>Thái Thông</cp:lastModifiedBy>
  <dcterms:created xsi:type="dcterms:W3CDTF">2025-10-27T02:53:44Z</dcterms:created>
  <dcterms:modified xsi:type="dcterms:W3CDTF">2025-10-29T16:24:27Z</dcterms:modified>
</cp:coreProperties>
</file>