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csgsystems-my.sharepoint.com/personal/grant_thavarajoo_csgi_com/Documents/Build and Code Projects/E2E Delivery Management - Rebuild/"/>
    </mc:Choice>
  </mc:AlternateContent>
  <xr:revisionPtr revIDLastSave="0" documentId="8_{E44BB67F-1BB4-40A1-AEF3-C8C54B54C706}" xr6:coauthVersionLast="47" xr6:coauthVersionMax="47" xr10:uidLastSave="{00000000-0000-0000-0000-000000000000}"/>
  <bookViews>
    <workbookView xWindow="-120" yWindow="-120" windowWidth="29040" windowHeight="15720" xr2:uid="{7AE372BC-2A7A-4BF3-9F2B-2FA4A6698B90}"/>
  </bookViews>
  <sheets>
    <sheet name="Sheet1" sheetId="1" r:id="rId1"/>
  </sheets>
  <externalReferences>
    <externalReference r:id="rId2"/>
  </externalReferences>
  <definedNames>
    <definedName name="Copyright">[1]Parameters!$A$1</definedName>
    <definedName name="Customer">'[1]Front Sheet'!$B$9</definedName>
    <definedName name="HighlightEffortNoScenario">[1]Parameters!$A$201</definedName>
    <definedName name="HighlightScenarioEffort">[1]Parameters!$A$198</definedName>
    <definedName name="Project">'[1]Front Sheet'!$A$3</definedName>
    <definedName name="ScenarioSelected">[1]Parameters!$A$192</definedName>
    <definedName name="ScenarioTag">[1]Parameters!$A$31:$A$34</definedName>
    <definedName name="SolutionComponent">[1]Parameters!$A$19:$A$27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7" i="1" l="1"/>
  <c r="A266" i="1"/>
  <c r="N265" i="1"/>
  <c r="A265" i="1"/>
  <c r="O264" i="1"/>
  <c r="A264" i="1"/>
  <c r="O263" i="1"/>
  <c r="A263" i="1"/>
  <c r="N262" i="1"/>
  <c r="A262" i="1"/>
  <c r="A261" i="1"/>
  <c r="A260" i="1"/>
  <c r="A259" i="1"/>
  <c r="N258" i="1"/>
  <c r="A258" i="1"/>
  <c r="A257" i="1"/>
  <c r="A256" i="1"/>
  <c r="O255" i="1"/>
  <c r="A255" i="1"/>
  <c r="O254" i="1"/>
  <c r="A254" i="1"/>
  <c r="O252" i="1"/>
  <c r="A252" i="1"/>
  <c r="N251" i="1"/>
  <c r="A251" i="1"/>
  <c r="A250" i="1"/>
  <c r="A249" i="1"/>
  <c r="A248" i="1"/>
  <c r="O247" i="1"/>
  <c r="A247" i="1"/>
  <c r="O246" i="1"/>
  <c r="A246" i="1"/>
  <c r="A245" i="1"/>
  <c r="O244" i="1"/>
  <c r="A244" i="1"/>
  <c r="O243" i="1"/>
  <c r="A243" i="1"/>
  <c r="A242" i="1"/>
  <c r="N241" i="1"/>
  <c r="A241" i="1"/>
  <c r="A240" i="1"/>
  <c r="A239" i="1"/>
  <c r="O238" i="1"/>
  <c r="A238" i="1"/>
  <c r="O237" i="1"/>
  <c r="A237" i="1"/>
  <c r="O235" i="1"/>
  <c r="A235" i="1"/>
  <c r="A234" i="1"/>
  <c r="O233" i="1"/>
  <c r="A233" i="1"/>
  <c r="O232" i="1"/>
  <c r="A232" i="1"/>
  <c r="A231" i="1"/>
  <c r="O230" i="1"/>
  <c r="A230" i="1"/>
  <c r="O229" i="1"/>
  <c r="A229" i="1"/>
  <c r="A228" i="1"/>
  <c r="O227" i="1"/>
  <c r="A227" i="1"/>
  <c r="O226" i="1"/>
  <c r="A226" i="1"/>
  <c r="A225" i="1"/>
  <c r="O224" i="1"/>
  <c r="A224" i="1"/>
  <c r="O223" i="1"/>
  <c r="A223" i="1"/>
  <c r="A222" i="1"/>
  <c r="N221" i="1"/>
  <c r="A221" i="1"/>
  <c r="A220" i="1"/>
  <c r="O219" i="1"/>
  <c r="A219" i="1"/>
  <c r="O218" i="1"/>
  <c r="A218" i="1"/>
  <c r="A217" i="1"/>
  <c r="O216" i="1"/>
  <c r="A216" i="1"/>
  <c r="O215" i="1"/>
  <c r="A215" i="1"/>
  <c r="A214" i="1"/>
  <c r="O213" i="1"/>
  <c r="A213" i="1"/>
  <c r="O212" i="1"/>
  <c r="A212" i="1"/>
  <c r="A211" i="1"/>
  <c r="O210" i="1"/>
  <c r="A210" i="1"/>
  <c r="O209" i="1"/>
  <c r="A209" i="1"/>
  <c r="A208" i="1"/>
  <c r="O207" i="1"/>
  <c r="A207" i="1"/>
  <c r="O206" i="1"/>
  <c r="A206" i="1"/>
  <c r="A205" i="1"/>
  <c r="O204" i="1"/>
  <c r="A204" i="1"/>
  <c r="O203" i="1"/>
  <c r="A203" i="1"/>
  <c r="O201" i="1"/>
  <c r="A201" i="1"/>
  <c r="A200" i="1"/>
  <c r="O199" i="1"/>
  <c r="A199" i="1"/>
  <c r="O198" i="1"/>
  <c r="A198" i="1"/>
  <c r="A197" i="1"/>
  <c r="O196" i="1"/>
  <c r="A196" i="1"/>
  <c r="O195" i="1"/>
  <c r="A195" i="1"/>
  <c r="O193" i="1"/>
  <c r="A193" i="1"/>
  <c r="N192" i="1"/>
  <c r="A192" i="1"/>
  <c r="O191" i="1"/>
  <c r="A191" i="1"/>
  <c r="O190" i="1"/>
  <c r="A190" i="1"/>
  <c r="N189" i="1"/>
  <c r="A189" i="1"/>
  <c r="O188" i="1"/>
  <c r="A188" i="1"/>
  <c r="O187" i="1"/>
  <c r="A187" i="1"/>
  <c r="N186" i="1"/>
  <c r="A186" i="1"/>
  <c r="O185" i="1"/>
  <c r="A185" i="1"/>
  <c r="O184" i="1"/>
  <c r="A184" i="1"/>
  <c r="N183" i="1"/>
  <c r="A183" i="1"/>
  <c r="O182" i="1"/>
  <c r="A182" i="1"/>
  <c r="O181" i="1"/>
  <c r="A181" i="1"/>
  <c r="N180" i="1"/>
  <c r="A180" i="1"/>
  <c r="O179" i="1"/>
  <c r="A179" i="1"/>
  <c r="O178" i="1"/>
  <c r="A178" i="1"/>
  <c r="N177" i="1"/>
  <c r="A177" i="1"/>
  <c r="O176" i="1"/>
  <c r="A176" i="1"/>
  <c r="O175" i="1"/>
  <c r="A175" i="1"/>
  <c r="N174" i="1"/>
  <c r="A174" i="1"/>
  <c r="O173" i="1"/>
  <c r="A173" i="1"/>
  <c r="O172" i="1"/>
  <c r="A172" i="1"/>
  <c r="N171" i="1"/>
  <c r="A171" i="1"/>
  <c r="O170" i="1"/>
  <c r="A170" i="1"/>
  <c r="O169" i="1"/>
  <c r="A169" i="1"/>
  <c r="N168" i="1"/>
  <c r="A168" i="1"/>
  <c r="O167" i="1"/>
  <c r="A167" i="1"/>
  <c r="O166" i="1"/>
  <c r="A166" i="1"/>
  <c r="N165" i="1"/>
  <c r="A165" i="1"/>
  <c r="O164" i="1"/>
  <c r="A164" i="1"/>
  <c r="O163" i="1"/>
  <c r="A163" i="1"/>
  <c r="N162" i="1"/>
  <c r="A162" i="1"/>
  <c r="O161" i="1"/>
  <c r="A161" i="1"/>
  <c r="O160" i="1"/>
  <c r="A160" i="1"/>
  <c r="N159" i="1"/>
  <c r="A159" i="1"/>
  <c r="O158" i="1"/>
  <c r="A158" i="1"/>
  <c r="O157" i="1"/>
  <c r="A157" i="1"/>
  <c r="O155" i="1"/>
  <c r="A155" i="1"/>
  <c r="A154" i="1"/>
  <c r="O153" i="1"/>
  <c r="A153" i="1"/>
  <c r="O152" i="1"/>
  <c r="A152" i="1"/>
  <c r="A151" i="1"/>
  <c r="O150" i="1"/>
  <c r="A150" i="1"/>
  <c r="O149" i="1"/>
  <c r="A149" i="1"/>
  <c r="A148" i="1"/>
  <c r="O147" i="1"/>
  <c r="A147" i="1"/>
  <c r="O146" i="1"/>
  <c r="A146" i="1"/>
  <c r="A145" i="1"/>
  <c r="O144" i="1"/>
  <c r="A144" i="1"/>
  <c r="O143" i="1"/>
  <c r="A143" i="1"/>
  <c r="A142" i="1"/>
  <c r="O141" i="1"/>
  <c r="A141" i="1"/>
  <c r="O140" i="1"/>
  <c r="A140" i="1"/>
  <c r="A139" i="1"/>
  <c r="O138" i="1"/>
  <c r="A138" i="1"/>
  <c r="O137" i="1"/>
  <c r="A137" i="1"/>
  <c r="A136" i="1"/>
  <c r="O135" i="1"/>
  <c r="A135" i="1"/>
  <c r="O134" i="1"/>
  <c r="A134" i="1"/>
  <c r="O132" i="1"/>
  <c r="A132" i="1"/>
  <c r="A131" i="1"/>
  <c r="O130" i="1"/>
  <c r="A130" i="1"/>
  <c r="O129" i="1"/>
  <c r="A129" i="1"/>
  <c r="A128" i="1"/>
  <c r="O127" i="1"/>
  <c r="A127" i="1"/>
  <c r="O126" i="1"/>
  <c r="A126" i="1"/>
  <c r="A125" i="1"/>
  <c r="O124" i="1"/>
  <c r="A124" i="1"/>
  <c r="O123" i="1"/>
  <c r="A123" i="1"/>
  <c r="A122" i="1"/>
  <c r="O121" i="1"/>
  <c r="A121" i="1"/>
  <c r="O120" i="1"/>
  <c r="A120" i="1"/>
  <c r="A119" i="1"/>
  <c r="O118" i="1"/>
  <c r="A118" i="1"/>
  <c r="O117" i="1"/>
  <c r="A117" i="1"/>
  <c r="A116" i="1"/>
  <c r="O115" i="1"/>
  <c r="A115" i="1"/>
  <c r="O114" i="1"/>
  <c r="A114" i="1"/>
  <c r="A113" i="1"/>
  <c r="O112" i="1"/>
  <c r="A112" i="1"/>
  <c r="O111" i="1"/>
  <c r="A111" i="1"/>
  <c r="A110" i="1"/>
  <c r="O109" i="1"/>
  <c r="A109" i="1"/>
  <c r="O108" i="1"/>
  <c r="A108" i="1"/>
  <c r="A107" i="1"/>
  <c r="O106" i="1"/>
  <c r="A106" i="1"/>
  <c r="O105" i="1"/>
  <c r="A105" i="1"/>
  <c r="A104" i="1"/>
  <c r="N103" i="1"/>
  <c r="A103" i="1"/>
  <c r="O102" i="1"/>
  <c r="A102" i="1"/>
  <c r="O101" i="1"/>
  <c r="A101" i="1"/>
  <c r="N100" i="1"/>
  <c r="A100" i="1"/>
  <c r="O99" i="1"/>
  <c r="A99" i="1"/>
  <c r="O98" i="1"/>
  <c r="A98" i="1"/>
  <c r="N97" i="1"/>
  <c r="A97" i="1"/>
  <c r="O96" i="1"/>
  <c r="A96" i="1"/>
  <c r="O95" i="1"/>
  <c r="A95" i="1"/>
  <c r="N94" i="1"/>
  <c r="A94" i="1"/>
  <c r="A93" i="1"/>
  <c r="A92" i="1"/>
  <c r="A91" i="1"/>
  <c r="N90" i="1"/>
  <c r="A90" i="1"/>
  <c r="A89" i="1"/>
  <c r="A88" i="1"/>
  <c r="A87" i="1"/>
  <c r="N86" i="1"/>
  <c r="A86" i="1"/>
  <c r="A85" i="1"/>
  <c r="O84" i="1"/>
  <c r="A84" i="1"/>
  <c r="O83" i="1"/>
  <c r="A83" i="1"/>
  <c r="A82" i="1"/>
  <c r="A81" i="1"/>
  <c r="A80" i="1"/>
  <c r="N79" i="1"/>
  <c r="A79" i="1"/>
  <c r="O78" i="1"/>
  <c r="A78" i="1"/>
  <c r="O77" i="1"/>
  <c r="A77" i="1"/>
  <c r="N76" i="1"/>
  <c r="A76" i="1"/>
  <c r="A75" i="1"/>
  <c r="A74" i="1"/>
  <c r="A73" i="1"/>
  <c r="N72" i="1"/>
  <c r="A72" i="1"/>
  <c r="A71" i="1"/>
  <c r="O70" i="1"/>
  <c r="A70" i="1"/>
  <c r="O69" i="1"/>
  <c r="A69" i="1"/>
  <c r="A68" i="1"/>
  <c r="A67" i="1"/>
  <c r="A66" i="1"/>
  <c r="O65" i="1"/>
  <c r="A65" i="1"/>
  <c r="O64" i="1"/>
  <c r="A64" i="1"/>
  <c r="A63" i="1"/>
  <c r="O62" i="1"/>
  <c r="A62" i="1"/>
  <c r="O61" i="1"/>
  <c r="A61" i="1"/>
  <c r="A60" i="1"/>
  <c r="O59" i="1"/>
  <c r="A59" i="1"/>
  <c r="O58" i="1"/>
  <c r="A58" i="1"/>
  <c r="A57" i="1"/>
  <c r="N56" i="1"/>
  <c r="A56" i="1"/>
  <c r="A55" i="1"/>
  <c r="A54" i="1"/>
  <c r="O53" i="1"/>
  <c r="A53" i="1"/>
  <c r="O52" i="1"/>
  <c r="A52" i="1"/>
  <c r="O50" i="1"/>
  <c r="A50" i="1"/>
  <c r="N49" i="1"/>
  <c r="A49" i="1"/>
  <c r="O48" i="1"/>
  <c r="A48" i="1"/>
  <c r="O47" i="1"/>
  <c r="A47" i="1"/>
  <c r="N46" i="1"/>
  <c r="A46" i="1"/>
  <c r="O45" i="1"/>
  <c r="A45" i="1"/>
  <c r="O44" i="1"/>
  <c r="A44" i="1"/>
  <c r="N43" i="1"/>
  <c r="A43" i="1"/>
  <c r="O42" i="1"/>
  <c r="A42" i="1"/>
  <c r="O41" i="1"/>
  <c r="A41" i="1"/>
  <c r="N40" i="1"/>
  <c r="A40" i="1"/>
  <c r="A39" i="1"/>
  <c r="A38" i="1"/>
  <c r="O37" i="1"/>
  <c r="A37" i="1"/>
  <c r="O36" i="1"/>
  <c r="A36" i="1"/>
  <c r="O34" i="1"/>
  <c r="A34" i="1"/>
  <c r="A33" i="1"/>
  <c r="O32" i="1"/>
  <c r="A32" i="1"/>
  <c r="O31" i="1"/>
  <c r="A31" i="1"/>
  <c r="A30" i="1"/>
  <c r="O29" i="1"/>
  <c r="A29" i="1"/>
  <c r="O28" i="1"/>
  <c r="A28" i="1"/>
  <c r="A27" i="1"/>
  <c r="O26" i="1"/>
  <c r="A26" i="1"/>
  <c r="O25" i="1"/>
  <c r="A25" i="1"/>
  <c r="A24" i="1"/>
  <c r="O23" i="1"/>
  <c r="A23" i="1"/>
  <c r="O22" i="1"/>
  <c r="A22" i="1"/>
  <c r="A21" i="1"/>
  <c r="O20" i="1"/>
  <c r="A20" i="1"/>
  <c r="O19" i="1"/>
  <c r="A19" i="1"/>
  <c r="A18" i="1"/>
  <c r="O17" i="1"/>
  <c r="A17" i="1"/>
  <c r="O16" i="1"/>
  <c r="A16" i="1"/>
  <c r="A15" i="1"/>
  <c r="O14" i="1"/>
  <c r="A14" i="1"/>
  <c r="O13" i="1"/>
  <c r="A13" i="1"/>
  <c r="A12" i="1"/>
  <c r="O11" i="1"/>
  <c r="A11" i="1"/>
  <c r="O10" i="1"/>
  <c r="A10" i="1"/>
  <c r="A9" i="1"/>
  <c r="O8" i="1"/>
  <c r="A8" i="1"/>
  <c r="O7" i="1"/>
  <c r="A7" i="1"/>
  <c r="O5" i="1"/>
  <c r="A5" i="1"/>
  <c r="O4" i="1"/>
  <c r="J4" i="1"/>
  <c r="I4" i="1"/>
  <c r="H4" i="1"/>
  <c r="G4" i="1"/>
  <c r="A3" i="1"/>
  <c r="J2" i="1"/>
  <c r="I2" i="1"/>
  <c r="H2" i="1"/>
  <c r="G2" i="1"/>
  <c r="N249" i="1" s="1"/>
  <c r="A2" i="1"/>
  <c r="O1" i="1"/>
  <c r="N1" i="1"/>
  <c r="M1" i="1"/>
  <c r="L1" i="1"/>
  <c r="K1" i="1"/>
  <c r="J1" i="1"/>
  <c r="I1" i="1"/>
  <c r="H1" i="1"/>
  <c r="G1" i="1"/>
  <c r="F1" i="1"/>
  <c r="E1" i="1"/>
  <c r="D1" i="1"/>
  <c r="C1" i="1"/>
  <c r="N55" i="1" l="1"/>
  <c r="N68" i="1"/>
  <c r="N71" i="1"/>
  <c r="N75" i="1"/>
  <c r="N82" i="1"/>
  <c r="N85" i="1"/>
  <c r="N89" i="1"/>
  <c r="N93" i="1"/>
  <c r="N205" i="1"/>
  <c r="N208" i="1"/>
  <c r="N211" i="1"/>
  <c r="N214" i="1"/>
  <c r="N217" i="1"/>
  <c r="N220" i="1"/>
  <c r="N257" i="1"/>
  <c r="N261" i="1"/>
  <c r="N39" i="1"/>
  <c r="N240" i="1"/>
  <c r="N250" i="1"/>
  <c r="N9" i="1"/>
  <c r="N12" i="1"/>
  <c r="N15" i="1"/>
  <c r="N18" i="1"/>
  <c r="N21" i="1"/>
  <c r="N24" i="1"/>
  <c r="N27" i="1"/>
  <c r="N30" i="1"/>
  <c r="N33" i="1"/>
  <c r="N57" i="1"/>
  <c r="N60" i="1"/>
  <c r="N63" i="1"/>
  <c r="N66" i="1"/>
  <c r="N73" i="1"/>
  <c r="N80" i="1"/>
  <c r="N87" i="1"/>
  <c r="N91" i="1"/>
  <c r="N104" i="1"/>
  <c r="N107" i="1"/>
  <c r="N110" i="1"/>
  <c r="N113" i="1"/>
  <c r="N116" i="1"/>
  <c r="N119" i="1"/>
  <c r="N122" i="1"/>
  <c r="N125" i="1"/>
  <c r="N128" i="1"/>
  <c r="N131" i="1"/>
  <c r="N222" i="1"/>
  <c r="N225" i="1"/>
  <c r="N228" i="1"/>
  <c r="N231" i="1"/>
  <c r="N234" i="1"/>
  <c r="N259" i="1"/>
  <c r="N266" i="1"/>
  <c r="N197" i="1"/>
  <c r="N200" i="1"/>
  <c r="N242" i="1"/>
  <c r="N245" i="1"/>
  <c r="N248" i="1"/>
  <c r="N54" i="1"/>
  <c r="N67" i="1"/>
  <c r="N74" i="1"/>
  <c r="N81" i="1"/>
  <c r="N88" i="1"/>
  <c r="N92" i="1"/>
  <c r="N256" i="1"/>
  <c r="N260" i="1"/>
  <c r="N267" i="1"/>
  <c r="N38" i="1"/>
  <c r="N136" i="1"/>
  <c r="N139" i="1"/>
  <c r="N142" i="1"/>
  <c r="N145" i="1"/>
  <c r="N148" i="1"/>
  <c r="N151" i="1"/>
  <c r="N154" i="1"/>
  <c r="N239" i="1"/>
  <c r="N11" i="1"/>
  <c r="N115" i="1"/>
  <c r="N230" i="1"/>
  <c r="N141" i="1"/>
  <c r="N140" i="1" s="1"/>
  <c r="N70" i="1"/>
  <c r="N69" i="1" s="1"/>
  <c r="N216" i="1"/>
  <c r="N215" i="1" s="1"/>
  <c r="N161" i="1"/>
  <c r="N185" i="1"/>
  <c r="N59" i="1"/>
  <c r="N147" i="1"/>
  <c r="N150" i="1"/>
  <c r="N199" i="1"/>
  <c r="N23" i="1"/>
  <c r="N65" i="1"/>
  <c r="N204" i="1"/>
  <c r="N203" i="1" s="1"/>
  <c r="N247" i="1"/>
  <c r="N246" i="1" s="1"/>
  <c r="N78" i="1"/>
  <c r="N173" i="1"/>
  <c r="N26" i="1"/>
  <c r="N77" i="1"/>
  <c r="N207" i="1"/>
  <c r="N206" i="1" s="1"/>
  <c r="N96" i="1"/>
  <c r="N176" i="1"/>
  <c r="N135" i="1"/>
  <c r="N160" i="1"/>
  <c r="N184" i="1"/>
  <c r="N210" i="1"/>
  <c r="N209" i="1" s="1"/>
  <c r="N37" i="1"/>
  <c r="N36" i="1" s="1"/>
  <c r="N158" i="1"/>
  <c r="N182" i="1"/>
  <c r="N181" i="1" s="1"/>
  <c r="N42" i="1"/>
  <c r="N14" i="1"/>
  <c r="N13" i="1" s="1"/>
  <c r="N118" i="1"/>
  <c r="N117" i="1" s="1"/>
  <c r="N233" i="1"/>
  <c r="N95" i="1"/>
  <c r="N144" i="1"/>
  <c r="N143" i="1" s="1"/>
  <c r="N84" i="1"/>
  <c r="N83" i="1" s="1"/>
  <c r="N219" i="1"/>
  <c r="N218" i="1" s="1"/>
  <c r="N58" i="1"/>
  <c r="N164" i="1"/>
  <c r="N163" i="1" s="1"/>
  <c r="N188" i="1"/>
  <c r="N17" i="1"/>
  <c r="N16" i="1" s="1"/>
  <c r="N121" i="1"/>
  <c r="N146" i="1"/>
  <c r="N264" i="1"/>
  <c r="N263" i="1" s="1"/>
  <c r="N167" i="1"/>
  <c r="N166" i="1" s="1"/>
  <c r="N191" i="1"/>
  <c r="N190" i="1" s="1"/>
  <c r="N48" i="1"/>
  <c r="N47" i="1" s="1"/>
  <c r="N20" i="1"/>
  <c r="N19" i="1" s="1"/>
  <c r="N62" i="1"/>
  <c r="N61" i="1" s="1"/>
  <c r="N64" i="1"/>
  <c r="N170" i="1"/>
  <c r="N169" i="1" s="1"/>
  <c r="N127" i="1"/>
  <c r="N126" i="1" s="1"/>
  <c r="N153" i="1"/>
  <c r="N152" i="1" s="1"/>
  <c r="N198" i="1"/>
  <c r="N106" i="1"/>
  <c r="N105" i="1" s="1"/>
  <c r="N255" i="1"/>
  <c r="N120" i="1"/>
  <c r="N232" i="1"/>
  <c r="N99" i="1"/>
  <c r="N98" i="1" s="1"/>
  <c r="N179" i="1"/>
  <c r="N178" i="1" s="1"/>
  <c r="N8" i="1"/>
  <c r="N7" i="1" s="1"/>
  <c r="N112" i="1"/>
  <c r="N138" i="1"/>
  <c r="N137" i="1" s="1"/>
  <c r="N187" i="1"/>
  <c r="N213" i="1"/>
  <c r="N212" i="1" s="1"/>
  <c r="N45" i="1"/>
  <c r="N44" i="1" s="1"/>
  <c r="N172" i="1"/>
  <c r="N196" i="1"/>
  <c r="N195" i="1" s="1"/>
  <c r="N193" i="1" s="1"/>
  <c r="N254" i="1"/>
  <c r="N252" i="1" s="1"/>
  <c r="N149" i="1"/>
  <c r="N22" i="1"/>
  <c r="N111" i="1"/>
  <c r="N32" i="1"/>
  <c r="N31" i="1" s="1"/>
  <c r="N238" i="1"/>
  <c r="N237" i="1" s="1"/>
  <c r="N10" i="1"/>
  <c r="N102" i="1"/>
  <c r="N101" i="1" s="1"/>
  <c r="N124" i="1"/>
  <c r="N123" i="1" s="1"/>
  <c r="N175" i="1"/>
  <c r="N244" i="1"/>
  <c r="N243" i="1" s="1"/>
  <c r="N235" i="1" s="1"/>
  <c r="N41" i="1"/>
  <c r="N34" i="1" s="1"/>
  <c r="N25" i="1"/>
  <c r="N114" i="1"/>
  <c r="N130" i="1"/>
  <c r="N129" i="1" s="1"/>
  <c r="N157" i="1"/>
  <c r="N155" i="1" s="1"/>
  <c r="N229" i="1"/>
  <c r="N53" i="1"/>
  <c r="N52" i="1" s="1"/>
  <c r="N29" i="1"/>
  <c r="N28" i="1" s="1"/>
  <c r="N5" i="1" s="1"/>
  <c r="N109" i="1"/>
  <c r="N108" i="1" s="1"/>
  <c r="N50" i="1" s="1"/>
  <c r="N134" i="1"/>
  <c r="N132" i="1" s="1"/>
  <c r="N224" i="1"/>
  <c r="N223" i="1" s="1"/>
  <c r="N227" i="1"/>
  <c r="N226" i="1" s="1"/>
  <c r="N201" i="1" s="1"/>
  <c r="N4" i="1" s="1"/>
  <c r="D3" i="1" l="1"/>
  <c r="C26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 Campbell</author>
    <author>tc={AFA61A52-8311-4B3D-9D82-DD8AC39E9078}</author>
    <author>tc={1D63A3D0-E2A3-4E2D-95A3-6C49F89655A6}</author>
    <author>tc={DC332B9F-8FD6-401A-BBCB-B8886B132220}</author>
    <author>tc={A857CC92-906F-4462-B7DF-112F36EE6A6C}</author>
    <author>tc={C851A76C-2936-42BE-A5B9-1B8A881D475A}</author>
    <author>tc={529B26A1-0151-4C01-BCEB-6FC323B9A28C}</author>
    <author>tc={FBB1CCD0-4403-4389-9F8D-B72218A79724}</author>
    <author>tc={D5C013C0-1762-4AF5-B93A-346990FC41C2}</author>
  </authors>
  <commentList>
    <comment ref="C4" authorId="0" shapeId="0" xr:uid="{F7CD8DE8-6F05-4475-A1F0-70BCD395F4D1}">
      <text>
        <r>
          <rPr>
            <sz val="9"/>
            <color indexed="81"/>
            <rFont val="Tahoma"/>
            <family val="2"/>
          </rPr>
          <t xml:space="preserve">Assumptions are often overlooked when making estimates.  Stating assumptions, no matter how obvious they are to the estimator is important as they provide the scope detail describing what is behind the estimate and just as important, what is not.  They should describe the product well enough so that there is little room for interpretation.
</t>
        </r>
      </text>
    </comment>
    <comment ref="C38" authorId="1" shapeId="0" xr:uid="{AFA61A52-8311-4B3D-9D82-DD8AC39E9078}">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39" authorId="2" shapeId="0" xr:uid="{1D63A3D0-E2A3-4E2D-95A3-6C49F89655A6}">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40" authorId="3" shapeId="0" xr:uid="{DC332B9F-8FD6-401A-BBCB-B8886B132220}">
      <text>
        <t>[Threaded comment]
Your version of Excel allows you to read this threaded comment; however, any edits to it will get removed if the file is opened in a newer version of Excel. Learn more: https://go.microsoft.com/fwlink/?linkid=870924
Comment:
    Considering 300+ pricing plans, 15 days of CUT efforts will not be enough.  This should be supported with NCUT.  Also, what is the product wise breakup?
Which all offer types and features be used here?</t>
      </text>
    </comment>
    <comment ref="C54" authorId="4" shapeId="0" xr:uid="{A857CC92-906F-4462-B7DF-112F36EE6A6C}">
      <text>
        <t>[Threaded comment]
Your version of Excel allows you to read this threaded comment; however, any edits to it will get removed if the file is opened in a newer version of Excel. Learn more: https://go.microsoft.com/fwlink/?linkid=870924
Comment:
    Which all currencies?  Which all types of transactions supported in multi-currency?
Can’t the customer type from base solution be used here?  It remains with the customer attributes.</t>
      </text>
    </comment>
    <comment ref="C71" authorId="5" shapeId="0" xr:uid="{C851A76C-2936-42BE-A5B9-1B8A881D475A}">
      <text>
        <t>[Threaded comment]
Your version of Excel allows you to read this threaded comment; however, any edits to it will get removed if the file is opened in a newer version of Excel. Learn more: https://go.microsoft.com/fwlink/?linkid=870924
Comment:
    Having IME in place, do we need to have different mappings?</t>
      </text>
    </comment>
    <comment ref="C80" authorId="6" shapeId="0" xr:uid="{529B26A1-0151-4C01-BCEB-6FC323B9A28C}">
      <text>
        <t>[Threaded comment]
Your version of Excel allows you to read this threaded comment; however, any edits to it will get removed if the file is opened in a newer version of Excel. Learn more: https://go.microsoft.com/fwlink/?linkid=870924
Comment:
    Is ppcp code pack considered here?</t>
      </text>
    </comment>
    <comment ref="C82" authorId="7" shapeId="0" xr:uid="{FBB1CCD0-4403-4389-9F8D-B72218A79724}">
      <text>
        <t>[Threaded comment]
Your version of Excel allows you to read this threaded comment; however, any edits to it will get removed if the file is opened in a newer version of Excel. Learn more: https://go.microsoft.com/fwlink/?linkid=870924
Comment:
    Is ppcp code pack considered here?</t>
      </text>
    </comment>
    <comment ref="C240" authorId="8" shapeId="0" xr:uid="{D5C013C0-1762-4AF5-B93A-346990FC41C2}">
      <text>
        <t>[Threaded comment]
Your version of Excel allows you to read this threaded comment; however, any edits to it will get removed if the file is opened in a newer version of Excel. Learn more: https://go.microsoft.com/fwlink/?linkid=870924
Comment:
    Isn’t cost center customer with services?</t>
      </text>
    </comment>
  </commentList>
</comments>
</file>

<file path=xl/sharedStrings.xml><?xml version="1.0" encoding="utf-8"?>
<sst xmlns="http://schemas.openxmlformats.org/spreadsheetml/2006/main" count="805" uniqueCount="335">
  <si>
    <t>Hidden Row - Do Not Delete</t>
  </si>
  <si>
    <t>CUT</t>
  </si>
  <si>
    <r>
      <t xml:space="preserve">Estimated CUT Effort (Days)
</t>
    </r>
    <r>
      <rPr>
        <b/>
        <u/>
        <sz val="8"/>
        <color theme="1"/>
        <rFont val="Aptos Narrow"/>
        <family val="2"/>
        <scheme val="minor"/>
      </rPr>
      <t>C</t>
    </r>
    <r>
      <rPr>
        <b/>
        <sz val="8"/>
        <color theme="1"/>
        <rFont val="Aptos Narrow"/>
        <family val="2"/>
        <scheme val="minor"/>
      </rPr>
      <t xml:space="preserve">ode and </t>
    </r>
    <r>
      <rPr>
        <b/>
        <u/>
        <sz val="8"/>
        <color theme="1"/>
        <rFont val="Aptos Narrow"/>
        <family val="2"/>
        <scheme val="minor"/>
      </rPr>
      <t>U</t>
    </r>
    <r>
      <rPr>
        <b/>
        <sz val="8"/>
        <color theme="1"/>
        <rFont val="Aptos Narrow"/>
        <family val="2"/>
        <scheme val="minor"/>
      </rPr>
      <t xml:space="preserve">nit </t>
    </r>
    <r>
      <rPr>
        <b/>
        <u/>
        <sz val="8"/>
        <color theme="1"/>
        <rFont val="Aptos Narrow"/>
        <family val="2"/>
        <scheme val="minor"/>
      </rPr>
      <t>T</t>
    </r>
    <r>
      <rPr>
        <b/>
        <sz val="8"/>
        <color theme="1"/>
        <rFont val="Aptos Narrow"/>
        <family val="2"/>
        <scheme val="minor"/>
      </rPr>
      <t>est</t>
    </r>
  </si>
  <si>
    <t>Solution Component</t>
  </si>
  <si>
    <t>TAM Group Type</t>
  </si>
  <si>
    <t>Static Ref No</t>
  </si>
  <si>
    <t>Row Type</t>
  </si>
  <si>
    <t>Total CUT</t>
  </si>
  <si>
    <t>Row No. of Next Group
(DO NOT DELETE)</t>
  </si>
  <si>
    <t>Total CUT Effort (Days):</t>
  </si>
  <si>
    <t>Ref #</t>
  </si>
  <si>
    <t>TM Frameworx Components</t>
  </si>
  <si>
    <t>Details and/or Assumptions</t>
  </si>
  <si>
    <t>Customer Reference</t>
  </si>
  <si>
    <t>DO NOT DELETE</t>
  </si>
  <si>
    <t>DON'T DELETE</t>
  </si>
  <si>
    <t>Market &amp; Sales Domain</t>
  </si>
  <si>
    <t>MAS</t>
  </si>
  <si>
    <t>Campaign &amp; Funnel Management</t>
  </si>
  <si>
    <t>Campaign &amp; Funnel L2</t>
  </si>
  <si>
    <t>Campaign &amp; Funnel L3</t>
  </si>
  <si>
    <t>EC PE</t>
  </si>
  <si>
    <t>A</t>
  </si>
  <si>
    <t>Sales Account Management</t>
  </si>
  <si>
    <t>Sales Account L2</t>
  </si>
  <si>
    <t>Sales Account L3</t>
  </si>
  <si>
    <t>Sales &amp; Marketing Reporting</t>
  </si>
  <si>
    <t>Sales &amp; Marketing Reporting L2</t>
  </si>
  <si>
    <t>Sales &amp; Marketing Reporting L3</t>
  </si>
  <si>
    <t>Sales Aids</t>
  </si>
  <si>
    <t>Sales Aids L2</t>
  </si>
  <si>
    <t>Sales Aids L3</t>
  </si>
  <si>
    <t>D</t>
  </si>
  <si>
    <t>Compensation &amp; Results</t>
  </si>
  <si>
    <t>Compensation &amp; Results L2</t>
  </si>
  <si>
    <t>Compensation &amp; Results L3</t>
  </si>
  <si>
    <t>Channel Sales Management</t>
  </si>
  <si>
    <t>Channel Sales Management L2</t>
  </si>
  <si>
    <t>Channel Sales Management L3</t>
  </si>
  <si>
    <t>Solution Management</t>
  </si>
  <si>
    <t>Solution Management L2</t>
  </si>
  <si>
    <t>Solution Management L3</t>
  </si>
  <si>
    <t>Contract Management</t>
  </si>
  <si>
    <t>Contract Management L2</t>
  </si>
  <si>
    <t>Contract Management L3</t>
  </si>
  <si>
    <t>Sales Portal</t>
  </si>
  <si>
    <t>Sales Portal L2</t>
  </si>
  <si>
    <t>Sales Portal L3</t>
  </si>
  <si>
    <t>Product Domain</t>
  </si>
  <si>
    <t>PRD</t>
  </si>
  <si>
    <t>Product Catalogue Management</t>
  </si>
  <si>
    <t>Product Catalogue L2</t>
  </si>
  <si>
    <t>Bulk loading of offers via CSV file - supported by R&amp;D</t>
  </si>
  <si>
    <t>EI 504469</t>
  </si>
  <si>
    <t>EC CB</t>
  </si>
  <si>
    <t>Product Model</t>
  </si>
  <si>
    <t>4.1 Product Management</t>
  </si>
  <si>
    <t>Product Lifecycle</t>
  </si>
  <si>
    <t>Additional PE/CC changes needed due to updates to Product Model</t>
  </si>
  <si>
    <t>EC CC</t>
  </si>
  <si>
    <t>Product Lifecycle Management</t>
  </si>
  <si>
    <t>Product Lifecycle L2</t>
  </si>
  <si>
    <t>Product Lifecycle L3</t>
  </si>
  <si>
    <t>Product Strategy &amp; Proposition Management</t>
  </si>
  <si>
    <t>Product Strategy &amp; Proposition Management L2</t>
  </si>
  <si>
    <t>Product Strategy &amp; Proposition Management L3</t>
  </si>
  <si>
    <t>Product Performance Management</t>
  </si>
  <si>
    <t>Product Performance Management L2</t>
  </si>
  <si>
    <t>Product Performance Management L3</t>
  </si>
  <si>
    <t>Customer Domain</t>
  </si>
  <si>
    <t>CUS</t>
  </si>
  <si>
    <t>Customer Information Management</t>
  </si>
  <si>
    <t>Customer Information Management L2</t>
  </si>
  <si>
    <t>Customer Information Management L3</t>
  </si>
  <si>
    <t>4.2.1 Customer Information Management</t>
  </si>
  <si>
    <t>Bulk loading of Customer Nodes</t>
  </si>
  <si>
    <t>EI
4.2.2.2 Bulk Loading Tools</t>
  </si>
  <si>
    <t>INT</t>
  </si>
  <si>
    <t>Bulk loading of Hierarchy Changes</t>
  </si>
  <si>
    <t>Bulk loading of Contacts</t>
  </si>
  <si>
    <t>Billing Account Management</t>
  </si>
  <si>
    <t>Billing Account Management L2</t>
  </si>
  <si>
    <t>Billing Account Management L3</t>
  </si>
  <si>
    <t>Case Management</t>
  </si>
  <si>
    <t>Case Management L2</t>
  </si>
  <si>
    <t>Case Management L3</t>
  </si>
  <si>
    <t>Customer Order Management</t>
  </si>
  <si>
    <t>Customer Order Management L2</t>
  </si>
  <si>
    <t>Bulk Service Loading</t>
  </si>
  <si>
    <t>Service Updates</t>
  </si>
  <si>
    <t>Inventory File - Validation</t>
  </si>
  <si>
    <t>Billing Event Management</t>
  </si>
  <si>
    <t>Billing Event Management L2</t>
  </si>
  <si>
    <t>Mediation</t>
  </si>
  <si>
    <t>FlexCab Translator</t>
  </si>
  <si>
    <t>4.2.3.1 Telstra Retail</t>
  </si>
  <si>
    <t>SAP Translator</t>
  </si>
  <si>
    <t>4.2.3.1 SAP</t>
  </si>
  <si>
    <t>Optus Data Feed Translator</t>
  </si>
  <si>
    <t>4.2.3.1 Amdocs (Jarvis) Feed</t>
  </si>
  <si>
    <t>Telstra Wholesale Translator</t>
  </si>
  <si>
    <t>4.2.3.1 Telstra Wholesale</t>
  </si>
  <si>
    <t>GTS Translator</t>
  </si>
  <si>
    <t>4.2.3.1 Other Telco Feeds</t>
  </si>
  <si>
    <t>Input File Verifications + Normalisation Effort</t>
  </si>
  <si>
    <t>4.2.3.2 Event Verifications</t>
  </si>
  <si>
    <t>Charge Calculation &amp; Balance Management</t>
  </si>
  <si>
    <t>Charge Calculation &amp; Balance Management L2</t>
  </si>
  <si>
    <t>Charge Calculation &amp; Balance Management L3</t>
  </si>
  <si>
    <t>4.2.4.1 Rating
4.2.4.2 Split Charging
4.2.4.3 Report Codes</t>
  </si>
  <si>
    <t>Contract Termination Fees</t>
  </si>
  <si>
    <t>Customer specific requirements</t>
  </si>
  <si>
    <t>4.2.5.6 Customer Specific Billing Logic</t>
  </si>
  <si>
    <t>One Off Charge Bulk Loader</t>
  </si>
  <si>
    <t>4.2.4.4 One Off Charges</t>
  </si>
  <si>
    <t>Bill Calculation</t>
  </si>
  <si>
    <t>Bill Calculation L2</t>
  </si>
  <si>
    <t>Account Level Charge Distribution</t>
  </si>
  <si>
    <t>4.2.5.3 Distribution of Account Level Charges to Services</t>
  </si>
  <si>
    <t>Aggregations during billing - Discounts</t>
  </si>
  <si>
    <t>Volume based Charging</t>
  </si>
  <si>
    <t>4.2.5.5 Volume Based Charging</t>
  </si>
  <si>
    <t>Bill Verifications</t>
  </si>
  <si>
    <t>4.2.5.2 Bill Variance Checks</t>
  </si>
  <si>
    <t>Pre Bill Verifications</t>
  </si>
  <si>
    <t>4.2.5.1 Billing Readiness Verification</t>
  </si>
  <si>
    <t>Automatically pay off invoice each month</t>
  </si>
  <si>
    <t>Not in SD</t>
  </si>
  <si>
    <t>Australia Taxation Support</t>
  </si>
  <si>
    <t>4.2.5.8 Tax Calculation</t>
  </si>
  <si>
    <t>Ad-hoc Bill with Selected charges</t>
  </si>
  <si>
    <t>C</t>
  </si>
  <si>
    <t>Selection of bills to be put on hold</t>
  </si>
  <si>
    <t>4.2.5.1.1 Holding Customer Hierarchy from Billing</t>
  </si>
  <si>
    <t>Updates to Processed Charges</t>
  </si>
  <si>
    <t>4.2.5.1.2 Updates to Processed Charges</t>
  </si>
  <si>
    <t>Bill Format &amp; Render</t>
  </si>
  <si>
    <t>Bill Format &amp; Render L2</t>
  </si>
  <si>
    <t>Bill Format &amp; Render L3</t>
  </si>
  <si>
    <t>Transactional Document Production</t>
  </si>
  <si>
    <t>Transactional Document Production L2</t>
  </si>
  <si>
    <t>Transactional Document Production L3</t>
  </si>
  <si>
    <t>Receivables Management</t>
  </si>
  <si>
    <t>Receivables Management L2</t>
  </si>
  <si>
    <t>Adjustments</t>
  </si>
  <si>
    <t>Finance - Support splitting charge across multiple GL</t>
  </si>
  <si>
    <t>Collection Management</t>
  </si>
  <si>
    <t>Collection Management L2</t>
  </si>
  <si>
    <t>Collection Management L3</t>
  </si>
  <si>
    <t>Customer &amp; Network Care</t>
  </si>
  <si>
    <t>Customer &amp; Network Care L2</t>
  </si>
  <si>
    <t>Customer &amp; Network Care L3</t>
  </si>
  <si>
    <t>Billing Inquiry, Dispute &amp; Adjustment Management</t>
  </si>
  <si>
    <t>Billing Inquiry, Dispute &amp; Adjustment Management L2</t>
  </si>
  <si>
    <t>Billing Inquiry, Dispute &amp; Adjustment Management L3</t>
  </si>
  <si>
    <t>Customer Problem Management</t>
  </si>
  <si>
    <t>Customer Problem Management L2</t>
  </si>
  <si>
    <t>Customer Problem Management L3</t>
  </si>
  <si>
    <t>CSR Toolbox</t>
  </si>
  <si>
    <t>CSR Toolbox L2</t>
  </si>
  <si>
    <t>CSR Toolbox L3</t>
  </si>
  <si>
    <t>Customer Self Management</t>
  </si>
  <si>
    <t>Customer Self Management L2</t>
  </si>
  <si>
    <t>Customer Self Management L3</t>
  </si>
  <si>
    <t>Customer Loyalty Management</t>
  </si>
  <si>
    <t>Customer Loyalty Management L2</t>
  </si>
  <si>
    <t>Customer Loyalty Management L3</t>
  </si>
  <si>
    <t>Customer SLA Management</t>
  </si>
  <si>
    <t>Customer SLA Management L2</t>
  </si>
  <si>
    <t>Customer SLA Management L3</t>
  </si>
  <si>
    <t>Customer Insight Management</t>
  </si>
  <si>
    <t>Customer Insight Management L2</t>
  </si>
  <si>
    <t>Customer Insight Management L3</t>
  </si>
  <si>
    <t>Service Domain</t>
  </si>
  <si>
    <t>SER</t>
  </si>
  <si>
    <t>Service Catalogue Management</t>
  </si>
  <si>
    <t>Service Catalogue L2</t>
  </si>
  <si>
    <t>Service Catalogue L3</t>
  </si>
  <si>
    <t>Service Inventory Management</t>
  </si>
  <si>
    <t>Service Inventory Management L2</t>
  </si>
  <si>
    <t>Service Inventory Management L3</t>
  </si>
  <si>
    <t>Service Test Management</t>
  </si>
  <si>
    <t>Service Test Management L2</t>
  </si>
  <si>
    <t>Service Test Management L3</t>
  </si>
  <si>
    <t>Service Order Management</t>
  </si>
  <si>
    <t>Service Order Management L2</t>
  </si>
  <si>
    <t>Service Order Management L3</t>
  </si>
  <si>
    <t>Service Problem Management</t>
  </si>
  <si>
    <t>Service Problem Management L2</t>
  </si>
  <si>
    <t>Service Problem Management L3</t>
  </si>
  <si>
    <t>Service Quality Management</t>
  </si>
  <si>
    <t>Service Quality Management L2</t>
  </si>
  <si>
    <t>Service Quality Management L3</t>
  </si>
  <si>
    <t>Service Performance Management</t>
  </si>
  <si>
    <t>Service Performance Management L2</t>
  </si>
  <si>
    <t>Service Performance Management L3</t>
  </si>
  <si>
    <t>Resource Domain</t>
  </si>
  <si>
    <t>RES</t>
  </si>
  <si>
    <t>Resource Lifecycle Management</t>
  </si>
  <si>
    <t>Resource Lifecycle L2</t>
  </si>
  <si>
    <t>Resource Lifecycle L3</t>
  </si>
  <si>
    <t>Resource Inventory Management</t>
  </si>
  <si>
    <t>Resource Inventory Management L2</t>
  </si>
  <si>
    <t>Resource Inventory Management L3</t>
  </si>
  <si>
    <t>Workforce Management</t>
  </si>
  <si>
    <t>Workforce Management L2</t>
  </si>
  <si>
    <t>Workforce Management L3</t>
  </si>
  <si>
    <t>Location Management</t>
  </si>
  <si>
    <t>Location Management L2</t>
  </si>
  <si>
    <t>Location Management L3</t>
  </si>
  <si>
    <t>Network Number Inventory Management</t>
  </si>
  <si>
    <t>Network Number Inventory Management L2</t>
  </si>
  <si>
    <t>Network Number Inventory Management L3</t>
  </si>
  <si>
    <t>Resource Test Management</t>
  </si>
  <si>
    <t>Resource Test Management L2</t>
  </si>
  <si>
    <t>Resource Test Management L3</t>
  </si>
  <si>
    <t>Resource Process Management (Workflow &amp; Integration)</t>
  </si>
  <si>
    <t>Resource Process Management (Workflow &amp; Integration) L2</t>
  </si>
  <si>
    <t>Resource Process Management (Workflow &amp; Integration) L3</t>
  </si>
  <si>
    <t>Resource Order Management</t>
  </si>
  <si>
    <t>Resource Order Management L2</t>
  </si>
  <si>
    <t>Resource Order Management L3</t>
  </si>
  <si>
    <t>Resource Performance Management</t>
  </si>
  <si>
    <t>Resource Performance Management L2</t>
  </si>
  <si>
    <t>Resource Performance Management L3</t>
  </si>
  <si>
    <t>Resource Domain Management</t>
  </si>
  <si>
    <t>Resource Domain Management L2</t>
  </si>
  <si>
    <t>Resource Domain Management L3</t>
  </si>
  <si>
    <t>Usage Management (Mediation)</t>
  </si>
  <si>
    <t>Usage Management (Mediation) L2</t>
  </si>
  <si>
    <t>Usage Management (Mediation) L3</t>
  </si>
  <si>
    <t>Voucher Management</t>
  </si>
  <si>
    <t>Voucher Management L2</t>
  </si>
  <si>
    <t>Voucher Management L3</t>
  </si>
  <si>
    <t>Supplier-Partner Domain</t>
  </si>
  <si>
    <t>SUP</t>
  </si>
  <si>
    <t>Supplier/Partner Management</t>
  </si>
  <si>
    <t>Supplier/Partner Management L2</t>
  </si>
  <si>
    <t>Supplier/Partner Management L3</t>
  </si>
  <si>
    <t>Wholesale/Interconnect Billing</t>
  </si>
  <si>
    <t>Wholesale/Interconnect Billing L2</t>
  </si>
  <si>
    <t>Wholesale/Interconnect Billing L3</t>
  </si>
  <si>
    <t>Enterprise Domain</t>
  </si>
  <si>
    <t>ENT</t>
  </si>
  <si>
    <t>Supply Chain Management</t>
  </si>
  <si>
    <t>Supply Chain Management L2</t>
  </si>
  <si>
    <t>Supply Chain Management L3</t>
  </si>
  <si>
    <t>Revenue Assurance Management</t>
  </si>
  <si>
    <t>Revenue Assurance Management L2</t>
  </si>
  <si>
    <t>Revenue Assurance Management L3</t>
  </si>
  <si>
    <t>HR Management</t>
  </si>
  <si>
    <t>HR Management L2</t>
  </si>
  <si>
    <t>HR Management L3</t>
  </si>
  <si>
    <t>Financial Management</t>
  </si>
  <si>
    <t>Financial Management L2</t>
  </si>
  <si>
    <t>Financial Management L3</t>
  </si>
  <si>
    <t>Asset Management</t>
  </si>
  <si>
    <t>Asset Management L2</t>
  </si>
  <si>
    <t>Asset Management L3</t>
  </si>
  <si>
    <t>Security Management</t>
  </si>
  <si>
    <t>Security Management L2</t>
  </si>
  <si>
    <t>Multiple Customer Security Groups</t>
  </si>
  <si>
    <t>3 customer Security groups
Need automatic allocation in bulk loader but with abilty to override</t>
  </si>
  <si>
    <t>4.3.1.3 Customer Data Access Restrictions</t>
  </si>
  <si>
    <t>View Auditing Setup</t>
  </si>
  <si>
    <t>Adapt from CT-Bill</t>
  </si>
  <si>
    <t>4.3.1.4.1 View Auditing</t>
  </si>
  <si>
    <t>Sailpoint Integration for User Maintenance</t>
  </si>
  <si>
    <t>Reuse Optus Wholesale integration</t>
  </si>
  <si>
    <t>4.3.1.2 User Maintenance + Interface Table (Sailpoint to Encompass)</t>
  </si>
  <si>
    <t>Knowledge Management</t>
  </si>
  <si>
    <t>Knowledge Management L2</t>
  </si>
  <si>
    <t>Knowldege Management L3</t>
  </si>
  <si>
    <t>Fraud Management</t>
  </si>
  <si>
    <t>Fraud Management L2</t>
  </si>
  <si>
    <t>Fraud Management L3</t>
  </si>
  <si>
    <t>Regulatory &amp; Compliance</t>
  </si>
  <si>
    <t>Regulatory &amp; Compliance L2</t>
  </si>
  <si>
    <t>Regulatory &amp; Complaince L3</t>
  </si>
  <si>
    <t>Administrative Services</t>
  </si>
  <si>
    <t>Administrative Services L2</t>
  </si>
  <si>
    <t>Administrative Services L3</t>
  </si>
  <si>
    <t>Integration Infrastructure Domain</t>
  </si>
  <si>
    <t>Enterprise Application Integration</t>
  </si>
  <si>
    <t>Enterprise Application Integration L2</t>
  </si>
  <si>
    <t>Currency Conversion Load</t>
  </si>
  <si>
    <t>Load currency conversions 
Assume re-use of Digicel Pacific exchange rate loader</t>
  </si>
  <si>
    <t>4.2.6.2 Multi-Currency Support; Interfaces Table - SAP to Encompass</t>
  </si>
  <si>
    <t>Bulk Upload - Customer Nodes</t>
  </si>
  <si>
    <t>Potential re-use from Digicel Pacific</t>
  </si>
  <si>
    <t>Bulk Upload - Services/Product Instances</t>
  </si>
  <si>
    <t>Business Process Management &amp; Workflow</t>
  </si>
  <si>
    <t>Business Process Management &amp; Workflow L2</t>
  </si>
  <si>
    <t>Business Process Management &amp; Workflow L3</t>
  </si>
  <si>
    <t>API Management</t>
  </si>
  <si>
    <t>API Management L2</t>
  </si>
  <si>
    <t>CB TMF Rest API</t>
  </si>
  <si>
    <t>TMF CB Rest API for 
Customer Management (List, Retrieve, Patch, Create)
Service Inventory Management (List, Retrieve, Patch)
Account Management (List, Retrieve)
Party (List, Retrieve, Patch, Create)
Assumption is these APIs are largely OOTB from R&amp;D - note these need to be CB Only APIs and will be Kafka based i.e. so no additional CUT effort needed to get Kafka working</t>
  </si>
  <si>
    <t>EI
4.2.2.1 APIs Based on TMF</t>
  </si>
  <si>
    <t>Kafka Input Queue support</t>
  </si>
  <si>
    <t>Effort to integrate these REST API's to Kafka</t>
  </si>
  <si>
    <t>Fetch Address Details from Geosite</t>
  </si>
  <si>
    <t>Outbound interface to fetch address details given an Address Identifier</t>
  </si>
  <si>
    <t>Interfaces Table (Encompass to Geosite)</t>
  </si>
  <si>
    <t>Kafka Output File Based for SNOW Updates</t>
  </si>
  <si>
    <t>Send Serviec Updates to SNOW when Service is updated directly in CB - rather than from received Kafka request</t>
  </si>
  <si>
    <t>Interfaces Table (Encompass to SNOW)</t>
  </si>
  <si>
    <t>Other Efforts</t>
  </si>
  <si>
    <t>OTH</t>
  </si>
  <si>
    <t>Other Efforts Management</t>
  </si>
  <si>
    <t>Reporting</t>
  </si>
  <si>
    <t>Report to eFRAMs</t>
  </si>
  <si>
    <t>Summary and Detailed information of 
Bill Summary
Bill Detail 
For CT-Bill was around 5 extract files that were required.  Assuming some limited reuse of CT-Bill</t>
  </si>
  <si>
    <t>Interface Table (Encompass to eFRAMS)</t>
  </si>
  <si>
    <t>Report fo FinReporting</t>
  </si>
  <si>
    <t>generate data for Fin Reporting.
Finance team have 2 very imp reports (INT371 and INT372) which are used for posting revenue to SAP. It need to be in same format as today. Other reports will be discussed later with Billing team and Finance team
INT 371 – For Fixed charges in the BOSS system. See headers of report below
- BOSS Code; VarProductCode; Revenue account; Revenue; GSTRev; Bill Month
INT 372 – For variable charges in the BOSS system. See headers of report below. 
- BOSS Code; Bill Type; BOSS Trans+Call type; Account number; BOSS Line Class; ServiceClass; InvoiceNo; Supplier;
Revenue account; Revenue; GSTRev; Cost; ;GSTCost; VarProductCode; Bill Month"
INT064 - Report for Fixed fee charges
IN033 - Summary of Fixed charges of bill
INT035 - Summary of Variable Charge to pay suppliers
INT155 - Service Level details required by Finance Team</t>
  </si>
  <si>
    <t>4.2.6.1 Financial Reporting + Interface Table (Bill Reporting)</t>
  </si>
  <si>
    <t>Invoice Feed to Amdocs</t>
  </si>
  <si>
    <t>Invoice Feed generated for each Account in separate files.
Transfer to destination system based on configuration.</t>
  </si>
  <si>
    <t>4.2.5.7 Invoice Generation + Interfaces Table</t>
  </si>
  <si>
    <t>Data Warehouse Feed</t>
  </si>
  <si>
    <t>Expected to be based on Kafka File based
Potential re-use of CT-Bill DWH solution
TBC - does OW have a DWH feed - if so we could potentially replicate</t>
  </si>
  <si>
    <t>Interfaces table - Encompass to DWH</t>
  </si>
  <si>
    <t>Customer custom Reports</t>
  </si>
  <si>
    <t>Allowance for 50 custom reports</t>
  </si>
  <si>
    <t>Additional 11 Reports from BRS</t>
  </si>
  <si>
    <t>Refer BRS</t>
  </si>
  <si>
    <t>Additional Misc CC related effort</t>
  </si>
  <si>
    <t>Details TBD</t>
  </si>
  <si>
    <t>Migration</t>
  </si>
  <si>
    <t>New entry L2</t>
  </si>
  <si>
    <t>Migration - Transformation</t>
  </si>
  <si>
    <t>Prepare Data 
Validate Data</t>
  </si>
  <si>
    <t>Moved to NonCUT</t>
  </si>
  <si>
    <t>Migration - Reconcilaition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</si>
</sst>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_-;\-* #,##0.0_-;_-* &quot;-&quot;?_-;_-@_-"/>
    <numFmt numFmtId="165" formatCode="#,##0.0_ ;\-#,##0.0\ "/>
  </numFmts>
  <fonts count="13" x14ac:knownFonts="1">
    <font>
      <sz val="11"/>
      <color theme="1"/>
      <name val="Aptos Narrow"/>
      <family val="2"/>
      <scheme val="minor"/>
    </font>
    <font>
      <sz val="8"/>
      <name val="Aptos Narrow"/>
      <family val="2"/>
      <scheme val="minor"/>
    </font>
    <font>
      <b/>
      <sz val="12"/>
      <color theme="1"/>
      <name val="Aptos Narrow"/>
      <family val="2"/>
      <scheme val="minor"/>
    </font>
    <font>
      <b/>
      <sz val="48"/>
      <color theme="9" tint="-0.499984740745262"/>
      <name val="Aptos Narrow"/>
      <family val="2"/>
      <scheme val="minor"/>
    </font>
    <font>
      <b/>
      <sz val="8"/>
      <color theme="1"/>
      <name val="Aptos Narrow"/>
      <family val="2"/>
      <scheme val="minor"/>
    </font>
    <font>
      <b/>
      <u/>
      <sz val="8"/>
      <color theme="1"/>
      <name val="Aptos Narrow"/>
      <family val="2"/>
      <scheme val="minor"/>
    </font>
    <font>
      <sz val="8"/>
      <color theme="1"/>
      <name val="Aptos Narrow"/>
      <family val="2"/>
      <scheme val="minor"/>
    </font>
    <font>
      <sz val="8"/>
      <color theme="0"/>
      <name val="Aptos Narrow"/>
      <family val="2"/>
      <scheme val="minor"/>
    </font>
    <font>
      <sz val="8"/>
      <color rgb="FF0000FF"/>
      <name val="Aptos Narrow"/>
      <family val="2"/>
      <scheme val="minor"/>
    </font>
    <font>
      <b/>
      <sz val="8"/>
      <color theme="0"/>
      <name val="Aptos Narrow"/>
      <family val="2"/>
      <scheme val="minor"/>
    </font>
    <font>
      <sz val="8"/>
      <color rgb="FFEE0000"/>
      <name val="Aptos Narrow"/>
      <family val="2"/>
      <scheme val="minor"/>
    </font>
    <font>
      <strike/>
      <sz val="8"/>
      <color rgb="FF0000FF"/>
      <name val="Aptos Narrow"/>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CDE2F3"/>
        <bgColor indexed="64"/>
      </patternFill>
    </fill>
    <fill>
      <patternFill patternType="solid">
        <fgColor theme="0"/>
        <bgColor indexed="64"/>
      </patternFill>
    </fill>
  </fills>
  <borders count="7">
    <border>
      <left/>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theme="1" tint="0.499984740745262"/>
      </top>
      <bottom style="thin">
        <color theme="1" tint="0.499984740745262"/>
      </bottom>
      <diagonal/>
    </border>
  </borders>
  <cellStyleXfs count="1">
    <xf numFmtId="0" fontId="0" fillId="0" borderId="0"/>
  </cellStyleXfs>
  <cellXfs count="88">
    <xf numFmtId="0" fontId="0" fillId="0" borderId="0" xfId="0"/>
    <xf numFmtId="0" fontId="1" fillId="2" borderId="0" xfId="0" applyFont="1" applyFill="1"/>
    <xf numFmtId="0" fontId="1"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3" borderId="3" xfId="0" applyFont="1" applyFill="1" applyBorder="1" applyAlignment="1">
      <alignment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textRotation="180" wrapText="1"/>
    </xf>
    <xf numFmtId="0" fontId="4"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0" xfId="0" applyFont="1"/>
    <xf numFmtId="0" fontId="4" fillId="3" borderId="3" xfId="0" applyFont="1" applyFill="1" applyBorder="1" applyAlignment="1">
      <alignment horizontal="center" vertical="center"/>
    </xf>
    <xf numFmtId="0" fontId="4" fillId="3" borderId="3" xfId="0" applyFont="1" applyFill="1" applyBorder="1" applyAlignment="1">
      <alignment horizontal="right" vertical="center" wrapText="1"/>
    </xf>
    <xf numFmtId="164" fontId="4" fillId="0" borderId="3" xfId="0" applyNumberFormat="1" applyFont="1" applyBorder="1" applyAlignment="1">
      <alignment horizontal="left" vertical="center" wrapText="1"/>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textRotation="180" wrapText="1"/>
    </xf>
    <xf numFmtId="0" fontId="4" fillId="2" borderId="5" xfId="0" applyFont="1" applyFill="1" applyBorder="1" applyAlignment="1">
      <alignment horizontal="center" vertical="center" wrapText="1"/>
    </xf>
    <xf numFmtId="0" fontId="6" fillId="2" borderId="0" xfId="0" applyFont="1" applyFill="1" applyAlignment="1">
      <alignment horizontal="center" vertical="center"/>
    </xf>
    <xf numFmtId="0" fontId="6" fillId="0" borderId="0" xfId="0" applyFont="1" applyAlignment="1">
      <alignment vertical="center"/>
    </xf>
    <xf numFmtId="0" fontId="4" fillId="3" borderId="3" xfId="0" applyFont="1" applyFill="1" applyBorder="1" applyAlignment="1">
      <alignment horizontal="left" vertical="center"/>
    </xf>
    <xf numFmtId="0" fontId="4" fillId="3" borderId="3" xfId="0" applyFont="1" applyFill="1" applyBorder="1" applyAlignment="1">
      <alignment horizontal="center" vertical="center" wrapText="1"/>
    </xf>
    <xf numFmtId="165" fontId="4" fillId="3" borderId="3" xfId="0" applyNumberFormat="1" applyFont="1" applyFill="1" applyBorder="1" applyAlignment="1">
      <alignment horizontal="center" vertical="center" textRotation="180"/>
    </xf>
    <xf numFmtId="0" fontId="4" fillId="2" borderId="3" xfId="0" applyFont="1" applyFill="1" applyBorder="1" applyAlignment="1">
      <alignment horizontal="center" vertical="center" wrapText="1"/>
    </xf>
    <xf numFmtId="164" fontId="4" fillId="3" borderId="3" xfId="0" applyNumberFormat="1" applyFont="1" applyFill="1" applyBorder="1" applyAlignment="1">
      <alignment horizontal="left" vertical="center" wrapText="1"/>
    </xf>
    <xf numFmtId="0" fontId="4" fillId="0" borderId="0" xfId="0" applyFont="1" applyAlignment="1">
      <alignment horizontal="center" vertical="center"/>
    </xf>
    <xf numFmtId="0" fontId="6" fillId="4" borderId="3" xfId="0" applyFont="1" applyFill="1" applyBorder="1" applyAlignment="1">
      <alignment horizontal="left" vertical="center"/>
    </xf>
    <xf numFmtId="0" fontId="4" fillId="4" borderId="3" xfId="0" applyFont="1" applyFill="1" applyBorder="1" applyAlignment="1" applyProtection="1">
      <alignment horizontal="left" vertical="center" wrapText="1"/>
      <protection locked="0"/>
    </xf>
    <xf numFmtId="0" fontId="6" fillId="4" borderId="3" xfId="0" applyFont="1" applyFill="1" applyBorder="1" applyAlignment="1" applyProtection="1">
      <alignment horizontal="left" vertical="center" wrapText="1"/>
      <protection locked="0"/>
    </xf>
    <xf numFmtId="0" fontId="6" fillId="4" borderId="3"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protection locked="0"/>
    </xf>
    <xf numFmtId="0" fontId="6" fillId="4" borderId="3" xfId="0" applyFont="1" applyFill="1" applyBorder="1" applyAlignment="1">
      <alignment horizontal="center" vertical="center" wrapText="1"/>
    </xf>
    <xf numFmtId="164" fontId="6" fillId="4" borderId="3" xfId="0" applyNumberFormat="1" applyFont="1" applyFill="1" applyBorder="1" applyAlignment="1">
      <alignment vertical="center" wrapText="1"/>
    </xf>
    <xf numFmtId="0" fontId="6" fillId="0" borderId="0" xfId="0" applyFont="1" applyAlignment="1">
      <alignment horizontal="left" vertical="center"/>
    </xf>
    <xf numFmtId="0" fontId="7" fillId="0" borderId="6" xfId="0" applyFont="1" applyBorder="1"/>
    <xf numFmtId="0" fontId="7" fillId="0" borderId="6" xfId="0" applyFont="1" applyBorder="1" applyAlignment="1">
      <alignment wrapText="1"/>
    </xf>
    <xf numFmtId="0" fontId="7" fillId="0" borderId="6" xfId="0" applyFont="1" applyBorder="1" applyAlignment="1">
      <alignment horizontal="center" vertical="center" wrapText="1"/>
    </xf>
    <xf numFmtId="0" fontId="7" fillId="0" borderId="6" xfId="0" applyFont="1" applyBorder="1" applyAlignment="1">
      <alignment horizontal="center"/>
    </xf>
    <xf numFmtId="0" fontId="7" fillId="0" borderId="6" xfId="0" applyFont="1" applyBorder="1" applyAlignment="1">
      <alignment vertical="center" wrapText="1"/>
    </xf>
    <xf numFmtId="0" fontId="7" fillId="2" borderId="0" xfId="0" applyFont="1" applyFill="1" applyAlignment="1">
      <alignment horizontal="center" vertical="center"/>
    </xf>
    <xf numFmtId="0" fontId="7" fillId="0" borderId="0" xfId="0" applyFont="1"/>
    <xf numFmtId="0" fontId="6" fillId="5" borderId="3" xfId="0" applyFont="1" applyFill="1" applyBorder="1" applyAlignment="1">
      <alignment horizontal="left" vertical="top"/>
    </xf>
    <xf numFmtId="0" fontId="6" fillId="5" borderId="3" xfId="0" applyFont="1" applyFill="1" applyBorder="1" applyAlignment="1" applyProtection="1">
      <alignment horizontal="left" vertical="top" wrapText="1"/>
      <protection locked="0"/>
    </xf>
    <xf numFmtId="0" fontId="6" fillId="5" borderId="3" xfId="0" applyFont="1" applyFill="1" applyBorder="1" applyAlignment="1" applyProtection="1">
      <alignment horizontal="center" vertical="top" wrapText="1"/>
      <protection locked="0"/>
    </xf>
    <xf numFmtId="0" fontId="6" fillId="5" borderId="3" xfId="0" applyFont="1" applyFill="1" applyBorder="1" applyAlignment="1" applyProtection="1">
      <alignment horizontal="center" vertical="top"/>
      <protection locked="0"/>
    </xf>
    <xf numFmtId="0" fontId="6" fillId="5" borderId="3" xfId="0" applyFont="1" applyFill="1" applyBorder="1" applyAlignment="1">
      <alignment horizontal="center" vertical="top" wrapText="1"/>
    </xf>
    <xf numFmtId="164" fontId="6" fillId="5" borderId="3" xfId="0" applyNumberFormat="1" applyFont="1" applyFill="1" applyBorder="1" applyAlignment="1">
      <alignment vertical="top" wrapText="1"/>
    </xf>
    <xf numFmtId="0" fontId="6" fillId="0" borderId="0" xfId="0" applyFont="1"/>
    <xf numFmtId="0" fontId="6" fillId="6" borderId="3" xfId="0" applyFont="1" applyFill="1" applyBorder="1" applyAlignment="1">
      <alignment horizontal="left" vertical="top"/>
    </xf>
    <xf numFmtId="0" fontId="6" fillId="6" borderId="3" xfId="0" applyFont="1" applyFill="1" applyBorder="1" applyAlignment="1" applyProtection="1">
      <alignment horizontal="left" vertical="top" wrapText="1"/>
      <protection locked="0"/>
    </xf>
    <xf numFmtId="0" fontId="6" fillId="6" borderId="3" xfId="0" applyFont="1" applyFill="1" applyBorder="1" applyAlignment="1" applyProtection="1">
      <alignment horizontal="center" vertical="top" wrapText="1"/>
      <protection locked="0"/>
    </xf>
    <xf numFmtId="0" fontId="6" fillId="6" borderId="3" xfId="0" applyFont="1" applyFill="1" applyBorder="1" applyAlignment="1" applyProtection="1">
      <alignment horizontal="center" vertical="top"/>
      <protection locked="0"/>
    </xf>
    <xf numFmtId="0" fontId="6" fillId="6" borderId="3" xfId="0" applyFont="1" applyFill="1" applyBorder="1" applyAlignment="1">
      <alignment horizontal="center" vertical="top" wrapText="1"/>
    </xf>
    <xf numFmtId="164" fontId="6" fillId="6" borderId="3" xfId="0" applyNumberFormat="1" applyFont="1" applyFill="1" applyBorder="1" applyAlignment="1">
      <alignment vertical="top" wrapText="1"/>
    </xf>
    <xf numFmtId="0" fontId="6" fillId="0" borderId="3" xfId="0" applyFont="1" applyBorder="1" applyAlignment="1">
      <alignment horizontal="left" vertical="top"/>
    </xf>
    <xf numFmtId="0" fontId="8" fillId="0" borderId="3" xfId="0" applyFont="1" applyBorder="1" applyAlignment="1" applyProtection="1">
      <alignment horizontal="left" vertical="top" wrapText="1"/>
      <protection locked="0"/>
    </xf>
    <xf numFmtId="164" fontId="8" fillId="0" borderId="3" xfId="0" applyNumberFormat="1" applyFont="1" applyBorder="1" applyAlignment="1" applyProtection="1">
      <alignment horizontal="left" vertical="top" wrapText="1"/>
      <protection locked="0"/>
    </xf>
    <xf numFmtId="0" fontId="8" fillId="0" borderId="3" xfId="0" applyFont="1" applyBorder="1" applyAlignment="1" applyProtection="1">
      <alignment horizontal="center" vertical="top" wrapText="1"/>
      <protection locked="0"/>
    </xf>
    <xf numFmtId="0" fontId="8" fillId="0" borderId="3" xfId="0" applyFont="1" applyBorder="1" applyAlignment="1" applyProtection="1">
      <alignment horizontal="center" vertical="top"/>
      <protection locked="0"/>
    </xf>
    <xf numFmtId="0" fontId="6" fillId="0" borderId="3" xfId="0" applyFont="1" applyBorder="1" applyAlignment="1">
      <alignment horizontal="center" vertical="top" wrapText="1"/>
    </xf>
    <xf numFmtId="164" fontId="6" fillId="0" borderId="3" xfId="0" applyNumberFormat="1" applyFont="1" applyBorder="1" applyAlignment="1">
      <alignment vertical="top" wrapText="1"/>
    </xf>
    <xf numFmtId="0" fontId="7" fillId="0" borderId="6" xfId="0" applyFont="1" applyBorder="1" applyAlignment="1">
      <alignment horizontal="left" vertical="center"/>
    </xf>
    <xf numFmtId="0" fontId="9" fillId="0" borderId="6" xfId="0" applyFont="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center" vertical="center"/>
    </xf>
    <xf numFmtId="0" fontId="7" fillId="0" borderId="0" xfId="0" applyFont="1" applyAlignment="1">
      <alignment horizontal="left" vertical="center"/>
    </xf>
    <xf numFmtId="0" fontId="6" fillId="5" borderId="3" xfId="0" applyFont="1" applyFill="1" applyBorder="1" applyAlignment="1" applyProtection="1">
      <alignment vertical="top" wrapText="1"/>
      <protection locked="0"/>
    </xf>
    <xf numFmtId="0" fontId="6" fillId="6" borderId="3" xfId="0" applyFont="1" applyFill="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7" borderId="3" xfId="0" applyFont="1" applyFill="1" applyBorder="1" applyAlignment="1" applyProtection="1">
      <alignment vertical="top" wrapText="1"/>
      <protection locked="0"/>
    </xf>
    <xf numFmtId="0" fontId="10" fillId="0" borderId="3" xfId="0" applyFont="1" applyBorder="1" applyAlignment="1" applyProtection="1">
      <alignment vertical="top" wrapText="1"/>
      <protection locked="0"/>
    </xf>
    <xf numFmtId="0" fontId="8" fillId="2" borderId="3" xfId="0" applyFont="1" applyFill="1" applyBorder="1" applyAlignment="1" applyProtection="1">
      <alignment vertical="top" wrapText="1"/>
      <protection locked="0"/>
    </xf>
    <xf numFmtId="164" fontId="8" fillId="2" borderId="3" xfId="0" applyNumberFormat="1" applyFont="1" applyFill="1" applyBorder="1" applyAlignment="1" applyProtection="1">
      <alignment horizontal="left" vertical="top" wrapText="1"/>
      <protection locked="0"/>
    </xf>
    <xf numFmtId="0" fontId="11" fillId="0" borderId="3" xfId="0" applyFont="1" applyBorder="1" applyAlignment="1" applyProtection="1">
      <alignment vertical="top" wrapText="1"/>
      <protection locked="0"/>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center"/>
    </xf>
    <xf numFmtId="0" fontId="4" fillId="5" borderId="1" xfId="0" applyFont="1" applyFill="1" applyBorder="1"/>
    <xf numFmtId="0" fontId="4" fillId="5" borderId="6" xfId="0" applyFont="1" applyFill="1" applyBorder="1"/>
    <xf numFmtId="0" fontId="4" fillId="5" borderId="6" xfId="0" applyFont="1" applyFill="1" applyBorder="1" applyAlignment="1">
      <alignment wrapText="1"/>
    </xf>
    <xf numFmtId="0" fontId="4" fillId="5" borderId="6" xfId="0" applyFont="1" applyFill="1" applyBorder="1" applyAlignment="1">
      <alignment horizontal="center" vertical="center"/>
    </xf>
    <xf numFmtId="0" fontId="4" fillId="5" borderId="6" xfId="0" applyFont="1" applyFill="1" applyBorder="1" applyAlignment="1">
      <alignment horizontal="center"/>
    </xf>
    <xf numFmtId="0" fontId="4" fillId="5" borderId="2" xfId="0" applyFont="1" applyFill="1" applyBorder="1" applyAlignment="1">
      <alignment horizontal="center" vertical="center"/>
    </xf>
    <xf numFmtId="0" fontId="6" fillId="0" borderId="0" xfId="0" applyFont="1" applyAlignment="1">
      <alignment wrapText="1"/>
    </xf>
    <xf numFmtId="0" fontId="6" fillId="0" borderId="0" xfId="0" applyFont="1" applyAlignment="1">
      <alignment horizontal="center" vertical="center" wrapText="1"/>
    </xf>
    <xf numFmtId="0" fontId="6" fillId="0" borderId="0" xfId="0" applyFont="1" applyAlignment="1">
      <alignment horizontal="center"/>
    </xf>
  </cellXfs>
  <cellStyles count="1">
    <cellStyle name="Normal" xfId="0" builtinId="0"/>
  </cellStyles>
  <dxfs count="3">
    <dxf>
      <fill>
        <patternFill>
          <bgColor rgb="FFFFE6E6"/>
        </patternFill>
      </fill>
    </dxf>
    <dxf>
      <font>
        <color theme="8" tint="0.39994506668294322"/>
      </font>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sgsystems-my.sharepoint.com/personal/grant_thavarajoo_csgi_com/Documents/Build%20and%20Code%20Projects/E2E%20Delivery%20Management%20-%20Rebuild/BoSS%20Proposal_Phase1%20-%20SET%20Testing.xlsm" TargetMode="External"/><Relationship Id="rId1" Type="http://schemas.openxmlformats.org/officeDocument/2006/relationships/externalLinkPath" Target="BoSS%20Proposal_Phase1%20-%20SET%20Test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ont Sheet"/>
      <sheetName val="ECET Review Flow"/>
      <sheetName val="Instructions"/>
      <sheetName val="Assumptions"/>
      <sheetName val="Attributes"/>
      <sheetName val="Detail CUT"/>
      <sheetName val="Detail Non-CUT"/>
      <sheetName val="Agile Top-Down (S1)"/>
      <sheetName val="Agile Top-Down (S2)"/>
      <sheetName val="Agile Top-Down (S3)"/>
      <sheetName val="Agile Top-Down (S4)"/>
      <sheetName val="CUT &amp; Non-CUT Profile"/>
      <sheetName val="Domain_BRKDN"/>
      <sheetName val="TTS"/>
      <sheetName val="TTS_Consolidated"/>
      <sheetName val="TTS_Segregated"/>
      <sheetName val="Proforma"/>
      <sheetName val="Proforma_Segregated"/>
      <sheetName val="ResourceCostValues"/>
      <sheetName val="Expenses"/>
      <sheetName val="Parameters"/>
      <sheetName val="Release Notes"/>
      <sheetName val="Ribbon Screen Tips"/>
    </sheetNames>
    <sheetDataSet>
      <sheetData sheetId="0">
        <row r="3">
          <cell r="A3" t="str">
            <v>BoSS Proposal</v>
          </cell>
        </row>
        <row r="9">
          <cell r="B9" t="str">
            <v>Optus</v>
          </cell>
        </row>
      </sheetData>
      <sheetData sheetId="1"/>
      <sheetData sheetId="2"/>
      <sheetData sheetId="3"/>
      <sheetData sheetId="4">
        <row r="4">
          <cell r="C4" t="str">
            <v>Phase 1</v>
          </cell>
          <cell r="D4" t="str">
            <v>&lt;Scenario 2&gt;</v>
          </cell>
          <cell r="E4" t="str">
            <v>&lt;Scenario 3&gt;</v>
          </cell>
          <cell r="F4" t="str">
            <v>&lt;Template Scenario&gt;</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
          <cell r="A1" t="str">
            <v>Encompass Estimation Tool v4.0 Copyright © 2016-2025 CSG International - INTERNAL USE ONLY</v>
          </cell>
        </row>
        <row r="19">
          <cell r="A19" t="str">
            <v>B&amp;A Studio</v>
          </cell>
        </row>
        <row r="20">
          <cell r="A20" t="str">
            <v>EC PE</v>
          </cell>
        </row>
        <row r="21">
          <cell r="A21" t="str">
            <v>EC CB</v>
          </cell>
        </row>
        <row r="22">
          <cell r="A22" t="str">
            <v>EC CC</v>
          </cell>
        </row>
        <row r="23">
          <cell r="A23" t="str">
            <v>EC CM</v>
          </cell>
        </row>
        <row r="24">
          <cell r="A24" t="str">
            <v>EC CE</v>
          </cell>
        </row>
        <row r="25">
          <cell r="A25" t="str">
            <v>OTH</v>
          </cell>
        </row>
        <row r="26">
          <cell r="A26" t="str">
            <v>INT</v>
          </cell>
        </row>
        <row r="27">
          <cell r="A27" t="str">
            <v>RPT</v>
          </cell>
        </row>
        <row r="31">
          <cell r="A31" t="str">
            <v>A</v>
          </cell>
        </row>
        <row r="32">
          <cell r="A32" t="str">
            <v>B</v>
          </cell>
        </row>
        <row r="33">
          <cell r="A33" t="str">
            <v>C</v>
          </cell>
        </row>
        <row r="34">
          <cell r="A34" t="str">
            <v>D</v>
          </cell>
        </row>
        <row r="192">
          <cell r="A192" t="str">
            <v>Phase 1</v>
          </cell>
        </row>
        <row r="198">
          <cell r="A198">
            <v>1</v>
          </cell>
        </row>
        <row r="201">
          <cell r="A201">
            <v>1</v>
          </cell>
        </row>
      </sheetData>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Yogita Vetale" id="{55097CE6-896B-4001-8BD7-2D60D51A4714}" userId="S::Yogita.Vetale@csgi.com::7bc20497-774e-41f9-b9da-44e1691645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8" dT="2025-06-24T16:31:30.96" personId="{55097CE6-896B-4001-8BD7-2D60D51A4714}" id="{AFA61A52-8311-4B3D-9D82-DD8AC39E9078}">
    <text>Considering 300+ pricing plans, 15 days of CUT efforts will not be enough.  This should be supported with NCUT.  Also, what is the product wise breakup?
Which all offer types and features be used here?</text>
  </threadedComment>
  <threadedComment ref="C39" dT="2025-06-24T16:31:30.96" personId="{55097CE6-896B-4001-8BD7-2D60D51A4714}" id="{1D63A3D0-E2A3-4E2D-95A3-6C49F89655A6}">
    <text>Considering 300+ pricing plans, 15 days of CUT efforts will not be enough.  This should be supported with NCUT.  Also, what is the product wise breakup?
Which all offer types and features be used here?</text>
  </threadedComment>
  <threadedComment ref="C40" dT="2025-06-24T16:31:30.96" personId="{55097CE6-896B-4001-8BD7-2D60D51A4714}" id="{DC332B9F-8FD6-401A-BBCB-B8886B132220}">
    <text>Considering 300+ pricing plans, 15 days of CUT efforts will not be enough.  This should be supported with NCUT.  Also, what is the product wise breakup?
Which all offer types and features be used here?</text>
  </threadedComment>
  <threadedComment ref="C54" dT="2025-06-24T16:33:34.14" personId="{55097CE6-896B-4001-8BD7-2D60D51A4714}" id="{A857CC92-906F-4462-B7DF-112F36EE6A6C}">
    <text>Which all currencies?  Which all types of transactions supported in multi-currency?
Can’t the customer type from base solution be used here?  It remains with the customer attributes.</text>
  </threadedComment>
  <threadedComment ref="C71" dT="2025-06-24T16:35:56.28" personId="{55097CE6-896B-4001-8BD7-2D60D51A4714}" id="{C851A76C-2936-42BE-A5B9-1B8A881D475A}">
    <text>Having IME in place, do we need to have different mappings?</text>
  </threadedComment>
  <threadedComment ref="C80" dT="2025-06-24T16:36:24.45" personId="{55097CE6-896B-4001-8BD7-2D60D51A4714}" id="{529B26A1-0151-4C01-BCEB-6FC323B9A28C}">
    <text>Is ppcp code pack considered here?</text>
  </threadedComment>
  <threadedComment ref="C82" dT="2025-06-24T16:36:24.45" personId="{55097CE6-896B-4001-8BD7-2D60D51A4714}" id="{FBB1CCD0-4403-4389-9F8D-B72218A79724}">
    <text>Is ppcp code pack considered here?</text>
  </threadedComment>
  <threadedComment ref="C240" dT="2025-06-24T16:38:02.71" personId="{55097CE6-896B-4001-8BD7-2D60D51A4714}" id="{D5C013C0-1762-4AF5-B93A-346990FC41C2}">
    <text>Isn’t cost center customer with services?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89FFC-9C98-4265-8884-2D24D08C080B}">
  <dimension ref="A1:Q269"/>
  <sheetViews>
    <sheetView tabSelected="1" topLeftCell="A2" workbookViewId="0">
      <selection activeCell="C44" sqref="C44"/>
    </sheetView>
  </sheetViews>
  <sheetFormatPr defaultColWidth="9.28515625" defaultRowHeight="11.25" outlineLevelRow="3" x14ac:dyDescent="0.2"/>
  <cols>
    <col min="1" max="1" width="8.5703125" style="49" customWidth="1"/>
    <col min="2" max="2" width="33.42578125" style="85" customWidth="1"/>
    <col min="3" max="3" width="58.7109375" style="85" customWidth="1"/>
    <col min="4" max="4" width="31" style="85" customWidth="1"/>
    <col min="5" max="5" width="10.5703125" style="85" customWidth="1"/>
    <col min="6" max="6" width="8.5703125" style="86" customWidth="1"/>
    <col min="7" max="10" width="4.5703125" style="87" customWidth="1"/>
    <col min="11" max="11" width="5.5703125" style="86" hidden="1" customWidth="1"/>
    <col min="12" max="12" width="6.5703125" style="86" hidden="1" customWidth="1"/>
    <col min="13" max="13" width="5" style="86" hidden="1" customWidth="1"/>
    <col min="14" max="14" width="9.28515625" style="86"/>
    <col min="15" max="15" width="6.5703125" style="20" hidden="1" customWidth="1"/>
    <col min="16" max="16384" width="9.28515625" style="49"/>
  </cols>
  <sheetData>
    <row r="1" spans="1:17" s="1" customFormat="1" hidden="1" x14ac:dyDescent="0.2">
      <c r="A1" s="1" t="s">
        <v>0</v>
      </c>
      <c r="B1" s="2"/>
      <c r="C1" s="2" t="str">
        <f>SUBSTITUTE(ADDRESS(1,COLUMN(),4),"1","")</f>
        <v>C</v>
      </c>
      <c r="D1" s="2" t="str">
        <f t="shared" ref="D1:O1" si="0">SUBSTITUTE(ADDRESS(1,COLUMN(),4),"1","")</f>
        <v>D</v>
      </c>
      <c r="E1" s="2" t="str">
        <f t="shared" si="0"/>
        <v>E</v>
      </c>
      <c r="F1" s="3" t="str">
        <f t="shared" si="0"/>
        <v>F</v>
      </c>
      <c r="G1" s="4" t="str">
        <f t="shared" si="0"/>
        <v>G</v>
      </c>
      <c r="H1" s="4" t="str">
        <f t="shared" si="0"/>
        <v>H</v>
      </c>
      <c r="I1" s="4" t="str">
        <f t="shared" si="0"/>
        <v>I</v>
      </c>
      <c r="J1" s="4" t="str">
        <f t="shared" si="0"/>
        <v>J</v>
      </c>
      <c r="K1" s="3" t="str">
        <f t="shared" si="0"/>
        <v>K</v>
      </c>
      <c r="L1" s="3" t="str">
        <f t="shared" si="0"/>
        <v>L</v>
      </c>
      <c r="M1" s="3" t="str">
        <f t="shared" si="0"/>
        <v>M</v>
      </c>
      <c r="N1" s="3" t="str">
        <f t="shared" si="0"/>
        <v>N</v>
      </c>
      <c r="O1" s="3" t="str">
        <f t="shared" si="0"/>
        <v>O</v>
      </c>
    </row>
    <row r="2" spans="1:17" s="13" customFormat="1" ht="90" customHeight="1" x14ac:dyDescent="0.2">
      <c r="A2" s="5" t="str">
        <f>Customer &amp; CHAR(10) &amp; Project</f>
        <v>Optus
BoSS Proposal</v>
      </c>
      <c r="B2" s="6"/>
      <c r="C2" s="7" t="s">
        <v>1</v>
      </c>
      <c r="D2" s="8"/>
      <c r="E2" s="9" t="s">
        <v>2</v>
      </c>
      <c r="F2" s="9" t="s">
        <v>3</v>
      </c>
      <c r="G2" s="10" t="str">
        <f>[1]Attributes!C4</f>
        <v>Phase 1</v>
      </c>
      <c r="H2" s="10" t="str">
        <f>[1]Attributes!D4</f>
        <v>&lt;Scenario 2&gt;</v>
      </c>
      <c r="I2" s="10" t="str">
        <f>[1]Attributes!E4</f>
        <v>&lt;Scenario 3&gt;</v>
      </c>
      <c r="J2" s="10" t="str">
        <f>[1]Attributes!F4</f>
        <v>&lt;Template Scenario&gt;</v>
      </c>
      <c r="K2" s="11" t="s">
        <v>4</v>
      </c>
      <c r="L2" s="11" t="s">
        <v>5</v>
      </c>
      <c r="M2" s="11" t="s">
        <v>6</v>
      </c>
      <c r="N2" s="9" t="s">
        <v>7</v>
      </c>
      <c r="O2" s="12" t="s">
        <v>8</v>
      </c>
    </row>
    <row r="3" spans="1:17" s="21" customFormat="1" ht="12.75" customHeight="1" x14ac:dyDescent="0.25">
      <c r="A3" s="14" t="str">
        <f>"Selected Scenario: " &amp; ScenarioSelected</f>
        <v>Selected Scenario: Phase 1</v>
      </c>
      <c r="B3" s="14"/>
      <c r="C3" s="15" t="s">
        <v>9</v>
      </c>
      <c r="D3" s="16">
        <f ca="1">N4</f>
        <v>495</v>
      </c>
      <c r="E3" s="17"/>
      <c r="F3" s="17"/>
      <c r="G3" s="18"/>
      <c r="H3" s="18"/>
      <c r="I3" s="18"/>
      <c r="J3" s="18"/>
      <c r="K3" s="19"/>
      <c r="L3" s="19"/>
      <c r="M3" s="19"/>
      <c r="N3" s="17"/>
      <c r="O3" s="20"/>
    </row>
    <row r="4" spans="1:17" s="27" customFormat="1" ht="35.1" customHeight="1" x14ac:dyDescent="0.25">
      <c r="A4" s="22" t="s">
        <v>10</v>
      </c>
      <c r="B4" s="23" t="s">
        <v>11</v>
      </c>
      <c r="C4" s="23" t="s">
        <v>12</v>
      </c>
      <c r="D4" s="23" t="s">
        <v>13</v>
      </c>
      <c r="E4" s="23"/>
      <c r="F4" s="23"/>
      <c r="G4" s="24">
        <f>SUM(SUMIF(G5:G268,"A",$E5:$E268), SUMIF(G5:G268,"B",$E5:$E268), SUMIF(G5:G268,"C",$E5:$E268), SUMIF(G5:G268,"D",$E5:$E268))</f>
        <v>495</v>
      </c>
      <c r="H4" s="24">
        <f>SUM(SUMIF(H5:H268,"A",$E5:$E268), SUMIF(H5:H268,"B",$E5:$E268), SUMIF(H5:H268,"C",$E5:$E268), SUMIF(H5:H268,"D",$E5:$E268))</f>
        <v>0</v>
      </c>
      <c r="I4" s="24">
        <f>SUM(SUMIF(I5:I268,"A",$E5:$E268), SUMIF(I5:I268,"B",$E5:$E268), SUMIF(I5:I268,"C",$E5:$E268), SUMIF(I5:I268,"D",$E5:$E268))</f>
        <v>0</v>
      </c>
      <c r="J4" s="24">
        <f>SUM(SUMIF(J5:J268,"A",$E5:$E268), SUMIF(J5:J268,"B",$E5:$E268), SUMIF(J5:J268,"C",$E5:$E268), SUMIF(J5:J268,"D",$E5:$E268))</f>
        <v>0</v>
      </c>
      <c r="K4" s="25" t="s">
        <v>14</v>
      </c>
      <c r="L4" s="25" t="s">
        <v>14</v>
      </c>
      <c r="M4" s="25" t="s">
        <v>15</v>
      </c>
      <c r="N4" s="26">
        <f ca="1">SUBTOTAL(9,N5:(OFFSET(INDIRECT(N$1 &amp; $O4),-1,0)))</f>
        <v>495</v>
      </c>
      <c r="O4" s="20">
        <f>ROW($A268)</f>
        <v>268</v>
      </c>
    </row>
    <row r="5" spans="1:17" s="35" customFormat="1" ht="25.15" customHeight="1" collapsed="1" x14ac:dyDescent="0.25">
      <c r="A5" s="28" t="str">
        <f>K5 &amp; TEXT(L5,"00000")</f>
        <v>MAS00000</v>
      </c>
      <c r="B5" s="29" t="s">
        <v>16</v>
      </c>
      <c r="C5" s="30"/>
      <c r="D5" s="30"/>
      <c r="E5" s="30"/>
      <c r="F5" s="31"/>
      <c r="G5" s="32"/>
      <c r="H5" s="32"/>
      <c r="I5" s="32"/>
      <c r="J5" s="32"/>
      <c r="K5" s="33" t="s">
        <v>17</v>
      </c>
      <c r="L5" s="33">
        <v>0</v>
      </c>
      <c r="M5" s="33">
        <v>1</v>
      </c>
      <c r="N5" s="34">
        <f ca="1">SUBTOTAL(9,N6:(OFFSET(INDIRECT(N$1 &amp; $O5),-1,0)))</f>
        <v>0</v>
      </c>
      <c r="O5" s="20">
        <f>ROW($A34)</f>
        <v>34</v>
      </c>
    </row>
    <row r="6" spans="1:17" s="42" customFormat="1" ht="3.75" hidden="1" customHeight="1" outlineLevel="1" x14ac:dyDescent="0.2">
      <c r="A6" s="36"/>
      <c r="B6" s="37"/>
      <c r="C6" s="37"/>
      <c r="D6" s="37"/>
      <c r="E6" s="37"/>
      <c r="F6" s="38"/>
      <c r="G6" s="39"/>
      <c r="H6" s="39"/>
      <c r="I6" s="39"/>
      <c r="J6" s="39"/>
      <c r="K6" s="38"/>
      <c r="L6" s="38"/>
      <c r="M6" s="38">
        <v>-1</v>
      </c>
      <c r="N6" s="40"/>
      <c r="O6" s="41"/>
      <c r="Q6" s="35"/>
    </row>
    <row r="7" spans="1:17" hidden="1" outlineLevel="1" x14ac:dyDescent="0.2">
      <c r="A7" s="43" t="str">
        <f t="shared" ref="A7:A34" si="1">K7 &amp; TEXT(L7,"00000")</f>
        <v>MAS00001</v>
      </c>
      <c r="B7" s="44" t="s">
        <v>18</v>
      </c>
      <c r="C7" s="44"/>
      <c r="D7" s="44"/>
      <c r="E7" s="44"/>
      <c r="F7" s="45"/>
      <c r="G7" s="46"/>
      <c r="H7" s="46"/>
      <c r="I7" s="46"/>
      <c r="J7" s="46"/>
      <c r="K7" s="47" t="s">
        <v>17</v>
      </c>
      <c r="L7" s="47">
        <v>1</v>
      </c>
      <c r="M7" s="47">
        <v>2</v>
      </c>
      <c r="N7" s="48">
        <f ca="1">SUBTOTAL(9,N8:(OFFSET(INDIRECT(N$1 &amp; $O7),-1,0)))</f>
        <v>0</v>
      </c>
      <c r="O7" s="20">
        <f>ROW($A10)</f>
        <v>10</v>
      </c>
      <c r="Q7" s="35"/>
    </row>
    <row r="8" spans="1:17" hidden="1" outlineLevel="2" x14ac:dyDescent="0.2">
      <c r="A8" s="50" t="str">
        <f t="shared" si="1"/>
        <v>MAS00002</v>
      </c>
      <c r="B8" s="51" t="s">
        <v>19</v>
      </c>
      <c r="C8" s="51"/>
      <c r="D8" s="51"/>
      <c r="E8" s="51"/>
      <c r="F8" s="52"/>
      <c r="G8" s="53"/>
      <c r="H8" s="53"/>
      <c r="I8" s="53"/>
      <c r="J8" s="53"/>
      <c r="K8" s="54" t="s">
        <v>17</v>
      </c>
      <c r="L8" s="54">
        <v>2</v>
      </c>
      <c r="M8" s="54">
        <v>3</v>
      </c>
      <c r="N8" s="55">
        <f ca="1">SUBTOTAL(9,N9:(OFFSET(INDIRECT(N$1 &amp; $O8),-1,0)))</f>
        <v>0</v>
      </c>
      <c r="O8" s="20">
        <f>ROW($A10)</f>
        <v>10</v>
      </c>
      <c r="Q8" s="35"/>
    </row>
    <row r="9" spans="1:17" hidden="1" outlineLevel="3" x14ac:dyDescent="0.2">
      <c r="A9" s="56" t="str">
        <f t="shared" si="1"/>
        <v>MAS00003</v>
      </c>
      <c r="B9" s="57" t="s">
        <v>20</v>
      </c>
      <c r="C9" s="57"/>
      <c r="D9" s="57"/>
      <c r="E9" s="58"/>
      <c r="F9" s="59" t="s">
        <v>21</v>
      </c>
      <c r="G9" s="60" t="s">
        <v>22</v>
      </c>
      <c r="H9" s="60"/>
      <c r="I9" s="60"/>
      <c r="J9" s="60"/>
      <c r="K9" s="61" t="s">
        <v>17</v>
      </c>
      <c r="L9" s="61">
        <v>3</v>
      </c>
      <c r="M9" s="61">
        <v>4</v>
      </c>
      <c r="N9" s="62">
        <f>IF(COUNTIF(ScenarioTag,
IF(ScenarioSelected=$G$2,$G9,
IF(ScenarioSelected=$H$2,$H9,
IF(ScenarioSelected=$I$2,$I9,
IF(ScenarioSelected=$J$2,$J9,""))))
)&gt;0,$E9,0)</f>
        <v>0</v>
      </c>
      <c r="Q9" s="35"/>
    </row>
    <row r="10" spans="1:17" hidden="1" outlineLevel="1" x14ac:dyDescent="0.2">
      <c r="A10" s="43" t="str">
        <f t="shared" si="1"/>
        <v>MAS00004</v>
      </c>
      <c r="B10" s="44" t="s">
        <v>23</v>
      </c>
      <c r="C10" s="44"/>
      <c r="D10" s="44"/>
      <c r="E10" s="44"/>
      <c r="F10" s="45"/>
      <c r="G10" s="46"/>
      <c r="H10" s="46"/>
      <c r="I10" s="46"/>
      <c r="J10" s="46"/>
      <c r="K10" s="47" t="s">
        <v>17</v>
      </c>
      <c r="L10" s="47">
        <v>4</v>
      </c>
      <c r="M10" s="47">
        <v>2</v>
      </c>
      <c r="N10" s="48">
        <f ca="1">SUBTOTAL(9,N11:(OFFSET(INDIRECT(N$1 &amp; $O10),-1,0)))</f>
        <v>0</v>
      </c>
      <c r="O10" s="20">
        <f>ROW($A13)</f>
        <v>13</v>
      </c>
      <c r="Q10" s="35"/>
    </row>
    <row r="11" spans="1:17" hidden="1" outlineLevel="2" x14ac:dyDescent="0.2">
      <c r="A11" s="50" t="str">
        <f t="shared" si="1"/>
        <v>MAS00005</v>
      </c>
      <c r="B11" s="51" t="s">
        <v>24</v>
      </c>
      <c r="C11" s="51"/>
      <c r="D11" s="51"/>
      <c r="E11" s="51"/>
      <c r="F11" s="52"/>
      <c r="G11" s="53"/>
      <c r="H11" s="53"/>
      <c r="I11" s="53"/>
      <c r="J11" s="53"/>
      <c r="K11" s="54" t="s">
        <v>17</v>
      </c>
      <c r="L11" s="54">
        <v>5</v>
      </c>
      <c r="M11" s="54">
        <v>3</v>
      </c>
      <c r="N11" s="55">
        <f ca="1">SUBTOTAL(9,N12:(OFFSET(INDIRECT(N$1 &amp; $O11),-1,0)))</f>
        <v>0</v>
      </c>
      <c r="O11" s="20">
        <f>ROW($A13)</f>
        <v>13</v>
      </c>
      <c r="Q11" s="35"/>
    </row>
    <row r="12" spans="1:17" hidden="1" outlineLevel="3" x14ac:dyDescent="0.2">
      <c r="A12" s="56" t="str">
        <f t="shared" si="1"/>
        <v>MAS00006</v>
      </c>
      <c r="B12" s="57" t="s">
        <v>25</v>
      </c>
      <c r="C12" s="57"/>
      <c r="D12" s="57"/>
      <c r="E12" s="58"/>
      <c r="F12" s="59" t="s">
        <v>21</v>
      </c>
      <c r="G12" s="60" t="s">
        <v>22</v>
      </c>
      <c r="H12" s="60"/>
      <c r="I12" s="60"/>
      <c r="J12" s="60"/>
      <c r="K12" s="61" t="s">
        <v>17</v>
      </c>
      <c r="L12" s="61">
        <v>6</v>
      </c>
      <c r="M12" s="61">
        <v>4</v>
      </c>
      <c r="N12" s="62">
        <f>IF(COUNTIF(ScenarioTag,
IF(ScenarioSelected=$G$2,$G12,
IF(ScenarioSelected=$H$2,$H12,
IF(ScenarioSelected=$I$2,$I12,
IF(ScenarioSelected=$J$2,$J12,""))))
)&gt;0,$E12,0)</f>
        <v>0</v>
      </c>
      <c r="Q12" s="35"/>
    </row>
    <row r="13" spans="1:17" hidden="1" outlineLevel="1" x14ac:dyDescent="0.2">
      <c r="A13" s="43" t="str">
        <f t="shared" si="1"/>
        <v>MAS00007</v>
      </c>
      <c r="B13" s="44" t="s">
        <v>26</v>
      </c>
      <c r="C13" s="44"/>
      <c r="D13" s="44"/>
      <c r="E13" s="44"/>
      <c r="F13" s="45"/>
      <c r="G13" s="46"/>
      <c r="H13" s="46"/>
      <c r="I13" s="46"/>
      <c r="J13" s="46"/>
      <c r="K13" s="47" t="s">
        <v>17</v>
      </c>
      <c r="L13" s="47">
        <v>7</v>
      </c>
      <c r="M13" s="47">
        <v>2</v>
      </c>
      <c r="N13" s="48">
        <f ca="1">SUBTOTAL(9,N14:(OFFSET(INDIRECT(N$1 &amp; $O13),-1,0)))</f>
        <v>0</v>
      </c>
      <c r="O13" s="20">
        <f>ROW($A16)</f>
        <v>16</v>
      </c>
      <c r="Q13" s="35"/>
    </row>
    <row r="14" spans="1:17" hidden="1" outlineLevel="2" x14ac:dyDescent="0.2">
      <c r="A14" s="50" t="str">
        <f t="shared" si="1"/>
        <v>MAS00008</v>
      </c>
      <c r="B14" s="51" t="s">
        <v>27</v>
      </c>
      <c r="C14" s="51"/>
      <c r="D14" s="51"/>
      <c r="E14" s="51"/>
      <c r="F14" s="52"/>
      <c r="G14" s="53"/>
      <c r="H14" s="53"/>
      <c r="I14" s="53"/>
      <c r="J14" s="53"/>
      <c r="K14" s="54" t="s">
        <v>17</v>
      </c>
      <c r="L14" s="54">
        <v>8</v>
      </c>
      <c r="M14" s="54">
        <v>3</v>
      </c>
      <c r="N14" s="55">
        <f ca="1">SUBTOTAL(9,N15:(OFFSET(INDIRECT(N$1 &amp; $O14),-1,0)))</f>
        <v>0</v>
      </c>
      <c r="O14" s="20">
        <f>ROW($A16)</f>
        <v>16</v>
      </c>
      <c r="Q14" s="35"/>
    </row>
    <row r="15" spans="1:17" hidden="1" outlineLevel="3" x14ac:dyDescent="0.2">
      <c r="A15" s="56" t="str">
        <f t="shared" si="1"/>
        <v>MAS00009</v>
      </c>
      <c r="B15" s="57" t="s">
        <v>28</v>
      </c>
      <c r="C15" s="57"/>
      <c r="D15" s="57"/>
      <c r="E15" s="58"/>
      <c r="F15" s="59" t="s">
        <v>21</v>
      </c>
      <c r="G15" s="60" t="s">
        <v>22</v>
      </c>
      <c r="H15" s="60"/>
      <c r="I15" s="60"/>
      <c r="J15" s="60"/>
      <c r="K15" s="61" t="s">
        <v>17</v>
      </c>
      <c r="L15" s="61">
        <v>9</v>
      </c>
      <c r="M15" s="61">
        <v>4</v>
      </c>
      <c r="N15" s="62">
        <f>IF(COUNTIF(ScenarioTag,
IF(ScenarioSelected=$G$2,$G15,
IF(ScenarioSelected=$H$2,$H15,
IF(ScenarioSelected=$I$2,$I15,
IF(ScenarioSelected=$J$2,$J15,""))))
)&gt;0,$E15,0)</f>
        <v>0</v>
      </c>
      <c r="Q15" s="35"/>
    </row>
    <row r="16" spans="1:17" hidden="1" outlineLevel="1" x14ac:dyDescent="0.2">
      <c r="A16" s="43" t="str">
        <f t="shared" si="1"/>
        <v>MAS00010</v>
      </c>
      <c r="B16" s="44" t="s">
        <v>29</v>
      </c>
      <c r="C16" s="44"/>
      <c r="D16" s="44"/>
      <c r="E16" s="44"/>
      <c r="F16" s="45"/>
      <c r="G16" s="46"/>
      <c r="H16" s="46"/>
      <c r="I16" s="46"/>
      <c r="J16" s="46"/>
      <c r="K16" s="47" t="s">
        <v>17</v>
      </c>
      <c r="L16" s="47">
        <v>10</v>
      </c>
      <c r="M16" s="47">
        <v>2</v>
      </c>
      <c r="N16" s="48">
        <f ca="1">SUBTOTAL(9,N17:(OFFSET(INDIRECT(N$1 &amp; $O16),-1,0)))</f>
        <v>0</v>
      </c>
      <c r="O16" s="20">
        <f>ROW($A19)</f>
        <v>19</v>
      </c>
      <c r="Q16" s="35"/>
    </row>
    <row r="17" spans="1:17" hidden="1" outlineLevel="2" x14ac:dyDescent="0.2">
      <c r="A17" s="50" t="str">
        <f t="shared" si="1"/>
        <v>MAS00011</v>
      </c>
      <c r="B17" s="51" t="s">
        <v>30</v>
      </c>
      <c r="C17" s="51"/>
      <c r="D17" s="51"/>
      <c r="E17" s="51"/>
      <c r="F17" s="52"/>
      <c r="G17" s="53"/>
      <c r="H17" s="53"/>
      <c r="I17" s="53"/>
      <c r="J17" s="53"/>
      <c r="K17" s="54" t="s">
        <v>17</v>
      </c>
      <c r="L17" s="54">
        <v>11</v>
      </c>
      <c r="M17" s="54">
        <v>3</v>
      </c>
      <c r="N17" s="55">
        <f ca="1">SUBTOTAL(9,N18:(OFFSET(INDIRECT(N$1 &amp; $O17),-1,0)))</f>
        <v>0</v>
      </c>
      <c r="O17" s="20">
        <f>ROW($A19)</f>
        <v>19</v>
      </c>
      <c r="Q17" s="35"/>
    </row>
    <row r="18" spans="1:17" hidden="1" outlineLevel="3" x14ac:dyDescent="0.2">
      <c r="A18" s="56" t="str">
        <f t="shared" si="1"/>
        <v>MAS00012</v>
      </c>
      <c r="B18" s="57" t="s">
        <v>31</v>
      </c>
      <c r="C18" s="57"/>
      <c r="D18" s="57"/>
      <c r="E18" s="58"/>
      <c r="F18" s="59" t="s">
        <v>21</v>
      </c>
      <c r="G18" s="60" t="s">
        <v>32</v>
      </c>
      <c r="H18" s="60"/>
      <c r="I18" s="60"/>
      <c r="J18" s="60"/>
      <c r="K18" s="61" t="s">
        <v>17</v>
      </c>
      <c r="L18" s="61">
        <v>12</v>
      </c>
      <c r="M18" s="61">
        <v>4</v>
      </c>
      <c r="N18" s="62">
        <f>IF(COUNTIF(ScenarioTag,
IF(ScenarioSelected=$G$2,$G18,
IF(ScenarioSelected=$H$2,$H18,
IF(ScenarioSelected=$I$2,$I18,
IF(ScenarioSelected=$J$2,$J18,""))))
)&gt;0,$E18,0)</f>
        <v>0</v>
      </c>
      <c r="Q18" s="35"/>
    </row>
    <row r="19" spans="1:17" hidden="1" outlineLevel="1" x14ac:dyDescent="0.2">
      <c r="A19" s="43" t="str">
        <f t="shared" si="1"/>
        <v>MAS00013</v>
      </c>
      <c r="B19" s="44" t="s">
        <v>33</v>
      </c>
      <c r="C19" s="44"/>
      <c r="D19" s="44"/>
      <c r="E19" s="44"/>
      <c r="F19" s="45"/>
      <c r="G19" s="46"/>
      <c r="H19" s="46"/>
      <c r="I19" s="46"/>
      <c r="J19" s="46"/>
      <c r="K19" s="47" t="s">
        <v>17</v>
      </c>
      <c r="L19" s="47">
        <v>13</v>
      </c>
      <c r="M19" s="47">
        <v>2</v>
      </c>
      <c r="N19" s="48">
        <f ca="1">SUBTOTAL(9,N20:(OFFSET(INDIRECT(N$1 &amp; $O19),-1,0)))</f>
        <v>0</v>
      </c>
      <c r="O19" s="20">
        <f>ROW($A22)</f>
        <v>22</v>
      </c>
      <c r="Q19" s="35"/>
    </row>
    <row r="20" spans="1:17" hidden="1" outlineLevel="2" x14ac:dyDescent="0.2">
      <c r="A20" s="50" t="str">
        <f t="shared" si="1"/>
        <v>MAS00014</v>
      </c>
      <c r="B20" s="51" t="s">
        <v>34</v>
      </c>
      <c r="C20" s="51"/>
      <c r="D20" s="51"/>
      <c r="E20" s="51"/>
      <c r="F20" s="52"/>
      <c r="G20" s="53"/>
      <c r="H20" s="53"/>
      <c r="I20" s="53"/>
      <c r="J20" s="53"/>
      <c r="K20" s="54" t="s">
        <v>17</v>
      </c>
      <c r="L20" s="54">
        <v>14</v>
      </c>
      <c r="M20" s="54">
        <v>3</v>
      </c>
      <c r="N20" s="55">
        <f ca="1">SUBTOTAL(9,N21:(OFFSET(INDIRECT(N$1 &amp; $O20),-1,0)))</f>
        <v>0</v>
      </c>
      <c r="O20" s="20">
        <f>ROW($A22)</f>
        <v>22</v>
      </c>
      <c r="Q20" s="35"/>
    </row>
    <row r="21" spans="1:17" hidden="1" outlineLevel="3" x14ac:dyDescent="0.2">
      <c r="A21" s="56" t="str">
        <f t="shared" si="1"/>
        <v>MAS00015</v>
      </c>
      <c r="B21" s="57" t="s">
        <v>35</v>
      </c>
      <c r="C21" s="57"/>
      <c r="D21" s="57"/>
      <c r="E21" s="58"/>
      <c r="F21" s="59" t="s">
        <v>21</v>
      </c>
      <c r="G21" s="60" t="s">
        <v>22</v>
      </c>
      <c r="H21" s="60"/>
      <c r="I21" s="60"/>
      <c r="J21" s="60"/>
      <c r="K21" s="61" t="s">
        <v>17</v>
      </c>
      <c r="L21" s="61">
        <v>15</v>
      </c>
      <c r="M21" s="61">
        <v>4</v>
      </c>
      <c r="N21" s="62">
        <f>IF(COUNTIF(ScenarioTag,
IF(ScenarioSelected=$G$2,$G21,
IF(ScenarioSelected=$H$2,$H21,
IF(ScenarioSelected=$I$2,$I21,
IF(ScenarioSelected=$J$2,$J21,""))))
)&gt;0,$E21,0)</f>
        <v>0</v>
      </c>
      <c r="Q21" s="35"/>
    </row>
    <row r="22" spans="1:17" hidden="1" outlineLevel="1" x14ac:dyDescent="0.2">
      <c r="A22" s="43" t="str">
        <f t="shared" si="1"/>
        <v>MAS00016</v>
      </c>
      <c r="B22" s="44" t="s">
        <v>36</v>
      </c>
      <c r="C22" s="44"/>
      <c r="D22" s="44"/>
      <c r="E22" s="44"/>
      <c r="F22" s="45"/>
      <c r="G22" s="46"/>
      <c r="H22" s="46"/>
      <c r="I22" s="46"/>
      <c r="J22" s="46"/>
      <c r="K22" s="47" t="s">
        <v>17</v>
      </c>
      <c r="L22" s="47">
        <v>16</v>
      </c>
      <c r="M22" s="47">
        <v>2</v>
      </c>
      <c r="N22" s="48">
        <f ca="1">SUBTOTAL(9,N23:(OFFSET(INDIRECT(N$1 &amp; $O22),-1,0)))</f>
        <v>0</v>
      </c>
      <c r="O22" s="20">
        <f>ROW($A25)</f>
        <v>25</v>
      </c>
      <c r="Q22" s="35"/>
    </row>
    <row r="23" spans="1:17" hidden="1" outlineLevel="2" x14ac:dyDescent="0.2">
      <c r="A23" s="50" t="str">
        <f t="shared" si="1"/>
        <v>MAS00017</v>
      </c>
      <c r="B23" s="51" t="s">
        <v>37</v>
      </c>
      <c r="C23" s="51"/>
      <c r="D23" s="51"/>
      <c r="E23" s="51"/>
      <c r="F23" s="52"/>
      <c r="G23" s="53"/>
      <c r="H23" s="53"/>
      <c r="I23" s="53"/>
      <c r="J23" s="53"/>
      <c r="K23" s="54" t="s">
        <v>17</v>
      </c>
      <c r="L23" s="54">
        <v>17</v>
      </c>
      <c r="M23" s="54">
        <v>3</v>
      </c>
      <c r="N23" s="55">
        <f ca="1">SUBTOTAL(9,N24:(OFFSET(INDIRECT(N$1 &amp; $O23),-1,0)))</f>
        <v>0</v>
      </c>
      <c r="O23" s="20">
        <f>ROW($A25)</f>
        <v>25</v>
      </c>
      <c r="Q23" s="35"/>
    </row>
    <row r="24" spans="1:17" hidden="1" outlineLevel="3" x14ac:dyDescent="0.2">
      <c r="A24" s="56" t="str">
        <f t="shared" si="1"/>
        <v>MAS00018</v>
      </c>
      <c r="B24" s="57" t="s">
        <v>38</v>
      </c>
      <c r="C24" s="57"/>
      <c r="D24" s="57"/>
      <c r="E24" s="58"/>
      <c r="F24" s="59" t="s">
        <v>21</v>
      </c>
      <c r="G24" s="60" t="s">
        <v>22</v>
      </c>
      <c r="H24" s="60"/>
      <c r="I24" s="60"/>
      <c r="J24" s="60"/>
      <c r="K24" s="61" t="s">
        <v>17</v>
      </c>
      <c r="L24" s="61">
        <v>18</v>
      </c>
      <c r="M24" s="61">
        <v>4</v>
      </c>
      <c r="N24" s="62">
        <f>IF(COUNTIF(ScenarioTag,
IF(ScenarioSelected=$G$2,$G24,
IF(ScenarioSelected=$H$2,$H24,
IF(ScenarioSelected=$I$2,$I24,
IF(ScenarioSelected=$J$2,$J24,""))))
)&gt;0,$E24,0)</f>
        <v>0</v>
      </c>
      <c r="Q24" s="35"/>
    </row>
    <row r="25" spans="1:17" hidden="1" outlineLevel="1" x14ac:dyDescent="0.2">
      <c r="A25" s="43" t="str">
        <f t="shared" si="1"/>
        <v>MAS00019</v>
      </c>
      <c r="B25" s="44" t="s">
        <v>39</v>
      </c>
      <c r="C25" s="44"/>
      <c r="D25" s="44"/>
      <c r="E25" s="44"/>
      <c r="F25" s="45"/>
      <c r="G25" s="46"/>
      <c r="H25" s="46"/>
      <c r="I25" s="46"/>
      <c r="J25" s="46"/>
      <c r="K25" s="47" t="s">
        <v>17</v>
      </c>
      <c r="L25" s="47">
        <v>19</v>
      </c>
      <c r="M25" s="47">
        <v>2</v>
      </c>
      <c r="N25" s="48">
        <f ca="1">SUBTOTAL(9,N26:(OFFSET(INDIRECT(N$1 &amp; $O25),-1,0)))</f>
        <v>0</v>
      </c>
      <c r="O25" s="20">
        <f>ROW($A28)</f>
        <v>28</v>
      </c>
      <c r="Q25" s="35"/>
    </row>
    <row r="26" spans="1:17" hidden="1" outlineLevel="2" x14ac:dyDescent="0.2">
      <c r="A26" s="50" t="str">
        <f t="shared" si="1"/>
        <v>MAS00020</v>
      </c>
      <c r="B26" s="51" t="s">
        <v>40</v>
      </c>
      <c r="C26" s="51"/>
      <c r="D26" s="51"/>
      <c r="E26" s="51"/>
      <c r="F26" s="52"/>
      <c r="G26" s="53"/>
      <c r="H26" s="53"/>
      <c r="I26" s="53"/>
      <c r="J26" s="53"/>
      <c r="K26" s="54" t="s">
        <v>17</v>
      </c>
      <c r="L26" s="54">
        <v>20</v>
      </c>
      <c r="M26" s="54">
        <v>3</v>
      </c>
      <c r="N26" s="55">
        <f ca="1">SUBTOTAL(9,N27:(OFFSET(INDIRECT(N$1 &amp; $O26),-1,0)))</f>
        <v>0</v>
      </c>
      <c r="O26" s="20">
        <f>ROW($A28)</f>
        <v>28</v>
      </c>
      <c r="Q26" s="35"/>
    </row>
    <row r="27" spans="1:17" hidden="1" outlineLevel="3" x14ac:dyDescent="0.2">
      <c r="A27" s="56" t="str">
        <f t="shared" si="1"/>
        <v>MAS00021</v>
      </c>
      <c r="B27" s="57" t="s">
        <v>41</v>
      </c>
      <c r="C27" s="57"/>
      <c r="D27" s="57"/>
      <c r="E27" s="58"/>
      <c r="F27" s="59" t="s">
        <v>21</v>
      </c>
      <c r="G27" s="60" t="s">
        <v>22</v>
      </c>
      <c r="H27" s="60"/>
      <c r="I27" s="60"/>
      <c r="J27" s="60"/>
      <c r="K27" s="61" t="s">
        <v>17</v>
      </c>
      <c r="L27" s="61">
        <v>21</v>
      </c>
      <c r="M27" s="61">
        <v>4</v>
      </c>
      <c r="N27" s="62">
        <f>IF(COUNTIF(ScenarioTag,
IF(ScenarioSelected=$G$2,$G27,
IF(ScenarioSelected=$H$2,$H27,
IF(ScenarioSelected=$I$2,$I27,
IF(ScenarioSelected=$J$2,$J27,""))))
)&gt;0,$E27,0)</f>
        <v>0</v>
      </c>
      <c r="Q27" s="35"/>
    </row>
    <row r="28" spans="1:17" hidden="1" outlineLevel="1" x14ac:dyDescent="0.2">
      <c r="A28" s="43" t="str">
        <f t="shared" si="1"/>
        <v>MAS00022</v>
      </c>
      <c r="B28" s="44" t="s">
        <v>42</v>
      </c>
      <c r="C28" s="44"/>
      <c r="D28" s="44"/>
      <c r="E28" s="44"/>
      <c r="F28" s="45"/>
      <c r="G28" s="46"/>
      <c r="H28" s="46"/>
      <c r="I28" s="46"/>
      <c r="J28" s="46"/>
      <c r="K28" s="47" t="s">
        <v>17</v>
      </c>
      <c r="L28" s="47">
        <v>22</v>
      </c>
      <c r="M28" s="47">
        <v>2</v>
      </c>
      <c r="N28" s="48">
        <f ca="1">SUBTOTAL(9,N29:(OFFSET(INDIRECT(N$1 &amp; $O28),-1,0)))</f>
        <v>0</v>
      </c>
      <c r="O28" s="20">
        <f>ROW($A31)</f>
        <v>31</v>
      </c>
      <c r="Q28" s="35"/>
    </row>
    <row r="29" spans="1:17" hidden="1" outlineLevel="2" x14ac:dyDescent="0.2">
      <c r="A29" s="50" t="str">
        <f t="shared" si="1"/>
        <v>MAS00023</v>
      </c>
      <c r="B29" s="51" t="s">
        <v>43</v>
      </c>
      <c r="C29" s="51"/>
      <c r="D29" s="51"/>
      <c r="E29" s="51"/>
      <c r="F29" s="52"/>
      <c r="G29" s="53"/>
      <c r="H29" s="53"/>
      <c r="I29" s="53"/>
      <c r="J29" s="53"/>
      <c r="K29" s="54" t="s">
        <v>17</v>
      </c>
      <c r="L29" s="54">
        <v>23</v>
      </c>
      <c r="M29" s="54">
        <v>3</v>
      </c>
      <c r="N29" s="55">
        <f ca="1">SUBTOTAL(9,N30:(OFFSET(INDIRECT(N$1 &amp; $O29),-1,0)))</f>
        <v>0</v>
      </c>
      <c r="O29" s="20">
        <f>ROW($A31)</f>
        <v>31</v>
      </c>
      <c r="Q29" s="35"/>
    </row>
    <row r="30" spans="1:17" hidden="1" outlineLevel="3" x14ac:dyDescent="0.2">
      <c r="A30" s="56" t="str">
        <f t="shared" si="1"/>
        <v>MAS00024</v>
      </c>
      <c r="B30" s="57" t="s">
        <v>44</v>
      </c>
      <c r="C30" s="57"/>
      <c r="D30" s="57"/>
      <c r="E30" s="58"/>
      <c r="F30" s="59" t="s">
        <v>21</v>
      </c>
      <c r="G30" s="60" t="s">
        <v>22</v>
      </c>
      <c r="H30" s="60"/>
      <c r="I30" s="60"/>
      <c r="J30" s="60"/>
      <c r="K30" s="61" t="s">
        <v>17</v>
      </c>
      <c r="L30" s="61">
        <v>24</v>
      </c>
      <c r="M30" s="61">
        <v>4</v>
      </c>
      <c r="N30" s="62">
        <f>IF(COUNTIF(ScenarioTag,
IF(ScenarioSelected=$G$2,$G30,
IF(ScenarioSelected=$H$2,$H30,
IF(ScenarioSelected=$I$2,$I30,
IF(ScenarioSelected=$J$2,$J30,""))))
)&gt;0,$E30,0)</f>
        <v>0</v>
      </c>
      <c r="Q30" s="35"/>
    </row>
    <row r="31" spans="1:17" hidden="1" outlineLevel="1" x14ac:dyDescent="0.2">
      <c r="A31" s="43" t="str">
        <f t="shared" si="1"/>
        <v>MAS00025</v>
      </c>
      <c r="B31" s="44" t="s">
        <v>45</v>
      </c>
      <c r="C31" s="44"/>
      <c r="D31" s="44"/>
      <c r="E31" s="44"/>
      <c r="F31" s="45"/>
      <c r="G31" s="46"/>
      <c r="H31" s="46"/>
      <c r="I31" s="46"/>
      <c r="J31" s="46"/>
      <c r="K31" s="47" t="s">
        <v>17</v>
      </c>
      <c r="L31" s="47">
        <v>25</v>
      </c>
      <c r="M31" s="47">
        <v>2</v>
      </c>
      <c r="N31" s="48">
        <f ca="1">SUBTOTAL(9,N32:(OFFSET(INDIRECT(N$1 &amp; $O31),-1,0)))</f>
        <v>0</v>
      </c>
      <c r="O31" s="20">
        <f>ROW($A34)</f>
        <v>34</v>
      </c>
      <c r="Q31" s="35"/>
    </row>
    <row r="32" spans="1:17" hidden="1" outlineLevel="2" x14ac:dyDescent="0.2">
      <c r="A32" s="50" t="str">
        <f t="shared" si="1"/>
        <v>MAS00026</v>
      </c>
      <c r="B32" s="51" t="s">
        <v>46</v>
      </c>
      <c r="C32" s="51"/>
      <c r="D32" s="51"/>
      <c r="E32" s="51"/>
      <c r="F32" s="52"/>
      <c r="G32" s="53"/>
      <c r="H32" s="53"/>
      <c r="I32" s="53"/>
      <c r="J32" s="53"/>
      <c r="K32" s="54" t="s">
        <v>17</v>
      </c>
      <c r="L32" s="54">
        <v>26</v>
      </c>
      <c r="M32" s="54">
        <v>3</v>
      </c>
      <c r="N32" s="55">
        <f ca="1">SUBTOTAL(9,N33:(OFFSET(INDIRECT(N$1 &amp; $O32),-1,0)))</f>
        <v>0</v>
      </c>
      <c r="O32" s="20">
        <f>ROW($A34)</f>
        <v>34</v>
      </c>
      <c r="Q32" s="35"/>
    </row>
    <row r="33" spans="1:17" hidden="1" outlineLevel="3" x14ac:dyDescent="0.2">
      <c r="A33" s="56" t="str">
        <f t="shared" si="1"/>
        <v>MAS00027</v>
      </c>
      <c r="B33" s="57" t="s">
        <v>47</v>
      </c>
      <c r="C33" s="57"/>
      <c r="D33" s="57"/>
      <c r="E33" s="58">
        <v>0</v>
      </c>
      <c r="F33" s="59" t="s">
        <v>21</v>
      </c>
      <c r="G33" s="60" t="s">
        <v>22</v>
      </c>
      <c r="H33" s="60"/>
      <c r="I33" s="60"/>
      <c r="J33" s="60"/>
      <c r="K33" s="61" t="s">
        <v>17</v>
      </c>
      <c r="L33" s="61">
        <v>27</v>
      </c>
      <c r="M33" s="61">
        <v>4</v>
      </c>
      <c r="N33" s="62">
        <f>IF(COUNTIF(ScenarioTag,
IF(ScenarioSelected=$G$2,$G33,
IF(ScenarioSelected=$H$2,$H33,
IF(ScenarioSelected=$I$2,$I33,
IF(ScenarioSelected=$J$2,$J33,""))))
)&gt;0,$E33,0)</f>
        <v>0</v>
      </c>
      <c r="Q33" s="35"/>
    </row>
    <row r="34" spans="1:17" s="35" customFormat="1" ht="25.15" customHeight="1" collapsed="1" x14ac:dyDescent="0.25">
      <c r="A34" s="28" t="str">
        <f t="shared" si="1"/>
        <v>PRD00000</v>
      </c>
      <c r="B34" s="29" t="s">
        <v>48</v>
      </c>
      <c r="C34" s="30"/>
      <c r="D34" s="30"/>
      <c r="E34" s="30"/>
      <c r="F34" s="31"/>
      <c r="G34" s="32"/>
      <c r="H34" s="32"/>
      <c r="I34" s="32"/>
      <c r="J34" s="32"/>
      <c r="K34" s="33" t="s">
        <v>49</v>
      </c>
      <c r="L34" s="33">
        <v>0</v>
      </c>
      <c r="M34" s="33">
        <v>1</v>
      </c>
      <c r="N34" s="34">
        <f ca="1">SUBTOTAL(9,N35:(OFFSET(INDIRECT(N$1 &amp; $O34),-1,0)))</f>
        <v>25</v>
      </c>
      <c r="O34" s="20">
        <f>ROW($A50)</f>
        <v>50</v>
      </c>
    </row>
    <row r="35" spans="1:17" s="67" customFormat="1" ht="4.1500000000000004" customHeight="1" outlineLevel="1" x14ac:dyDescent="0.25">
      <c r="A35" s="63"/>
      <c r="B35" s="64"/>
      <c r="C35" s="65"/>
      <c r="D35" s="65"/>
      <c r="E35" s="65"/>
      <c r="F35" s="38"/>
      <c r="G35" s="66"/>
      <c r="H35" s="66"/>
      <c r="I35" s="66"/>
      <c r="J35" s="66"/>
      <c r="K35" s="38"/>
      <c r="L35" s="38"/>
      <c r="M35" s="38">
        <v>-1</v>
      </c>
      <c r="N35" s="40"/>
      <c r="O35" s="41"/>
      <c r="Q35" s="35"/>
    </row>
    <row r="36" spans="1:17" outlineLevel="1" x14ac:dyDescent="0.2">
      <c r="A36" s="43" t="str">
        <f t="shared" ref="A36:A50" si="2">K36 &amp; TEXT(L36,"00000")</f>
        <v>PRD00001</v>
      </c>
      <c r="B36" s="68" t="s">
        <v>50</v>
      </c>
      <c r="C36" s="68"/>
      <c r="D36" s="68"/>
      <c r="E36" s="68"/>
      <c r="F36" s="45"/>
      <c r="G36" s="46"/>
      <c r="H36" s="46"/>
      <c r="I36" s="46"/>
      <c r="J36" s="46"/>
      <c r="K36" s="47" t="s">
        <v>49</v>
      </c>
      <c r="L36" s="47">
        <v>1</v>
      </c>
      <c r="M36" s="47">
        <v>2</v>
      </c>
      <c r="N36" s="48">
        <f ca="1">SUBTOTAL(9,N37:(OFFSET(INDIRECT(N$1 &amp; $O36),-1,0)))</f>
        <v>25</v>
      </c>
      <c r="O36" s="20">
        <f>ROW($A41)</f>
        <v>41</v>
      </c>
      <c r="Q36" s="35"/>
    </row>
    <row r="37" spans="1:17" outlineLevel="2" x14ac:dyDescent="0.2">
      <c r="A37" s="50" t="str">
        <f t="shared" si="2"/>
        <v>PRD00002</v>
      </c>
      <c r="B37" s="69" t="s">
        <v>51</v>
      </c>
      <c r="C37" s="69"/>
      <c r="D37" s="69"/>
      <c r="E37" s="69"/>
      <c r="F37" s="52"/>
      <c r="G37" s="53"/>
      <c r="H37" s="53"/>
      <c r="I37" s="53"/>
      <c r="J37" s="53"/>
      <c r="K37" s="54" t="s">
        <v>49</v>
      </c>
      <c r="L37" s="54">
        <v>2</v>
      </c>
      <c r="M37" s="54">
        <v>3</v>
      </c>
      <c r="N37" s="55">
        <f ca="1">SUBTOTAL(9,N38:(OFFSET(INDIRECT(N$1 &amp; $O37),-1,0)))</f>
        <v>25</v>
      </c>
      <c r="O37" s="20">
        <f>ROW($A41)</f>
        <v>41</v>
      </c>
      <c r="Q37" s="35"/>
    </row>
    <row r="38" spans="1:17" outlineLevel="3" x14ac:dyDescent="0.2">
      <c r="A38" s="56" t="str">
        <f t="shared" si="2"/>
        <v>PRD00003</v>
      </c>
      <c r="B38" s="70" t="s">
        <v>51</v>
      </c>
      <c r="C38" s="70" t="s">
        <v>52</v>
      </c>
      <c r="D38" s="70" t="s">
        <v>53</v>
      </c>
      <c r="E38" s="58"/>
      <c r="F38" s="59" t="s">
        <v>54</v>
      </c>
      <c r="G38" s="60" t="s">
        <v>22</v>
      </c>
      <c r="H38" s="60"/>
      <c r="I38" s="60"/>
      <c r="J38" s="60"/>
      <c r="K38" s="61" t="s">
        <v>49</v>
      </c>
      <c r="L38" s="61">
        <v>3</v>
      </c>
      <c r="M38" s="61">
        <v>4</v>
      </c>
      <c r="N38" s="62">
        <f>IF(COUNTIF(ScenarioTag,
IF(ScenarioSelected=$G$2,$G38,
IF(ScenarioSelected=$H$2,$H38,
IF(ScenarioSelected=$I$2,$I38,
IF(ScenarioSelected=$J$2,$J38,""))))
)&gt;0,$E38,0)</f>
        <v>0</v>
      </c>
      <c r="Q38" s="35"/>
    </row>
    <row r="39" spans="1:17" outlineLevel="3" x14ac:dyDescent="0.2">
      <c r="A39" s="56" t="str">
        <f t="shared" si="2"/>
        <v>PRD00201</v>
      </c>
      <c r="B39" s="70" t="s">
        <v>55</v>
      </c>
      <c r="C39" s="71"/>
      <c r="D39" s="70" t="s">
        <v>56</v>
      </c>
      <c r="E39" s="58">
        <v>20</v>
      </c>
      <c r="F39" s="59" t="s">
        <v>54</v>
      </c>
      <c r="G39" s="60" t="s">
        <v>22</v>
      </c>
      <c r="H39" s="60"/>
      <c r="I39" s="60"/>
      <c r="J39" s="60"/>
      <c r="K39" s="61" t="s">
        <v>49</v>
      </c>
      <c r="L39" s="61">
        <v>201</v>
      </c>
      <c r="M39" s="61">
        <v>4</v>
      </c>
      <c r="N39" s="62">
        <f>IF(COUNTIF(ScenarioTag,
IF(ScenarioSelected=$G$2,$G39,
IF(ScenarioSelected=$H$2,$H39,
IF(ScenarioSelected=$I$2,$I39,
IF(ScenarioSelected=$J$2,$J39,""))))
)&gt;0,$E39,0)</f>
        <v>20</v>
      </c>
      <c r="Q39" s="35"/>
    </row>
    <row r="40" spans="1:17" outlineLevel="3" x14ac:dyDescent="0.2">
      <c r="A40" s="56" t="str">
        <f t="shared" si="2"/>
        <v>PRD00202</v>
      </c>
      <c r="B40" s="70" t="s">
        <v>57</v>
      </c>
      <c r="C40" s="71" t="s">
        <v>58</v>
      </c>
      <c r="D40" s="70"/>
      <c r="E40" s="58">
        <v>5</v>
      </c>
      <c r="F40" s="59" t="s">
        <v>59</v>
      </c>
      <c r="G40" s="60" t="s">
        <v>22</v>
      </c>
      <c r="H40" s="60"/>
      <c r="I40" s="60"/>
      <c r="J40" s="60"/>
      <c r="K40" s="61" t="s">
        <v>49</v>
      </c>
      <c r="L40" s="61">
        <v>202</v>
      </c>
      <c r="M40" s="61">
        <v>4</v>
      </c>
      <c r="N40" s="62">
        <f>IF(COUNTIF(ScenarioTag,
IF(ScenarioSelected=$G$2,$G40,
IF(ScenarioSelected=$H$2,$H40,
IF(ScenarioSelected=$I$2,$I40,
IF(ScenarioSelected=$J$2,$J40,""))))
)&gt;0,$E40,0)</f>
        <v>5</v>
      </c>
      <c r="Q40" s="35"/>
    </row>
    <row r="41" spans="1:17" outlineLevel="1" x14ac:dyDescent="0.2">
      <c r="A41" s="43" t="str">
        <f t="shared" si="2"/>
        <v>PRD00004</v>
      </c>
      <c r="B41" s="68" t="s">
        <v>60</v>
      </c>
      <c r="C41" s="68"/>
      <c r="D41" s="68"/>
      <c r="E41" s="68"/>
      <c r="F41" s="45"/>
      <c r="G41" s="46"/>
      <c r="H41" s="46"/>
      <c r="I41" s="46"/>
      <c r="J41" s="46"/>
      <c r="K41" s="47" t="s">
        <v>49</v>
      </c>
      <c r="L41" s="47">
        <v>4</v>
      </c>
      <c r="M41" s="47">
        <v>2</v>
      </c>
      <c r="N41" s="48">
        <f ca="1">SUBTOTAL(9,N42:(OFFSET(INDIRECT(N$1 &amp; $O41),-1,0)))</f>
        <v>0</v>
      </c>
      <c r="O41" s="20">
        <f>ROW($A44)</f>
        <v>44</v>
      </c>
      <c r="Q41" s="35"/>
    </row>
    <row r="42" spans="1:17" outlineLevel="2" x14ac:dyDescent="0.2">
      <c r="A42" s="50" t="str">
        <f t="shared" si="2"/>
        <v>PRD00005</v>
      </c>
      <c r="B42" s="69" t="s">
        <v>61</v>
      </c>
      <c r="C42" s="69"/>
      <c r="D42" s="69"/>
      <c r="E42" s="69"/>
      <c r="F42" s="52"/>
      <c r="G42" s="53"/>
      <c r="H42" s="53"/>
      <c r="I42" s="53"/>
      <c r="J42" s="53"/>
      <c r="K42" s="54" t="s">
        <v>49</v>
      </c>
      <c r="L42" s="54">
        <v>5</v>
      </c>
      <c r="M42" s="54">
        <v>3</v>
      </c>
      <c r="N42" s="55">
        <f ca="1">SUBTOTAL(9,N43:(OFFSET(INDIRECT(N$1 &amp; $O42),-1,0)))</f>
        <v>0</v>
      </c>
      <c r="O42" s="20">
        <f>ROW($A44)</f>
        <v>44</v>
      </c>
      <c r="Q42" s="35"/>
    </row>
    <row r="43" spans="1:17" outlineLevel="3" x14ac:dyDescent="0.2">
      <c r="A43" s="56" t="str">
        <f t="shared" si="2"/>
        <v>PRD00006</v>
      </c>
      <c r="B43" s="70" t="s">
        <v>62</v>
      </c>
      <c r="C43" s="70"/>
      <c r="D43" s="70"/>
      <c r="E43" s="58">
        <v>0</v>
      </c>
      <c r="F43" s="59" t="s">
        <v>21</v>
      </c>
      <c r="G43" s="60" t="s">
        <v>22</v>
      </c>
      <c r="H43" s="60"/>
      <c r="I43" s="60"/>
      <c r="J43" s="60"/>
      <c r="K43" s="61" t="s">
        <v>49</v>
      </c>
      <c r="L43" s="61">
        <v>6</v>
      </c>
      <c r="M43" s="61">
        <v>4</v>
      </c>
      <c r="N43" s="62">
        <f>IF(COUNTIF(ScenarioTag,
IF(ScenarioSelected=$G$2,$G43,
IF(ScenarioSelected=$H$2,$H43,
IF(ScenarioSelected=$I$2,$I43,
IF(ScenarioSelected=$J$2,$J43,""))))
)&gt;0,$E43,0)</f>
        <v>0</v>
      </c>
      <c r="Q43" s="35"/>
    </row>
    <row r="44" spans="1:17" outlineLevel="1" x14ac:dyDescent="0.2">
      <c r="A44" s="43" t="str">
        <f t="shared" si="2"/>
        <v>PRD00007</v>
      </c>
      <c r="B44" s="68" t="s">
        <v>63</v>
      </c>
      <c r="C44" s="68"/>
      <c r="D44" s="68"/>
      <c r="E44" s="68"/>
      <c r="F44" s="45"/>
      <c r="G44" s="46"/>
      <c r="H44" s="46"/>
      <c r="I44" s="46"/>
      <c r="J44" s="46"/>
      <c r="K44" s="47" t="s">
        <v>49</v>
      </c>
      <c r="L44" s="47">
        <v>7</v>
      </c>
      <c r="M44" s="47">
        <v>2</v>
      </c>
      <c r="N44" s="48">
        <f ca="1">SUBTOTAL(9,N45:(OFFSET(INDIRECT(N$1 &amp; $O44),-1,0)))</f>
        <v>0</v>
      </c>
      <c r="O44" s="20">
        <f>ROW($A47)</f>
        <v>47</v>
      </c>
      <c r="Q44" s="35"/>
    </row>
    <row r="45" spans="1:17" outlineLevel="2" x14ac:dyDescent="0.2">
      <c r="A45" s="50" t="str">
        <f t="shared" si="2"/>
        <v>PRD00008</v>
      </c>
      <c r="B45" s="69" t="s">
        <v>64</v>
      </c>
      <c r="C45" s="69"/>
      <c r="D45" s="69"/>
      <c r="E45" s="69"/>
      <c r="F45" s="52"/>
      <c r="G45" s="53"/>
      <c r="H45" s="53"/>
      <c r="I45" s="53"/>
      <c r="J45" s="53"/>
      <c r="K45" s="54" t="s">
        <v>49</v>
      </c>
      <c r="L45" s="54">
        <v>8</v>
      </c>
      <c r="M45" s="54">
        <v>3</v>
      </c>
      <c r="N45" s="55">
        <f ca="1">SUBTOTAL(9,N46:(OFFSET(INDIRECT(N$1 &amp; $O45),-1,0)))</f>
        <v>0</v>
      </c>
      <c r="O45" s="20">
        <f>ROW($A47)</f>
        <v>47</v>
      </c>
      <c r="Q45" s="35"/>
    </row>
    <row r="46" spans="1:17" outlineLevel="3" x14ac:dyDescent="0.2">
      <c r="A46" s="56" t="str">
        <f t="shared" si="2"/>
        <v>PRD00009</v>
      </c>
      <c r="B46" s="70" t="s">
        <v>65</v>
      </c>
      <c r="C46" s="70"/>
      <c r="D46" s="70"/>
      <c r="E46" s="58">
        <v>0</v>
      </c>
      <c r="F46" s="59" t="s">
        <v>21</v>
      </c>
      <c r="G46" s="60" t="s">
        <v>22</v>
      </c>
      <c r="H46" s="60"/>
      <c r="I46" s="60"/>
      <c r="J46" s="60"/>
      <c r="K46" s="61" t="s">
        <v>49</v>
      </c>
      <c r="L46" s="61">
        <v>9</v>
      </c>
      <c r="M46" s="61">
        <v>4</v>
      </c>
      <c r="N46" s="62">
        <f>IF(COUNTIF(ScenarioTag,
IF(ScenarioSelected=$G$2,$G46,
IF(ScenarioSelected=$H$2,$H46,
IF(ScenarioSelected=$I$2,$I46,
IF(ScenarioSelected=$J$2,$J46,""))))
)&gt;0,$E46,0)</f>
        <v>0</v>
      </c>
      <c r="Q46" s="35"/>
    </row>
    <row r="47" spans="1:17" outlineLevel="1" x14ac:dyDescent="0.2">
      <c r="A47" s="43" t="str">
        <f t="shared" si="2"/>
        <v>PRD00010</v>
      </c>
      <c r="B47" s="68" t="s">
        <v>66</v>
      </c>
      <c r="C47" s="68"/>
      <c r="D47" s="68"/>
      <c r="E47" s="68"/>
      <c r="F47" s="45"/>
      <c r="G47" s="46"/>
      <c r="H47" s="46"/>
      <c r="I47" s="46"/>
      <c r="J47" s="46"/>
      <c r="K47" s="47" t="s">
        <v>49</v>
      </c>
      <c r="L47" s="47">
        <v>10</v>
      </c>
      <c r="M47" s="47">
        <v>2</v>
      </c>
      <c r="N47" s="48">
        <f ca="1">SUBTOTAL(9,N48:(OFFSET(INDIRECT(N$1 &amp; $O47),-1,0)))</f>
        <v>0</v>
      </c>
      <c r="O47" s="20">
        <f>ROW($A50)</f>
        <v>50</v>
      </c>
      <c r="Q47" s="35"/>
    </row>
    <row r="48" spans="1:17" outlineLevel="2" x14ac:dyDescent="0.2">
      <c r="A48" s="50" t="str">
        <f t="shared" si="2"/>
        <v>PRD00011</v>
      </c>
      <c r="B48" s="69" t="s">
        <v>67</v>
      </c>
      <c r="C48" s="69"/>
      <c r="D48" s="69"/>
      <c r="E48" s="69"/>
      <c r="F48" s="52"/>
      <c r="G48" s="53"/>
      <c r="H48" s="53"/>
      <c r="I48" s="53"/>
      <c r="J48" s="53"/>
      <c r="K48" s="54" t="s">
        <v>49</v>
      </c>
      <c r="L48" s="54">
        <v>11</v>
      </c>
      <c r="M48" s="54">
        <v>3</v>
      </c>
      <c r="N48" s="55">
        <f ca="1">SUBTOTAL(9,N49:(OFFSET(INDIRECT(N$1 &amp; $O48),-1,0)))</f>
        <v>0</v>
      </c>
      <c r="O48" s="20">
        <f>ROW($A50)</f>
        <v>50</v>
      </c>
      <c r="Q48" s="35"/>
    </row>
    <row r="49" spans="1:17" outlineLevel="3" x14ac:dyDescent="0.2">
      <c r="A49" s="56" t="str">
        <f t="shared" si="2"/>
        <v>PRD00012</v>
      </c>
      <c r="B49" s="70" t="s">
        <v>68</v>
      </c>
      <c r="C49" s="70"/>
      <c r="D49" s="70"/>
      <c r="E49" s="58">
        <v>0</v>
      </c>
      <c r="F49" s="59" t="s">
        <v>21</v>
      </c>
      <c r="G49" s="60" t="s">
        <v>22</v>
      </c>
      <c r="H49" s="60"/>
      <c r="I49" s="60"/>
      <c r="J49" s="60"/>
      <c r="K49" s="61" t="s">
        <v>49</v>
      </c>
      <c r="L49" s="61">
        <v>12</v>
      </c>
      <c r="M49" s="61">
        <v>4</v>
      </c>
      <c r="N49" s="62">
        <f>IF(COUNTIF(ScenarioTag,
IF(ScenarioSelected=$G$2,$G49,
IF(ScenarioSelected=$H$2,$H49,
IF(ScenarioSelected=$I$2,$I49,
IF(ScenarioSelected=$J$2,$J49,""))))
)&gt;0,$E49,0)</f>
        <v>0</v>
      </c>
      <c r="Q49" s="35"/>
    </row>
    <row r="50" spans="1:17" ht="25.15" customHeight="1" x14ac:dyDescent="0.2">
      <c r="A50" s="28" t="str">
        <f t="shared" si="2"/>
        <v>CUS00000</v>
      </c>
      <c r="B50" s="29" t="s">
        <v>69</v>
      </c>
      <c r="C50" s="30"/>
      <c r="D50" s="30"/>
      <c r="E50" s="30"/>
      <c r="F50" s="31"/>
      <c r="G50" s="32"/>
      <c r="H50" s="32"/>
      <c r="I50" s="32"/>
      <c r="J50" s="32"/>
      <c r="K50" s="33" t="s">
        <v>70</v>
      </c>
      <c r="L50" s="33">
        <v>0</v>
      </c>
      <c r="M50" s="33">
        <v>1</v>
      </c>
      <c r="N50" s="34">
        <f ca="1">SUBTOTAL(9,N51:(OFFSET(INDIRECT(N$1 &amp; $O50),-1,0)))</f>
        <v>319</v>
      </c>
      <c r="O50" s="20">
        <f>ROW($A132)</f>
        <v>132</v>
      </c>
      <c r="Q50" s="35"/>
    </row>
    <row r="51" spans="1:17" s="42" customFormat="1" ht="4.1500000000000004" customHeight="1" outlineLevel="1" x14ac:dyDescent="0.2">
      <c r="A51" s="63"/>
      <c r="B51" s="64"/>
      <c r="C51" s="65"/>
      <c r="D51" s="65"/>
      <c r="E51" s="65"/>
      <c r="F51" s="38"/>
      <c r="G51" s="66"/>
      <c r="H51" s="66"/>
      <c r="I51" s="66"/>
      <c r="J51" s="66"/>
      <c r="K51" s="38"/>
      <c r="L51" s="38"/>
      <c r="M51" s="38">
        <v>-1</v>
      </c>
      <c r="N51" s="40"/>
      <c r="O51" s="41"/>
      <c r="Q51" s="35"/>
    </row>
    <row r="52" spans="1:17" outlineLevel="1" x14ac:dyDescent="0.2">
      <c r="A52" s="43" t="str">
        <f t="shared" ref="A52:A115" si="3">K52 &amp; TEXT(L52,"00000")</f>
        <v>CUS00001</v>
      </c>
      <c r="B52" s="68" t="s">
        <v>71</v>
      </c>
      <c r="C52" s="68"/>
      <c r="D52" s="68"/>
      <c r="E52" s="68"/>
      <c r="F52" s="45"/>
      <c r="G52" s="46"/>
      <c r="H52" s="46"/>
      <c r="I52" s="46"/>
      <c r="J52" s="46"/>
      <c r="K52" s="47" t="s">
        <v>70</v>
      </c>
      <c r="L52" s="47">
        <v>1</v>
      </c>
      <c r="M52" s="47">
        <v>2</v>
      </c>
      <c r="N52" s="48">
        <f ca="1">SUBTOTAL(9,N53:(OFFSET(INDIRECT(N$1 &amp; $O52),-1,0)))</f>
        <v>17</v>
      </c>
      <c r="O52" s="20">
        <f>ROW($A58)</f>
        <v>58</v>
      </c>
      <c r="Q52" s="35"/>
    </row>
    <row r="53" spans="1:17" outlineLevel="2" x14ac:dyDescent="0.2">
      <c r="A53" s="50" t="str">
        <f t="shared" si="3"/>
        <v>CUS00002</v>
      </c>
      <c r="B53" s="69" t="s">
        <v>72</v>
      </c>
      <c r="C53" s="69"/>
      <c r="D53" s="69"/>
      <c r="E53" s="69"/>
      <c r="F53" s="52"/>
      <c r="G53" s="53"/>
      <c r="H53" s="53"/>
      <c r="I53" s="53"/>
      <c r="J53" s="53"/>
      <c r="K53" s="54" t="s">
        <v>70</v>
      </c>
      <c r="L53" s="54">
        <v>2</v>
      </c>
      <c r="M53" s="54">
        <v>3</v>
      </c>
      <c r="N53" s="55">
        <f ca="1">SUBTOTAL(9,N54:(OFFSET(INDIRECT(N$1 &amp; $O53),-1,0)))</f>
        <v>17</v>
      </c>
      <c r="O53" s="20">
        <f>ROW($A58)</f>
        <v>58</v>
      </c>
      <c r="Q53" s="35"/>
    </row>
    <row r="54" spans="1:17" outlineLevel="3" x14ac:dyDescent="0.2">
      <c r="A54" s="56" t="str">
        <f t="shared" si="3"/>
        <v>CUS00003</v>
      </c>
      <c r="B54" s="70" t="s">
        <v>73</v>
      </c>
      <c r="C54" s="70"/>
      <c r="D54" s="70" t="s">
        <v>74</v>
      </c>
      <c r="E54" s="58">
        <v>10</v>
      </c>
      <c r="F54" s="59" t="s">
        <v>54</v>
      </c>
      <c r="G54" s="60" t="s">
        <v>22</v>
      </c>
      <c r="H54" s="60"/>
      <c r="I54" s="60"/>
      <c r="J54" s="60"/>
      <c r="K54" s="61" t="s">
        <v>70</v>
      </c>
      <c r="L54" s="61">
        <v>3</v>
      </c>
      <c r="M54" s="61">
        <v>4</v>
      </c>
      <c r="N54" s="62">
        <f>IF(COUNTIF(ScenarioTag,
IF(ScenarioSelected=$G$2,$G54,
IF(ScenarioSelected=$H$2,$H54,
IF(ScenarioSelected=$I$2,$I54,
IF(ScenarioSelected=$J$2,$J54,""))))
)&gt;0,$E54,0)</f>
        <v>10</v>
      </c>
      <c r="Q54" s="35"/>
    </row>
    <row r="55" spans="1:17" ht="22.5" outlineLevel="3" x14ac:dyDescent="0.2">
      <c r="A55" s="56" t="str">
        <f t="shared" si="3"/>
        <v>CUS00201</v>
      </c>
      <c r="B55" s="70" t="s">
        <v>75</v>
      </c>
      <c r="C55" s="70"/>
      <c r="D55" s="70" t="s">
        <v>76</v>
      </c>
      <c r="E55" s="58">
        <v>3</v>
      </c>
      <c r="F55" s="59" t="s">
        <v>77</v>
      </c>
      <c r="G55" s="60" t="s">
        <v>22</v>
      </c>
      <c r="H55" s="60"/>
      <c r="I55" s="60"/>
      <c r="J55" s="60"/>
      <c r="K55" s="61" t="s">
        <v>70</v>
      </c>
      <c r="L55" s="61">
        <v>201</v>
      </c>
      <c r="M55" s="61">
        <v>4</v>
      </c>
      <c r="N55" s="62">
        <f>IF(COUNTIF(ScenarioTag,
IF(ScenarioSelected=$G$2,$G55,
IF(ScenarioSelected=$H$2,$H55,
IF(ScenarioSelected=$I$2,$I55,
IF(ScenarioSelected=$J$2,$J55,""))))
)&gt;0,$E55,0)</f>
        <v>3</v>
      </c>
      <c r="Q55" s="35"/>
    </row>
    <row r="56" spans="1:17" ht="22.5" outlineLevel="3" x14ac:dyDescent="0.2">
      <c r="A56" s="56" t="str">
        <f t="shared" si="3"/>
        <v>CUS00218</v>
      </c>
      <c r="B56" s="70" t="s">
        <v>78</v>
      </c>
      <c r="C56" s="70"/>
      <c r="D56" s="70" t="s">
        <v>76</v>
      </c>
      <c r="E56" s="58">
        <v>2</v>
      </c>
      <c r="F56" s="59" t="s">
        <v>77</v>
      </c>
      <c r="G56" s="60" t="s">
        <v>22</v>
      </c>
      <c r="H56" s="60"/>
      <c r="I56" s="60"/>
      <c r="J56" s="60"/>
      <c r="K56" s="61" t="s">
        <v>70</v>
      </c>
      <c r="L56" s="61">
        <v>218</v>
      </c>
      <c r="M56" s="61">
        <v>4</v>
      </c>
      <c r="N56" s="62">
        <f>IF(COUNTIF(ScenarioTag,
IF(ScenarioSelected=$G$2,$G56,
IF(ScenarioSelected=$H$2,$H56,
IF(ScenarioSelected=$I$2,$I56,
IF(ScenarioSelected=$J$2,$J56,""))))
)&gt;0,$E56,0)</f>
        <v>2</v>
      </c>
      <c r="Q56" s="35"/>
    </row>
    <row r="57" spans="1:17" ht="22.5" outlineLevel="3" x14ac:dyDescent="0.2">
      <c r="A57" s="56" t="str">
        <f t="shared" si="3"/>
        <v>CUS00219</v>
      </c>
      <c r="B57" s="70" t="s">
        <v>79</v>
      </c>
      <c r="C57" s="70"/>
      <c r="D57" s="70" t="s">
        <v>76</v>
      </c>
      <c r="E57" s="58">
        <v>2</v>
      </c>
      <c r="F57" s="59" t="s">
        <v>77</v>
      </c>
      <c r="G57" s="60" t="s">
        <v>22</v>
      </c>
      <c r="H57" s="60"/>
      <c r="I57" s="60"/>
      <c r="J57" s="60"/>
      <c r="K57" s="61" t="s">
        <v>70</v>
      </c>
      <c r="L57" s="61">
        <v>219</v>
      </c>
      <c r="M57" s="61">
        <v>4</v>
      </c>
      <c r="N57" s="62">
        <f>IF(COUNTIF(ScenarioTag,
IF(ScenarioSelected=$G$2,$G57,
IF(ScenarioSelected=$H$2,$H57,
IF(ScenarioSelected=$I$2,$I57,
IF(ScenarioSelected=$J$2,$J57,""))))
)&gt;0,$E57,0)</f>
        <v>2</v>
      </c>
      <c r="Q57" s="35"/>
    </row>
    <row r="58" spans="1:17" outlineLevel="1" x14ac:dyDescent="0.2">
      <c r="A58" s="43" t="str">
        <f t="shared" si="3"/>
        <v>CUS00004</v>
      </c>
      <c r="B58" s="68" t="s">
        <v>80</v>
      </c>
      <c r="C58" s="68"/>
      <c r="D58" s="68"/>
      <c r="E58" s="68"/>
      <c r="F58" s="45"/>
      <c r="G58" s="46"/>
      <c r="H58" s="46"/>
      <c r="I58" s="46"/>
      <c r="J58" s="46"/>
      <c r="K58" s="47" t="s">
        <v>70</v>
      </c>
      <c r="L58" s="47">
        <v>4</v>
      </c>
      <c r="M58" s="47">
        <v>2</v>
      </c>
      <c r="N58" s="48">
        <f ca="1">SUBTOTAL(9,N59:(OFFSET(INDIRECT(N$1 &amp; $O58),-1,0)))</f>
        <v>0</v>
      </c>
      <c r="O58" s="20">
        <f>ROW($A61)</f>
        <v>61</v>
      </c>
      <c r="Q58" s="35"/>
    </row>
    <row r="59" spans="1:17" outlineLevel="2" x14ac:dyDescent="0.2">
      <c r="A59" s="50" t="str">
        <f t="shared" si="3"/>
        <v>CUS00005</v>
      </c>
      <c r="B59" s="69" t="s">
        <v>81</v>
      </c>
      <c r="C59" s="69"/>
      <c r="D59" s="69"/>
      <c r="E59" s="69"/>
      <c r="F59" s="52"/>
      <c r="G59" s="53"/>
      <c r="H59" s="53"/>
      <c r="I59" s="53"/>
      <c r="J59" s="53"/>
      <c r="K59" s="54" t="s">
        <v>70</v>
      </c>
      <c r="L59" s="54">
        <v>5</v>
      </c>
      <c r="M59" s="54">
        <v>3</v>
      </c>
      <c r="N59" s="55">
        <f ca="1">SUBTOTAL(9,N60:(OFFSET(INDIRECT(N$1 &amp; $O59),-1,0)))</f>
        <v>0</v>
      </c>
      <c r="O59" s="20">
        <f>ROW($A61)</f>
        <v>61</v>
      </c>
      <c r="Q59" s="35"/>
    </row>
    <row r="60" spans="1:17" outlineLevel="3" x14ac:dyDescent="0.2">
      <c r="A60" s="56" t="str">
        <f t="shared" si="3"/>
        <v>CUS00006</v>
      </c>
      <c r="B60" s="70" t="s">
        <v>82</v>
      </c>
      <c r="C60" s="70"/>
      <c r="D60" s="70"/>
      <c r="E60" s="58">
        <v>0</v>
      </c>
      <c r="F60" s="59" t="s">
        <v>21</v>
      </c>
      <c r="G60" s="60" t="s">
        <v>22</v>
      </c>
      <c r="H60" s="60"/>
      <c r="I60" s="60"/>
      <c r="J60" s="60"/>
      <c r="K60" s="61" t="s">
        <v>70</v>
      </c>
      <c r="L60" s="61">
        <v>6</v>
      </c>
      <c r="M60" s="61">
        <v>4</v>
      </c>
      <c r="N60" s="62">
        <f>IF(COUNTIF(ScenarioTag,
IF(ScenarioSelected=$G$2,$G60,
IF(ScenarioSelected=$H$2,$H60,
IF(ScenarioSelected=$I$2,$I60,
IF(ScenarioSelected=$J$2,$J60,""))))
)&gt;0,$E60,0)</f>
        <v>0</v>
      </c>
      <c r="Q60" s="35"/>
    </row>
    <row r="61" spans="1:17" outlineLevel="1" x14ac:dyDescent="0.2">
      <c r="A61" s="43" t="str">
        <f t="shared" si="3"/>
        <v>CUS00007</v>
      </c>
      <c r="B61" s="68" t="s">
        <v>83</v>
      </c>
      <c r="C61" s="68"/>
      <c r="D61" s="68"/>
      <c r="E61" s="68"/>
      <c r="F61" s="45"/>
      <c r="G61" s="46"/>
      <c r="H61" s="46"/>
      <c r="I61" s="46"/>
      <c r="J61" s="46"/>
      <c r="K61" s="47" t="s">
        <v>70</v>
      </c>
      <c r="L61" s="47">
        <v>7</v>
      </c>
      <c r="M61" s="47">
        <v>2</v>
      </c>
      <c r="N61" s="48">
        <f ca="1">SUBTOTAL(9,N62:(OFFSET(INDIRECT(N$1 &amp; $O61),-1,0)))</f>
        <v>0</v>
      </c>
      <c r="O61" s="20">
        <f>ROW($A64)</f>
        <v>64</v>
      </c>
      <c r="Q61" s="35"/>
    </row>
    <row r="62" spans="1:17" outlineLevel="2" x14ac:dyDescent="0.2">
      <c r="A62" s="50" t="str">
        <f t="shared" si="3"/>
        <v>CUS00008</v>
      </c>
      <c r="B62" s="69" t="s">
        <v>84</v>
      </c>
      <c r="C62" s="69"/>
      <c r="D62" s="69"/>
      <c r="E62" s="69"/>
      <c r="F62" s="52"/>
      <c r="G62" s="53"/>
      <c r="H62" s="53"/>
      <c r="I62" s="53"/>
      <c r="J62" s="53"/>
      <c r="K62" s="54" t="s">
        <v>70</v>
      </c>
      <c r="L62" s="54">
        <v>8</v>
      </c>
      <c r="M62" s="54">
        <v>3</v>
      </c>
      <c r="N62" s="55">
        <f ca="1">SUBTOTAL(9,N63:(OFFSET(INDIRECT(N$1 &amp; $O62),-1,0)))</f>
        <v>0</v>
      </c>
      <c r="O62" s="20">
        <f>ROW($A64)</f>
        <v>64</v>
      </c>
      <c r="Q62" s="35"/>
    </row>
    <row r="63" spans="1:17" outlineLevel="3" x14ac:dyDescent="0.2">
      <c r="A63" s="56" t="str">
        <f t="shared" si="3"/>
        <v>CUS00009</v>
      </c>
      <c r="B63" s="70" t="s">
        <v>85</v>
      </c>
      <c r="C63" s="70"/>
      <c r="D63" s="70"/>
      <c r="E63" s="58">
        <v>0</v>
      </c>
      <c r="F63" s="59" t="s">
        <v>54</v>
      </c>
      <c r="G63" s="60" t="s">
        <v>22</v>
      </c>
      <c r="H63" s="60"/>
      <c r="I63" s="60"/>
      <c r="J63" s="60"/>
      <c r="K63" s="61" t="s">
        <v>70</v>
      </c>
      <c r="L63" s="61">
        <v>9</v>
      </c>
      <c r="M63" s="61">
        <v>4</v>
      </c>
      <c r="N63" s="62">
        <f>IF(COUNTIF(ScenarioTag,
IF(ScenarioSelected=$G$2,$G63,
IF(ScenarioSelected=$H$2,$H63,
IF(ScenarioSelected=$I$2,$I63,
IF(ScenarioSelected=$J$2,$J63,""))))
)&gt;0,$E63,0)</f>
        <v>0</v>
      </c>
      <c r="Q63" s="35"/>
    </row>
    <row r="64" spans="1:17" outlineLevel="1" x14ac:dyDescent="0.2">
      <c r="A64" s="43" t="str">
        <f t="shared" si="3"/>
        <v>CUS00010</v>
      </c>
      <c r="B64" s="68" t="s">
        <v>86</v>
      </c>
      <c r="C64" s="68"/>
      <c r="D64" s="68"/>
      <c r="E64" s="68"/>
      <c r="F64" s="45"/>
      <c r="G64" s="46"/>
      <c r="H64" s="46"/>
      <c r="I64" s="46"/>
      <c r="J64" s="46"/>
      <c r="K64" s="47" t="s">
        <v>70</v>
      </c>
      <c r="L64" s="47">
        <v>10</v>
      </c>
      <c r="M64" s="47">
        <v>2</v>
      </c>
      <c r="N64" s="48">
        <f ca="1">SUBTOTAL(9,N65:(OFFSET(INDIRECT(N$1 &amp; $O64),-1,0)))</f>
        <v>5</v>
      </c>
      <c r="O64" s="20">
        <f>ROW($A69)</f>
        <v>69</v>
      </c>
      <c r="Q64" s="35"/>
    </row>
    <row r="65" spans="1:17" outlineLevel="2" x14ac:dyDescent="0.2">
      <c r="A65" s="50" t="str">
        <f t="shared" si="3"/>
        <v>CUS00011</v>
      </c>
      <c r="B65" s="69" t="s">
        <v>87</v>
      </c>
      <c r="C65" s="69"/>
      <c r="D65" s="69"/>
      <c r="E65" s="69"/>
      <c r="F65" s="52"/>
      <c r="G65" s="53"/>
      <c r="H65" s="53"/>
      <c r="I65" s="53"/>
      <c r="J65" s="53"/>
      <c r="K65" s="54" t="s">
        <v>70</v>
      </c>
      <c r="L65" s="54">
        <v>11</v>
      </c>
      <c r="M65" s="54">
        <v>3</v>
      </c>
      <c r="N65" s="55">
        <f ca="1">SUBTOTAL(9,N66:(OFFSET(INDIRECT(N$1 &amp; $O65),-1,0)))</f>
        <v>5</v>
      </c>
      <c r="O65" s="20">
        <f>ROW($A69)</f>
        <v>69</v>
      </c>
      <c r="Q65" s="35"/>
    </row>
    <row r="66" spans="1:17" ht="22.5" outlineLevel="3" x14ac:dyDescent="0.2">
      <c r="A66" s="56" t="str">
        <f t="shared" si="3"/>
        <v>CUS00012</v>
      </c>
      <c r="B66" s="70" t="s">
        <v>88</v>
      </c>
      <c r="C66" s="70"/>
      <c r="D66" s="70" t="s">
        <v>76</v>
      </c>
      <c r="E66" s="58">
        <v>5</v>
      </c>
      <c r="F66" s="59" t="s">
        <v>54</v>
      </c>
      <c r="G66" s="60" t="s">
        <v>22</v>
      </c>
      <c r="H66" s="60"/>
      <c r="I66" s="60"/>
      <c r="J66" s="60"/>
      <c r="K66" s="61" t="s">
        <v>70</v>
      </c>
      <c r="L66" s="61">
        <v>12</v>
      </c>
      <c r="M66" s="61">
        <v>4</v>
      </c>
      <c r="N66" s="62">
        <f>IF(COUNTIF(ScenarioTag,
IF(ScenarioSelected=$G$2,$G66,
IF(ScenarioSelected=$H$2,$H66,
IF(ScenarioSelected=$I$2,$I66,
IF(ScenarioSelected=$J$2,$J66,""))))
)&gt;0,$E66,0)</f>
        <v>5</v>
      </c>
      <c r="Q66" s="35"/>
    </row>
    <row r="67" spans="1:17" outlineLevel="3" x14ac:dyDescent="0.2">
      <c r="A67" s="56" t="str">
        <f t="shared" si="3"/>
        <v>CUS00202</v>
      </c>
      <c r="B67" s="70" t="s">
        <v>89</v>
      </c>
      <c r="C67" s="70"/>
      <c r="D67" s="70"/>
      <c r="E67" s="58">
        <v>0</v>
      </c>
      <c r="F67" s="59" t="s">
        <v>54</v>
      </c>
      <c r="G67" s="60" t="s">
        <v>22</v>
      </c>
      <c r="H67" s="60"/>
      <c r="I67" s="60"/>
      <c r="J67" s="60"/>
      <c r="K67" s="61" t="s">
        <v>70</v>
      </c>
      <c r="L67" s="61">
        <v>202</v>
      </c>
      <c r="M67" s="61">
        <v>4</v>
      </c>
      <c r="N67" s="62">
        <f>IF(COUNTIF(ScenarioTag,
IF(ScenarioSelected=$G$2,$G67,
IF(ScenarioSelected=$H$2,$H67,
IF(ScenarioSelected=$I$2,$I67,
IF(ScenarioSelected=$J$2,$J67,""))))
)&gt;0,$E67,0)</f>
        <v>0</v>
      </c>
      <c r="Q67" s="35"/>
    </row>
    <row r="68" spans="1:17" outlineLevel="3" x14ac:dyDescent="0.2">
      <c r="A68" s="56" t="str">
        <f t="shared" si="3"/>
        <v>CUS00207</v>
      </c>
      <c r="B68" s="70" t="s">
        <v>90</v>
      </c>
      <c r="C68" s="70"/>
      <c r="D68" s="70"/>
      <c r="E68" s="58">
        <v>0</v>
      </c>
      <c r="F68" s="59" t="s">
        <v>77</v>
      </c>
      <c r="G68" s="60" t="s">
        <v>22</v>
      </c>
      <c r="H68" s="60"/>
      <c r="I68" s="60"/>
      <c r="J68" s="60"/>
      <c r="K68" s="61" t="s">
        <v>70</v>
      </c>
      <c r="L68" s="61">
        <v>207</v>
      </c>
      <c r="M68" s="61">
        <v>4</v>
      </c>
      <c r="N68" s="62">
        <f>IF(COUNTIF(ScenarioTag,
IF(ScenarioSelected=$G$2,$G68,
IF(ScenarioSelected=$H$2,$H68,
IF(ScenarioSelected=$I$2,$I68,
IF(ScenarioSelected=$J$2,$J68,""))))
)&gt;0,$E68,0)</f>
        <v>0</v>
      </c>
      <c r="Q68" s="35"/>
    </row>
    <row r="69" spans="1:17" outlineLevel="1" x14ac:dyDescent="0.2">
      <c r="A69" s="43" t="str">
        <f t="shared" si="3"/>
        <v>CUS00013</v>
      </c>
      <c r="B69" s="68" t="s">
        <v>91</v>
      </c>
      <c r="C69" s="68"/>
      <c r="D69" s="68"/>
      <c r="E69" s="68"/>
      <c r="F69" s="45"/>
      <c r="G69" s="46"/>
      <c r="H69" s="46"/>
      <c r="I69" s="46"/>
      <c r="J69" s="46"/>
      <c r="K69" s="47" t="s">
        <v>70</v>
      </c>
      <c r="L69" s="47">
        <v>13</v>
      </c>
      <c r="M69" s="47">
        <v>2</v>
      </c>
      <c r="N69" s="48">
        <f ca="1">SUBTOTAL(9,N70:(OFFSET(INDIRECT(N$1 &amp; $O69),-1,0)))</f>
        <v>65</v>
      </c>
      <c r="O69" s="20">
        <f>ROW($A77)</f>
        <v>77</v>
      </c>
      <c r="Q69" s="35"/>
    </row>
    <row r="70" spans="1:17" outlineLevel="2" x14ac:dyDescent="0.2">
      <c r="A70" s="50" t="str">
        <f t="shared" si="3"/>
        <v>CUS00014</v>
      </c>
      <c r="B70" s="69" t="s">
        <v>92</v>
      </c>
      <c r="C70" s="69"/>
      <c r="D70" s="69" t="s">
        <v>93</v>
      </c>
      <c r="E70" s="69"/>
      <c r="F70" s="52"/>
      <c r="G70" s="53"/>
      <c r="H70" s="53"/>
      <c r="I70" s="53"/>
      <c r="J70" s="53"/>
      <c r="K70" s="54" t="s">
        <v>70</v>
      </c>
      <c r="L70" s="54">
        <v>14</v>
      </c>
      <c r="M70" s="54">
        <v>3</v>
      </c>
      <c r="N70" s="55">
        <f ca="1">SUBTOTAL(9,N71:(OFFSET(INDIRECT(N$1 &amp; $O70),-1,0)))</f>
        <v>65</v>
      </c>
      <c r="O70" s="20">
        <f>ROW($A77)</f>
        <v>77</v>
      </c>
      <c r="Q70" s="35"/>
    </row>
    <row r="71" spans="1:17" outlineLevel="3" x14ac:dyDescent="0.2">
      <c r="A71" s="56" t="str">
        <f t="shared" si="3"/>
        <v>CUS00015</v>
      </c>
      <c r="B71" s="70" t="s">
        <v>94</v>
      </c>
      <c r="C71" s="70"/>
      <c r="D71" s="70" t="s">
        <v>95</v>
      </c>
      <c r="E71" s="58">
        <v>10</v>
      </c>
      <c r="F71" s="59" t="s">
        <v>77</v>
      </c>
      <c r="G71" s="60" t="s">
        <v>22</v>
      </c>
      <c r="H71" s="60"/>
      <c r="I71" s="60"/>
      <c r="J71" s="60"/>
      <c r="K71" s="61" t="s">
        <v>70</v>
      </c>
      <c r="L71" s="61">
        <v>15</v>
      </c>
      <c r="M71" s="61">
        <v>4</v>
      </c>
      <c r="N71" s="62">
        <f t="shared" ref="N71:N76" si="4">IF(COUNTIF(ScenarioTag,
IF(ScenarioSelected=$G$2,$G71,
IF(ScenarioSelected=$H$2,$H71,
IF(ScenarioSelected=$I$2,$I71,
IF(ScenarioSelected=$J$2,$J71,""))))
)&gt;0,$E71,0)</f>
        <v>10</v>
      </c>
      <c r="Q71" s="35"/>
    </row>
    <row r="72" spans="1:17" outlineLevel="3" x14ac:dyDescent="0.2">
      <c r="A72" s="56" t="str">
        <f t="shared" si="3"/>
        <v>CUS00206</v>
      </c>
      <c r="B72" s="70" t="s">
        <v>96</v>
      </c>
      <c r="C72" s="70"/>
      <c r="D72" s="70" t="s">
        <v>97</v>
      </c>
      <c r="E72" s="58">
        <v>10</v>
      </c>
      <c r="F72" s="59" t="s">
        <v>77</v>
      </c>
      <c r="G72" s="60" t="s">
        <v>22</v>
      </c>
      <c r="H72" s="60"/>
      <c r="I72" s="60"/>
      <c r="J72" s="60"/>
      <c r="K72" s="61" t="s">
        <v>70</v>
      </c>
      <c r="L72" s="61">
        <v>206</v>
      </c>
      <c r="M72" s="61">
        <v>4</v>
      </c>
      <c r="N72" s="62">
        <f t="shared" si="4"/>
        <v>10</v>
      </c>
      <c r="Q72" s="35"/>
    </row>
    <row r="73" spans="1:17" outlineLevel="3" x14ac:dyDescent="0.2">
      <c r="A73" s="56" t="str">
        <f t="shared" si="3"/>
        <v>CUS00205</v>
      </c>
      <c r="B73" s="70" t="s">
        <v>98</v>
      </c>
      <c r="C73" s="70"/>
      <c r="D73" s="70" t="s">
        <v>99</v>
      </c>
      <c r="E73" s="58">
        <v>10</v>
      </c>
      <c r="F73" s="59" t="s">
        <v>77</v>
      </c>
      <c r="G73" s="60" t="s">
        <v>22</v>
      </c>
      <c r="H73" s="60"/>
      <c r="I73" s="60"/>
      <c r="J73" s="60"/>
      <c r="K73" s="61" t="s">
        <v>70</v>
      </c>
      <c r="L73" s="61">
        <v>205</v>
      </c>
      <c r="M73" s="61">
        <v>4</v>
      </c>
      <c r="N73" s="62">
        <f t="shared" si="4"/>
        <v>10</v>
      </c>
      <c r="Q73" s="35"/>
    </row>
    <row r="74" spans="1:17" outlineLevel="3" x14ac:dyDescent="0.2">
      <c r="A74" s="56" t="str">
        <f t="shared" si="3"/>
        <v>CUS00204</v>
      </c>
      <c r="B74" s="70" t="s">
        <v>100</v>
      </c>
      <c r="C74" s="70"/>
      <c r="D74" s="70" t="s">
        <v>101</v>
      </c>
      <c r="E74" s="58">
        <v>10</v>
      </c>
      <c r="F74" s="59" t="s">
        <v>77</v>
      </c>
      <c r="G74" s="60" t="s">
        <v>22</v>
      </c>
      <c r="H74" s="60"/>
      <c r="I74" s="60"/>
      <c r="J74" s="60"/>
      <c r="K74" s="61" t="s">
        <v>70</v>
      </c>
      <c r="L74" s="61">
        <v>204</v>
      </c>
      <c r="M74" s="61">
        <v>4</v>
      </c>
      <c r="N74" s="62">
        <f t="shared" si="4"/>
        <v>10</v>
      </c>
      <c r="Q74" s="35"/>
    </row>
    <row r="75" spans="1:17" outlineLevel="3" x14ac:dyDescent="0.2">
      <c r="A75" s="56" t="str">
        <f t="shared" si="3"/>
        <v>CUS00203</v>
      </c>
      <c r="B75" s="70" t="s">
        <v>102</v>
      </c>
      <c r="C75" s="70"/>
      <c r="D75" s="70" t="s">
        <v>103</v>
      </c>
      <c r="E75" s="58">
        <v>10</v>
      </c>
      <c r="F75" s="59" t="s">
        <v>77</v>
      </c>
      <c r="G75" s="60" t="s">
        <v>22</v>
      </c>
      <c r="H75" s="60"/>
      <c r="I75" s="60"/>
      <c r="J75" s="60"/>
      <c r="K75" s="61" t="s">
        <v>70</v>
      </c>
      <c r="L75" s="61">
        <v>203</v>
      </c>
      <c r="M75" s="61">
        <v>4</v>
      </c>
      <c r="N75" s="62">
        <f t="shared" si="4"/>
        <v>10</v>
      </c>
      <c r="Q75" s="35"/>
    </row>
    <row r="76" spans="1:17" outlineLevel="3" x14ac:dyDescent="0.2">
      <c r="A76" s="56" t="str">
        <f t="shared" si="3"/>
        <v>CUS00211</v>
      </c>
      <c r="B76" s="70" t="s">
        <v>104</v>
      </c>
      <c r="C76" s="70"/>
      <c r="D76" s="70" t="s">
        <v>105</v>
      </c>
      <c r="E76" s="58">
        <v>15</v>
      </c>
      <c r="F76" s="59" t="s">
        <v>77</v>
      </c>
      <c r="G76" s="60" t="s">
        <v>22</v>
      </c>
      <c r="H76" s="60"/>
      <c r="I76" s="60"/>
      <c r="J76" s="60"/>
      <c r="K76" s="61" t="s">
        <v>70</v>
      </c>
      <c r="L76" s="61">
        <v>211</v>
      </c>
      <c r="M76" s="61">
        <v>4</v>
      </c>
      <c r="N76" s="62">
        <f t="shared" si="4"/>
        <v>15</v>
      </c>
      <c r="Q76" s="35"/>
    </row>
    <row r="77" spans="1:17" outlineLevel="1" x14ac:dyDescent="0.2">
      <c r="A77" s="43" t="str">
        <f t="shared" si="3"/>
        <v>CUS00016</v>
      </c>
      <c r="B77" s="68" t="s">
        <v>106</v>
      </c>
      <c r="C77" s="68"/>
      <c r="D77" s="68"/>
      <c r="E77" s="68"/>
      <c r="F77" s="45"/>
      <c r="G77" s="46"/>
      <c r="H77" s="46"/>
      <c r="I77" s="46"/>
      <c r="J77" s="46"/>
      <c r="K77" s="47" t="s">
        <v>70</v>
      </c>
      <c r="L77" s="47">
        <v>16</v>
      </c>
      <c r="M77" s="47">
        <v>2</v>
      </c>
      <c r="N77" s="48">
        <f ca="1">SUBTOTAL(9,N78:(OFFSET(INDIRECT(N$1 &amp; $O77),-1,0)))</f>
        <v>138</v>
      </c>
      <c r="O77" s="20">
        <f>ROW($A83)</f>
        <v>83</v>
      </c>
      <c r="Q77" s="35"/>
    </row>
    <row r="78" spans="1:17" outlineLevel="2" x14ac:dyDescent="0.2">
      <c r="A78" s="50" t="str">
        <f t="shared" si="3"/>
        <v>CUS00017</v>
      </c>
      <c r="B78" s="69" t="s">
        <v>107</v>
      </c>
      <c r="C78" s="69"/>
      <c r="D78" s="69"/>
      <c r="E78" s="69"/>
      <c r="F78" s="52"/>
      <c r="G78" s="53"/>
      <c r="H78" s="53"/>
      <c r="I78" s="53"/>
      <c r="J78" s="53"/>
      <c r="K78" s="54" t="s">
        <v>70</v>
      </c>
      <c r="L78" s="54">
        <v>17</v>
      </c>
      <c r="M78" s="54">
        <v>3</v>
      </c>
      <c r="N78" s="55">
        <f ca="1">SUBTOTAL(9,N79:(OFFSET(INDIRECT(N$1 &amp; $O78),-1,0)))</f>
        <v>138</v>
      </c>
      <c r="O78" s="20">
        <f>ROW($A83)</f>
        <v>83</v>
      </c>
      <c r="Q78" s="35"/>
    </row>
    <row r="79" spans="1:17" ht="33.75" outlineLevel="3" x14ac:dyDescent="0.2">
      <c r="A79" s="56" t="str">
        <f t="shared" si="3"/>
        <v>CUS00018</v>
      </c>
      <c r="B79" s="70" t="s">
        <v>108</v>
      </c>
      <c r="C79" s="70"/>
      <c r="D79" s="70" t="s">
        <v>109</v>
      </c>
      <c r="E79" s="58">
        <v>15</v>
      </c>
      <c r="F79" s="59" t="s">
        <v>54</v>
      </c>
      <c r="G79" s="60" t="s">
        <v>22</v>
      </c>
      <c r="H79" s="60"/>
      <c r="I79" s="60"/>
      <c r="J79" s="60"/>
      <c r="K79" s="61" t="s">
        <v>70</v>
      </c>
      <c r="L79" s="61">
        <v>18</v>
      </c>
      <c r="M79" s="61">
        <v>4</v>
      </c>
      <c r="N79" s="62">
        <f>IF(COUNTIF(ScenarioTag,
IF(ScenarioSelected=$G$2,$G79,
IF(ScenarioSelected=$H$2,$H79,
IF(ScenarioSelected=$I$2,$I79,
IF(ScenarioSelected=$J$2,$J79,""))))
)&gt;0,$E79,0)</f>
        <v>15</v>
      </c>
      <c r="Q79" s="35"/>
    </row>
    <row r="80" spans="1:17" outlineLevel="3" x14ac:dyDescent="0.2">
      <c r="A80" s="56" t="str">
        <f t="shared" si="3"/>
        <v>CUS00213</v>
      </c>
      <c r="B80" s="72" t="s">
        <v>110</v>
      </c>
      <c r="C80" s="72"/>
      <c r="D80" s="70"/>
      <c r="E80" s="58"/>
      <c r="F80" s="59" t="s">
        <v>77</v>
      </c>
      <c r="G80" s="60" t="s">
        <v>22</v>
      </c>
      <c r="H80" s="60"/>
      <c r="I80" s="60"/>
      <c r="J80" s="60"/>
      <c r="K80" s="61" t="s">
        <v>70</v>
      </c>
      <c r="L80" s="61">
        <v>213</v>
      </c>
      <c r="M80" s="61">
        <v>4</v>
      </c>
      <c r="N80" s="62">
        <f>IF(COUNTIF(ScenarioTag,
IF(ScenarioSelected=$G$2,$G80,
IF(ScenarioSelected=$H$2,$H80,
IF(ScenarioSelected=$I$2,$I80,
IF(ScenarioSelected=$J$2,$J80,""))))
)&gt;0,$E80,0)</f>
        <v>0</v>
      </c>
      <c r="Q80" s="35"/>
    </row>
    <row r="81" spans="1:17" outlineLevel="3" x14ac:dyDescent="0.2">
      <c r="A81" s="56" t="str">
        <f t="shared" si="3"/>
        <v>CUS00217</v>
      </c>
      <c r="B81" s="70" t="s">
        <v>111</v>
      </c>
      <c r="C81" s="73"/>
      <c r="D81" s="70" t="s">
        <v>112</v>
      </c>
      <c r="E81" s="58">
        <v>120</v>
      </c>
      <c r="F81" s="59" t="s">
        <v>77</v>
      </c>
      <c r="G81" s="60" t="s">
        <v>22</v>
      </c>
      <c r="H81" s="60"/>
      <c r="I81" s="60"/>
      <c r="J81" s="60"/>
      <c r="K81" s="61" t="s">
        <v>70</v>
      </c>
      <c r="L81" s="61">
        <v>217</v>
      </c>
      <c r="M81" s="61">
        <v>4</v>
      </c>
      <c r="N81" s="62">
        <f>IF(COUNTIF(ScenarioTag,
IF(ScenarioSelected=$G$2,$G81,
IF(ScenarioSelected=$H$2,$H81,
IF(ScenarioSelected=$I$2,$I81,
IF(ScenarioSelected=$J$2,$J81,""))))
)&gt;0,$E81,0)</f>
        <v>120</v>
      </c>
      <c r="Q81" s="35"/>
    </row>
    <row r="82" spans="1:17" outlineLevel="3" x14ac:dyDescent="0.2">
      <c r="A82" s="56" t="str">
        <f t="shared" si="3"/>
        <v>CUS00220</v>
      </c>
      <c r="B82" s="70" t="s">
        <v>113</v>
      </c>
      <c r="C82" s="70"/>
      <c r="D82" s="70" t="s">
        <v>114</v>
      </c>
      <c r="E82" s="58">
        <v>3</v>
      </c>
      <c r="F82" s="59" t="s">
        <v>77</v>
      </c>
      <c r="G82" s="60" t="s">
        <v>22</v>
      </c>
      <c r="H82" s="60"/>
      <c r="I82" s="60"/>
      <c r="J82" s="60"/>
      <c r="K82" s="61" t="s">
        <v>70</v>
      </c>
      <c r="L82" s="61">
        <v>220</v>
      </c>
      <c r="M82" s="61">
        <v>4</v>
      </c>
      <c r="N82" s="62">
        <f>IF(COUNTIF(ScenarioTag,
IF(ScenarioSelected=$G$2,$G82,
IF(ScenarioSelected=$H$2,$H82,
IF(ScenarioSelected=$I$2,$I82,
IF(ScenarioSelected=$J$2,$J82,""))))
)&gt;0,$E82,0)</f>
        <v>3</v>
      </c>
      <c r="Q82" s="35"/>
    </row>
    <row r="83" spans="1:17" outlineLevel="1" x14ac:dyDescent="0.2">
      <c r="A83" s="43" t="str">
        <f t="shared" si="3"/>
        <v>CUS00019</v>
      </c>
      <c r="B83" s="68" t="s">
        <v>115</v>
      </c>
      <c r="C83" s="68"/>
      <c r="D83" s="68"/>
      <c r="E83" s="68"/>
      <c r="F83" s="45"/>
      <c r="G83" s="46"/>
      <c r="H83" s="46"/>
      <c r="I83" s="46"/>
      <c r="J83" s="46"/>
      <c r="K83" s="47" t="s">
        <v>70</v>
      </c>
      <c r="L83" s="47">
        <v>19</v>
      </c>
      <c r="M83" s="47">
        <v>2</v>
      </c>
      <c r="N83" s="48">
        <f ca="1">SUBTOTAL(9,N84:(OFFSET(INDIRECT(N$1 &amp; $O83),-1,0)))</f>
        <v>84</v>
      </c>
      <c r="O83" s="20">
        <f>ROW($A95)</f>
        <v>95</v>
      </c>
      <c r="Q83" s="35"/>
    </row>
    <row r="84" spans="1:17" outlineLevel="2" x14ac:dyDescent="0.2">
      <c r="A84" s="50" t="str">
        <f t="shared" si="3"/>
        <v>CUS00020</v>
      </c>
      <c r="B84" s="69" t="s">
        <v>116</v>
      </c>
      <c r="C84" s="69"/>
      <c r="D84" s="69"/>
      <c r="E84" s="69"/>
      <c r="F84" s="52"/>
      <c r="G84" s="53"/>
      <c r="H84" s="53"/>
      <c r="I84" s="53"/>
      <c r="J84" s="53"/>
      <c r="K84" s="54" t="s">
        <v>70</v>
      </c>
      <c r="L84" s="54">
        <v>20</v>
      </c>
      <c r="M84" s="54">
        <v>3</v>
      </c>
      <c r="N84" s="55">
        <f ca="1">SUBTOTAL(9,N85:(OFFSET(INDIRECT(N$1 &amp; $O84),-1,0)))</f>
        <v>84</v>
      </c>
      <c r="O84" s="20">
        <f>ROW($A95)</f>
        <v>95</v>
      </c>
      <c r="Q84" s="35"/>
    </row>
    <row r="85" spans="1:17" ht="22.5" outlineLevel="3" x14ac:dyDescent="0.2">
      <c r="A85" s="56" t="str">
        <f t="shared" si="3"/>
        <v>CUS00021</v>
      </c>
      <c r="B85" s="70" t="s">
        <v>117</v>
      </c>
      <c r="C85" s="70"/>
      <c r="D85" s="70" t="s">
        <v>118</v>
      </c>
      <c r="E85" s="58">
        <v>20</v>
      </c>
      <c r="F85" s="59" t="s">
        <v>54</v>
      </c>
      <c r="G85" s="60" t="s">
        <v>22</v>
      </c>
      <c r="H85" s="60"/>
      <c r="I85" s="60"/>
      <c r="J85" s="60"/>
      <c r="K85" s="61" t="s">
        <v>70</v>
      </c>
      <c r="L85" s="61">
        <v>21</v>
      </c>
      <c r="M85" s="61">
        <v>4</v>
      </c>
      <c r="N85" s="62">
        <f t="shared" ref="N85:N91" si="5">IF(COUNTIF(ScenarioTag,
IF(ScenarioSelected=$G$2,$G85,
IF(ScenarioSelected=$H$2,$H85,
IF(ScenarioSelected=$I$2,$I85,
IF(ScenarioSelected=$J$2,$J85,""))))
)&gt;0,$E85,0)</f>
        <v>20</v>
      </c>
      <c r="Q85" s="35"/>
    </row>
    <row r="86" spans="1:17" outlineLevel="3" x14ac:dyDescent="0.2">
      <c r="A86" s="56" t="str">
        <f t="shared" si="3"/>
        <v>CUS00208</v>
      </c>
      <c r="B86" s="72" t="s">
        <v>119</v>
      </c>
      <c r="C86" s="72"/>
      <c r="D86" s="70"/>
      <c r="E86" s="58"/>
      <c r="F86" s="59" t="s">
        <v>77</v>
      </c>
      <c r="G86" s="60" t="s">
        <v>22</v>
      </c>
      <c r="H86" s="60"/>
      <c r="I86" s="60"/>
      <c r="J86" s="60"/>
      <c r="K86" s="61" t="s">
        <v>70</v>
      </c>
      <c r="L86" s="61">
        <v>208</v>
      </c>
      <c r="M86" s="61">
        <v>4</v>
      </c>
      <c r="N86" s="62">
        <f t="shared" si="5"/>
        <v>0</v>
      </c>
      <c r="Q86" s="35"/>
    </row>
    <row r="87" spans="1:17" outlineLevel="3" x14ac:dyDescent="0.2">
      <c r="A87" s="56" t="str">
        <f t="shared" si="3"/>
        <v>CUS00214</v>
      </c>
      <c r="B87" s="70" t="s">
        <v>120</v>
      </c>
      <c r="C87" s="70"/>
      <c r="D87" s="70" t="s">
        <v>121</v>
      </c>
      <c r="E87" s="58">
        <v>20</v>
      </c>
      <c r="F87" s="59" t="s">
        <v>77</v>
      </c>
      <c r="G87" s="60" t="s">
        <v>22</v>
      </c>
      <c r="H87" s="60"/>
      <c r="I87" s="60"/>
      <c r="J87" s="60"/>
      <c r="K87" s="61" t="s">
        <v>70</v>
      </c>
      <c r="L87" s="61">
        <v>214</v>
      </c>
      <c r="M87" s="61">
        <v>4</v>
      </c>
      <c r="N87" s="62">
        <f t="shared" si="5"/>
        <v>20</v>
      </c>
      <c r="Q87" s="35"/>
    </row>
    <row r="88" spans="1:17" outlineLevel="3" x14ac:dyDescent="0.2">
      <c r="A88" s="56" t="str">
        <f t="shared" si="3"/>
        <v>CUS00209</v>
      </c>
      <c r="B88" s="70" t="s">
        <v>122</v>
      </c>
      <c r="C88" s="70"/>
      <c r="D88" s="70" t="s">
        <v>123</v>
      </c>
      <c r="E88" s="58">
        <v>8</v>
      </c>
      <c r="F88" s="59" t="s">
        <v>77</v>
      </c>
      <c r="G88" s="60" t="s">
        <v>22</v>
      </c>
      <c r="H88" s="60"/>
      <c r="I88" s="60"/>
      <c r="J88" s="60"/>
      <c r="K88" s="61" t="s">
        <v>70</v>
      </c>
      <c r="L88" s="61">
        <v>209</v>
      </c>
      <c r="M88" s="61">
        <v>4</v>
      </c>
      <c r="N88" s="62">
        <f t="shared" si="5"/>
        <v>8</v>
      </c>
      <c r="Q88" s="35"/>
    </row>
    <row r="89" spans="1:17" outlineLevel="3" x14ac:dyDescent="0.2">
      <c r="A89" s="56" t="str">
        <f t="shared" si="3"/>
        <v>CUS00210</v>
      </c>
      <c r="B89" s="70" t="s">
        <v>124</v>
      </c>
      <c r="C89" s="70"/>
      <c r="D89" s="70" t="s">
        <v>125</v>
      </c>
      <c r="E89" s="58">
        <v>7</v>
      </c>
      <c r="F89" s="59" t="s">
        <v>77</v>
      </c>
      <c r="G89" s="60" t="s">
        <v>22</v>
      </c>
      <c r="H89" s="60"/>
      <c r="I89" s="60"/>
      <c r="J89" s="60"/>
      <c r="K89" s="61" t="s">
        <v>70</v>
      </c>
      <c r="L89" s="61">
        <v>210</v>
      </c>
      <c r="M89" s="61">
        <v>4</v>
      </c>
      <c r="N89" s="62">
        <f t="shared" si="5"/>
        <v>7</v>
      </c>
      <c r="Q89" s="35"/>
    </row>
    <row r="90" spans="1:17" outlineLevel="3" x14ac:dyDescent="0.2">
      <c r="A90" s="56" t="str">
        <f t="shared" si="3"/>
        <v>CUS00212</v>
      </c>
      <c r="B90" s="70" t="s">
        <v>126</v>
      </c>
      <c r="C90" s="70"/>
      <c r="D90" s="70" t="s">
        <v>127</v>
      </c>
      <c r="E90" s="58">
        <v>3</v>
      </c>
      <c r="F90" s="59" t="s">
        <v>77</v>
      </c>
      <c r="G90" s="60" t="s">
        <v>22</v>
      </c>
      <c r="H90" s="60"/>
      <c r="I90" s="60"/>
      <c r="J90" s="60"/>
      <c r="K90" s="61" t="s">
        <v>70</v>
      </c>
      <c r="L90" s="61">
        <v>212</v>
      </c>
      <c r="M90" s="61">
        <v>4</v>
      </c>
      <c r="N90" s="62">
        <f t="shared" si="5"/>
        <v>3</v>
      </c>
      <c r="Q90" s="35"/>
    </row>
    <row r="91" spans="1:17" outlineLevel="3" x14ac:dyDescent="0.2">
      <c r="A91" s="56" t="str">
        <f t="shared" si="3"/>
        <v>CUS00216</v>
      </c>
      <c r="B91" s="70" t="s">
        <v>128</v>
      </c>
      <c r="C91" s="70"/>
      <c r="D91" s="70" t="s">
        <v>129</v>
      </c>
      <c r="E91" s="58">
        <v>5</v>
      </c>
      <c r="F91" s="59" t="s">
        <v>77</v>
      </c>
      <c r="G91" s="60" t="s">
        <v>22</v>
      </c>
      <c r="H91" s="60"/>
      <c r="I91" s="60"/>
      <c r="J91" s="60"/>
      <c r="K91" s="61" t="s">
        <v>70</v>
      </c>
      <c r="L91" s="61">
        <v>216</v>
      </c>
      <c r="M91" s="61">
        <v>4</v>
      </c>
      <c r="N91" s="62">
        <f t="shared" si="5"/>
        <v>5</v>
      </c>
      <c r="Q91" s="35"/>
    </row>
    <row r="92" spans="1:17" outlineLevel="3" x14ac:dyDescent="0.2">
      <c r="A92" s="56" t="str">
        <f>K92 &amp; TEXT(L92,"00000")</f>
        <v>CUS00221</v>
      </c>
      <c r="B92" s="70" t="s">
        <v>130</v>
      </c>
      <c r="C92" s="70"/>
      <c r="D92" s="70"/>
      <c r="E92" s="58">
        <v>0</v>
      </c>
      <c r="F92" s="59" t="s">
        <v>54</v>
      </c>
      <c r="G92" s="60" t="s">
        <v>131</v>
      </c>
      <c r="H92" s="60"/>
      <c r="I92" s="60"/>
      <c r="J92" s="60"/>
      <c r="K92" s="61" t="s">
        <v>70</v>
      </c>
      <c r="L92" s="61">
        <v>221</v>
      </c>
      <c r="M92" s="61">
        <v>4</v>
      </c>
      <c r="N92" s="62">
        <f>IF(COUNTIF(ScenarioTag,
IF(ScenarioSelected=$G$2,$G92,
IF(ScenarioSelected=$H$2,$H92,
IF(ScenarioSelected=$I$2,$I92,
IF(ScenarioSelected=$J$2,$J92,""))))
)&gt;0,$E92,0)</f>
        <v>0</v>
      </c>
      <c r="Q92" s="35"/>
    </row>
    <row r="93" spans="1:17" ht="22.5" outlineLevel="3" x14ac:dyDescent="0.2">
      <c r="A93" s="56" t="str">
        <f>K93 &amp; TEXT(L93,"00000")</f>
        <v>CUS00222</v>
      </c>
      <c r="B93" s="70" t="s">
        <v>132</v>
      </c>
      <c r="C93" s="70"/>
      <c r="D93" s="70" t="s">
        <v>133</v>
      </c>
      <c r="E93" s="58">
        <v>6</v>
      </c>
      <c r="F93" s="59" t="s">
        <v>54</v>
      </c>
      <c r="G93" s="60" t="s">
        <v>22</v>
      </c>
      <c r="H93" s="60"/>
      <c r="I93" s="60"/>
      <c r="J93" s="60"/>
      <c r="K93" s="61" t="s">
        <v>70</v>
      </c>
      <c r="L93" s="61">
        <v>222</v>
      </c>
      <c r="M93" s="61">
        <v>4</v>
      </c>
      <c r="N93" s="62">
        <f>IF(COUNTIF(ScenarioTag,
IF(ScenarioSelected=$G$2,$G93,
IF(ScenarioSelected=$H$2,$H93,
IF(ScenarioSelected=$I$2,$I93,
IF(ScenarioSelected=$J$2,$J93,""))))
)&gt;0,$E93,0)</f>
        <v>6</v>
      </c>
      <c r="Q93" s="35"/>
    </row>
    <row r="94" spans="1:17" outlineLevel="3" x14ac:dyDescent="0.2">
      <c r="A94" s="56" t="str">
        <f>K94 &amp; TEXT(L94,"00000")</f>
        <v>CUS00223</v>
      </c>
      <c r="B94" s="70" t="s">
        <v>134</v>
      </c>
      <c r="C94" s="70"/>
      <c r="D94" s="70" t="s">
        <v>135</v>
      </c>
      <c r="E94" s="58">
        <v>15</v>
      </c>
      <c r="F94" s="59" t="s">
        <v>54</v>
      </c>
      <c r="G94" s="60" t="s">
        <v>22</v>
      </c>
      <c r="H94" s="60"/>
      <c r="I94" s="60"/>
      <c r="J94" s="60"/>
      <c r="K94" s="61" t="s">
        <v>70</v>
      </c>
      <c r="L94" s="61">
        <v>223</v>
      </c>
      <c r="M94" s="61">
        <v>4</v>
      </c>
      <c r="N94" s="62">
        <f>IF(COUNTIF(ScenarioTag,
IF(ScenarioSelected=$G$2,$G94,
IF(ScenarioSelected=$H$2,$H94,
IF(ScenarioSelected=$I$2,$I94,
IF(ScenarioSelected=$J$2,$J94,""))))
)&gt;0,$E94,0)</f>
        <v>15</v>
      </c>
      <c r="Q94" s="35"/>
    </row>
    <row r="95" spans="1:17" outlineLevel="1" x14ac:dyDescent="0.2">
      <c r="A95" s="43" t="str">
        <f t="shared" si="3"/>
        <v>CUS00022</v>
      </c>
      <c r="B95" s="68" t="s">
        <v>136</v>
      </c>
      <c r="C95" s="68"/>
      <c r="D95" s="68"/>
      <c r="E95" s="68"/>
      <c r="F95" s="45"/>
      <c r="G95" s="46"/>
      <c r="H95" s="46"/>
      <c r="I95" s="46"/>
      <c r="J95" s="46"/>
      <c r="K95" s="47" t="s">
        <v>70</v>
      </c>
      <c r="L95" s="47">
        <v>22</v>
      </c>
      <c r="M95" s="47">
        <v>2</v>
      </c>
      <c r="N95" s="48">
        <f ca="1">SUBTOTAL(9,N96:(OFFSET(INDIRECT(N$1 &amp; $O95),-1,0)))</f>
        <v>0</v>
      </c>
      <c r="O95" s="20">
        <f>ROW($A98)</f>
        <v>98</v>
      </c>
      <c r="Q95" s="35"/>
    </row>
    <row r="96" spans="1:17" outlineLevel="2" x14ac:dyDescent="0.2">
      <c r="A96" s="50" t="str">
        <f t="shared" si="3"/>
        <v>CUS00023</v>
      </c>
      <c r="B96" s="69" t="s">
        <v>137</v>
      </c>
      <c r="C96" s="69"/>
      <c r="D96" s="69"/>
      <c r="E96" s="69"/>
      <c r="F96" s="52"/>
      <c r="G96" s="53"/>
      <c r="H96" s="53"/>
      <c r="I96" s="53"/>
      <c r="J96" s="53"/>
      <c r="K96" s="54" t="s">
        <v>70</v>
      </c>
      <c r="L96" s="54">
        <v>23</v>
      </c>
      <c r="M96" s="54">
        <v>3</v>
      </c>
      <c r="N96" s="55">
        <f ca="1">SUBTOTAL(9,N97:(OFFSET(INDIRECT(N$1 &amp; $O96),-1,0)))</f>
        <v>0</v>
      </c>
      <c r="O96" s="20">
        <f>ROW($A98)</f>
        <v>98</v>
      </c>
      <c r="Q96" s="35"/>
    </row>
    <row r="97" spans="1:17" outlineLevel="3" x14ac:dyDescent="0.2">
      <c r="A97" s="56" t="str">
        <f t="shared" si="3"/>
        <v>CUS00024</v>
      </c>
      <c r="B97" s="70" t="s">
        <v>138</v>
      </c>
      <c r="C97" s="70"/>
      <c r="D97" s="70"/>
      <c r="E97" s="58">
        <v>0</v>
      </c>
      <c r="F97" s="59" t="s">
        <v>21</v>
      </c>
      <c r="G97" s="60" t="s">
        <v>22</v>
      </c>
      <c r="H97" s="60"/>
      <c r="I97" s="60"/>
      <c r="J97" s="60"/>
      <c r="K97" s="61" t="s">
        <v>70</v>
      </c>
      <c r="L97" s="61">
        <v>24</v>
      </c>
      <c r="M97" s="61">
        <v>4</v>
      </c>
      <c r="N97" s="62">
        <f>IF(COUNTIF(ScenarioTag,
IF(ScenarioSelected=$G$2,$G97,
IF(ScenarioSelected=$H$2,$H97,
IF(ScenarioSelected=$I$2,$I97,
IF(ScenarioSelected=$J$2,$J97,""))))
)&gt;0,$E97,0)</f>
        <v>0</v>
      </c>
      <c r="Q97" s="35"/>
    </row>
    <row r="98" spans="1:17" outlineLevel="1" x14ac:dyDescent="0.2">
      <c r="A98" s="43" t="str">
        <f t="shared" si="3"/>
        <v>CUS00025</v>
      </c>
      <c r="B98" s="68" t="s">
        <v>139</v>
      </c>
      <c r="C98" s="68"/>
      <c r="D98" s="68"/>
      <c r="E98" s="68"/>
      <c r="F98" s="45"/>
      <c r="G98" s="46"/>
      <c r="H98" s="46"/>
      <c r="I98" s="46"/>
      <c r="J98" s="46"/>
      <c r="K98" s="47" t="s">
        <v>70</v>
      </c>
      <c r="L98" s="47">
        <v>25</v>
      </c>
      <c r="M98" s="47">
        <v>2</v>
      </c>
      <c r="N98" s="48">
        <f ca="1">SUBTOTAL(9,N99:(OFFSET(INDIRECT(N$1 &amp; $O98),-1,0)))</f>
        <v>0</v>
      </c>
      <c r="O98" s="20">
        <f>ROW($A101)</f>
        <v>101</v>
      </c>
      <c r="Q98" s="35"/>
    </row>
    <row r="99" spans="1:17" outlineLevel="2" x14ac:dyDescent="0.2">
      <c r="A99" s="50" t="str">
        <f t="shared" si="3"/>
        <v>CUS00026</v>
      </c>
      <c r="B99" s="69" t="s">
        <v>140</v>
      </c>
      <c r="C99" s="69"/>
      <c r="D99" s="69"/>
      <c r="E99" s="69"/>
      <c r="F99" s="52"/>
      <c r="G99" s="53"/>
      <c r="H99" s="53"/>
      <c r="I99" s="53"/>
      <c r="J99" s="53"/>
      <c r="K99" s="54" t="s">
        <v>70</v>
      </c>
      <c r="L99" s="54">
        <v>26</v>
      </c>
      <c r="M99" s="54">
        <v>3</v>
      </c>
      <c r="N99" s="55">
        <f ca="1">SUBTOTAL(9,N100:(OFFSET(INDIRECT(N$1 &amp; $O99),-1,0)))</f>
        <v>0</v>
      </c>
      <c r="O99" s="20">
        <f>ROW($A101)</f>
        <v>101</v>
      </c>
      <c r="Q99" s="35"/>
    </row>
    <row r="100" spans="1:17" outlineLevel="3" x14ac:dyDescent="0.2">
      <c r="A100" s="56" t="str">
        <f t="shared" si="3"/>
        <v>CUS00027</v>
      </c>
      <c r="B100" s="70" t="s">
        <v>141</v>
      </c>
      <c r="C100" s="70"/>
      <c r="D100" s="70"/>
      <c r="E100" s="58">
        <v>0</v>
      </c>
      <c r="F100" s="59" t="s">
        <v>21</v>
      </c>
      <c r="G100" s="60" t="s">
        <v>22</v>
      </c>
      <c r="H100" s="60"/>
      <c r="I100" s="60"/>
      <c r="J100" s="60"/>
      <c r="K100" s="61" t="s">
        <v>70</v>
      </c>
      <c r="L100" s="61">
        <v>27</v>
      </c>
      <c r="M100" s="61">
        <v>4</v>
      </c>
      <c r="N100" s="62">
        <f>IF(COUNTIF(ScenarioTag,
IF(ScenarioSelected=$G$2,$G100,
IF(ScenarioSelected=$H$2,$H100,
IF(ScenarioSelected=$I$2,$I100,
IF(ScenarioSelected=$J$2,$J100,""))))
)&gt;0,$E100,0)</f>
        <v>0</v>
      </c>
      <c r="Q100" s="35"/>
    </row>
    <row r="101" spans="1:17" outlineLevel="1" x14ac:dyDescent="0.2">
      <c r="A101" s="43" t="str">
        <f t="shared" si="3"/>
        <v>CUS00028</v>
      </c>
      <c r="B101" s="68" t="s">
        <v>142</v>
      </c>
      <c r="C101" s="68"/>
      <c r="D101" s="68"/>
      <c r="E101" s="68"/>
      <c r="F101" s="45"/>
      <c r="G101" s="46"/>
      <c r="H101" s="46"/>
      <c r="I101" s="46"/>
      <c r="J101" s="46"/>
      <c r="K101" s="47" t="s">
        <v>70</v>
      </c>
      <c r="L101" s="47">
        <v>28</v>
      </c>
      <c r="M101" s="47">
        <v>2</v>
      </c>
      <c r="N101" s="48">
        <f ca="1">SUBTOTAL(9,N102:(OFFSET(INDIRECT(N$1 &amp; $O101),-1,0)))</f>
        <v>10</v>
      </c>
      <c r="O101" s="20">
        <f>ROW($A105)</f>
        <v>105</v>
      </c>
      <c r="Q101" s="35"/>
    </row>
    <row r="102" spans="1:17" outlineLevel="2" x14ac:dyDescent="0.2">
      <c r="A102" s="50" t="str">
        <f t="shared" si="3"/>
        <v>CUS00029</v>
      </c>
      <c r="B102" s="69" t="s">
        <v>143</v>
      </c>
      <c r="C102" s="69"/>
      <c r="D102" s="69"/>
      <c r="E102" s="69"/>
      <c r="F102" s="52"/>
      <c r="G102" s="53"/>
      <c r="H102" s="53"/>
      <c r="I102" s="53"/>
      <c r="J102" s="53"/>
      <c r="K102" s="54" t="s">
        <v>70</v>
      </c>
      <c r="L102" s="54">
        <v>29</v>
      </c>
      <c r="M102" s="54">
        <v>3</v>
      </c>
      <c r="N102" s="55">
        <f ca="1">SUBTOTAL(9,N103:(OFFSET(INDIRECT(N$1 &amp; $O102),-1,0)))</f>
        <v>10</v>
      </c>
      <c r="O102" s="20">
        <f>ROW($A105)</f>
        <v>105</v>
      </c>
      <c r="Q102" s="35"/>
    </row>
    <row r="103" spans="1:17" outlineLevel="3" x14ac:dyDescent="0.2">
      <c r="A103" s="56" t="str">
        <f t="shared" si="3"/>
        <v>CUS00030</v>
      </c>
      <c r="B103" s="70" t="s">
        <v>144</v>
      </c>
      <c r="C103" s="70"/>
      <c r="D103" s="70" t="s">
        <v>127</v>
      </c>
      <c r="E103" s="58">
        <v>5</v>
      </c>
      <c r="F103" s="59" t="s">
        <v>54</v>
      </c>
      <c r="G103" s="60" t="s">
        <v>22</v>
      </c>
      <c r="H103" s="60"/>
      <c r="I103" s="60"/>
      <c r="J103" s="60"/>
      <c r="K103" s="61" t="s">
        <v>70</v>
      </c>
      <c r="L103" s="61">
        <v>30</v>
      </c>
      <c r="M103" s="61">
        <v>4</v>
      </c>
      <c r="N103" s="62">
        <f>IF(COUNTIF(ScenarioTag,
IF(ScenarioSelected=$G$2,$G103,
IF(ScenarioSelected=$H$2,$H103,
IF(ScenarioSelected=$I$2,$I103,
IF(ScenarioSelected=$J$2,$J103,""))))
)&gt;0,$E103,0)</f>
        <v>5</v>
      </c>
      <c r="Q103" s="35"/>
    </row>
    <row r="104" spans="1:17" ht="22.5" outlineLevel="3" x14ac:dyDescent="0.2">
      <c r="A104" s="56" t="str">
        <f t="shared" si="3"/>
        <v>CUS00215</v>
      </c>
      <c r="B104" s="70" t="s">
        <v>145</v>
      </c>
      <c r="C104" s="70"/>
      <c r="D104" s="70" t="s">
        <v>127</v>
      </c>
      <c r="E104" s="58">
        <v>5</v>
      </c>
      <c r="F104" s="59" t="s">
        <v>77</v>
      </c>
      <c r="G104" s="60" t="s">
        <v>22</v>
      </c>
      <c r="H104" s="60"/>
      <c r="I104" s="60"/>
      <c r="J104" s="60"/>
      <c r="K104" s="61" t="s">
        <v>70</v>
      </c>
      <c r="L104" s="61">
        <v>215</v>
      </c>
      <c r="M104" s="61">
        <v>4</v>
      </c>
      <c r="N104" s="62">
        <f>IF(COUNTIF(ScenarioTag,
IF(ScenarioSelected=$G$2,$G104,
IF(ScenarioSelected=$H$2,$H104,
IF(ScenarioSelected=$I$2,$I104,
IF(ScenarioSelected=$J$2,$J104,""))))
)&gt;0,$E104,0)</f>
        <v>5</v>
      </c>
      <c r="Q104" s="35"/>
    </row>
    <row r="105" spans="1:17" outlineLevel="1" x14ac:dyDescent="0.2">
      <c r="A105" s="43" t="str">
        <f t="shared" si="3"/>
        <v>CUS00031</v>
      </c>
      <c r="B105" s="68" t="s">
        <v>146</v>
      </c>
      <c r="C105" s="68"/>
      <c r="D105" s="68"/>
      <c r="E105" s="68"/>
      <c r="F105" s="45"/>
      <c r="G105" s="46"/>
      <c r="H105" s="46"/>
      <c r="I105" s="46"/>
      <c r="J105" s="46"/>
      <c r="K105" s="47" t="s">
        <v>70</v>
      </c>
      <c r="L105" s="47">
        <v>31</v>
      </c>
      <c r="M105" s="47">
        <v>2</v>
      </c>
      <c r="N105" s="48">
        <f ca="1">SUBTOTAL(9,N106:(OFFSET(INDIRECT(N$1 &amp; $O105),-1,0)))</f>
        <v>0</v>
      </c>
      <c r="O105" s="20">
        <f>ROW($A108)</f>
        <v>108</v>
      </c>
      <c r="Q105" s="35"/>
    </row>
    <row r="106" spans="1:17" outlineLevel="2" x14ac:dyDescent="0.2">
      <c r="A106" s="50" t="str">
        <f t="shared" si="3"/>
        <v>CUS00032</v>
      </c>
      <c r="B106" s="69" t="s">
        <v>147</v>
      </c>
      <c r="C106" s="69"/>
      <c r="D106" s="69"/>
      <c r="E106" s="69"/>
      <c r="F106" s="52"/>
      <c r="G106" s="53"/>
      <c r="H106" s="53"/>
      <c r="I106" s="53"/>
      <c r="J106" s="53"/>
      <c r="K106" s="54" t="s">
        <v>70</v>
      </c>
      <c r="L106" s="54">
        <v>32</v>
      </c>
      <c r="M106" s="54">
        <v>3</v>
      </c>
      <c r="N106" s="55">
        <f ca="1">SUBTOTAL(9,N107:(OFFSET(INDIRECT(N$1 &amp; $O106),-1,0)))</f>
        <v>0</v>
      </c>
      <c r="O106" s="20">
        <f>ROW($A108)</f>
        <v>108</v>
      </c>
      <c r="Q106" s="35"/>
    </row>
    <row r="107" spans="1:17" outlineLevel="3" x14ac:dyDescent="0.2">
      <c r="A107" s="56" t="str">
        <f t="shared" si="3"/>
        <v>CUS00033</v>
      </c>
      <c r="B107" s="70" t="s">
        <v>148</v>
      </c>
      <c r="C107" s="70"/>
      <c r="D107" s="70"/>
      <c r="E107" s="58">
        <v>0</v>
      </c>
      <c r="F107" s="59" t="s">
        <v>21</v>
      </c>
      <c r="G107" s="60" t="s">
        <v>22</v>
      </c>
      <c r="H107" s="60"/>
      <c r="I107" s="60"/>
      <c r="J107" s="60"/>
      <c r="K107" s="61" t="s">
        <v>70</v>
      </c>
      <c r="L107" s="61">
        <v>33</v>
      </c>
      <c r="M107" s="61">
        <v>4</v>
      </c>
      <c r="N107" s="62">
        <f>IF(COUNTIF(ScenarioTag,
IF(ScenarioSelected=$G$2,$G107,
IF(ScenarioSelected=$H$2,$H107,
IF(ScenarioSelected=$I$2,$I107,
IF(ScenarioSelected=$J$2,$J107,""))))
)&gt;0,$E107,0)</f>
        <v>0</v>
      </c>
      <c r="Q107" s="35"/>
    </row>
    <row r="108" spans="1:17" outlineLevel="1" x14ac:dyDescent="0.2">
      <c r="A108" s="43" t="str">
        <f t="shared" si="3"/>
        <v>CUS00034</v>
      </c>
      <c r="B108" s="68" t="s">
        <v>149</v>
      </c>
      <c r="C108" s="68"/>
      <c r="D108" s="68"/>
      <c r="E108" s="68"/>
      <c r="F108" s="45"/>
      <c r="G108" s="46"/>
      <c r="H108" s="46"/>
      <c r="I108" s="46"/>
      <c r="J108" s="46"/>
      <c r="K108" s="47" t="s">
        <v>70</v>
      </c>
      <c r="L108" s="47">
        <v>34</v>
      </c>
      <c r="M108" s="47">
        <v>2</v>
      </c>
      <c r="N108" s="48">
        <f ca="1">SUBTOTAL(9,N109:(OFFSET(INDIRECT(N$1 &amp; $O108),-1,0)))</f>
        <v>0</v>
      </c>
      <c r="O108" s="20">
        <f>ROW($A111)</f>
        <v>111</v>
      </c>
      <c r="Q108" s="35"/>
    </row>
    <row r="109" spans="1:17" outlineLevel="2" x14ac:dyDescent="0.2">
      <c r="A109" s="50" t="str">
        <f t="shared" si="3"/>
        <v>CUS00035</v>
      </c>
      <c r="B109" s="69" t="s">
        <v>150</v>
      </c>
      <c r="C109" s="69"/>
      <c r="D109" s="69"/>
      <c r="E109" s="69"/>
      <c r="F109" s="52"/>
      <c r="G109" s="53"/>
      <c r="H109" s="53"/>
      <c r="I109" s="53"/>
      <c r="J109" s="53"/>
      <c r="K109" s="54" t="s">
        <v>70</v>
      </c>
      <c r="L109" s="54">
        <v>35</v>
      </c>
      <c r="M109" s="54">
        <v>3</v>
      </c>
      <c r="N109" s="55">
        <f ca="1">SUBTOTAL(9,N110:(OFFSET(INDIRECT(N$1 &amp; $O109),-1,0)))</f>
        <v>0</v>
      </c>
      <c r="O109" s="20">
        <f>ROW($A111)</f>
        <v>111</v>
      </c>
      <c r="Q109" s="35"/>
    </row>
    <row r="110" spans="1:17" outlineLevel="3" x14ac:dyDescent="0.2">
      <c r="A110" s="56" t="str">
        <f t="shared" si="3"/>
        <v>CUS00036</v>
      </c>
      <c r="B110" s="70" t="s">
        <v>151</v>
      </c>
      <c r="C110" s="70"/>
      <c r="D110" s="70"/>
      <c r="E110" s="58">
        <v>0</v>
      </c>
      <c r="F110" s="59" t="s">
        <v>21</v>
      </c>
      <c r="G110" s="60" t="s">
        <v>22</v>
      </c>
      <c r="H110" s="60"/>
      <c r="I110" s="60"/>
      <c r="J110" s="60"/>
      <c r="K110" s="61" t="s">
        <v>70</v>
      </c>
      <c r="L110" s="61">
        <v>36</v>
      </c>
      <c r="M110" s="61">
        <v>4</v>
      </c>
      <c r="N110" s="62">
        <f>IF(COUNTIF(ScenarioTag,
IF(ScenarioSelected=$G$2,$G110,
IF(ScenarioSelected=$H$2,$H110,
IF(ScenarioSelected=$I$2,$I110,
IF(ScenarioSelected=$J$2,$J110,""))))
)&gt;0,$E110,0)</f>
        <v>0</v>
      </c>
      <c r="Q110" s="35"/>
    </row>
    <row r="111" spans="1:17" outlineLevel="1" x14ac:dyDescent="0.2">
      <c r="A111" s="43" t="str">
        <f t="shared" si="3"/>
        <v>CUS00037</v>
      </c>
      <c r="B111" s="68" t="s">
        <v>152</v>
      </c>
      <c r="C111" s="68"/>
      <c r="D111" s="68"/>
      <c r="E111" s="68"/>
      <c r="F111" s="45"/>
      <c r="G111" s="46"/>
      <c r="H111" s="46"/>
      <c r="I111" s="46"/>
      <c r="J111" s="46"/>
      <c r="K111" s="47" t="s">
        <v>70</v>
      </c>
      <c r="L111" s="47">
        <v>37</v>
      </c>
      <c r="M111" s="47">
        <v>2</v>
      </c>
      <c r="N111" s="48">
        <f ca="1">SUBTOTAL(9,N112:(OFFSET(INDIRECT(N$1 &amp; $O111),-1,0)))</f>
        <v>0</v>
      </c>
      <c r="O111" s="20">
        <f>ROW($A114)</f>
        <v>114</v>
      </c>
      <c r="Q111" s="35"/>
    </row>
    <row r="112" spans="1:17" ht="22.5" outlineLevel="2" x14ac:dyDescent="0.2">
      <c r="A112" s="50" t="str">
        <f t="shared" si="3"/>
        <v>CUS00038</v>
      </c>
      <c r="B112" s="69" t="s">
        <v>153</v>
      </c>
      <c r="C112" s="69"/>
      <c r="D112" s="69"/>
      <c r="E112" s="69"/>
      <c r="F112" s="52"/>
      <c r="G112" s="53"/>
      <c r="H112" s="53"/>
      <c r="I112" s="53"/>
      <c r="J112" s="53"/>
      <c r="K112" s="54" t="s">
        <v>70</v>
      </c>
      <c r="L112" s="54">
        <v>38</v>
      </c>
      <c r="M112" s="54">
        <v>3</v>
      </c>
      <c r="N112" s="55">
        <f ca="1">SUBTOTAL(9,N113:(OFFSET(INDIRECT(N$1 &amp; $O112),-1,0)))</f>
        <v>0</v>
      </c>
      <c r="O112" s="20">
        <f>ROW($A114)</f>
        <v>114</v>
      </c>
      <c r="Q112" s="35"/>
    </row>
    <row r="113" spans="1:17" ht="22.5" outlineLevel="3" x14ac:dyDescent="0.2">
      <c r="A113" s="56" t="str">
        <f t="shared" si="3"/>
        <v>CUS00039</v>
      </c>
      <c r="B113" s="70" t="s">
        <v>154</v>
      </c>
      <c r="C113" s="70"/>
      <c r="D113" s="70"/>
      <c r="E113" s="58">
        <v>0</v>
      </c>
      <c r="F113" s="59" t="s">
        <v>21</v>
      </c>
      <c r="G113" s="60" t="s">
        <v>22</v>
      </c>
      <c r="H113" s="60"/>
      <c r="I113" s="60"/>
      <c r="J113" s="60"/>
      <c r="K113" s="61" t="s">
        <v>70</v>
      </c>
      <c r="L113" s="61">
        <v>39</v>
      </c>
      <c r="M113" s="61">
        <v>4</v>
      </c>
      <c r="N113" s="62">
        <f>IF(COUNTIF(ScenarioTag,
IF(ScenarioSelected=$G$2,$G113,
IF(ScenarioSelected=$H$2,$H113,
IF(ScenarioSelected=$I$2,$I113,
IF(ScenarioSelected=$J$2,$J113,""))))
)&gt;0,$E113,0)</f>
        <v>0</v>
      </c>
      <c r="Q113" s="35"/>
    </row>
    <row r="114" spans="1:17" outlineLevel="1" x14ac:dyDescent="0.2">
      <c r="A114" s="43" t="str">
        <f t="shared" si="3"/>
        <v>CUS00040</v>
      </c>
      <c r="B114" s="68" t="s">
        <v>155</v>
      </c>
      <c r="C114" s="68"/>
      <c r="D114" s="68"/>
      <c r="E114" s="68"/>
      <c r="F114" s="45"/>
      <c r="G114" s="46"/>
      <c r="H114" s="46"/>
      <c r="I114" s="46"/>
      <c r="J114" s="46"/>
      <c r="K114" s="47" t="s">
        <v>70</v>
      </c>
      <c r="L114" s="47">
        <v>40</v>
      </c>
      <c r="M114" s="47">
        <v>2</v>
      </c>
      <c r="N114" s="48">
        <f ca="1">SUBTOTAL(9,N115:(OFFSET(INDIRECT(N$1 &amp; $O114),-1,0)))</f>
        <v>0</v>
      </c>
      <c r="O114" s="20">
        <f>ROW($A117)</f>
        <v>117</v>
      </c>
      <c r="Q114" s="35"/>
    </row>
    <row r="115" spans="1:17" outlineLevel="2" x14ac:dyDescent="0.2">
      <c r="A115" s="50" t="str">
        <f t="shared" si="3"/>
        <v>CUS00041</v>
      </c>
      <c r="B115" s="69" t="s">
        <v>156</v>
      </c>
      <c r="C115" s="69"/>
      <c r="D115" s="69"/>
      <c r="E115" s="69"/>
      <c r="F115" s="52"/>
      <c r="G115" s="53"/>
      <c r="H115" s="53"/>
      <c r="I115" s="53"/>
      <c r="J115" s="53"/>
      <c r="K115" s="54" t="s">
        <v>70</v>
      </c>
      <c r="L115" s="54">
        <v>41</v>
      </c>
      <c r="M115" s="54">
        <v>3</v>
      </c>
      <c r="N115" s="55">
        <f ca="1">SUBTOTAL(9,N116:(OFFSET(INDIRECT(N$1 &amp; $O115),-1,0)))</f>
        <v>0</v>
      </c>
      <c r="O115" s="20">
        <f>ROW($A117)</f>
        <v>117</v>
      </c>
      <c r="Q115" s="35"/>
    </row>
    <row r="116" spans="1:17" outlineLevel="3" x14ac:dyDescent="0.2">
      <c r="A116" s="56" t="str">
        <f t="shared" ref="A116:A141" si="6">K116 &amp; TEXT(L116,"00000")</f>
        <v>CUS00042</v>
      </c>
      <c r="B116" s="70" t="s">
        <v>157</v>
      </c>
      <c r="C116" s="70"/>
      <c r="D116" s="70"/>
      <c r="E116" s="58">
        <v>0</v>
      </c>
      <c r="F116" s="59" t="s">
        <v>21</v>
      </c>
      <c r="G116" s="60" t="s">
        <v>22</v>
      </c>
      <c r="H116" s="60"/>
      <c r="I116" s="60"/>
      <c r="J116" s="60"/>
      <c r="K116" s="61" t="s">
        <v>70</v>
      </c>
      <c r="L116" s="61">
        <v>42</v>
      </c>
      <c r="M116" s="61">
        <v>4</v>
      </c>
      <c r="N116" s="62">
        <f>IF(COUNTIF(ScenarioTag,
IF(ScenarioSelected=$G$2,$G116,
IF(ScenarioSelected=$H$2,$H116,
IF(ScenarioSelected=$I$2,$I116,
IF(ScenarioSelected=$J$2,$J116,""))))
)&gt;0,$E116,0)</f>
        <v>0</v>
      </c>
      <c r="Q116" s="35"/>
    </row>
    <row r="117" spans="1:17" outlineLevel="1" x14ac:dyDescent="0.2">
      <c r="A117" s="43" t="str">
        <f t="shared" si="6"/>
        <v>CUS00043</v>
      </c>
      <c r="B117" s="68" t="s">
        <v>158</v>
      </c>
      <c r="C117" s="68"/>
      <c r="D117" s="68"/>
      <c r="E117" s="68"/>
      <c r="F117" s="45"/>
      <c r="G117" s="46"/>
      <c r="H117" s="46"/>
      <c r="I117" s="46"/>
      <c r="J117" s="46"/>
      <c r="K117" s="47" t="s">
        <v>70</v>
      </c>
      <c r="L117" s="47">
        <v>43</v>
      </c>
      <c r="M117" s="47">
        <v>2</v>
      </c>
      <c r="N117" s="48">
        <f ca="1">SUBTOTAL(9,N118:(OFFSET(INDIRECT(N$1 &amp; $O117),-1,0)))</f>
        <v>0</v>
      </c>
      <c r="O117" s="20">
        <f>ROW($A120)</f>
        <v>120</v>
      </c>
      <c r="Q117" s="35"/>
    </row>
    <row r="118" spans="1:17" outlineLevel="2" x14ac:dyDescent="0.2">
      <c r="A118" s="50" t="str">
        <f t="shared" si="6"/>
        <v>CUS00044</v>
      </c>
      <c r="B118" s="69" t="s">
        <v>159</v>
      </c>
      <c r="C118" s="69"/>
      <c r="D118" s="69"/>
      <c r="E118" s="69"/>
      <c r="F118" s="52"/>
      <c r="G118" s="53"/>
      <c r="H118" s="53"/>
      <c r="I118" s="53"/>
      <c r="J118" s="53"/>
      <c r="K118" s="54" t="s">
        <v>70</v>
      </c>
      <c r="L118" s="54">
        <v>44</v>
      </c>
      <c r="M118" s="54">
        <v>3</v>
      </c>
      <c r="N118" s="55">
        <f ca="1">SUBTOTAL(9,N119:(OFFSET(INDIRECT(N$1 &amp; $O118),-1,0)))</f>
        <v>0</v>
      </c>
      <c r="O118" s="20">
        <f>ROW($A120)</f>
        <v>120</v>
      </c>
      <c r="Q118" s="35"/>
    </row>
    <row r="119" spans="1:17" outlineLevel="3" x14ac:dyDescent="0.2">
      <c r="A119" s="56" t="str">
        <f t="shared" si="6"/>
        <v>CUS00045</v>
      </c>
      <c r="B119" s="70" t="s">
        <v>160</v>
      </c>
      <c r="C119" s="70"/>
      <c r="D119" s="70"/>
      <c r="E119" s="58">
        <v>0</v>
      </c>
      <c r="F119" s="59" t="s">
        <v>21</v>
      </c>
      <c r="G119" s="60" t="s">
        <v>22</v>
      </c>
      <c r="H119" s="60"/>
      <c r="I119" s="60"/>
      <c r="J119" s="60"/>
      <c r="K119" s="61" t="s">
        <v>70</v>
      </c>
      <c r="L119" s="61">
        <v>45</v>
      </c>
      <c r="M119" s="61">
        <v>4</v>
      </c>
      <c r="N119" s="62">
        <f>IF(COUNTIF(ScenarioTag,
IF(ScenarioSelected=$G$2,$G119,
IF(ScenarioSelected=$H$2,$H119,
IF(ScenarioSelected=$I$2,$I119,
IF(ScenarioSelected=$J$2,$J119,""))))
)&gt;0,$E119,0)</f>
        <v>0</v>
      </c>
      <c r="Q119" s="35"/>
    </row>
    <row r="120" spans="1:17" outlineLevel="1" x14ac:dyDescent="0.2">
      <c r="A120" s="43" t="str">
        <f t="shared" si="6"/>
        <v>CUS00046</v>
      </c>
      <c r="B120" s="68" t="s">
        <v>161</v>
      </c>
      <c r="C120" s="68"/>
      <c r="D120" s="68"/>
      <c r="E120" s="68"/>
      <c r="F120" s="45"/>
      <c r="G120" s="46"/>
      <c r="H120" s="46"/>
      <c r="I120" s="46"/>
      <c r="J120" s="46"/>
      <c r="K120" s="47" t="s">
        <v>70</v>
      </c>
      <c r="L120" s="47">
        <v>46</v>
      </c>
      <c r="M120" s="47">
        <v>2</v>
      </c>
      <c r="N120" s="48">
        <f ca="1">SUBTOTAL(9,N121:(OFFSET(INDIRECT(N$1 &amp; $O120),-1,0)))</f>
        <v>0</v>
      </c>
      <c r="O120" s="20">
        <f>ROW($A123)</f>
        <v>123</v>
      </c>
      <c r="Q120" s="35"/>
    </row>
    <row r="121" spans="1:17" outlineLevel="2" x14ac:dyDescent="0.2">
      <c r="A121" s="50" t="str">
        <f t="shared" si="6"/>
        <v>CUS00047</v>
      </c>
      <c r="B121" s="69" t="s">
        <v>162</v>
      </c>
      <c r="C121" s="69"/>
      <c r="D121" s="69"/>
      <c r="E121" s="69"/>
      <c r="F121" s="52"/>
      <c r="G121" s="53"/>
      <c r="H121" s="53"/>
      <c r="I121" s="53"/>
      <c r="J121" s="53"/>
      <c r="K121" s="54" t="s">
        <v>70</v>
      </c>
      <c r="L121" s="54">
        <v>47</v>
      </c>
      <c r="M121" s="54">
        <v>3</v>
      </c>
      <c r="N121" s="55">
        <f ca="1">SUBTOTAL(9,N122:(OFFSET(INDIRECT(N$1 &amp; $O121),-1,0)))</f>
        <v>0</v>
      </c>
      <c r="O121" s="20">
        <f>ROW($A123)</f>
        <v>123</v>
      </c>
      <c r="Q121" s="35"/>
    </row>
    <row r="122" spans="1:17" outlineLevel="3" x14ac:dyDescent="0.2">
      <c r="A122" s="56" t="str">
        <f t="shared" si="6"/>
        <v>CUS00048</v>
      </c>
      <c r="B122" s="70" t="s">
        <v>163</v>
      </c>
      <c r="C122" s="70"/>
      <c r="D122" s="70"/>
      <c r="E122" s="58">
        <v>0</v>
      </c>
      <c r="F122" s="59" t="s">
        <v>21</v>
      </c>
      <c r="G122" s="60" t="s">
        <v>22</v>
      </c>
      <c r="H122" s="60"/>
      <c r="I122" s="60"/>
      <c r="J122" s="60"/>
      <c r="K122" s="61" t="s">
        <v>70</v>
      </c>
      <c r="L122" s="61">
        <v>48</v>
      </c>
      <c r="M122" s="61">
        <v>4</v>
      </c>
      <c r="N122" s="62">
        <f>IF(COUNTIF(ScenarioTag,
IF(ScenarioSelected=$G$2,$G122,
IF(ScenarioSelected=$H$2,$H122,
IF(ScenarioSelected=$I$2,$I122,
IF(ScenarioSelected=$J$2,$J122,""))))
)&gt;0,$E122,0)</f>
        <v>0</v>
      </c>
      <c r="Q122" s="35"/>
    </row>
    <row r="123" spans="1:17" outlineLevel="1" x14ac:dyDescent="0.2">
      <c r="A123" s="43" t="str">
        <f t="shared" si="6"/>
        <v>CUS00049</v>
      </c>
      <c r="B123" s="68" t="s">
        <v>164</v>
      </c>
      <c r="C123" s="68"/>
      <c r="D123" s="68"/>
      <c r="E123" s="68"/>
      <c r="F123" s="45"/>
      <c r="G123" s="46"/>
      <c r="H123" s="46"/>
      <c r="I123" s="46"/>
      <c r="J123" s="46"/>
      <c r="K123" s="47" t="s">
        <v>70</v>
      </c>
      <c r="L123" s="47">
        <v>49</v>
      </c>
      <c r="M123" s="47">
        <v>2</v>
      </c>
      <c r="N123" s="48">
        <f ca="1">SUBTOTAL(9,N124:(OFFSET(INDIRECT(N$1 &amp; $O123),-1,0)))</f>
        <v>0</v>
      </c>
      <c r="O123" s="20">
        <f>ROW($A126)</f>
        <v>126</v>
      </c>
      <c r="Q123" s="35"/>
    </row>
    <row r="124" spans="1:17" outlineLevel="2" x14ac:dyDescent="0.2">
      <c r="A124" s="50" t="str">
        <f t="shared" si="6"/>
        <v>CUS00050</v>
      </c>
      <c r="B124" s="69" t="s">
        <v>165</v>
      </c>
      <c r="C124" s="69"/>
      <c r="D124" s="69"/>
      <c r="E124" s="69"/>
      <c r="F124" s="52"/>
      <c r="G124" s="53"/>
      <c r="H124" s="53"/>
      <c r="I124" s="53"/>
      <c r="J124" s="53"/>
      <c r="K124" s="54" t="s">
        <v>70</v>
      </c>
      <c r="L124" s="54">
        <v>50</v>
      </c>
      <c r="M124" s="54">
        <v>3</v>
      </c>
      <c r="N124" s="55">
        <f ca="1">SUBTOTAL(9,N125:(OFFSET(INDIRECT(N$1 &amp; $O124),-1,0)))</f>
        <v>0</v>
      </c>
      <c r="O124" s="20">
        <f>ROW($A126)</f>
        <v>126</v>
      </c>
      <c r="Q124" s="35"/>
    </row>
    <row r="125" spans="1:17" outlineLevel="3" x14ac:dyDescent="0.2">
      <c r="A125" s="56" t="str">
        <f t="shared" si="6"/>
        <v>CUS00051</v>
      </c>
      <c r="B125" s="70" t="s">
        <v>166</v>
      </c>
      <c r="C125" s="70"/>
      <c r="D125" s="70"/>
      <c r="E125" s="58">
        <v>0</v>
      </c>
      <c r="F125" s="59" t="s">
        <v>21</v>
      </c>
      <c r="G125" s="60" t="s">
        <v>22</v>
      </c>
      <c r="H125" s="60"/>
      <c r="I125" s="60"/>
      <c r="J125" s="60"/>
      <c r="K125" s="61" t="s">
        <v>70</v>
      </c>
      <c r="L125" s="61">
        <v>51</v>
      </c>
      <c r="M125" s="61">
        <v>4</v>
      </c>
      <c r="N125" s="62">
        <f>IF(COUNTIF(ScenarioTag,
IF(ScenarioSelected=$G$2,$G125,
IF(ScenarioSelected=$H$2,$H125,
IF(ScenarioSelected=$I$2,$I125,
IF(ScenarioSelected=$J$2,$J125,""))))
)&gt;0,$E125,0)</f>
        <v>0</v>
      </c>
      <c r="Q125" s="35"/>
    </row>
    <row r="126" spans="1:17" outlineLevel="1" x14ac:dyDescent="0.2">
      <c r="A126" s="43" t="str">
        <f t="shared" si="6"/>
        <v>CUS00052</v>
      </c>
      <c r="B126" s="68" t="s">
        <v>167</v>
      </c>
      <c r="C126" s="68"/>
      <c r="D126" s="68"/>
      <c r="E126" s="68"/>
      <c r="F126" s="45"/>
      <c r="G126" s="46"/>
      <c r="H126" s="46"/>
      <c r="I126" s="46"/>
      <c r="J126" s="46"/>
      <c r="K126" s="47" t="s">
        <v>70</v>
      </c>
      <c r="L126" s="47">
        <v>52</v>
      </c>
      <c r="M126" s="47">
        <v>2</v>
      </c>
      <c r="N126" s="48">
        <f ca="1">SUBTOTAL(9,N127:(OFFSET(INDIRECT(N$1 &amp; $O126),-1,0)))</f>
        <v>0</v>
      </c>
      <c r="O126" s="20">
        <f>ROW($A129)</f>
        <v>129</v>
      </c>
      <c r="Q126" s="35"/>
    </row>
    <row r="127" spans="1:17" outlineLevel="2" x14ac:dyDescent="0.2">
      <c r="A127" s="50" t="str">
        <f t="shared" si="6"/>
        <v>CUS00053</v>
      </c>
      <c r="B127" s="69" t="s">
        <v>168</v>
      </c>
      <c r="C127" s="69"/>
      <c r="D127" s="69"/>
      <c r="E127" s="69"/>
      <c r="F127" s="52"/>
      <c r="G127" s="53"/>
      <c r="H127" s="53"/>
      <c r="I127" s="53"/>
      <c r="J127" s="53"/>
      <c r="K127" s="54" t="s">
        <v>70</v>
      </c>
      <c r="L127" s="54">
        <v>53</v>
      </c>
      <c r="M127" s="54">
        <v>3</v>
      </c>
      <c r="N127" s="55">
        <f ca="1">SUBTOTAL(9,N128:(OFFSET(INDIRECT(N$1 &amp; $O127),-1,0)))</f>
        <v>0</v>
      </c>
      <c r="O127" s="20">
        <f>ROW($A129)</f>
        <v>129</v>
      </c>
      <c r="Q127" s="35"/>
    </row>
    <row r="128" spans="1:17" outlineLevel="3" x14ac:dyDescent="0.2">
      <c r="A128" s="56" t="str">
        <f t="shared" si="6"/>
        <v>CUS00054</v>
      </c>
      <c r="B128" s="70" t="s">
        <v>169</v>
      </c>
      <c r="C128" s="70"/>
      <c r="D128" s="70"/>
      <c r="E128" s="58">
        <v>0</v>
      </c>
      <c r="F128" s="59" t="s">
        <v>21</v>
      </c>
      <c r="G128" s="60" t="s">
        <v>22</v>
      </c>
      <c r="H128" s="60"/>
      <c r="I128" s="60"/>
      <c r="J128" s="60"/>
      <c r="K128" s="61" t="s">
        <v>70</v>
      </c>
      <c r="L128" s="61">
        <v>54</v>
      </c>
      <c r="M128" s="61">
        <v>4</v>
      </c>
      <c r="N128" s="62">
        <f>IF(COUNTIF(ScenarioTag,
IF(ScenarioSelected=$G$2,$G128,
IF(ScenarioSelected=$H$2,$H128,
IF(ScenarioSelected=$I$2,$I128,
IF(ScenarioSelected=$J$2,$J128,""))))
)&gt;0,$E128,0)</f>
        <v>0</v>
      </c>
      <c r="Q128" s="35"/>
    </row>
    <row r="129" spans="1:17" outlineLevel="1" x14ac:dyDescent="0.2">
      <c r="A129" s="43" t="str">
        <f t="shared" si="6"/>
        <v>CUS00055</v>
      </c>
      <c r="B129" s="68" t="s">
        <v>170</v>
      </c>
      <c r="C129" s="68"/>
      <c r="D129" s="68"/>
      <c r="E129" s="68"/>
      <c r="F129" s="45"/>
      <c r="G129" s="46"/>
      <c r="H129" s="46"/>
      <c r="I129" s="46"/>
      <c r="J129" s="46"/>
      <c r="K129" s="47" t="s">
        <v>70</v>
      </c>
      <c r="L129" s="47">
        <v>55</v>
      </c>
      <c r="M129" s="47">
        <v>2</v>
      </c>
      <c r="N129" s="48">
        <f ca="1">SUBTOTAL(9,N130:(OFFSET(INDIRECT(N$1 &amp; $O129),-1,0)))</f>
        <v>0</v>
      </c>
      <c r="O129" s="20">
        <f>ROW($A132)</f>
        <v>132</v>
      </c>
      <c r="Q129" s="35"/>
    </row>
    <row r="130" spans="1:17" outlineLevel="2" x14ac:dyDescent="0.2">
      <c r="A130" s="50" t="str">
        <f t="shared" si="6"/>
        <v>CUS00056</v>
      </c>
      <c r="B130" s="69" t="s">
        <v>171</v>
      </c>
      <c r="C130" s="69"/>
      <c r="D130" s="69"/>
      <c r="E130" s="69"/>
      <c r="F130" s="52"/>
      <c r="G130" s="53"/>
      <c r="H130" s="53"/>
      <c r="I130" s="53"/>
      <c r="J130" s="53"/>
      <c r="K130" s="54" t="s">
        <v>70</v>
      </c>
      <c r="L130" s="54">
        <v>56</v>
      </c>
      <c r="M130" s="54">
        <v>3</v>
      </c>
      <c r="N130" s="55">
        <f ca="1">SUBTOTAL(9,N131:(OFFSET(INDIRECT(N$1 &amp; $O130),-1,0)))</f>
        <v>0</v>
      </c>
      <c r="O130" s="20">
        <f>ROW($A132)</f>
        <v>132</v>
      </c>
      <c r="Q130" s="35"/>
    </row>
    <row r="131" spans="1:17" outlineLevel="3" x14ac:dyDescent="0.2">
      <c r="A131" s="56" t="str">
        <f t="shared" si="6"/>
        <v>CUS00057</v>
      </c>
      <c r="B131" s="70" t="s">
        <v>172</v>
      </c>
      <c r="C131" s="70"/>
      <c r="D131" s="70"/>
      <c r="E131" s="58">
        <v>0</v>
      </c>
      <c r="F131" s="59" t="s">
        <v>21</v>
      </c>
      <c r="G131" s="60" t="s">
        <v>22</v>
      </c>
      <c r="H131" s="60"/>
      <c r="I131" s="60"/>
      <c r="J131" s="60"/>
      <c r="K131" s="61" t="s">
        <v>70</v>
      </c>
      <c r="L131" s="61">
        <v>57</v>
      </c>
      <c r="M131" s="61">
        <v>4</v>
      </c>
      <c r="N131" s="62">
        <f>IF(COUNTIF(ScenarioTag,
IF(ScenarioSelected=$G$2,$G131,
IF(ScenarioSelected=$H$2,$H131,
IF(ScenarioSelected=$I$2,$I131,
IF(ScenarioSelected=$J$2,$J131,""))))
)&gt;0,$E131,0)</f>
        <v>0</v>
      </c>
      <c r="Q131" s="35"/>
    </row>
    <row r="132" spans="1:17" ht="25.15" customHeight="1" x14ac:dyDescent="0.2">
      <c r="A132" s="28" t="str">
        <f t="shared" si="6"/>
        <v>SER00000</v>
      </c>
      <c r="B132" s="29" t="s">
        <v>173</v>
      </c>
      <c r="C132" s="30"/>
      <c r="D132" s="30"/>
      <c r="E132" s="30"/>
      <c r="F132" s="31"/>
      <c r="G132" s="32"/>
      <c r="H132" s="32"/>
      <c r="I132" s="32"/>
      <c r="J132" s="32"/>
      <c r="K132" s="33" t="s">
        <v>174</v>
      </c>
      <c r="L132" s="33">
        <v>0</v>
      </c>
      <c r="M132" s="33">
        <v>1</v>
      </c>
      <c r="N132" s="34">
        <f ca="1">SUBTOTAL(9,N133:(OFFSET(INDIRECT(N$1 &amp; $O132),-1,0)))</f>
        <v>0</v>
      </c>
      <c r="O132" s="20">
        <f>ROW($A155)</f>
        <v>155</v>
      </c>
      <c r="Q132" s="35"/>
    </row>
    <row r="133" spans="1:17" s="42" customFormat="1" ht="4.1500000000000004" customHeight="1" outlineLevel="1" x14ac:dyDescent="0.2">
      <c r="A133" s="63"/>
      <c r="B133" s="64"/>
      <c r="C133" s="65"/>
      <c r="D133" s="65"/>
      <c r="E133" s="65"/>
      <c r="F133" s="38"/>
      <c r="G133" s="66"/>
      <c r="H133" s="66"/>
      <c r="I133" s="66"/>
      <c r="J133" s="66"/>
      <c r="K133" s="38"/>
      <c r="L133" s="38"/>
      <c r="M133" s="38">
        <v>-1</v>
      </c>
      <c r="N133" s="40"/>
      <c r="O133" s="41"/>
      <c r="Q133" s="35"/>
    </row>
    <row r="134" spans="1:17" outlineLevel="1" x14ac:dyDescent="0.2">
      <c r="A134" s="43" t="str">
        <f t="shared" ref="A134:A155" si="7">K134 &amp; TEXT(L134,"00000")</f>
        <v>SER00001</v>
      </c>
      <c r="B134" s="68" t="s">
        <v>175</v>
      </c>
      <c r="C134" s="68"/>
      <c r="D134" s="68"/>
      <c r="E134" s="68"/>
      <c r="F134" s="45"/>
      <c r="G134" s="46"/>
      <c r="H134" s="46"/>
      <c r="I134" s="46"/>
      <c r="J134" s="46"/>
      <c r="K134" s="47" t="s">
        <v>174</v>
      </c>
      <c r="L134" s="47">
        <v>1</v>
      </c>
      <c r="M134" s="47">
        <v>2</v>
      </c>
      <c r="N134" s="48">
        <f ca="1">SUBTOTAL(9,N135:(OFFSET(INDIRECT(N$1 &amp; $O134),-1,0)))</f>
        <v>0</v>
      </c>
      <c r="O134" s="20">
        <f>ROW($A137)</f>
        <v>137</v>
      </c>
      <c r="Q134" s="35"/>
    </row>
    <row r="135" spans="1:17" outlineLevel="2" x14ac:dyDescent="0.2">
      <c r="A135" s="50" t="str">
        <f t="shared" si="7"/>
        <v>SER00002</v>
      </c>
      <c r="B135" s="69" t="s">
        <v>176</v>
      </c>
      <c r="C135" s="69"/>
      <c r="D135" s="69"/>
      <c r="E135" s="69"/>
      <c r="F135" s="52"/>
      <c r="G135" s="53"/>
      <c r="H135" s="53"/>
      <c r="I135" s="53"/>
      <c r="J135" s="53"/>
      <c r="K135" s="54" t="s">
        <v>174</v>
      </c>
      <c r="L135" s="54">
        <v>2</v>
      </c>
      <c r="M135" s="54">
        <v>3</v>
      </c>
      <c r="N135" s="55">
        <f ca="1">SUBTOTAL(9,N136:(OFFSET(INDIRECT(N$1 &amp; $O135),-1,0)))</f>
        <v>0</v>
      </c>
      <c r="O135" s="20">
        <f>ROW($A137)</f>
        <v>137</v>
      </c>
      <c r="Q135" s="35"/>
    </row>
    <row r="136" spans="1:17" outlineLevel="3" x14ac:dyDescent="0.2">
      <c r="A136" s="56" t="str">
        <f t="shared" si="7"/>
        <v>SER00003</v>
      </c>
      <c r="B136" s="70" t="s">
        <v>177</v>
      </c>
      <c r="C136" s="70"/>
      <c r="D136" s="70"/>
      <c r="E136" s="58">
        <v>0</v>
      </c>
      <c r="F136" s="59" t="s">
        <v>21</v>
      </c>
      <c r="G136" s="60" t="s">
        <v>22</v>
      </c>
      <c r="H136" s="60"/>
      <c r="I136" s="60"/>
      <c r="J136" s="60"/>
      <c r="K136" s="61" t="s">
        <v>174</v>
      </c>
      <c r="L136" s="61">
        <v>3</v>
      </c>
      <c r="M136" s="61">
        <v>4</v>
      </c>
      <c r="N136" s="62">
        <f>IF(COUNTIF(ScenarioTag,
IF(ScenarioSelected=$G$2,$G136,
IF(ScenarioSelected=$H$2,$H136,
IF(ScenarioSelected=$I$2,$I136,
IF(ScenarioSelected=$J$2,$J136,""))))
)&gt;0,$E136,0)</f>
        <v>0</v>
      </c>
      <c r="Q136" s="35"/>
    </row>
    <row r="137" spans="1:17" outlineLevel="1" x14ac:dyDescent="0.2">
      <c r="A137" s="43" t="str">
        <f t="shared" si="7"/>
        <v>SER00004</v>
      </c>
      <c r="B137" s="68" t="s">
        <v>178</v>
      </c>
      <c r="C137" s="68"/>
      <c r="D137" s="68"/>
      <c r="E137" s="68"/>
      <c r="F137" s="45"/>
      <c r="G137" s="46"/>
      <c r="H137" s="46"/>
      <c r="I137" s="46"/>
      <c r="J137" s="46"/>
      <c r="K137" s="47" t="s">
        <v>174</v>
      </c>
      <c r="L137" s="47">
        <v>4</v>
      </c>
      <c r="M137" s="47">
        <v>2</v>
      </c>
      <c r="N137" s="48">
        <f ca="1">SUBTOTAL(9,N138:(OFFSET(INDIRECT(N$1 &amp; $O137),-1,0)))</f>
        <v>0</v>
      </c>
      <c r="O137" s="20">
        <f>ROW($A140)</f>
        <v>140</v>
      </c>
      <c r="Q137" s="35"/>
    </row>
    <row r="138" spans="1:17" outlineLevel="2" x14ac:dyDescent="0.2">
      <c r="A138" s="50" t="str">
        <f t="shared" si="7"/>
        <v>SER00005</v>
      </c>
      <c r="B138" s="69" t="s">
        <v>179</v>
      </c>
      <c r="C138" s="69"/>
      <c r="D138" s="69"/>
      <c r="E138" s="69"/>
      <c r="F138" s="52"/>
      <c r="G138" s="53"/>
      <c r="H138" s="53"/>
      <c r="I138" s="53"/>
      <c r="J138" s="53"/>
      <c r="K138" s="54" t="s">
        <v>174</v>
      </c>
      <c r="L138" s="54">
        <v>5</v>
      </c>
      <c r="M138" s="54">
        <v>3</v>
      </c>
      <c r="N138" s="55">
        <f ca="1">SUBTOTAL(9,N139:(OFFSET(INDIRECT(N$1 &amp; $O138),-1,0)))</f>
        <v>0</v>
      </c>
      <c r="O138" s="20">
        <f>ROW($A140)</f>
        <v>140</v>
      </c>
      <c r="Q138" s="35"/>
    </row>
    <row r="139" spans="1:17" outlineLevel="3" x14ac:dyDescent="0.2">
      <c r="A139" s="56" t="str">
        <f t="shared" si="7"/>
        <v>SER00006</v>
      </c>
      <c r="B139" s="70" t="s">
        <v>180</v>
      </c>
      <c r="C139" s="70"/>
      <c r="D139" s="70"/>
      <c r="E139" s="58">
        <v>0</v>
      </c>
      <c r="F139" s="59" t="s">
        <v>21</v>
      </c>
      <c r="G139" s="60" t="s">
        <v>22</v>
      </c>
      <c r="H139" s="60"/>
      <c r="I139" s="60"/>
      <c r="J139" s="60"/>
      <c r="K139" s="61" t="s">
        <v>174</v>
      </c>
      <c r="L139" s="61">
        <v>6</v>
      </c>
      <c r="M139" s="61">
        <v>4</v>
      </c>
      <c r="N139" s="62">
        <f>IF(COUNTIF(ScenarioTag,
IF(ScenarioSelected=$G$2,$G139,
IF(ScenarioSelected=$H$2,$H139,
IF(ScenarioSelected=$I$2,$I139,
IF(ScenarioSelected=$J$2,$J139,""))))
)&gt;0,$E139,0)</f>
        <v>0</v>
      </c>
      <c r="Q139" s="35"/>
    </row>
    <row r="140" spans="1:17" outlineLevel="1" x14ac:dyDescent="0.2">
      <c r="A140" s="43" t="str">
        <f t="shared" si="7"/>
        <v>SER00007</v>
      </c>
      <c r="B140" s="68" t="s">
        <v>181</v>
      </c>
      <c r="C140" s="68"/>
      <c r="D140" s="68"/>
      <c r="E140" s="68"/>
      <c r="F140" s="45"/>
      <c r="G140" s="46"/>
      <c r="H140" s="46"/>
      <c r="I140" s="46"/>
      <c r="J140" s="46"/>
      <c r="K140" s="47" t="s">
        <v>174</v>
      </c>
      <c r="L140" s="47">
        <v>7</v>
      </c>
      <c r="M140" s="47">
        <v>2</v>
      </c>
      <c r="N140" s="48">
        <f ca="1">SUBTOTAL(9,N141:(OFFSET(INDIRECT(N$1 &amp; $O140),-1,0)))</f>
        <v>0</v>
      </c>
      <c r="O140" s="20">
        <f>ROW($A143)</f>
        <v>143</v>
      </c>
      <c r="Q140" s="35"/>
    </row>
    <row r="141" spans="1:17" outlineLevel="2" x14ac:dyDescent="0.2">
      <c r="A141" s="50" t="str">
        <f t="shared" si="7"/>
        <v>SER00008</v>
      </c>
      <c r="B141" s="69" t="s">
        <v>182</v>
      </c>
      <c r="C141" s="69"/>
      <c r="D141" s="69"/>
      <c r="E141" s="69"/>
      <c r="F141" s="52"/>
      <c r="G141" s="53"/>
      <c r="H141" s="53"/>
      <c r="I141" s="53"/>
      <c r="J141" s="53"/>
      <c r="K141" s="54" t="s">
        <v>174</v>
      </c>
      <c r="L141" s="54">
        <v>8</v>
      </c>
      <c r="M141" s="54">
        <v>3</v>
      </c>
      <c r="N141" s="55">
        <f ca="1">SUBTOTAL(9,N142:(OFFSET(INDIRECT(N$1 &amp; $O141),-1,0)))</f>
        <v>0</v>
      </c>
      <c r="O141" s="20">
        <f>ROW($A143)</f>
        <v>143</v>
      </c>
      <c r="Q141" s="35"/>
    </row>
    <row r="142" spans="1:17" outlineLevel="3" x14ac:dyDescent="0.2">
      <c r="A142" s="56" t="str">
        <f t="shared" si="7"/>
        <v>SER00009</v>
      </c>
      <c r="B142" s="70" t="s">
        <v>183</v>
      </c>
      <c r="C142" s="70"/>
      <c r="D142" s="70"/>
      <c r="E142" s="58">
        <v>0</v>
      </c>
      <c r="F142" s="59" t="s">
        <v>21</v>
      </c>
      <c r="G142" s="60" t="s">
        <v>22</v>
      </c>
      <c r="H142" s="60"/>
      <c r="I142" s="60"/>
      <c r="J142" s="60"/>
      <c r="K142" s="61" t="s">
        <v>174</v>
      </c>
      <c r="L142" s="61">
        <v>9</v>
      </c>
      <c r="M142" s="61">
        <v>4</v>
      </c>
      <c r="N142" s="62">
        <f>IF(COUNTIF(ScenarioTag,
IF(ScenarioSelected=$G$2,$G142,
IF(ScenarioSelected=$H$2,$H142,
IF(ScenarioSelected=$I$2,$I142,
IF(ScenarioSelected=$J$2,$J142,""))))
)&gt;0,$E142,0)</f>
        <v>0</v>
      </c>
      <c r="Q142" s="35"/>
    </row>
    <row r="143" spans="1:17" outlineLevel="1" x14ac:dyDescent="0.2">
      <c r="A143" s="43" t="str">
        <f t="shared" si="7"/>
        <v>SER00010</v>
      </c>
      <c r="B143" s="68" t="s">
        <v>184</v>
      </c>
      <c r="C143" s="68"/>
      <c r="D143" s="68"/>
      <c r="E143" s="68"/>
      <c r="F143" s="45"/>
      <c r="G143" s="46"/>
      <c r="H143" s="46"/>
      <c r="I143" s="46"/>
      <c r="J143" s="46"/>
      <c r="K143" s="47" t="s">
        <v>174</v>
      </c>
      <c r="L143" s="47">
        <v>10</v>
      </c>
      <c r="M143" s="47">
        <v>2</v>
      </c>
      <c r="N143" s="48">
        <f ca="1">SUBTOTAL(9,N144:(OFFSET(INDIRECT(N$1 &amp; $O143),-1,0)))</f>
        <v>0</v>
      </c>
      <c r="O143" s="20">
        <f>ROW($A146)</f>
        <v>146</v>
      </c>
      <c r="Q143" s="35"/>
    </row>
    <row r="144" spans="1:17" outlineLevel="2" x14ac:dyDescent="0.2">
      <c r="A144" s="50" t="str">
        <f t="shared" si="7"/>
        <v>SER00011</v>
      </c>
      <c r="B144" s="69" t="s">
        <v>185</v>
      </c>
      <c r="C144" s="69"/>
      <c r="D144" s="69"/>
      <c r="E144" s="69"/>
      <c r="F144" s="52"/>
      <c r="G144" s="53"/>
      <c r="H144" s="53"/>
      <c r="I144" s="53"/>
      <c r="J144" s="53"/>
      <c r="K144" s="54" t="s">
        <v>174</v>
      </c>
      <c r="L144" s="54">
        <v>11</v>
      </c>
      <c r="M144" s="54">
        <v>3</v>
      </c>
      <c r="N144" s="55">
        <f ca="1">SUBTOTAL(9,N145:(OFFSET(INDIRECT(N$1 &amp; $O144),-1,0)))</f>
        <v>0</v>
      </c>
      <c r="O144" s="20">
        <f>ROW($A146)</f>
        <v>146</v>
      </c>
      <c r="Q144" s="35"/>
    </row>
    <row r="145" spans="1:17" outlineLevel="3" x14ac:dyDescent="0.2">
      <c r="A145" s="56" t="str">
        <f t="shared" si="7"/>
        <v>SER00012</v>
      </c>
      <c r="B145" s="70" t="s">
        <v>186</v>
      </c>
      <c r="C145" s="70"/>
      <c r="D145" s="70"/>
      <c r="E145" s="58">
        <v>0</v>
      </c>
      <c r="F145" s="59" t="s">
        <v>21</v>
      </c>
      <c r="G145" s="60" t="s">
        <v>22</v>
      </c>
      <c r="H145" s="60"/>
      <c r="I145" s="60"/>
      <c r="J145" s="60"/>
      <c r="K145" s="61" t="s">
        <v>174</v>
      </c>
      <c r="L145" s="61">
        <v>12</v>
      </c>
      <c r="M145" s="61">
        <v>4</v>
      </c>
      <c r="N145" s="62">
        <f>IF(COUNTIF(ScenarioTag,
IF(ScenarioSelected=$G$2,$G145,
IF(ScenarioSelected=$H$2,$H145,
IF(ScenarioSelected=$I$2,$I145,
IF(ScenarioSelected=$J$2,$J145,""))))
)&gt;0,$E145,0)</f>
        <v>0</v>
      </c>
      <c r="Q145" s="35"/>
    </row>
    <row r="146" spans="1:17" outlineLevel="1" x14ac:dyDescent="0.2">
      <c r="A146" s="43" t="str">
        <f t="shared" si="7"/>
        <v>SER00013</v>
      </c>
      <c r="B146" s="68" t="s">
        <v>187</v>
      </c>
      <c r="C146" s="68"/>
      <c r="D146" s="68"/>
      <c r="E146" s="68"/>
      <c r="F146" s="45"/>
      <c r="G146" s="46"/>
      <c r="H146" s="46"/>
      <c r="I146" s="46"/>
      <c r="J146" s="46"/>
      <c r="K146" s="47" t="s">
        <v>174</v>
      </c>
      <c r="L146" s="47">
        <v>13</v>
      </c>
      <c r="M146" s="47">
        <v>2</v>
      </c>
      <c r="N146" s="48">
        <f ca="1">SUBTOTAL(9,N147:(OFFSET(INDIRECT(N$1 &amp; $O146),-1,0)))</f>
        <v>0</v>
      </c>
      <c r="O146" s="20">
        <f>ROW($A149)</f>
        <v>149</v>
      </c>
      <c r="Q146" s="35"/>
    </row>
    <row r="147" spans="1:17" outlineLevel="2" x14ac:dyDescent="0.2">
      <c r="A147" s="50" t="str">
        <f t="shared" si="7"/>
        <v>SER00014</v>
      </c>
      <c r="B147" s="69" t="s">
        <v>188</v>
      </c>
      <c r="C147" s="69"/>
      <c r="D147" s="69"/>
      <c r="E147" s="69"/>
      <c r="F147" s="52"/>
      <c r="G147" s="53"/>
      <c r="H147" s="53"/>
      <c r="I147" s="53"/>
      <c r="J147" s="53"/>
      <c r="K147" s="54" t="s">
        <v>174</v>
      </c>
      <c r="L147" s="54">
        <v>14</v>
      </c>
      <c r="M147" s="54">
        <v>3</v>
      </c>
      <c r="N147" s="55">
        <f ca="1">SUBTOTAL(9,N148:(OFFSET(INDIRECT(N$1 &amp; $O147),-1,0)))</f>
        <v>0</v>
      </c>
      <c r="O147" s="20">
        <f>ROW($A149)</f>
        <v>149</v>
      </c>
      <c r="Q147" s="35"/>
    </row>
    <row r="148" spans="1:17" outlineLevel="3" x14ac:dyDescent="0.2">
      <c r="A148" s="56" t="str">
        <f t="shared" si="7"/>
        <v>SER00015</v>
      </c>
      <c r="B148" s="70" t="s">
        <v>189</v>
      </c>
      <c r="C148" s="70"/>
      <c r="D148" s="70"/>
      <c r="E148" s="58">
        <v>0</v>
      </c>
      <c r="F148" s="59" t="s">
        <v>21</v>
      </c>
      <c r="G148" s="60" t="s">
        <v>22</v>
      </c>
      <c r="H148" s="60"/>
      <c r="I148" s="60"/>
      <c r="J148" s="60"/>
      <c r="K148" s="61" t="s">
        <v>174</v>
      </c>
      <c r="L148" s="61">
        <v>15</v>
      </c>
      <c r="M148" s="61">
        <v>4</v>
      </c>
      <c r="N148" s="62">
        <f>IF(COUNTIF(ScenarioTag,
IF(ScenarioSelected=$G$2,$G148,
IF(ScenarioSelected=$H$2,$H148,
IF(ScenarioSelected=$I$2,$I148,
IF(ScenarioSelected=$J$2,$J148,""))))
)&gt;0,$E148,0)</f>
        <v>0</v>
      </c>
      <c r="Q148" s="35"/>
    </row>
    <row r="149" spans="1:17" outlineLevel="1" x14ac:dyDescent="0.2">
      <c r="A149" s="43" t="str">
        <f t="shared" si="7"/>
        <v>SER00016</v>
      </c>
      <c r="B149" s="68" t="s">
        <v>190</v>
      </c>
      <c r="C149" s="68"/>
      <c r="D149" s="68"/>
      <c r="E149" s="68"/>
      <c r="F149" s="45"/>
      <c r="G149" s="46"/>
      <c r="H149" s="46"/>
      <c r="I149" s="46"/>
      <c r="J149" s="46"/>
      <c r="K149" s="47" t="s">
        <v>174</v>
      </c>
      <c r="L149" s="47">
        <v>16</v>
      </c>
      <c r="M149" s="47">
        <v>2</v>
      </c>
      <c r="N149" s="48">
        <f ca="1">SUBTOTAL(9,N150:(OFFSET(INDIRECT(N$1 &amp; $O149),-1,0)))</f>
        <v>0</v>
      </c>
      <c r="O149" s="20">
        <f>ROW($A152)</f>
        <v>152</v>
      </c>
      <c r="Q149" s="35"/>
    </row>
    <row r="150" spans="1:17" outlineLevel="2" x14ac:dyDescent="0.2">
      <c r="A150" s="50" t="str">
        <f t="shared" si="7"/>
        <v>SER00017</v>
      </c>
      <c r="B150" s="69" t="s">
        <v>191</v>
      </c>
      <c r="C150" s="69"/>
      <c r="D150" s="69"/>
      <c r="E150" s="69"/>
      <c r="F150" s="52"/>
      <c r="G150" s="53"/>
      <c r="H150" s="53"/>
      <c r="I150" s="53"/>
      <c r="J150" s="53"/>
      <c r="K150" s="54" t="s">
        <v>174</v>
      </c>
      <c r="L150" s="54">
        <v>17</v>
      </c>
      <c r="M150" s="54">
        <v>3</v>
      </c>
      <c r="N150" s="55">
        <f ca="1">SUBTOTAL(9,N151:(OFFSET(INDIRECT(N$1 &amp; $O150),-1,0)))</f>
        <v>0</v>
      </c>
      <c r="O150" s="20">
        <f>ROW($A152)</f>
        <v>152</v>
      </c>
      <c r="Q150" s="35"/>
    </row>
    <row r="151" spans="1:17" outlineLevel="3" x14ac:dyDescent="0.2">
      <c r="A151" s="56" t="str">
        <f t="shared" si="7"/>
        <v>SER00018</v>
      </c>
      <c r="B151" s="70" t="s">
        <v>192</v>
      </c>
      <c r="C151" s="70"/>
      <c r="D151" s="70"/>
      <c r="E151" s="58">
        <v>0</v>
      </c>
      <c r="F151" s="59" t="s">
        <v>21</v>
      </c>
      <c r="G151" s="60" t="s">
        <v>22</v>
      </c>
      <c r="H151" s="60"/>
      <c r="I151" s="60"/>
      <c r="J151" s="60"/>
      <c r="K151" s="61" t="s">
        <v>174</v>
      </c>
      <c r="L151" s="61">
        <v>18</v>
      </c>
      <c r="M151" s="61">
        <v>4</v>
      </c>
      <c r="N151" s="62">
        <f>IF(COUNTIF(ScenarioTag,
IF(ScenarioSelected=$G$2,$G151,
IF(ScenarioSelected=$H$2,$H151,
IF(ScenarioSelected=$I$2,$I151,
IF(ScenarioSelected=$J$2,$J151,""))))
)&gt;0,$E151,0)</f>
        <v>0</v>
      </c>
      <c r="Q151" s="35"/>
    </row>
    <row r="152" spans="1:17" outlineLevel="1" x14ac:dyDescent="0.2">
      <c r="A152" s="43" t="str">
        <f t="shared" si="7"/>
        <v>SER00019</v>
      </c>
      <c r="B152" s="68" t="s">
        <v>193</v>
      </c>
      <c r="C152" s="68"/>
      <c r="D152" s="68"/>
      <c r="E152" s="68"/>
      <c r="F152" s="45"/>
      <c r="G152" s="46"/>
      <c r="H152" s="46"/>
      <c r="I152" s="46"/>
      <c r="J152" s="46"/>
      <c r="K152" s="47" t="s">
        <v>174</v>
      </c>
      <c r="L152" s="47">
        <v>19</v>
      </c>
      <c r="M152" s="47">
        <v>2</v>
      </c>
      <c r="N152" s="48">
        <f ca="1">SUBTOTAL(9,N153:(OFFSET(INDIRECT(N$1 &amp; $O152),-1,0)))</f>
        <v>0</v>
      </c>
      <c r="O152" s="20">
        <f>ROW($A155)</f>
        <v>155</v>
      </c>
      <c r="Q152" s="35"/>
    </row>
    <row r="153" spans="1:17" outlineLevel="2" x14ac:dyDescent="0.2">
      <c r="A153" s="50" t="str">
        <f t="shared" si="7"/>
        <v>SER00020</v>
      </c>
      <c r="B153" s="69" t="s">
        <v>194</v>
      </c>
      <c r="C153" s="69"/>
      <c r="D153" s="69"/>
      <c r="E153" s="69"/>
      <c r="F153" s="52"/>
      <c r="G153" s="53"/>
      <c r="H153" s="53"/>
      <c r="I153" s="53"/>
      <c r="J153" s="53"/>
      <c r="K153" s="54" t="s">
        <v>174</v>
      </c>
      <c r="L153" s="54">
        <v>20</v>
      </c>
      <c r="M153" s="54">
        <v>3</v>
      </c>
      <c r="N153" s="55">
        <f ca="1">SUBTOTAL(9,N154:(OFFSET(INDIRECT(N$1 &amp; $O153),-1,0)))</f>
        <v>0</v>
      </c>
      <c r="O153" s="20">
        <f>ROW($A155)</f>
        <v>155</v>
      </c>
      <c r="Q153" s="35"/>
    </row>
    <row r="154" spans="1:17" outlineLevel="3" x14ac:dyDescent="0.2">
      <c r="A154" s="56" t="str">
        <f t="shared" si="7"/>
        <v>SER00021</v>
      </c>
      <c r="B154" s="70" t="s">
        <v>195</v>
      </c>
      <c r="C154" s="70"/>
      <c r="D154" s="70"/>
      <c r="E154" s="58">
        <v>0</v>
      </c>
      <c r="F154" s="59" t="s">
        <v>21</v>
      </c>
      <c r="G154" s="60" t="s">
        <v>22</v>
      </c>
      <c r="H154" s="60"/>
      <c r="I154" s="60"/>
      <c r="J154" s="60"/>
      <c r="K154" s="61" t="s">
        <v>174</v>
      </c>
      <c r="L154" s="61">
        <v>21</v>
      </c>
      <c r="M154" s="61">
        <v>4</v>
      </c>
      <c r="N154" s="62">
        <f>IF(COUNTIF(ScenarioTag,
IF(ScenarioSelected=$G$2,$G154,
IF(ScenarioSelected=$H$2,$H154,
IF(ScenarioSelected=$I$2,$I154,
IF(ScenarioSelected=$J$2,$J154,""))))
)&gt;0,$E154,0)</f>
        <v>0</v>
      </c>
      <c r="Q154" s="35"/>
    </row>
    <row r="155" spans="1:17" ht="25.15" customHeight="1" x14ac:dyDescent="0.2">
      <c r="A155" s="28" t="str">
        <f t="shared" si="7"/>
        <v>RES00000</v>
      </c>
      <c r="B155" s="29" t="s">
        <v>196</v>
      </c>
      <c r="C155" s="30"/>
      <c r="D155" s="30"/>
      <c r="E155" s="30"/>
      <c r="F155" s="31"/>
      <c r="G155" s="32"/>
      <c r="H155" s="32"/>
      <c r="I155" s="32"/>
      <c r="J155" s="32"/>
      <c r="K155" s="33" t="s">
        <v>197</v>
      </c>
      <c r="L155" s="33">
        <v>0</v>
      </c>
      <c r="M155" s="33">
        <v>1</v>
      </c>
      <c r="N155" s="34">
        <f ca="1">SUBTOTAL(9,N156:(OFFSET(INDIRECT(N$1 &amp; $O155),-1,0)))</f>
        <v>0</v>
      </c>
      <c r="O155" s="20">
        <f>ROW($A193)</f>
        <v>193</v>
      </c>
      <c r="Q155" s="35"/>
    </row>
    <row r="156" spans="1:17" s="42" customFormat="1" ht="4.1500000000000004" customHeight="1" outlineLevel="1" x14ac:dyDescent="0.2">
      <c r="A156" s="63"/>
      <c r="B156" s="64"/>
      <c r="C156" s="65"/>
      <c r="D156" s="65"/>
      <c r="E156" s="65"/>
      <c r="F156" s="38"/>
      <c r="G156" s="66"/>
      <c r="H156" s="66"/>
      <c r="I156" s="66"/>
      <c r="J156" s="66"/>
      <c r="K156" s="38"/>
      <c r="L156" s="38"/>
      <c r="M156" s="38">
        <v>-1</v>
      </c>
      <c r="N156" s="40"/>
      <c r="O156" s="41"/>
      <c r="Q156" s="35"/>
    </row>
    <row r="157" spans="1:17" outlineLevel="1" x14ac:dyDescent="0.2">
      <c r="A157" s="43" t="str">
        <f t="shared" ref="A157:A193" si="8">K157 &amp; TEXT(L157,"00000")</f>
        <v>RES00001</v>
      </c>
      <c r="B157" s="68" t="s">
        <v>198</v>
      </c>
      <c r="C157" s="68"/>
      <c r="D157" s="68"/>
      <c r="E157" s="68"/>
      <c r="F157" s="45"/>
      <c r="G157" s="46"/>
      <c r="H157" s="46"/>
      <c r="I157" s="46"/>
      <c r="J157" s="46"/>
      <c r="K157" s="47" t="s">
        <v>197</v>
      </c>
      <c r="L157" s="47">
        <v>1</v>
      </c>
      <c r="M157" s="47">
        <v>2</v>
      </c>
      <c r="N157" s="48">
        <f ca="1">SUBTOTAL(9,N158:(OFFSET(INDIRECT(N$1 &amp; $O157),-1,0)))</f>
        <v>0</v>
      </c>
      <c r="O157" s="20">
        <f>ROW($A160)</f>
        <v>160</v>
      </c>
      <c r="Q157" s="35"/>
    </row>
    <row r="158" spans="1:17" outlineLevel="2" x14ac:dyDescent="0.2">
      <c r="A158" s="50" t="str">
        <f t="shared" si="8"/>
        <v>RES00002</v>
      </c>
      <c r="B158" s="69" t="s">
        <v>199</v>
      </c>
      <c r="C158" s="69"/>
      <c r="D158" s="69"/>
      <c r="E158" s="69"/>
      <c r="F158" s="52"/>
      <c r="G158" s="53"/>
      <c r="H158" s="53"/>
      <c r="I158" s="53"/>
      <c r="J158" s="53"/>
      <c r="K158" s="54" t="s">
        <v>197</v>
      </c>
      <c r="L158" s="54">
        <v>2</v>
      </c>
      <c r="M158" s="54">
        <v>3</v>
      </c>
      <c r="N158" s="55">
        <f ca="1">SUBTOTAL(9,N159:(OFFSET(INDIRECT(N$1 &amp; $O158),-1,0)))</f>
        <v>0</v>
      </c>
      <c r="O158" s="20">
        <f>ROW($A160)</f>
        <v>160</v>
      </c>
      <c r="Q158" s="35"/>
    </row>
    <row r="159" spans="1:17" outlineLevel="3" x14ac:dyDescent="0.2">
      <c r="A159" s="56" t="str">
        <f t="shared" si="8"/>
        <v>RES00003</v>
      </c>
      <c r="B159" s="70" t="s">
        <v>200</v>
      </c>
      <c r="C159" s="70"/>
      <c r="D159" s="70"/>
      <c r="E159" s="58">
        <v>0</v>
      </c>
      <c r="F159" s="59" t="s">
        <v>21</v>
      </c>
      <c r="G159" s="60" t="s">
        <v>22</v>
      </c>
      <c r="H159" s="60"/>
      <c r="I159" s="60"/>
      <c r="J159" s="60"/>
      <c r="K159" s="61" t="s">
        <v>197</v>
      </c>
      <c r="L159" s="61">
        <v>3</v>
      </c>
      <c r="M159" s="61">
        <v>4</v>
      </c>
      <c r="N159" s="62">
        <f>IF(COUNTIF(ScenarioTag,
IF(ScenarioSelected=$G$2,$G159,
IF(ScenarioSelected=$H$2,$H159,
IF(ScenarioSelected=$I$2,$I159,
IF(ScenarioSelected=$J$2,$J159,""))))
)&gt;0,$E159,0)</f>
        <v>0</v>
      </c>
      <c r="Q159" s="35"/>
    </row>
    <row r="160" spans="1:17" outlineLevel="1" x14ac:dyDescent="0.2">
      <c r="A160" s="43" t="str">
        <f t="shared" si="8"/>
        <v>RES00004</v>
      </c>
      <c r="B160" s="68" t="s">
        <v>201</v>
      </c>
      <c r="C160" s="68"/>
      <c r="D160" s="68"/>
      <c r="E160" s="68"/>
      <c r="F160" s="45"/>
      <c r="G160" s="46"/>
      <c r="H160" s="46"/>
      <c r="I160" s="46"/>
      <c r="J160" s="46"/>
      <c r="K160" s="47" t="s">
        <v>197</v>
      </c>
      <c r="L160" s="47">
        <v>4</v>
      </c>
      <c r="M160" s="47">
        <v>2</v>
      </c>
      <c r="N160" s="48">
        <f ca="1">SUBTOTAL(9,N161:(OFFSET(INDIRECT(N$1 &amp; $O160),-1,0)))</f>
        <v>0</v>
      </c>
      <c r="O160" s="20">
        <f>ROW($A163)</f>
        <v>163</v>
      </c>
      <c r="Q160" s="35"/>
    </row>
    <row r="161" spans="1:17" outlineLevel="2" x14ac:dyDescent="0.2">
      <c r="A161" s="50" t="str">
        <f t="shared" si="8"/>
        <v>RES00005</v>
      </c>
      <c r="B161" s="69" t="s">
        <v>202</v>
      </c>
      <c r="C161" s="69"/>
      <c r="D161" s="69"/>
      <c r="E161" s="69"/>
      <c r="F161" s="52"/>
      <c r="G161" s="53"/>
      <c r="H161" s="53"/>
      <c r="I161" s="53"/>
      <c r="J161" s="53"/>
      <c r="K161" s="54" t="s">
        <v>197</v>
      </c>
      <c r="L161" s="54">
        <v>5</v>
      </c>
      <c r="M161" s="54">
        <v>3</v>
      </c>
      <c r="N161" s="55">
        <f ca="1">SUBTOTAL(9,N162:(OFFSET(INDIRECT(N$1 &amp; $O161),-1,0)))</f>
        <v>0</v>
      </c>
      <c r="O161" s="20">
        <f>ROW($A163)</f>
        <v>163</v>
      </c>
      <c r="Q161" s="35"/>
    </row>
    <row r="162" spans="1:17" outlineLevel="3" x14ac:dyDescent="0.2">
      <c r="A162" s="56" t="str">
        <f t="shared" si="8"/>
        <v>RES00006</v>
      </c>
      <c r="B162" s="70" t="s">
        <v>203</v>
      </c>
      <c r="C162" s="70"/>
      <c r="D162" s="70"/>
      <c r="E162" s="58">
        <v>0</v>
      </c>
      <c r="F162" s="59" t="s">
        <v>21</v>
      </c>
      <c r="G162" s="60" t="s">
        <v>22</v>
      </c>
      <c r="H162" s="60"/>
      <c r="I162" s="60"/>
      <c r="J162" s="60"/>
      <c r="K162" s="61" t="s">
        <v>197</v>
      </c>
      <c r="L162" s="61">
        <v>6</v>
      </c>
      <c r="M162" s="61">
        <v>4</v>
      </c>
      <c r="N162" s="62">
        <f>IF(COUNTIF(ScenarioTag,
IF(ScenarioSelected=$G$2,$G162,
IF(ScenarioSelected=$H$2,$H162,
IF(ScenarioSelected=$I$2,$I162,
IF(ScenarioSelected=$J$2,$J162,""))))
)&gt;0,$E162,0)</f>
        <v>0</v>
      </c>
      <c r="Q162" s="35"/>
    </row>
    <row r="163" spans="1:17" outlineLevel="1" x14ac:dyDescent="0.2">
      <c r="A163" s="43" t="str">
        <f t="shared" si="8"/>
        <v>RES00007</v>
      </c>
      <c r="B163" s="68" t="s">
        <v>204</v>
      </c>
      <c r="C163" s="68"/>
      <c r="D163" s="68"/>
      <c r="E163" s="68"/>
      <c r="F163" s="45"/>
      <c r="G163" s="46"/>
      <c r="H163" s="46"/>
      <c r="I163" s="46"/>
      <c r="J163" s="46"/>
      <c r="K163" s="47" t="s">
        <v>197</v>
      </c>
      <c r="L163" s="47">
        <v>7</v>
      </c>
      <c r="M163" s="47">
        <v>2</v>
      </c>
      <c r="N163" s="48">
        <f ca="1">SUBTOTAL(9,N164:(OFFSET(INDIRECT(N$1 &amp; $O163),-1,0)))</f>
        <v>0</v>
      </c>
      <c r="O163" s="20">
        <f>ROW($A166)</f>
        <v>166</v>
      </c>
      <c r="Q163" s="35"/>
    </row>
    <row r="164" spans="1:17" outlineLevel="2" x14ac:dyDescent="0.2">
      <c r="A164" s="50" t="str">
        <f t="shared" si="8"/>
        <v>RES00008</v>
      </c>
      <c r="B164" s="69" t="s">
        <v>205</v>
      </c>
      <c r="C164" s="69"/>
      <c r="D164" s="69"/>
      <c r="E164" s="69"/>
      <c r="F164" s="52"/>
      <c r="G164" s="53"/>
      <c r="H164" s="53"/>
      <c r="I164" s="53"/>
      <c r="J164" s="53"/>
      <c r="K164" s="54" t="s">
        <v>197</v>
      </c>
      <c r="L164" s="54">
        <v>8</v>
      </c>
      <c r="M164" s="54">
        <v>3</v>
      </c>
      <c r="N164" s="55">
        <f ca="1">SUBTOTAL(9,N165:(OFFSET(INDIRECT(N$1 &amp; $O164),-1,0)))</f>
        <v>0</v>
      </c>
      <c r="O164" s="20">
        <f>ROW($A166)</f>
        <v>166</v>
      </c>
      <c r="Q164" s="35"/>
    </row>
    <row r="165" spans="1:17" outlineLevel="3" x14ac:dyDescent="0.2">
      <c r="A165" s="56" t="str">
        <f t="shared" si="8"/>
        <v>RES00009</v>
      </c>
      <c r="B165" s="70" t="s">
        <v>206</v>
      </c>
      <c r="C165" s="70"/>
      <c r="D165" s="70"/>
      <c r="E165" s="58">
        <v>0</v>
      </c>
      <c r="F165" s="59" t="s">
        <v>21</v>
      </c>
      <c r="G165" s="60" t="s">
        <v>22</v>
      </c>
      <c r="H165" s="60"/>
      <c r="I165" s="60"/>
      <c r="J165" s="60"/>
      <c r="K165" s="61" t="s">
        <v>197</v>
      </c>
      <c r="L165" s="61">
        <v>9</v>
      </c>
      <c r="M165" s="61">
        <v>4</v>
      </c>
      <c r="N165" s="62">
        <f>IF(COUNTIF(ScenarioTag,
IF(ScenarioSelected=$G$2,$G165,
IF(ScenarioSelected=$H$2,$H165,
IF(ScenarioSelected=$I$2,$I165,
IF(ScenarioSelected=$J$2,$J165,""))))
)&gt;0,$E165,0)</f>
        <v>0</v>
      </c>
      <c r="Q165" s="35"/>
    </row>
    <row r="166" spans="1:17" outlineLevel="1" x14ac:dyDescent="0.2">
      <c r="A166" s="43" t="str">
        <f t="shared" si="8"/>
        <v>RES00010</v>
      </c>
      <c r="B166" s="68" t="s">
        <v>207</v>
      </c>
      <c r="C166" s="68"/>
      <c r="D166" s="68"/>
      <c r="E166" s="68"/>
      <c r="F166" s="45"/>
      <c r="G166" s="46"/>
      <c r="H166" s="46"/>
      <c r="I166" s="46"/>
      <c r="J166" s="46"/>
      <c r="K166" s="47" t="s">
        <v>197</v>
      </c>
      <c r="L166" s="47">
        <v>10</v>
      </c>
      <c r="M166" s="47">
        <v>2</v>
      </c>
      <c r="N166" s="48">
        <f ca="1">SUBTOTAL(9,N167:(OFFSET(INDIRECT(N$1 &amp; $O166),-1,0)))</f>
        <v>0</v>
      </c>
      <c r="O166" s="20">
        <f>ROW($A169)</f>
        <v>169</v>
      </c>
      <c r="Q166" s="35"/>
    </row>
    <row r="167" spans="1:17" outlineLevel="2" x14ac:dyDescent="0.2">
      <c r="A167" s="50" t="str">
        <f t="shared" si="8"/>
        <v>RES00011</v>
      </c>
      <c r="B167" s="69" t="s">
        <v>208</v>
      </c>
      <c r="C167" s="69"/>
      <c r="D167" s="69"/>
      <c r="E167" s="69"/>
      <c r="F167" s="52"/>
      <c r="G167" s="53"/>
      <c r="H167" s="53"/>
      <c r="I167" s="53"/>
      <c r="J167" s="53"/>
      <c r="K167" s="54" t="s">
        <v>197</v>
      </c>
      <c r="L167" s="54">
        <v>11</v>
      </c>
      <c r="M167" s="54">
        <v>3</v>
      </c>
      <c r="N167" s="55">
        <f ca="1">SUBTOTAL(9,N168:(OFFSET(INDIRECT(N$1 &amp; $O167),-1,0)))</f>
        <v>0</v>
      </c>
      <c r="O167" s="20">
        <f>ROW($A169)</f>
        <v>169</v>
      </c>
      <c r="Q167" s="35"/>
    </row>
    <row r="168" spans="1:17" outlineLevel="3" x14ac:dyDescent="0.2">
      <c r="A168" s="56" t="str">
        <f t="shared" si="8"/>
        <v>RES00012</v>
      </c>
      <c r="B168" s="70" t="s">
        <v>209</v>
      </c>
      <c r="C168" s="70"/>
      <c r="D168" s="70"/>
      <c r="E168" s="58">
        <v>0</v>
      </c>
      <c r="F168" s="59" t="s">
        <v>21</v>
      </c>
      <c r="G168" s="60" t="s">
        <v>22</v>
      </c>
      <c r="H168" s="60"/>
      <c r="I168" s="60"/>
      <c r="J168" s="60"/>
      <c r="K168" s="61" t="s">
        <v>197</v>
      </c>
      <c r="L168" s="61">
        <v>12</v>
      </c>
      <c r="M168" s="61">
        <v>4</v>
      </c>
      <c r="N168" s="62">
        <f>IF(COUNTIF(ScenarioTag,
IF(ScenarioSelected=$G$2,$G168,
IF(ScenarioSelected=$H$2,$H168,
IF(ScenarioSelected=$I$2,$I168,
IF(ScenarioSelected=$J$2,$J168,""))))
)&gt;0,$E168,0)</f>
        <v>0</v>
      </c>
      <c r="Q168" s="35"/>
    </row>
    <row r="169" spans="1:17" outlineLevel="1" x14ac:dyDescent="0.2">
      <c r="A169" s="43" t="str">
        <f t="shared" si="8"/>
        <v>RES00013</v>
      </c>
      <c r="B169" s="68" t="s">
        <v>210</v>
      </c>
      <c r="C169" s="68"/>
      <c r="D169" s="68"/>
      <c r="E169" s="68"/>
      <c r="F169" s="45"/>
      <c r="G169" s="46"/>
      <c r="H169" s="46"/>
      <c r="I169" s="46"/>
      <c r="J169" s="46"/>
      <c r="K169" s="47" t="s">
        <v>197</v>
      </c>
      <c r="L169" s="47">
        <v>13</v>
      </c>
      <c r="M169" s="47">
        <v>2</v>
      </c>
      <c r="N169" s="48">
        <f ca="1">SUBTOTAL(9,N170:(OFFSET(INDIRECT(N$1 &amp; $O169),-1,0)))</f>
        <v>0</v>
      </c>
      <c r="O169" s="20">
        <f>ROW($A172)</f>
        <v>172</v>
      </c>
      <c r="Q169" s="35"/>
    </row>
    <row r="170" spans="1:17" outlineLevel="2" x14ac:dyDescent="0.2">
      <c r="A170" s="50" t="str">
        <f t="shared" si="8"/>
        <v>RES00014</v>
      </c>
      <c r="B170" s="69" t="s">
        <v>211</v>
      </c>
      <c r="C170" s="69"/>
      <c r="D170" s="69"/>
      <c r="E170" s="69"/>
      <c r="F170" s="52"/>
      <c r="G170" s="53"/>
      <c r="H170" s="53"/>
      <c r="I170" s="53"/>
      <c r="J170" s="53"/>
      <c r="K170" s="54" t="s">
        <v>197</v>
      </c>
      <c r="L170" s="54">
        <v>14</v>
      </c>
      <c r="M170" s="54">
        <v>3</v>
      </c>
      <c r="N170" s="55">
        <f ca="1">SUBTOTAL(9,N171:(OFFSET(INDIRECT(N$1 &amp; $O170),-1,0)))</f>
        <v>0</v>
      </c>
      <c r="O170" s="20">
        <f>ROW($A172)</f>
        <v>172</v>
      </c>
      <c r="Q170" s="35"/>
    </row>
    <row r="171" spans="1:17" outlineLevel="3" x14ac:dyDescent="0.2">
      <c r="A171" s="56" t="str">
        <f t="shared" si="8"/>
        <v>RES00015</v>
      </c>
      <c r="B171" s="70" t="s">
        <v>212</v>
      </c>
      <c r="C171" s="70"/>
      <c r="D171" s="70"/>
      <c r="E171" s="58">
        <v>0</v>
      </c>
      <c r="F171" s="59" t="s">
        <v>21</v>
      </c>
      <c r="G171" s="60" t="s">
        <v>22</v>
      </c>
      <c r="H171" s="60"/>
      <c r="I171" s="60"/>
      <c r="J171" s="60"/>
      <c r="K171" s="61" t="s">
        <v>197</v>
      </c>
      <c r="L171" s="61">
        <v>15</v>
      </c>
      <c r="M171" s="61">
        <v>4</v>
      </c>
      <c r="N171" s="62">
        <f>IF(COUNTIF(ScenarioTag,
IF(ScenarioSelected=$G$2,$G171,
IF(ScenarioSelected=$H$2,$H171,
IF(ScenarioSelected=$I$2,$I171,
IF(ScenarioSelected=$J$2,$J171,""))))
)&gt;0,$E171,0)</f>
        <v>0</v>
      </c>
      <c r="Q171" s="35"/>
    </row>
    <row r="172" spans="1:17" outlineLevel="1" x14ac:dyDescent="0.2">
      <c r="A172" s="43" t="str">
        <f t="shared" si="8"/>
        <v>RES00016</v>
      </c>
      <c r="B172" s="68" t="s">
        <v>213</v>
      </c>
      <c r="C172" s="68"/>
      <c r="D172" s="68"/>
      <c r="E172" s="68"/>
      <c r="F172" s="45"/>
      <c r="G172" s="46"/>
      <c r="H172" s="46"/>
      <c r="I172" s="46"/>
      <c r="J172" s="46"/>
      <c r="K172" s="47" t="s">
        <v>197</v>
      </c>
      <c r="L172" s="47">
        <v>16</v>
      </c>
      <c r="M172" s="47">
        <v>2</v>
      </c>
      <c r="N172" s="48">
        <f ca="1">SUBTOTAL(9,N173:(OFFSET(INDIRECT(N$1 &amp; $O172),-1,0)))</f>
        <v>0</v>
      </c>
      <c r="O172" s="20">
        <f>ROW($A175)</f>
        <v>175</v>
      </c>
      <c r="Q172" s="35"/>
    </row>
    <row r="173" spans="1:17" outlineLevel="2" x14ac:dyDescent="0.2">
      <c r="A173" s="50" t="str">
        <f t="shared" si="8"/>
        <v>RES00017</v>
      </c>
      <c r="B173" s="69" t="s">
        <v>214</v>
      </c>
      <c r="C173" s="69"/>
      <c r="D173" s="69"/>
      <c r="E173" s="69"/>
      <c r="F173" s="52"/>
      <c r="G173" s="53"/>
      <c r="H173" s="53"/>
      <c r="I173" s="53"/>
      <c r="J173" s="53"/>
      <c r="K173" s="54" t="s">
        <v>197</v>
      </c>
      <c r="L173" s="54">
        <v>17</v>
      </c>
      <c r="M173" s="54">
        <v>3</v>
      </c>
      <c r="N173" s="55">
        <f ca="1">SUBTOTAL(9,N174:(OFFSET(INDIRECT(N$1 &amp; $O173),-1,0)))</f>
        <v>0</v>
      </c>
      <c r="O173" s="20">
        <f>ROW($A175)</f>
        <v>175</v>
      </c>
      <c r="Q173" s="35"/>
    </row>
    <row r="174" spans="1:17" outlineLevel="3" x14ac:dyDescent="0.2">
      <c r="A174" s="56" t="str">
        <f t="shared" si="8"/>
        <v>RES00018</v>
      </c>
      <c r="B174" s="70" t="s">
        <v>215</v>
      </c>
      <c r="C174" s="70"/>
      <c r="D174" s="70"/>
      <c r="E174" s="58">
        <v>0</v>
      </c>
      <c r="F174" s="59" t="s">
        <v>21</v>
      </c>
      <c r="G174" s="60" t="s">
        <v>22</v>
      </c>
      <c r="H174" s="60"/>
      <c r="I174" s="60"/>
      <c r="J174" s="60"/>
      <c r="K174" s="61" t="s">
        <v>197</v>
      </c>
      <c r="L174" s="61">
        <v>18</v>
      </c>
      <c r="M174" s="61">
        <v>4</v>
      </c>
      <c r="N174" s="62">
        <f>IF(COUNTIF(ScenarioTag,
IF(ScenarioSelected=$G$2,$G174,
IF(ScenarioSelected=$H$2,$H174,
IF(ScenarioSelected=$I$2,$I174,
IF(ScenarioSelected=$J$2,$J174,""))))
)&gt;0,$E174,0)</f>
        <v>0</v>
      </c>
      <c r="Q174" s="35"/>
    </row>
    <row r="175" spans="1:17" ht="22.5" outlineLevel="1" x14ac:dyDescent="0.2">
      <c r="A175" s="43" t="str">
        <f t="shared" si="8"/>
        <v>RES00019</v>
      </c>
      <c r="B175" s="68" t="s">
        <v>216</v>
      </c>
      <c r="C175" s="68"/>
      <c r="D175" s="68"/>
      <c r="E175" s="68"/>
      <c r="F175" s="45"/>
      <c r="G175" s="46"/>
      <c r="H175" s="46"/>
      <c r="I175" s="46"/>
      <c r="J175" s="46"/>
      <c r="K175" s="47" t="s">
        <v>197</v>
      </c>
      <c r="L175" s="47">
        <v>19</v>
      </c>
      <c r="M175" s="47">
        <v>2</v>
      </c>
      <c r="N175" s="48">
        <f ca="1">SUBTOTAL(9,N176:(OFFSET(INDIRECT(N$1 &amp; $O175),-1,0)))</f>
        <v>0</v>
      </c>
      <c r="O175" s="20">
        <f>ROW($A178)</f>
        <v>178</v>
      </c>
      <c r="Q175" s="35"/>
    </row>
    <row r="176" spans="1:17" ht="22.5" outlineLevel="2" x14ac:dyDescent="0.2">
      <c r="A176" s="50" t="str">
        <f>K176 &amp; TEXT(L176,"00000")</f>
        <v>RES00020</v>
      </c>
      <c r="B176" s="69" t="s">
        <v>217</v>
      </c>
      <c r="C176" s="69"/>
      <c r="D176" s="69"/>
      <c r="E176" s="69"/>
      <c r="F176" s="52"/>
      <c r="G176" s="53"/>
      <c r="H176" s="53"/>
      <c r="I176" s="53"/>
      <c r="J176" s="53"/>
      <c r="K176" s="54" t="s">
        <v>197</v>
      </c>
      <c r="L176" s="54">
        <v>20</v>
      </c>
      <c r="M176" s="54">
        <v>3</v>
      </c>
      <c r="N176" s="55">
        <f ca="1">SUBTOTAL(9,N177:(OFFSET(INDIRECT(N$1 &amp; $O176),-1,0)))</f>
        <v>0</v>
      </c>
      <c r="O176" s="20">
        <f>ROW($A178)</f>
        <v>178</v>
      </c>
      <c r="Q176" s="35"/>
    </row>
    <row r="177" spans="1:17" ht="22.5" outlineLevel="3" x14ac:dyDescent="0.2">
      <c r="A177" s="56" t="str">
        <f t="shared" si="8"/>
        <v>RES00021</v>
      </c>
      <c r="B177" s="70" t="s">
        <v>218</v>
      </c>
      <c r="C177" s="70"/>
      <c r="D177" s="70"/>
      <c r="E177" s="58">
        <v>0</v>
      </c>
      <c r="F177" s="59" t="s">
        <v>21</v>
      </c>
      <c r="G177" s="60" t="s">
        <v>22</v>
      </c>
      <c r="H177" s="60"/>
      <c r="I177" s="60"/>
      <c r="J177" s="60"/>
      <c r="K177" s="61" t="s">
        <v>197</v>
      </c>
      <c r="L177" s="61">
        <v>21</v>
      </c>
      <c r="M177" s="61">
        <v>4</v>
      </c>
      <c r="N177" s="62">
        <f>IF(COUNTIF(ScenarioTag,
IF(ScenarioSelected=$G$2,$G177,
IF(ScenarioSelected=$H$2,$H177,
IF(ScenarioSelected=$I$2,$I177,
IF(ScenarioSelected=$J$2,$J177,""))))
)&gt;0,$E177,0)</f>
        <v>0</v>
      </c>
      <c r="Q177" s="35"/>
    </row>
    <row r="178" spans="1:17" outlineLevel="1" x14ac:dyDescent="0.2">
      <c r="A178" s="43" t="str">
        <f t="shared" si="8"/>
        <v>RES00022</v>
      </c>
      <c r="B178" s="68" t="s">
        <v>219</v>
      </c>
      <c r="C178" s="68"/>
      <c r="D178" s="68"/>
      <c r="E178" s="68"/>
      <c r="F178" s="45"/>
      <c r="G178" s="46"/>
      <c r="H178" s="46"/>
      <c r="I178" s="46"/>
      <c r="J178" s="46"/>
      <c r="K178" s="47" t="s">
        <v>197</v>
      </c>
      <c r="L178" s="47">
        <v>22</v>
      </c>
      <c r="M178" s="47">
        <v>2</v>
      </c>
      <c r="N178" s="48">
        <f ca="1">SUBTOTAL(9,N179:(OFFSET(INDIRECT(N$1 &amp; $O178),-1,0)))</f>
        <v>0</v>
      </c>
      <c r="O178" s="20">
        <f>ROW($A181)</f>
        <v>181</v>
      </c>
      <c r="Q178" s="35"/>
    </row>
    <row r="179" spans="1:17" outlineLevel="2" x14ac:dyDescent="0.2">
      <c r="A179" s="50" t="str">
        <f t="shared" si="8"/>
        <v>RES00023</v>
      </c>
      <c r="B179" s="69" t="s">
        <v>220</v>
      </c>
      <c r="C179" s="69"/>
      <c r="D179" s="69"/>
      <c r="E179" s="69"/>
      <c r="F179" s="52"/>
      <c r="G179" s="53"/>
      <c r="H179" s="53"/>
      <c r="I179" s="53"/>
      <c r="J179" s="53"/>
      <c r="K179" s="54" t="s">
        <v>197</v>
      </c>
      <c r="L179" s="54">
        <v>23</v>
      </c>
      <c r="M179" s="54">
        <v>3</v>
      </c>
      <c r="N179" s="55">
        <f ca="1">SUBTOTAL(9,N180:(OFFSET(INDIRECT(N$1 &amp; $O179),-1,0)))</f>
        <v>0</v>
      </c>
      <c r="O179" s="20">
        <f>ROW($A181)</f>
        <v>181</v>
      </c>
      <c r="Q179" s="35"/>
    </row>
    <row r="180" spans="1:17" outlineLevel="3" x14ac:dyDescent="0.2">
      <c r="A180" s="56" t="str">
        <f t="shared" si="8"/>
        <v>RES00024</v>
      </c>
      <c r="B180" s="70" t="s">
        <v>221</v>
      </c>
      <c r="C180" s="70"/>
      <c r="D180" s="70"/>
      <c r="E180" s="58">
        <v>0</v>
      </c>
      <c r="F180" s="59" t="s">
        <v>21</v>
      </c>
      <c r="G180" s="60" t="s">
        <v>22</v>
      </c>
      <c r="H180" s="60"/>
      <c r="I180" s="60"/>
      <c r="J180" s="60"/>
      <c r="K180" s="61" t="s">
        <v>197</v>
      </c>
      <c r="L180" s="61">
        <v>24</v>
      </c>
      <c r="M180" s="61">
        <v>4</v>
      </c>
      <c r="N180" s="62">
        <f>IF(COUNTIF(ScenarioTag,
IF(ScenarioSelected=$G$2,$G180,
IF(ScenarioSelected=$H$2,$H180,
IF(ScenarioSelected=$I$2,$I180,
IF(ScenarioSelected=$J$2,$J180,""))))
)&gt;0,$E180,0)</f>
        <v>0</v>
      </c>
      <c r="Q180" s="35"/>
    </row>
    <row r="181" spans="1:17" outlineLevel="1" x14ac:dyDescent="0.2">
      <c r="A181" s="43" t="str">
        <f t="shared" si="8"/>
        <v>RES00025</v>
      </c>
      <c r="B181" s="68" t="s">
        <v>222</v>
      </c>
      <c r="C181" s="68"/>
      <c r="D181" s="68"/>
      <c r="E181" s="68"/>
      <c r="F181" s="45"/>
      <c r="G181" s="46"/>
      <c r="H181" s="46"/>
      <c r="I181" s="46"/>
      <c r="J181" s="46"/>
      <c r="K181" s="47" t="s">
        <v>197</v>
      </c>
      <c r="L181" s="47">
        <v>25</v>
      </c>
      <c r="M181" s="47">
        <v>2</v>
      </c>
      <c r="N181" s="48">
        <f ca="1">SUBTOTAL(9,N182:(OFFSET(INDIRECT(N$1 &amp; $O181),-1,0)))</f>
        <v>0</v>
      </c>
      <c r="O181" s="20">
        <f>ROW($A184)</f>
        <v>184</v>
      </c>
      <c r="Q181" s="35"/>
    </row>
    <row r="182" spans="1:17" outlineLevel="2" x14ac:dyDescent="0.2">
      <c r="A182" s="50" t="str">
        <f t="shared" si="8"/>
        <v>RES00026</v>
      </c>
      <c r="B182" s="69" t="s">
        <v>223</v>
      </c>
      <c r="C182" s="69"/>
      <c r="D182" s="69"/>
      <c r="E182" s="69"/>
      <c r="F182" s="52"/>
      <c r="G182" s="53"/>
      <c r="H182" s="53"/>
      <c r="I182" s="53"/>
      <c r="J182" s="53"/>
      <c r="K182" s="54" t="s">
        <v>197</v>
      </c>
      <c r="L182" s="54">
        <v>26</v>
      </c>
      <c r="M182" s="54">
        <v>3</v>
      </c>
      <c r="N182" s="55">
        <f ca="1">SUBTOTAL(9,N183:(OFFSET(INDIRECT(N$1 &amp; $O182),-1,0)))</f>
        <v>0</v>
      </c>
      <c r="O182" s="20">
        <f>ROW($A184)</f>
        <v>184</v>
      </c>
      <c r="Q182" s="35"/>
    </row>
    <row r="183" spans="1:17" outlineLevel="3" x14ac:dyDescent="0.2">
      <c r="A183" s="56" t="str">
        <f t="shared" si="8"/>
        <v>RES00027</v>
      </c>
      <c r="B183" s="70" t="s">
        <v>224</v>
      </c>
      <c r="C183" s="70"/>
      <c r="D183" s="70"/>
      <c r="E183" s="58">
        <v>0</v>
      </c>
      <c r="F183" s="59" t="s">
        <v>21</v>
      </c>
      <c r="G183" s="60" t="s">
        <v>22</v>
      </c>
      <c r="H183" s="60"/>
      <c r="I183" s="60"/>
      <c r="J183" s="60"/>
      <c r="K183" s="61" t="s">
        <v>197</v>
      </c>
      <c r="L183" s="61">
        <v>27</v>
      </c>
      <c r="M183" s="61">
        <v>4</v>
      </c>
      <c r="N183" s="62">
        <f>IF(COUNTIF(ScenarioTag,
IF(ScenarioSelected=$G$2,$G183,
IF(ScenarioSelected=$H$2,$H183,
IF(ScenarioSelected=$I$2,$I183,
IF(ScenarioSelected=$J$2,$J183,""))))
)&gt;0,$E183,0)</f>
        <v>0</v>
      </c>
      <c r="Q183" s="35"/>
    </row>
    <row r="184" spans="1:17" outlineLevel="1" x14ac:dyDescent="0.2">
      <c r="A184" s="43" t="str">
        <f t="shared" si="8"/>
        <v>RES00028</v>
      </c>
      <c r="B184" s="68" t="s">
        <v>225</v>
      </c>
      <c r="C184" s="68"/>
      <c r="D184" s="68"/>
      <c r="E184" s="68"/>
      <c r="F184" s="45"/>
      <c r="G184" s="46"/>
      <c r="H184" s="46"/>
      <c r="I184" s="46"/>
      <c r="J184" s="46"/>
      <c r="K184" s="47" t="s">
        <v>197</v>
      </c>
      <c r="L184" s="47">
        <v>28</v>
      </c>
      <c r="M184" s="47">
        <v>2</v>
      </c>
      <c r="N184" s="48">
        <f ca="1">SUBTOTAL(9,N185:(OFFSET(INDIRECT(N$1 &amp; $O184),-1,0)))</f>
        <v>0</v>
      </c>
      <c r="O184" s="20">
        <f>ROW($A187)</f>
        <v>187</v>
      </c>
      <c r="Q184" s="35"/>
    </row>
    <row r="185" spans="1:17" outlineLevel="2" x14ac:dyDescent="0.2">
      <c r="A185" s="50" t="str">
        <f t="shared" si="8"/>
        <v>RES00029</v>
      </c>
      <c r="B185" s="69" t="s">
        <v>226</v>
      </c>
      <c r="C185" s="69"/>
      <c r="D185" s="69"/>
      <c r="E185" s="69"/>
      <c r="F185" s="52"/>
      <c r="G185" s="53"/>
      <c r="H185" s="53"/>
      <c r="I185" s="53"/>
      <c r="J185" s="53"/>
      <c r="K185" s="54" t="s">
        <v>197</v>
      </c>
      <c r="L185" s="54">
        <v>29</v>
      </c>
      <c r="M185" s="54">
        <v>3</v>
      </c>
      <c r="N185" s="55">
        <f ca="1">SUBTOTAL(9,N186:(OFFSET(INDIRECT(N$1 &amp; $O185),-1,0)))</f>
        <v>0</v>
      </c>
      <c r="O185" s="20">
        <f>ROW($A187)</f>
        <v>187</v>
      </c>
      <c r="Q185" s="35"/>
    </row>
    <row r="186" spans="1:17" outlineLevel="3" x14ac:dyDescent="0.2">
      <c r="A186" s="56" t="str">
        <f t="shared" si="8"/>
        <v>RES00030</v>
      </c>
      <c r="B186" s="70" t="s">
        <v>227</v>
      </c>
      <c r="C186" s="70"/>
      <c r="D186" s="70"/>
      <c r="E186" s="58">
        <v>0</v>
      </c>
      <c r="F186" s="59" t="s">
        <v>21</v>
      </c>
      <c r="G186" s="60" t="s">
        <v>22</v>
      </c>
      <c r="H186" s="60"/>
      <c r="I186" s="60"/>
      <c r="J186" s="60"/>
      <c r="K186" s="61" t="s">
        <v>197</v>
      </c>
      <c r="L186" s="61">
        <v>30</v>
      </c>
      <c r="M186" s="61">
        <v>4</v>
      </c>
      <c r="N186" s="62">
        <f>IF(COUNTIF(ScenarioTag,
IF(ScenarioSelected=$G$2,$G186,
IF(ScenarioSelected=$H$2,$H186,
IF(ScenarioSelected=$I$2,$I186,
IF(ScenarioSelected=$J$2,$J186,""))))
)&gt;0,$E186,0)</f>
        <v>0</v>
      </c>
      <c r="Q186" s="35"/>
    </row>
    <row r="187" spans="1:17" outlineLevel="1" x14ac:dyDescent="0.2">
      <c r="A187" s="43" t="str">
        <f t="shared" si="8"/>
        <v>RES00031</v>
      </c>
      <c r="B187" s="68" t="s">
        <v>228</v>
      </c>
      <c r="C187" s="68"/>
      <c r="D187" s="68"/>
      <c r="E187" s="68"/>
      <c r="F187" s="45"/>
      <c r="G187" s="46"/>
      <c r="H187" s="46"/>
      <c r="I187" s="46"/>
      <c r="J187" s="46"/>
      <c r="K187" s="47" t="s">
        <v>197</v>
      </c>
      <c r="L187" s="47">
        <v>31</v>
      </c>
      <c r="M187" s="47">
        <v>2</v>
      </c>
      <c r="N187" s="48">
        <f ca="1">SUBTOTAL(9,N188:(OFFSET(INDIRECT(N$1 &amp; $O187),-1,0)))</f>
        <v>0</v>
      </c>
      <c r="O187" s="20">
        <f>ROW($A190)</f>
        <v>190</v>
      </c>
      <c r="Q187" s="35"/>
    </row>
    <row r="188" spans="1:17" outlineLevel="2" x14ac:dyDescent="0.2">
      <c r="A188" s="50" t="str">
        <f t="shared" si="8"/>
        <v>RES00032</v>
      </c>
      <c r="B188" s="69" t="s">
        <v>229</v>
      </c>
      <c r="C188" s="69"/>
      <c r="D188" s="69"/>
      <c r="E188" s="69"/>
      <c r="F188" s="52"/>
      <c r="G188" s="53"/>
      <c r="H188" s="53"/>
      <c r="I188" s="53"/>
      <c r="J188" s="53"/>
      <c r="K188" s="54" t="s">
        <v>197</v>
      </c>
      <c r="L188" s="54">
        <v>32</v>
      </c>
      <c r="M188" s="54">
        <v>3</v>
      </c>
      <c r="N188" s="55">
        <f ca="1">SUBTOTAL(9,N189:(OFFSET(INDIRECT(N$1 &amp; $O188),-1,0)))</f>
        <v>0</v>
      </c>
      <c r="O188" s="20">
        <f>ROW($A190)</f>
        <v>190</v>
      </c>
      <c r="Q188" s="35"/>
    </row>
    <row r="189" spans="1:17" outlineLevel="3" x14ac:dyDescent="0.2">
      <c r="A189" s="56" t="str">
        <f t="shared" si="8"/>
        <v>RES00033</v>
      </c>
      <c r="B189" s="70" t="s">
        <v>230</v>
      </c>
      <c r="C189" s="70"/>
      <c r="D189" s="70"/>
      <c r="E189" s="58">
        <v>0</v>
      </c>
      <c r="F189" s="59" t="s">
        <v>21</v>
      </c>
      <c r="G189" s="60" t="s">
        <v>22</v>
      </c>
      <c r="H189" s="60"/>
      <c r="I189" s="60"/>
      <c r="J189" s="60"/>
      <c r="K189" s="61" t="s">
        <v>197</v>
      </c>
      <c r="L189" s="61">
        <v>33</v>
      </c>
      <c r="M189" s="61">
        <v>4</v>
      </c>
      <c r="N189" s="62">
        <f>IF(COUNTIF(ScenarioTag,
IF(ScenarioSelected=$G$2,$G189,
IF(ScenarioSelected=$H$2,$H189,
IF(ScenarioSelected=$I$2,$I189,
IF(ScenarioSelected=$J$2,$J189,""))))
)&gt;0,$E189,0)</f>
        <v>0</v>
      </c>
      <c r="Q189" s="35"/>
    </row>
    <row r="190" spans="1:17" outlineLevel="1" x14ac:dyDescent="0.2">
      <c r="A190" s="43" t="str">
        <f t="shared" si="8"/>
        <v>RES00034</v>
      </c>
      <c r="B190" s="68" t="s">
        <v>231</v>
      </c>
      <c r="C190" s="68"/>
      <c r="D190" s="68"/>
      <c r="E190" s="68"/>
      <c r="F190" s="45"/>
      <c r="G190" s="46"/>
      <c r="H190" s="46"/>
      <c r="I190" s="46"/>
      <c r="J190" s="46"/>
      <c r="K190" s="47" t="s">
        <v>197</v>
      </c>
      <c r="L190" s="47">
        <v>34</v>
      </c>
      <c r="M190" s="47">
        <v>2</v>
      </c>
      <c r="N190" s="48">
        <f ca="1">SUBTOTAL(9,N191:(OFFSET(INDIRECT(N$1 &amp; $O190),-1,0)))</f>
        <v>0</v>
      </c>
      <c r="O190" s="20">
        <f>ROW($A193)</f>
        <v>193</v>
      </c>
      <c r="Q190" s="35"/>
    </row>
    <row r="191" spans="1:17" outlineLevel="2" x14ac:dyDescent="0.2">
      <c r="A191" s="50" t="str">
        <f t="shared" si="8"/>
        <v>RES00035</v>
      </c>
      <c r="B191" s="69" t="s">
        <v>232</v>
      </c>
      <c r="C191" s="69"/>
      <c r="D191" s="69"/>
      <c r="E191" s="69"/>
      <c r="F191" s="52"/>
      <c r="G191" s="53"/>
      <c r="H191" s="53"/>
      <c r="I191" s="53"/>
      <c r="J191" s="53"/>
      <c r="K191" s="54" t="s">
        <v>197</v>
      </c>
      <c r="L191" s="54">
        <v>35</v>
      </c>
      <c r="M191" s="54">
        <v>3</v>
      </c>
      <c r="N191" s="55">
        <f ca="1">SUBTOTAL(9,N192:(OFFSET(INDIRECT(N$1 &amp; $O191),-1,0)))</f>
        <v>0</v>
      </c>
      <c r="O191" s="20">
        <f>ROW($A193)</f>
        <v>193</v>
      </c>
      <c r="Q191" s="35"/>
    </row>
    <row r="192" spans="1:17" outlineLevel="3" x14ac:dyDescent="0.2">
      <c r="A192" s="56" t="str">
        <f t="shared" si="8"/>
        <v>RES00036</v>
      </c>
      <c r="B192" s="70" t="s">
        <v>233</v>
      </c>
      <c r="C192" s="70"/>
      <c r="D192" s="70"/>
      <c r="E192" s="58">
        <v>0</v>
      </c>
      <c r="F192" s="59" t="s">
        <v>21</v>
      </c>
      <c r="G192" s="60" t="s">
        <v>22</v>
      </c>
      <c r="H192" s="60"/>
      <c r="I192" s="60"/>
      <c r="J192" s="60"/>
      <c r="K192" s="61" t="s">
        <v>197</v>
      </c>
      <c r="L192" s="61">
        <v>36</v>
      </c>
      <c r="M192" s="61">
        <v>4</v>
      </c>
      <c r="N192" s="62">
        <f>IF(COUNTIF(ScenarioTag,
IF(ScenarioSelected=$G$2,$G192,
IF(ScenarioSelected=$H$2,$H192,
IF(ScenarioSelected=$I$2,$I192,
IF(ScenarioSelected=$J$2,$J192,""))))
)&gt;0,$E192,0)</f>
        <v>0</v>
      </c>
      <c r="Q192" s="35"/>
    </row>
    <row r="193" spans="1:17" ht="25.15" customHeight="1" x14ac:dyDescent="0.2">
      <c r="A193" s="28" t="str">
        <f t="shared" si="8"/>
        <v>SUP00000</v>
      </c>
      <c r="B193" s="29" t="s">
        <v>234</v>
      </c>
      <c r="C193" s="30"/>
      <c r="D193" s="30"/>
      <c r="E193" s="30"/>
      <c r="F193" s="31"/>
      <c r="G193" s="32"/>
      <c r="H193" s="32"/>
      <c r="I193" s="32"/>
      <c r="J193" s="32"/>
      <c r="K193" s="33" t="s">
        <v>235</v>
      </c>
      <c r="L193" s="33">
        <v>0</v>
      </c>
      <c r="M193" s="33">
        <v>1</v>
      </c>
      <c r="N193" s="34">
        <f ca="1">SUBTOTAL(9,N194:(OFFSET(INDIRECT(N$1 &amp; $O193),-1,0)))</f>
        <v>0</v>
      </c>
      <c r="O193" s="20">
        <f>ROW($A201)</f>
        <v>201</v>
      </c>
      <c r="Q193" s="35"/>
    </row>
    <row r="194" spans="1:17" s="42" customFormat="1" ht="4.1500000000000004" customHeight="1" outlineLevel="1" x14ac:dyDescent="0.2">
      <c r="A194" s="63"/>
      <c r="B194" s="64"/>
      <c r="C194" s="65"/>
      <c r="D194" s="65"/>
      <c r="E194" s="65"/>
      <c r="F194" s="38"/>
      <c r="G194" s="66"/>
      <c r="H194" s="66"/>
      <c r="I194" s="66"/>
      <c r="J194" s="66"/>
      <c r="K194" s="38"/>
      <c r="L194" s="38"/>
      <c r="M194" s="38">
        <v>-1</v>
      </c>
      <c r="N194" s="40"/>
      <c r="O194" s="41"/>
      <c r="Q194" s="35"/>
    </row>
    <row r="195" spans="1:17" outlineLevel="1" x14ac:dyDescent="0.2">
      <c r="A195" s="43" t="str">
        <f t="shared" ref="A195:A201" si="9">K195 &amp; TEXT(L195,"00000")</f>
        <v>SUP00001</v>
      </c>
      <c r="B195" s="68" t="s">
        <v>236</v>
      </c>
      <c r="C195" s="68"/>
      <c r="D195" s="68"/>
      <c r="E195" s="68"/>
      <c r="F195" s="45"/>
      <c r="G195" s="46"/>
      <c r="H195" s="46"/>
      <c r="I195" s="46"/>
      <c r="J195" s="46"/>
      <c r="K195" s="47" t="s">
        <v>235</v>
      </c>
      <c r="L195" s="47">
        <v>1</v>
      </c>
      <c r="M195" s="47">
        <v>2</v>
      </c>
      <c r="N195" s="48">
        <f ca="1">SUBTOTAL(9,N196:(OFFSET(INDIRECT(N$1 &amp; $O195),-1,0)))</f>
        <v>0</v>
      </c>
      <c r="O195" s="20">
        <f>ROW($A198)</f>
        <v>198</v>
      </c>
      <c r="Q195" s="35"/>
    </row>
    <row r="196" spans="1:17" outlineLevel="2" x14ac:dyDescent="0.2">
      <c r="A196" s="50" t="str">
        <f t="shared" si="9"/>
        <v>SUP00002</v>
      </c>
      <c r="B196" s="69" t="s">
        <v>237</v>
      </c>
      <c r="C196" s="69"/>
      <c r="D196" s="69"/>
      <c r="E196" s="69"/>
      <c r="F196" s="52"/>
      <c r="G196" s="53"/>
      <c r="H196" s="53"/>
      <c r="I196" s="53"/>
      <c r="J196" s="53"/>
      <c r="K196" s="54" t="s">
        <v>235</v>
      </c>
      <c r="L196" s="54">
        <v>2</v>
      </c>
      <c r="M196" s="54">
        <v>3</v>
      </c>
      <c r="N196" s="55">
        <f ca="1">SUBTOTAL(9,N197:(OFFSET(INDIRECT(N$1 &amp; $O196),-1,0)))</f>
        <v>0</v>
      </c>
      <c r="O196" s="20">
        <f>ROW($A198)</f>
        <v>198</v>
      </c>
      <c r="Q196" s="35"/>
    </row>
    <row r="197" spans="1:17" outlineLevel="3" x14ac:dyDescent="0.2">
      <c r="A197" s="56" t="str">
        <f t="shared" si="9"/>
        <v>SUP00003</v>
      </c>
      <c r="B197" s="70" t="s">
        <v>238</v>
      </c>
      <c r="C197" s="70"/>
      <c r="D197" s="70"/>
      <c r="E197" s="58">
        <v>0</v>
      </c>
      <c r="F197" s="59" t="s">
        <v>21</v>
      </c>
      <c r="G197" s="60" t="s">
        <v>22</v>
      </c>
      <c r="H197" s="60"/>
      <c r="I197" s="60"/>
      <c r="J197" s="60"/>
      <c r="K197" s="61" t="s">
        <v>235</v>
      </c>
      <c r="L197" s="61">
        <v>3</v>
      </c>
      <c r="M197" s="61">
        <v>4</v>
      </c>
      <c r="N197" s="62">
        <f>IF(COUNTIF(ScenarioTag,
IF(ScenarioSelected=$G$2,$G197,
IF(ScenarioSelected=$H$2,$H197,
IF(ScenarioSelected=$I$2,$I197,
IF(ScenarioSelected=$J$2,$J197,""))))
)&gt;0,$E197,0)</f>
        <v>0</v>
      </c>
      <c r="Q197" s="35"/>
    </row>
    <row r="198" spans="1:17" outlineLevel="1" x14ac:dyDescent="0.2">
      <c r="A198" s="43" t="str">
        <f t="shared" si="9"/>
        <v>SUP00004</v>
      </c>
      <c r="B198" s="68" t="s">
        <v>239</v>
      </c>
      <c r="C198" s="68"/>
      <c r="D198" s="68"/>
      <c r="E198" s="68"/>
      <c r="F198" s="45"/>
      <c r="G198" s="46"/>
      <c r="H198" s="46"/>
      <c r="I198" s="46"/>
      <c r="J198" s="46"/>
      <c r="K198" s="47" t="s">
        <v>235</v>
      </c>
      <c r="L198" s="47">
        <v>4</v>
      </c>
      <c r="M198" s="47">
        <v>2</v>
      </c>
      <c r="N198" s="48">
        <f ca="1">SUBTOTAL(9,N199:(OFFSET(INDIRECT(N$1 &amp; $O198),-1,0)))</f>
        <v>0</v>
      </c>
      <c r="O198" s="20">
        <f>ROW($A201)</f>
        <v>201</v>
      </c>
      <c r="Q198" s="35"/>
    </row>
    <row r="199" spans="1:17" outlineLevel="2" x14ac:dyDescent="0.2">
      <c r="A199" s="50" t="str">
        <f t="shared" si="9"/>
        <v>SUP00005</v>
      </c>
      <c r="B199" s="69" t="s">
        <v>240</v>
      </c>
      <c r="C199" s="69"/>
      <c r="D199" s="69"/>
      <c r="E199" s="69"/>
      <c r="F199" s="52"/>
      <c r="G199" s="53"/>
      <c r="H199" s="53"/>
      <c r="I199" s="53"/>
      <c r="J199" s="53"/>
      <c r="K199" s="54" t="s">
        <v>235</v>
      </c>
      <c r="L199" s="54">
        <v>5</v>
      </c>
      <c r="M199" s="54">
        <v>3</v>
      </c>
      <c r="N199" s="55">
        <f ca="1">SUBTOTAL(9,N200:(OFFSET(INDIRECT(N$1 &amp; $O199),-1,0)))</f>
        <v>0</v>
      </c>
      <c r="O199" s="20">
        <f>ROW($A201)</f>
        <v>201</v>
      </c>
      <c r="Q199" s="35"/>
    </row>
    <row r="200" spans="1:17" outlineLevel="3" x14ac:dyDescent="0.2">
      <c r="A200" s="56" t="str">
        <f t="shared" si="9"/>
        <v>SUP00006</v>
      </c>
      <c r="B200" s="70" t="s">
        <v>241</v>
      </c>
      <c r="C200" s="70"/>
      <c r="D200" s="70"/>
      <c r="E200" s="58">
        <v>0</v>
      </c>
      <c r="F200" s="59" t="s">
        <v>21</v>
      </c>
      <c r="G200" s="60" t="s">
        <v>22</v>
      </c>
      <c r="H200" s="60"/>
      <c r="I200" s="60"/>
      <c r="J200" s="60"/>
      <c r="K200" s="61" t="s">
        <v>235</v>
      </c>
      <c r="L200" s="61">
        <v>6</v>
      </c>
      <c r="M200" s="61">
        <v>4</v>
      </c>
      <c r="N200" s="62">
        <f>IF(COUNTIF(ScenarioTag,
IF(ScenarioSelected=$G$2,$G200,
IF(ScenarioSelected=$H$2,$H200,
IF(ScenarioSelected=$I$2,$I200,
IF(ScenarioSelected=$J$2,$J200,""))))
)&gt;0,$E200,0)</f>
        <v>0</v>
      </c>
      <c r="Q200" s="35"/>
    </row>
    <row r="201" spans="1:17" ht="25.15" customHeight="1" x14ac:dyDescent="0.2">
      <c r="A201" s="28" t="str">
        <f t="shared" si="9"/>
        <v>ENT00000</v>
      </c>
      <c r="B201" s="29" t="s">
        <v>242</v>
      </c>
      <c r="C201" s="30"/>
      <c r="D201" s="30"/>
      <c r="E201" s="30"/>
      <c r="F201" s="31"/>
      <c r="G201" s="32"/>
      <c r="H201" s="32"/>
      <c r="I201" s="32"/>
      <c r="J201" s="32"/>
      <c r="K201" s="33" t="s">
        <v>243</v>
      </c>
      <c r="L201" s="33">
        <v>0</v>
      </c>
      <c r="M201" s="33">
        <v>1</v>
      </c>
      <c r="N201" s="34">
        <f ca="1">SUBTOTAL(9,N202:(OFFSET(INDIRECT(N$1 &amp; $O201),-1,0)))</f>
        <v>9</v>
      </c>
      <c r="O201" s="20">
        <f>ROW($A235)</f>
        <v>235</v>
      </c>
      <c r="Q201" s="35"/>
    </row>
    <row r="202" spans="1:17" s="42" customFormat="1" ht="4.1500000000000004" customHeight="1" outlineLevel="1" x14ac:dyDescent="0.2">
      <c r="A202" s="63"/>
      <c r="B202" s="64"/>
      <c r="C202" s="65"/>
      <c r="D202" s="65"/>
      <c r="E202" s="65"/>
      <c r="F202" s="38"/>
      <c r="G202" s="66"/>
      <c r="H202" s="66"/>
      <c r="I202" s="66"/>
      <c r="J202" s="66"/>
      <c r="K202" s="38"/>
      <c r="L202" s="38"/>
      <c r="M202" s="38">
        <v>-1</v>
      </c>
      <c r="N202" s="40"/>
      <c r="O202" s="41"/>
      <c r="Q202" s="35"/>
    </row>
    <row r="203" spans="1:17" outlineLevel="1" x14ac:dyDescent="0.2">
      <c r="A203" s="43" t="str">
        <f t="shared" ref="A203:A235" si="10">K203 &amp; TEXT(L203,"00000")</f>
        <v>ENT00001</v>
      </c>
      <c r="B203" s="68" t="s">
        <v>244</v>
      </c>
      <c r="C203" s="68"/>
      <c r="D203" s="68"/>
      <c r="E203" s="68"/>
      <c r="F203" s="45"/>
      <c r="G203" s="46"/>
      <c r="H203" s="46"/>
      <c r="I203" s="46"/>
      <c r="J203" s="46"/>
      <c r="K203" s="47" t="s">
        <v>243</v>
      </c>
      <c r="L203" s="47">
        <v>1</v>
      </c>
      <c r="M203" s="47">
        <v>2</v>
      </c>
      <c r="N203" s="48">
        <f ca="1">SUBTOTAL(9,N204:(OFFSET(INDIRECT(N$1 &amp; $O203),-1,0)))</f>
        <v>0</v>
      </c>
      <c r="O203" s="20">
        <f>ROW($A206)</f>
        <v>206</v>
      </c>
      <c r="Q203" s="35"/>
    </row>
    <row r="204" spans="1:17" outlineLevel="2" x14ac:dyDescent="0.2">
      <c r="A204" s="50" t="str">
        <f t="shared" si="10"/>
        <v>ENT00002</v>
      </c>
      <c r="B204" s="69" t="s">
        <v>245</v>
      </c>
      <c r="C204" s="69"/>
      <c r="D204" s="69"/>
      <c r="E204" s="69"/>
      <c r="F204" s="52"/>
      <c r="G204" s="53"/>
      <c r="H204" s="53"/>
      <c r="I204" s="53"/>
      <c r="J204" s="53"/>
      <c r="K204" s="54" t="s">
        <v>243</v>
      </c>
      <c r="L204" s="54">
        <v>2</v>
      </c>
      <c r="M204" s="54">
        <v>3</v>
      </c>
      <c r="N204" s="55">
        <f ca="1">SUBTOTAL(9,N205:(OFFSET(INDIRECT(N$1 &amp; $O204),-1,0)))</f>
        <v>0</v>
      </c>
      <c r="O204" s="20">
        <f>ROW($A206)</f>
        <v>206</v>
      </c>
      <c r="Q204" s="35"/>
    </row>
    <row r="205" spans="1:17" outlineLevel="3" x14ac:dyDescent="0.2">
      <c r="A205" s="56" t="str">
        <f t="shared" si="10"/>
        <v>ENT00003</v>
      </c>
      <c r="B205" s="70" t="s">
        <v>246</v>
      </c>
      <c r="C205" s="70"/>
      <c r="D205" s="70"/>
      <c r="E205" s="58">
        <v>0</v>
      </c>
      <c r="F205" s="59" t="s">
        <v>21</v>
      </c>
      <c r="G205" s="60" t="s">
        <v>22</v>
      </c>
      <c r="H205" s="60"/>
      <c r="I205" s="60"/>
      <c r="J205" s="60"/>
      <c r="K205" s="61" t="s">
        <v>243</v>
      </c>
      <c r="L205" s="61">
        <v>3</v>
      </c>
      <c r="M205" s="61">
        <v>4</v>
      </c>
      <c r="N205" s="62">
        <f>IF(COUNTIF(ScenarioTag,
IF(ScenarioSelected=$G$2,$G205,
IF(ScenarioSelected=$H$2,$H205,
IF(ScenarioSelected=$I$2,$I205,
IF(ScenarioSelected=$J$2,$J205,""))))
)&gt;0,$E205,0)</f>
        <v>0</v>
      </c>
      <c r="Q205" s="35"/>
    </row>
    <row r="206" spans="1:17" outlineLevel="1" x14ac:dyDescent="0.2">
      <c r="A206" s="43" t="str">
        <f t="shared" si="10"/>
        <v>ENT00004</v>
      </c>
      <c r="B206" s="68" t="s">
        <v>247</v>
      </c>
      <c r="C206" s="68"/>
      <c r="D206" s="68"/>
      <c r="E206" s="68"/>
      <c r="F206" s="45"/>
      <c r="G206" s="46"/>
      <c r="H206" s="46"/>
      <c r="I206" s="46"/>
      <c r="J206" s="46"/>
      <c r="K206" s="47" t="s">
        <v>243</v>
      </c>
      <c r="L206" s="47">
        <v>4</v>
      </c>
      <c r="M206" s="47">
        <v>2</v>
      </c>
      <c r="N206" s="48">
        <f ca="1">SUBTOTAL(9,N207:(OFFSET(INDIRECT(N$1 &amp; $O206),-1,0)))</f>
        <v>0</v>
      </c>
      <c r="O206" s="20">
        <f>ROW($A209)</f>
        <v>209</v>
      </c>
      <c r="Q206" s="35"/>
    </row>
    <row r="207" spans="1:17" outlineLevel="2" x14ac:dyDescent="0.2">
      <c r="A207" s="50" t="str">
        <f t="shared" si="10"/>
        <v>ENT00005</v>
      </c>
      <c r="B207" s="69" t="s">
        <v>248</v>
      </c>
      <c r="C207" s="69"/>
      <c r="D207" s="69"/>
      <c r="E207" s="69"/>
      <c r="F207" s="52"/>
      <c r="G207" s="53"/>
      <c r="H207" s="53"/>
      <c r="I207" s="53"/>
      <c r="J207" s="53"/>
      <c r="K207" s="54" t="s">
        <v>243</v>
      </c>
      <c r="L207" s="54">
        <v>5</v>
      </c>
      <c r="M207" s="54">
        <v>3</v>
      </c>
      <c r="N207" s="55">
        <f ca="1">SUBTOTAL(9,N208:(OFFSET(INDIRECT(N$1 &amp; $O207),-1,0)))</f>
        <v>0</v>
      </c>
      <c r="O207" s="20">
        <f>ROW($A209)</f>
        <v>209</v>
      </c>
      <c r="Q207" s="35"/>
    </row>
    <row r="208" spans="1:17" outlineLevel="3" x14ac:dyDescent="0.2">
      <c r="A208" s="56" t="str">
        <f t="shared" si="10"/>
        <v>ENT00006</v>
      </c>
      <c r="B208" s="70" t="s">
        <v>249</v>
      </c>
      <c r="C208" s="70"/>
      <c r="D208" s="70"/>
      <c r="E208" s="58">
        <v>0</v>
      </c>
      <c r="F208" s="59" t="s">
        <v>21</v>
      </c>
      <c r="G208" s="60" t="s">
        <v>22</v>
      </c>
      <c r="H208" s="60"/>
      <c r="I208" s="60"/>
      <c r="J208" s="60"/>
      <c r="K208" s="61" t="s">
        <v>243</v>
      </c>
      <c r="L208" s="61">
        <v>6</v>
      </c>
      <c r="M208" s="61">
        <v>4</v>
      </c>
      <c r="N208" s="62">
        <f>IF(COUNTIF(ScenarioTag,
IF(ScenarioSelected=$G$2,$G208,
IF(ScenarioSelected=$H$2,$H208,
IF(ScenarioSelected=$I$2,$I208,
IF(ScenarioSelected=$J$2,$J208,""))))
)&gt;0,$E208,0)</f>
        <v>0</v>
      </c>
      <c r="Q208" s="35"/>
    </row>
    <row r="209" spans="1:17" outlineLevel="1" x14ac:dyDescent="0.2">
      <c r="A209" s="43" t="str">
        <f t="shared" si="10"/>
        <v>ENT00007</v>
      </c>
      <c r="B209" s="68" t="s">
        <v>250</v>
      </c>
      <c r="C209" s="68"/>
      <c r="D209" s="68"/>
      <c r="E209" s="68"/>
      <c r="F209" s="45"/>
      <c r="G209" s="46"/>
      <c r="H209" s="46"/>
      <c r="I209" s="46"/>
      <c r="J209" s="46"/>
      <c r="K209" s="47" t="s">
        <v>243</v>
      </c>
      <c r="L209" s="47">
        <v>7</v>
      </c>
      <c r="M209" s="47">
        <v>2</v>
      </c>
      <c r="N209" s="48">
        <f ca="1">SUBTOTAL(9,N210:(OFFSET(INDIRECT(N$1 &amp; $O209),-1,0)))</f>
        <v>0</v>
      </c>
      <c r="O209" s="20">
        <f>ROW($A212)</f>
        <v>212</v>
      </c>
      <c r="Q209" s="35"/>
    </row>
    <row r="210" spans="1:17" outlineLevel="2" x14ac:dyDescent="0.2">
      <c r="A210" s="50" t="str">
        <f t="shared" si="10"/>
        <v>ENT00008</v>
      </c>
      <c r="B210" s="69" t="s">
        <v>251</v>
      </c>
      <c r="C210" s="69"/>
      <c r="D210" s="69"/>
      <c r="E210" s="69"/>
      <c r="F210" s="52"/>
      <c r="G210" s="53"/>
      <c r="H210" s="53"/>
      <c r="I210" s="53"/>
      <c r="J210" s="53"/>
      <c r="K210" s="54" t="s">
        <v>243</v>
      </c>
      <c r="L210" s="54">
        <v>8</v>
      </c>
      <c r="M210" s="54">
        <v>3</v>
      </c>
      <c r="N210" s="55">
        <f ca="1">SUBTOTAL(9,N211:(OFFSET(INDIRECT(N$1 &amp; $O210),-1,0)))</f>
        <v>0</v>
      </c>
      <c r="O210" s="20">
        <f>ROW($A212)</f>
        <v>212</v>
      </c>
      <c r="Q210" s="35"/>
    </row>
    <row r="211" spans="1:17" outlineLevel="3" x14ac:dyDescent="0.2">
      <c r="A211" s="56" t="str">
        <f t="shared" si="10"/>
        <v>ENT00009</v>
      </c>
      <c r="B211" s="70" t="s">
        <v>252</v>
      </c>
      <c r="C211" s="70"/>
      <c r="D211" s="70"/>
      <c r="E211" s="58">
        <v>0</v>
      </c>
      <c r="F211" s="59" t="s">
        <v>21</v>
      </c>
      <c r="G211" s="60" t="s">
        <v>22</v>
      </c>
      <c r="H211" s="60"/>
      <c r="I211" s="60"/>
      <c r="J211" s="60"/>
      <c r="K211" s="61" t="s">
        <v>243</v>
      </c>
      <c r="L211" s="61">
        <v>9</v>
      </c>
      <c r="M211" s="61">
        <v>4</v>
      </c>
      <c r="N211" s="62">
        <f>IF(COUNTIF(ScenarioTag,
IF(ScenarioSelected=$G$2,$G211,
IF(ScenarioSelected=$H$2,$H211,
IF(ScenarioSelected=$I$2,$I211,
IF(ScenarioSelected=$J$2,$J211,""))))
)&gt;0,$E211,0)</f>
        <v>0</v>
      </c>
      <c r="Q211" s="35"/>
    </row>
    <row r="212" spans="1:17" outlineLevel="1" x14ac:dyDescent="0.2">
      <c r="A212" s="43" t="str">
        <f t="shared" si="10"/>
        <v>ENT00010</v>
      </c>
      <c r="B212" s="68" t="s">
        <v>253</v>
      </c>
      <c r="C212" s="68"/>
      <c r="D212" s="68"/>
      <c r="E212" s="68"/>
      <c r="F212" s="45"/>
      <c r="G212" s="46"/>
      <c r="H212" s="46"/>
      <c r="I212" s="46"/>
      <c r="J212" s="46"/>
      <c r="K212" s="47" t="s">
        <v>243</v>
      </c>
      <c r="L212" s="47">
        <v>10</v>
      </c>
      <c r="M212" s="47">
        <v>2</v>
      </c>
      <c r="N212" s="48">
        <f ca="1">SUBTOTAL(9,N213:(OFFSET(INDIRECT(N$1 &amp; $O212),-1,0)))</f>
        <v>0</v>
      </c>
      <c r="O212" s="20">
        <f>ROW($A215)</f>
        <v>215</v>
      </c>
      <c r="Q212" s="35"/>
    </row>
    <row r="213" spans="1:17" outlineLevel="2" x14ac:dyDescent="0.2">
      <c r="A213" s="50" t="str">
        <f t="shared" si="10"/>
        <v>ENT00011</v>
      </c>
      <c r="B213" s="69" t="s">
        <v>254</v>
      </c>
      <c r="C213" s="69"/>
      <c r="D213" s="69"/>
      <c r="E213" s="69"/>
      <c r="F213" s="52"/>
      <c r="G213" s="53"/>
      <c r="H213" s="53"/>
      <c r="I213" s="53"/>
      <c r="J213" s="53"/>
      <c r="K213" s="54" t="s">
        <v>243</v>
      </c>
      <c r="L213" s="54">
        <v>11</v>
      </c>
      <c r="M213" s="54">
        <v>3</v>
      </c>
      <c r="N213" s="55">
        <f ca="1">SUBTOTAL(9,N214:(OFFSET(INDIRECT(N$1 &amp; $O213),-1,0)))</f>
        <v>0</v>
      </c>
      <c r="O213" s="20">
        <f>ROW($A215)</f>
        <v>215</v>
      </c>
      <c r="Q213" s="35"/>
    </row>
    <row r="214" spans="1:17" outlineLevel="3" x14ac:dyDescent="0.2">
      <c r="A214" s="56" t="str">
        <f t="shared" si="10"/>
        <v>ENT00012</v>
      </c>
      <c r="B214" s="70" t="s">
        <v>255</v>
      </c>
      <c r="C214" s="70"/>
      <c r="D214" s="70"/>
      <c r="E214" s="58">
        <v>0</v>
      </c>
      <c r="F214" s="59" t="s">
        <v>21</v>
      </c>
      <c r="G214" s="60" t="s">
        <v>22</v>
      </c>
      <c r="H214" s="60"/>
      <c r="I214" s="60"/>
      <c r="J214" s="60"/>
      <c r="K214" s="61" t="s">
        <v>243</v>
      </c>
      <c r="L214" s="61">
        <v>12</v>
      </c>
      <c r="M214" s="61">
        <v>4</v>
      </c>
      <c r="N214" s="62">
        <f>IF(COUNTIF(ScenarioTag,
IF(ScenarioSelected=$G$2,$G214,
IF(ScenarioSelected=$H$2,$H214,
IF(ScenarioSelected=$I$2,$I214,
IF(ScenarioSelected=$J$2,$J214,""))))
)&gt;0,$E214,0)</f>
        <v>0</v>
      </c>
      <c r="Q214" s="35"/>
    </row>
    <row r="215" spans="1:17" outlineLevel="1" x14ac:dyDescent="0.2">
      <c r="A215" s="43" t="str">
        <f t="shared" si="10"/>
        <v>ENT00013</v>
      </c>
      <c r="B215" s="68" t="s">
        <v>256</v>
      </c>
      <c r="C215" s="68"/>
      <c r="D215" s="68"/>
      <c r="E215" s="68"/>
      <c r="F215" s="45"/>
      <c r="G215" s="46"/>
      <c r="H215" s="46"/>
      <c r="I215" s="46"/>
      <c r="J215" s="46"/>
      <c r="K215" s="47" t="s">
        <v>243</v>
      </c>
      <c r="L215" s="47">
        <v>13</v>
      </c>
      <c r="M215" s="47">
        <v>2</v>
      </c>
      <c r="N215" s="48">
        <f ca="1">SUBTOTAL(9,N216:(OFFSET(INDIRECT(N$1 &amp; $O215),-1,0)))</f>
        <v>0</v>
      </c>
      <c r="O215" s="20">
        <f>ROW($A218)</f>
        <v>218</v>
      </c>
      <c r="Q215" s="35"/>
    </row>
    <row r="216" spans="1:17" outlineLevel="2" x14ac:dyDescent="0.2">
      <c r="A216" s="50" t="str">
        <f t="shared" si="10"/>
        <v>ENT00014</v>
      </c>
      <c r="B216" s="69" t="s">
        <v>257</v>
      </c>
      <c r="C216" s="69"/>
      <c r="D216" s="69"/>
      <c r="E216" s="69"/>
      <c r="F216" s="52"/>
      <c r="G216" s="53"/>
      <c r="H216" s="53"/>
      <c r="I216" s="53"/>
      <c r="J216" s="53"/>
      <c r="K216" s="54" t="s">
        <v>243</v>
      </c>
      <c r="L216" s="54">
        <v>14</v>
      </c>
      <c r="M216" s="54">
        <v>3</v>
      </c>
      <c r="N216" s="55">
        <f ca="1">SUBTOTAL(9,N217:(OFFSET(INDIRECT(N$1 &amp; $O216),-1,0)))</f>
        <v>0</v>
      </c>
      <c r="O216" s="20">
        <f>ROW($A218)</f>
        <v>218</v>
      </c>
      <c r="Q216" s="35"/>
    </row>
    <row r="217" spans="1:17" outlineLevel="3" x14ac:dyDescent="0.2">
      <c r="A217" s="56" t="str">
        <f t="shared" si="10"/>
        <v>ENT00015</v>
      </c>
      <c r="B217" s="70" t="s">
        <v>258</v>
      </c>
      <c r="C217" s="70"/>
      <c r="D217" s="70"/>
      <c r="E217" s="58">
        <v>0</v>
      </c>
      <c r="F217" s="59" t="s">
        <v>21</v>
      </c>
      <c r="G217" s="60" t="s">
        <v>22</v>
      </c>
      <c r="H217" s="60"/>
      <c r="I217" s="60"/>
      <c r="J217" s="60"/>
      <c r="K217" s="61" t="s">
        <v>243</v>
      </c>
      <c r="L217" s="61">
        <v>15</v>
      </c>
      <c r="M217" s="61">
        <v>4</v>
      </c>
      <c r="N217" s="62">
        <f>IF(COUNTIF(ScenarioTag,
IF(ScenarioSelected=$G$2,$G217,
IF(ScenarioSelected=$H$2,$H217,
IF(ScenarioSelected=$I$2,$I217,
IF(ScenarioSelected=$J$2,$J217,""))))
)&gt;0,$E217,0)</f>
        <v>0</v>
      </c>
      <c r="Q217" s="35"/>
    </row>
    <row r="218" spans="1:17" outlineLevel="1" x14ac:dyDescent="0.2">
      <c r="A218" s="43" t="str">
        <f t="shared" si="10"/>
        <v>ENT00016</v>
      </c>
      <c r="B218" s="68" t="s">
        <v>259</v>
      </c>
      <c r="C218" s="68"/>
      <c r="D218" s="68"/>
      <c r="E218" s="68"/>
      <c r="F218" s="45"/>
      <c r="G218" s="46"/>
      <c r="H218" s="46"/>
      <c r="I218" s="46"/>
      <c r="J218" s="46"/>
      <c r="K218" s="47" t="s">
        <v>243</v>
      </c>
      <c r="L218" s="47">
        <v>16</v>
      </c>
      <c r="M218" s="47">
        <v>2</v>
      </c>
      <c r="N218" s="48">
        <f ca="1">SUBTOTAL(9,N219:(OFFSET(INDIRECT(N$1 &amp; $O218),-1,0)))</f>
        <v>9</v>
      </c>
      <c r="O218" s="20">
        <f>ROW($A223)</f>
        <v>223</v>
      </c>
      <c r="Q218" s="35"/>
    </row>
    <row r="219" spans="1:17" outlineLevel="2" x14ac:dyDescent="0.2">
      <c r="A219" s="50" t="str">
        <f t="shared" si="10"/>
        <v>ENT00017</v>
      </c>
      <c r="B219" s="69" t="s">
        <v>260</v>
      </c>
      <c r="C219" s="69"/>
      <c r="D219" s="69"/>
      <c r="E219" s="69"/>
      <c r="F219" s="52"/>
      <c r="G219" s="53"/>
      <c r="H219" s="53"/>
      <c r="I219" s="53"/>
      <c r="J219" s="53"/>
      <c r="K219" s="54" t="s">
        <v>243</v>
      </c>
      <c r="L219" s="54">
        <v>17</v>
      </c>
      <c r="M219" s="54">
        <v>3</v>
      </c>
      <c r="N219" s="55">
        <f ca="1">SUBTOTAL(9,N220:(OFFSET(INDIRECT(N$1 &amp; $O219),-1,0)))</f>
        <v>9</v>
      </c>
      <c r="O219" s="20">
        <f>ROW($A223)</f>
        <v>223</v>
      </c>
      <c r="Q219" s="35"/>
    </row>
    <row r="220" spans="1:17" ht="22.5" outlineLevel="3" x14ac:dyDescent="0.2">
      <c r="A220" s="56" t="str">
        <f t="shared" si="10"/>
        <v>ENT00018</v>
      </c>
      <c r="B220" s="70" t="s">
        <v>261</v>
      </c>
      <c r="C220" s="70" t="s">
        <v>262</v>
      </c>
      <c r="D220" s="70" t="s">
        <v>263</v>
      </c>
      <c r="E220" s="58">
        <v>3</v>
      </c>
      <c r="F220" s="59" t="s">
        <v>21</v>
      </c>
      <c r="G220" s="60" t="s">
        <v>22</v>
      </c>
      <c r="H220" s="60"/>
      <c r="I220" s="60"/>
      <c r="J220" s="60"/>
      <c r="K220" s="61" t="s">
        <v>243</v>
      </c>
      <c r="L220" s="61">
        <v>18</v>
      </c>
      <c r="M220" s="61">
        <v>4</v>
      </c>
      <c r="N220" s="62">
        <f>IF(COUNTIF(ScenarioTag,
IF(ScenarioSelected=$G$2,$G220,
IF(ScenarioSelected=$H$2,$H220,
IF(ScenarioSelected=$I$2,$I220,
IF(ScenarioSelected=$J$2,$J220,""))))
)&gt;0,$E220,0)</f>
        <v>3</v>
      </c>
      <c r="Q220" s="35"/>
    </row>
    <row r="221" spans="1:17" outlineLevel="3" x14ac:dyDescent="0.2">
      <c r="A221" s="56" t="str">
        <f t="shared" si="10"/>
        <v>ENT00201</v>
      </c>
      <c r="B221" s="70" t="s">
        <v>264</v>
      </c>
      <c r="C221" s="70" t="s">
        <v>265</v>
      </c>
      <c r="D221" s="70" t="s">
        <v>266</v>
      </c>
      <c r="E221" s="58">
        <v>3</v>
      </c>
      <c r="F221" s="59" t="s">
        <v>77</v>
      </c>
      <c r="G221" s="60" t="s">
        <v>22</v>
      </c>
      <c r="H221" s="60"/>
      <c r="I221" s="60"/>
      <c r="J221" s="60"/>
      <c r="K221" s="61" t="s">
        <v>243</v>
      </c>
      <c r="L221" s="61">
        <v>201</v>
      </c>
      <c r="M221" s="61">
        <v>4</v>
      </c>
      <c r="N221" s="62">
        <f>IF(COUNTIF(ScenarioTag,
IF(ScenarioSelected=$G$2,$G221,
IF(ScenarioSelected=$H$2,$H221,
IF(ScenarioSelected=$I$2,$I221,
IF(ScenarioSelected=$J$2,$J221,""))))
)&gt;0,$E221,0)</f>
        <v>3</v>
      </c>
      <c r="Q221" s="35"/>
    </row>
    <row r="222" spans="1:17" ht="22.5" outlineLevel="3" x14ac:dyDescent="0.2">
      <c r="A222" s="56" t="str">
        <f t="shared" si="10"/>
        <v>ENT00202</v>
      </c>
      <c r="B222" s="70" t="s">
        <v>267</v>
      </c>
      <c r="C222" s="70" t="s">
        <v>268</v>
      </c>
      <c r="D222" s="70" t="s">
        <v>269</v>
      </c>
      <c r="E222" s="58">
        <v>3</v>
      </c>
      <c r="F222" s="59" t="s">
        <v>77</v>
      </c>
      <c r="G222" s="60" t="s">
        <v>22</v>
      </c>
      <c r="H222" s="60"/>
      <c r="I222" s="60"/>
      <c r="J222" s="60"/>
      <c r="K222" s="61" t="s">
        <v>243</v>
      </c>
      <c r="L222" s="61">
        <v>202</v>
      </c>
      <c r="M222" s="61">
        <v>4</v>
      </c>
      <c r="N222" s="62">
        <f>IF(COUNTIF(ScenarioTag,
IF(ScenarioSelected=$G$2,$G222,
IF(ScenarioSelected=$H$2,$H222,
IF(ScenarioSelected=$I$2,$I222,
IF(ScenarioSelected=$J$2,$J222,""))))
)&gt;0,$E222,0)</f>
        <v>3</v>
      </c>
      <c r="Q222" s="35"/>
    </row>
    <row r="223" spans="1:17" outlineLevel="1" x14ac:dyDescent="0.2">
      <c r="A223" s="43" t="str">
        <f t="shared" si="10"/>
        <v>ENT00019</v>
      </c>
      <c r="B223" s="68" t="s">
        <v>270</v>
      </c>
      <c r="C223" s="68"/>
      <c r="D223" s="68"/>
      <c r="E223" s="68"/>
      <c r="F223" s="45"/>
      <c r="G223" s="46"/>
      <c r="H223" s="46"/>
      <c r="I223" s="46"/>
      <c r="J223" s="46"/>
      <c r="K223" s="47" t="s">
        <v>243</v>
      </c>
      <c r="L223" s="47">
        <v>19</v>
      </c>
      <c r="M223" s="47">
        <v>2</v>
      </c>
      <c r="N223" s="48">
        <f ca="1">SUBTOTAL(9,N224:(OFFSET(INDIRECT(N$1 &amp; $O223),-1,0)))</f>
        <v>0</v>
      </c>
      <c r="O223" s="20">
        <f>ROW($A226)</f>
        <v>226</v>
      </c>
      <c r="Q223" s="35"/>
    </row>
    <row r="224" spans="1:17" outlineLevel="2" x14ac:dyDescent="0.2">
      <c r="A224" s="50" t="str">
        <f t="shared" si="10"/>
        <v>ENT00020</v>
      </c>
      <c r="B224" s="69" t="s">
        <v>271</v>
      </c>
      <c r="C224" s="69"/>
      <c r="D224" s="69"/>
      <c r="E224" s="69"/>
      <c r="F224" s="52"/>
      <c r="G224" s="53"/>
      <c r="H224" s="53"/>
      <c r="I224" s="53"/>
      <c r="J224" s="53"/>
      <c r="K224" s="54" t="s">
        <v>243</v>
      </c>
      <c r="L224" s="54">
        <v>20</v>
      </c>
      <c r="M224" s="54">
        <v>3</v>
      </c>
      <c r="N224" s="55">
        <f ca="1">SUBTOTAL(9,N225:(OFFSET(INDIRECT(N$1 &amp; $O224),-1,0)))</f>
        <v>0</v>
      </c>
      <c r="O224" s="20">
        <f>ROW($A226)</f>
        <v>226</v>
      </c>
      <c r="Q224" s="35"/>
    </row>
    <row r="225" spans="1:17" outlineLevel="3" x14ac:dyDescent="0.2">
      <c r="A225" s="56" t="str">
        <f t="shared" si="10"/>
        <v>ENT00021</v>
      </c>
      <c r="B225" s="70" t="s">
        <v>272</v>
      </c>
      <c r="C225" s="70"/>
      <c r="D225" s="70"/>
      <c r="E225" s="58">
        <v>0</v>
      </c>
      <c r="F225" s="59" t="s">
        <v>21</v>
      </c>
      <c r="G225" s="60" t="s">
        <v>22</v>
      </c>
      <c r="H225" s="60"/>
      <c r="I225" s="60"/>
      <c r="J225" s="60"/>
      <c r="K225" s="61" t="s">
        <v>243</v>
      </c>
      <c r="L225" s="61">
        <v>21</v>
      </c>
      <c r="M225" s="61">
        <v>4</v>
      </c>
      <c r="N225" s="62">
        <f>IF(COUNTIF(ScenarioTag,
IF(ScenarioSelected=$G$2,$G225,
IF(ScenarioSelected=$H$2,$H225,
IF(ScenarioSelected=$I$2,$I225,
IF(ScenarioSelected=$J$2,$J225,""))))
)&gt;0,$E225,0)</f>
        <v>0</v>
      </c>
      <c r="Q225" s="35"/>
    </row>
    <row r="226" spans="1:17" outlineLevel="1" x14ac:dyDescent="0.2">
      <c r="A226" s="43" t="str">
        <f t="shared" si="10"/>
        <v>ENT00022</v>
      </c>
      <c r="B226" s="68" t="s">
        <v>273</v>
      </c>
      <c r="C226" s="68"/>
      <c r="D226" s="68"/>
      <c r="E226" s="68"/>
      <c r="F226" s="45"/>
      <c r="G226" s="46"/>
      <c r="H226" s="46"/>
      <c r="I226" s="46"/>
      <c r="J226" s="46"/>
      <c r="K226" s="47" t="s">
        <v>243</v>
      </c>
      <c r="L226" s="47">
        <v>22</v>
      </c>
      <c r="M226" s="47">
        <v>2</v>
      </c>
      <c r="N226" s="48">
        <f ca="1">SUBTOTAL(9,N227:(OFFSET(INDIRECT(N$1 &amp; $O226),-1,0)))</f>
        <v>0</v>
      </c>
      <c r="O226" s="20">
        <f>ROW($A229)</f>
        <v>229</v>
      </c>
      <c r="Q226" s="35"/>
    </row>
    <row r="227" spans="1:17" outlineLevel="2" x14ac:dyDescent="0.2">
      <c r="A227" s="50" t="str">
        <f t="shared" si="10"/>
        <v>ENT00023</v>
      </c>
      <c r="B227" s="69" t="s">
        <v>274</v>
      </c>
      <c r="C227" s="69"/>
      <c r="D227" s="69"/>
      <c r="E227" s="69"/>
      <c r="F227" s="52"/>
      <c r="G227" s="53"/>
      <c r="H227" s="53"/>
      <c r="I227" s="53"/>
      <c r="J227" s="53"/>
      <c r="K227" s="54" t="s">
        <v>243</v>
      </c>
      <c r="L227" s="54">
        <v>23</v>
      </c>
      <c r="M227" s="54">
        <v>3</v>
      </c>
      <c r="N227" s="55">
        <f ca="1">SUBTOTAL(9,N228:(OFFSET(INDIRECT(N$1 &amp; $O227),-1,0)))</f>
        <v>0</v>
      </c>
      <c r="O227" s="20">
        <f>ROW($A229)</f>
        <v>229</v>
      </c>
      <c r="Q227" s="35"/>
    </row>
    <row r="228" spans="1:17" outlineLevel="3" x14ac:dyDescent="0.2">
      <c r="A228" s="56" t="str">
        <f t="shared" si="10"/>
        <v>ENT00024</v>
      </c>
      <c r="B228" s="70" t="s">
        <v>275</v>
      </c>
      <c r="C228" s="70"/>
      <c r="D228" s="70"/>
      <c r="E228" s="58">
        <v>0</v>
      </c>
      <c r="F228" s="59" t="s">
        <v>21</v>
      </c>
      <c r="G228" s="60" t="s">
        <v>22</v>
      </c>
      <c r="H228" s="60"/>
      <c r="I228" s="60"/>
      <c r="J228" s="60"/>
      <c r="K228" s="61" t="s">
        <v>243</v>
      </c>
      <c r="L228" s="61">
        <v>24</v>
      </c>
      <c r="M228" s="61">
        <v>4</v>
      </c>
      <c r="N228" s="62">
        <f>IF(COUNTIF(ScenarioTag,
IF(ScenarioSelected=$G$2,$G228,
IF(ScenarioSelected=$H$2,$H228,
IF(ScenarioSelected=$I$2,$I228,
IF(ScenarioSelected=$J$2,$J228,""))))
)&gt;0,$E228,0)</f>
        <v>0</v>
      </c>
      <c r="Q228" s="35"/>
    </row>
    <row r="229" spans="1:17" outlineLevel="1" x14ac:dyDescent="0.2">
      <c r="A229" s="43" t="str">
        <f t="shared" si="10"/>
        <v>ENT00025</v>
      </c>
      <c r="B229" s="68" t="s">
        <v>276</v>
      </c>
      <c r="C229" s="68"/>
      <c r="D229" s="68"/>
      <c r="E229" s="68"/>
      <c r="F229" s="45"/>
      <c r="G229" s="46"/>
      <c r="H229" s="46"/>
      <c r="I229" s="46"/>
      <c r="J229" s="46"/>
      <c r="K229" s="47" t="s">
        <v>243</v>
      </c>
      <c r="L229" s="47">
        <v>25</v>
      </c>
      <c r="M229" s="47">
        <v>2</v>
      </c>
      <c r="N229" s="48">
        <f ca="1">SUBTOTAL(9,N230:(OFFSET(INDIRECT(N$1 &amp; $O229),-1,0)))</f>
        <v>0</v>
      </c>
      <c r="O229" s="20">
        <f>ROW($A232)</f>
        <v>232</v>
      </c>
      <c r="Q229" s="35"/>
    </row>
    <row r="230" spans="1:17" outlineLevel="2" x14ac:dyDescent="0.2">
      <c r="A230" s="50" t="str">
        <f t="shared" si="10"/>
        <v>ENT00026</v>
      </c>
      <c r="B230" s="69" t="s">
        <v>277</v>
      </c>
      <c r="C230" s="69"/>
      <c r="D230" s="69"/>
      <c r="E230" s="69"/>
      <c r="F230" s="52"/>
      <c r="G230" s="53"/>
      <c r="H230" s="53"/>
      <c r="I230" s="53"/>
      <c r="J230" s="53"/>
      <c r="K230" s="54" t="s">
        <v>243</v>
      </c>
      <c r="L230" s="54">
        <v>26</v>
      </c>
      <c r="M230" s="54">
        <v>3</v>
      </c>
      <c r="N230" s="55">
        <f ca="1">SUBTOTAL(9,N231:(OFFSET(INDIRECT(N$1 &amp; $O230),-1,0)))</f>
        <v>0</v>
      </c>
      <c r="O230" s="20">
        <f>ROW($A232)</f>
        <v>232</v>
      </c>
      <c r="Q230" s="35"/>
    </row>
    <row r="231" spans="1:17" outlineLevel="3" x14ac:dyDescent="0.2">
      <c r="A231" s="56" t="str">
        <f t="shared" si="10"/>
        <v>ENT00027</v>
      </c>
      <c r="B231" s="70" t="s">
        <v>278</v>
      </c>
      <c r="C231" s="70"/>
      <c r="D231" s="70"/>
      <c r="E231" s="58">
        <v>0</v>
      </c>
      <c r="F231" s="59" t="s">
        <v>21</v>
      </c>
      <c r="G231" s="60" t="s">
        <v>22</v>
      </c>
      <c r="H231" s="60"/>
      <c r="I231" s="60"/>
      <c r="J231" s="60"/>
      <c r="K231" s="61" t="s">
        <v>243</v>
      </c>
      <c r="L231" s="61">
        <v>27</v>
      </c>
      <c r="M231" s="61">
        <v>4</v>
      </c>
      <c r="N231" s="62">
        <f>IF(COUNTIF(ScenarioTag,
IF(ScenarioSelected=$G$2,$G231,
IF(ScenarioSelected=$H$2,$H231,
IF(ScenarioSelected=$I$2,$I231,
IF(ScenarioSelected=$J$2,$J231,""))))
)&gt;0,$E231,0)</f>
        <v>0</v>
      </c>
      <c r="Q231" s="35"/>
    </row>
    <row r="232" spans="1:17" outlineLevel="1" x14ac:dyDescent="0.2">
      <c r="A232" s="43" t="str">
        <f>K232 &amp; TEXT(L232,"00000")</f>
        <v>ENT00028</v>
      </c>
      <c r="B232" s="68" t="s">
        <v>279</v>
      </c>
      <c r="C232" s="68"/>
      <c r="D232" s="68"/>
      <c r="E232" s="68"/>
      <c r="F232" s="45"/>
      <c r="G232" s="46"/>
      <c r="H232" s="46"/>
      <c r="I232" s="46"/>
      <c r="J232" s="46"/>
      <c r="K232" s="47" t="s">
        <v>243</v>
      </c>
      <c r="L232" s="47">
        <v>28</v>
      </c>
      <c r="M232" s="47">
        <v>2</v>
      </c>
      <c r="N232" s="48">
        <f ca="1">SUBTOTAL(9,N233:(OFFSET(INDIRECT(N$1 &amp; $O232),-1,0)))</f>
        <v>0</v>
      </c>
      <c r="O232" s="20">
        <f>ROW($A235)</f>
        <v>235</v>
      </c>
      <c r="Q232" s="35"/>
    </row>
    <row r="233" spans="1:17" outlineLevel="2" x14ac:dyDescent="0.2">
      <c r="A233" s="50" t="str">
        <f>K233 &amp; TEXT(L233,"00000")</f>
        <v>ENT00029</v>
      </c>
      <c r="B233" s="69" t="s">
        <v>280</v>
      </c>
      <c r="C233" s="69"/>
      <c r="D233" s="69"/>
      <c r="E233" s="69"/>
      <c r="F233" s="52"/>
      <c r="G233" s="53"/>
      <c r="H233" s="53"/>
      <c r="I233" s="53"/>
      <c r="J233" s="53"/>
      <c r="K233" s="54" t="s">
        <v>243</v>
      </c>
      <c r="L233" s="54">
        <v>29</v>
      </c>
      <c r="M233" s="54">
        <v>3</v>
      </c>
      <c r="N233" s="55">
        <f ca="1">SUBTOTAL(9,N234:(OFFSET(INDIRECT(N$1 &amp; $O233),-1,0)))</f>
        <v>0</v>
      </c>
      <c r="O233" s="20">
        <f>ROW($A235)</f>
        <v>235</v>
      </c>
      <c r="Q233" s="35"/>
    </row>
    <row r="234" spans="1:17" outlineLevel="3" x14ac:dyDescent="0.2">
      <c r="A234" s="56" t="str">
        <f>K234 &amp; TEXT(L234,"00000")</f>
        <v>ENT00030</v>
      </c>
      <c r="B234" s="70" t="s">
        <v>281</v>
      </c>
      <c r="C234" s="70"/>
      <c r="D234" s="70"/>
      <c r="E234" s="58">
        <v>0</v>
      </c>
      <c r="F234" s="59" t="s">
        <v>21</v>
      </c>
      <c r="G234" s="60" t="s">
        <v>22</v>
      </c>
      <c r="H234" s="60"/>
      <c r="I234" s="60"/>
      <c r="J234" s="60"/>
      <c r="K234" s="61" t="s">
        <v>243</v>
      </c>
      <c r="L234" s="61">
        <v>30</v>
      </c>
      <c r="M234" s="61">
        <v>4</v>
      </c>
      <c r="N234" s="62">
        <f>IF(COUNTIF(ScenarioTag,
IF(ScenarioSelected=$G$2,$G234,
IF(ScenarioSelected=$H$2,$H234,
IF(ScenarioSelected=$I$2,$I234,
IF(ScenarioSelected=$J$2,$J234,""))))
)&gt;0,$E234,0)</f>
        <v>0</v>
      </c>
      <c r="Q234" s="35"/>
    </row>
    <row r="235" spans="1:17" ht="25.15" customHeight="1" x14ac:dyDescent="0.2">
      <c r="A235" s="28" t="str">
        <f t="shared" si="10"/>
        <v>INT00000</v>
      </c>
      <c r="B235" s="29" t="s">
        <v>282</v>
      </c>
      <c r="C235" s="30"/>
      <c r="D235" s="30"/>
      <c r="E235" s="30"/>
      <c r="F235" s="31"/>
      <c r="G235" s="32"/>
      <c r="H235" s="32"/>
      <c r="I235" s="32"/>
      <c r="J235" s="32"/>
      <c r="K235" s="33" t="s">
        <v>77</v>
      </c>
      <c r="L235" s="33">
        <v>0</v>
      </c>
      <c r="M235" s="33">
        <v>1</v>
      </c>
      <c r="N235" s="34">
        <f ca="1">SUBTOTAL(9,N236:(OFFSET(INDIRECT(N$1 &amp; $O235),-1,0)))</f>
        <v>27</v>
      </c>
      <c r="O235" s="20">
        <f>ROW($A252)</f>
        <v>252</v>
      </c>
      <c r="Q235" s="35"/>
    </row>
    <row r="236" spans="1:17" s="42" customFormat="1" ht="4.1500000000000004" customHeight="1" outlineLevel="1" x14ac:dyDescent="0.2">
      <c r="A236" s="63"/>
      <c r="B236" s="64"/>
      <c r="C236" s="65"/>
      <c r="D236" s="65"/>
      <c r="E236" s="65"/>
      <c r="F236" s="38"/>
      <c r="G236" s="66"/>
      <c r="H236" s="66"/>
      <c r="I236" s="66"/>
      <c r="J236" s="66"/>
      <c r="K236" s="38"/>
      <c r="L236" s="38"/>
      <c r="M236" s="38">
        <v>-1</v>
      </c>
      <c r="N236" s="40"/>
      <c r="O236" s="41"/>
      <c r="Q236" s="35"/>
    </row>
    <row r="237" spans="1:17" outlineLevel="1" x14ac:dyDescent="0.2">
      <c r="A237" s="43" t="str">
        <f t="shared" ref="A237:A252" si="11">K237 &amp; TEXT(L237,"00000")</f>
        <v>INT00001</v>
      </c>
      <c r="B237" s="68" t="s">
        <v>283</v>
      </c>
      <c r="C237" s="68"/>
      <c r="D237" s="68"/>
      <c r="E237" s="68"/>
      <c r="F237" s="45"/>
      <c r="G237" s="46"/>
      <c r="H237" s="46"/>
      <c r="I237" s="46"/>
      <c r="J237" s="46"/>
      <c r="K237" s="47" t="s">
        <v>77</v>
      </c>
      <c r="L237" s="47">
        <v>1</v>
      </c>
      <c r="M237" s="47">
        <v>2</v>
      </c>
      <c r="N237" s="48">
        <f ca="1">SUBTOTAL(9,N238:(OFFSET(INDIRECT(N$1 &amp; $O237),-1,0)))</f>
        <v>3</v>
      </c>
      <c r="O237" s="20">
        <f>ROW($A243)</f>
        <v>243</v>
      </c>
      <c r="Q237" s="35"/>
    </row>
    <row r="238" spans="1:17" outlineLevel="2" x14ac:dyDescent="0.2">
      <c r="A238" s="50" t="str">
        <f t="shared" si="11"/>
        <v>INT00002</v>
      </c>
      <c r="B238" s="69" t="s">
        <v>284</v>
      </c>
      <c r="C238" s="69"/>
      <c r="D238" s="69"/>
      <c r="E238" s="69"/>
      <c r="F238" s="52"/>
      <c r="G238" s="53"/>
      <c r="H238" s="53"/>
      <c r="I238" s="53"/>
      <c r="J238" s="53"/>
      <c r="K238" s="54" t="s">
        <v>77</v>
      </c>
      <c r="L238" s="54">
        <v>2</v>
      </c>
      <c r="M238" s="54">
        <v>3</v>
      </c>
      <c r="N238" s="55">
        <f ca="1">SUBTOTAL(9,N239:(OFFSET(INDIRECT(N$1 &amp; $O238),-1,0)))</f>
        <v>3</v>
      </c>
      <c r="O238" s="20">
        <f>ROW($A243)</f>
        <v>243</v>
      </c>
      <c r="Q238" s="35"/>
    </row>
    <row r="239" spans="1:17" ht="22.5" outlineLevel="3" x14ac:dyDescent="0.2">
      <c r="A239" s="56" t="str">
        <f t="shared" si="11"/>
        <v>INT00003</v>
      </c>
      <c r="B239" s="70" t="s">
        <v>285</v>
      </c>
      <c r="C239" s="70" t="s">
        <v>286</v>
      </c>
      <c r="D239" s="70" t="s">
        <v>287</v>
      </c>
      <c r="E239" s="58">
        <v>3</v>
      </c>
      <c r="F239" s="59" t="s">
        <v>21</v>
      </c>
      <c r="G239" s="60" t="s">
        <v>22</v>
      </c>
      <c r="H239" s="60"/>
      <c r="I239" s="60"/>
      <c r="J239" s="60"/>
      <c r="K239" s="61" t="s">
        <v>77</v>
      </c>
      <c r="L239" s="61">
        <v>3</v>
      </c>
      <c r="M239" s="61">
        <v>4</v>
      </c>
      <c r="N239" s="62">
        <f t="shared" ref="N239:N242" si="12">IF(COUNTIF(ScenarioTag,
IF(ScenarioSelected=$G$2,$G239,
IF(ScenarioSelected=$H$2,$H239,
IF(ScenarioSelected=$I$2,$I239,
IF(ScenarioSelected=$J$2,$J239,""))))
)&gt;0,$E239,0)</f>
        <v>3</v>
      </c>
      <c r="Q239" s="35"/>
    </row>
    <row r="240" spans="1:17" outlineLevel="3" x14ac:dyDescent="0.2">
      <c r="A240" s="56" t="str">
        <f t="shared" si="11"/>
        <v>INT00203</v>
      </c>
      <c r="B240" s="72" t="s">
        <v>288</v>
      </c>
      <c r="C240" s="72" t="s">
        <v>289</v>
      </c>
      <c r="D240" s="70"/>
      <c r="E240" s="58"/>
      <c r="F240" s="59" t="s">
        <v>77</v>
      </c>
      <c r="G240" s="60" t="s">
        <v>22</v>
      </c>
      <c r="H240" s="60"/>
      <c r="I240" s="60"/>
      <c r="J240" s="60"/>
      <c r="K240" s="61" t="s">
        <v>77</v>
      </c>
      <c r="L240" s="61">
        <v>203</v>
      </c>
      <c r="M240" s="61">
        <v>4</v>
      </c>
      <c r="N240" s="62">
        <f t="shared" si="12"/>
        <v>0</v>
      </c>
      <c r="Q240" s="35"/>
    </row>
    <row r="241" spans="1:17" outlineLevel="3" x14ac:dyDescent="0.2">
      <c r="A241" s="56" t="str">
        <f t="shared" si="11"/>
        <v>INT00204</v>
      </c>
      <c r="B241" s="72" t="s">
        <v>290</v>
      </c>
      <c r="C241" s="72" t="s">
        <v>289</v>
      </c>
      <c r="D241" s="70"/>
      <c r="E241" s="58"/>
      <c r="F241" s="59" t="s">
        <v>77</v>
      </c>
      <c r="G241" s="60" t="s">
        <v>22</v>
      </c>
      <c r="H241" s="60"/>
      <c r="I241" s="60"/>
      <c r="J241" s="60"/>
      <c r="K241" s="61" t="s">
        <v>77</v>
      </c>
      <c r="L241" s="61">
        <v>204</v>
      </c>
      <c r="M241" s="61">
        <v>4</v>
      </c>
      <c r="N241" s="62">
        <f t="shared" si="12"/>
        <v>0</v>
      </c>
      <c r="Q241" s="35"/>
    </row>
    <row r="242" spans="1:17" ht="22.5" outlineLevel="3" x14ac:dyDescent="0.2">
      <c r="A242" s="56" t="str">
        <f t="shared" si="11"/>
        <v>INT00202</v>
      </c>
      <c r="B242" s="72" t="s">
        <v>285</v>
      </c>
      <c r="C242" s="72" t="s">
        <v>286</v>
      </c>
      <c r="D242" s="70"/>
      <c r="E242" s="74"/>
      <c r="F242" s="59" t="s">
        <v>77</v>
      </c>
      <c r="G242" s="60" t="s">
        <v>22</v>
      </c>
      <c r="H242" s="60"/>
      <c r="I242" s="60"/>
      <c r="J242" s="60"/>
      <c r="K242" s="61" t="s">
        <v>77</v>
      </c>
      <c r="L242" s="61">
        <v>202</v>
      </c>
      <c r="M242" s="61">
        <v>4</v>
      </c>
      <c r="N242" s="62">
        <f t="shared" si="12"/>
        <v>0</v>
      </c>
      <c r="Q242" s="35"/>
    </row>
    <row r="243" spans="1:17" outlineLevel="1" x14ac:dyDescent="0.2">
      <c r="A243" s="43" t="str">
        <f t="shared" si="11"/>
        <v>INT00004</v>
      </c>
      <c r="B243" s="68" t="s">
        <v>291</v>
      </c>
      <c r="C243" s="68"/>
      <c r="D243" s="68"/>
      <c r="E243" s="68"/>
      <c r="F243" s="45"/>
      <c r="G243" s="46"/>
      <c r="H243" s="46"/>
      <c r="I243" s="46"/>
      <c r="J243" s="46"/>
      <c r="K243" s="47" t="s">
        <v>77</v>
      </c>
      <c r="L243" s="47">
        <v>4</v>
      </c>
      <c r="M243" s="47">
        <v>2</v>
      </c>
      <c r="N243" s="48">
        <f ca="1">SUBTOTAL(9,N244:(OFFSET(INDIRECT(N$1 &amp; $O243),-1,0)))</f>
        <v>0</v>
      </c>
      <c r="O243" s="20">
        <f>ROW($A246)</f>
        <v>246</v>
      </c>
      <c r="Q243" s="35"/>
    </row>
    <row r="244" spans="1:17" outlineLevel="2" x14ac:dyDescent="0.2">
      <c r="A244" s="50" t="str">
        <f t="shared" si="11"/>
        <v>INT00005</v>
      </c>
      <c r="B244" s="69" t="s">
        <v>292</v>
      </c>
      <c r="C244" s="69"/>
      <c r="D244" s="69"/>
      <c r="E244" s="69"/>
      <c r="F244" s="52"/>
      <c r="G244" s="53"/>
      <c r="H244" s="53"/>
      <c r="I244" s="53"/>
      <c r="J244" s="53"/>
      <c r="K244" s="54" t="s">
        <v>77</v>
      </c>
      <c r="L244" s="54">
        <v>5</v>
      </c>
      <c r="M244" s="54">
        <v>3</v>
      </c>
      <c r="N244" s="55">
        <f ca="1">SUBTOTAL(9,N245:(OFFSET(INDIRECT(N$1 &amp; $O244),-1,0)))</f>
        <v>0</v>
      </c>
      <c r="O244" s="20">
        <f>ROW($A246)</f>
        <v>246</v>
      </c>
      <c r="Q244" s="35"/>
    </row>
    <row r="245" spans="1:17" outlineLevel="3" x14ac:dyDescent="0.2">
      <c r="A245" s="56" t="str">
        <f t="shared" si="11"/>
        <v>INT00006</v>
      </c>
      <c r="B245" s="70" t="s">
        <v>293</v>
      </c>
      <c r="C245" s="70"/>
      <c r="D245" s="70"/>
      <c r="E245" s="58">
        <v>0</v>
      </c>
      <c r="F245" s="59" t="s">
        <v>21</v>
      </c>
      <c r="G245" s="60" t="s">
        <v>22</v>
      </c>
      <c r="H245" s="60"/>
      <c r="I245" s="60"/>
      <c r="J245" s="60"/>
      <c r="K245" s="61" t="s">
        <v>77</v>
      </c>
      <c r="L245" s="61">
        <v>6</v>
      </c>
      <c r="M245" s="61">
        <v>4</v>
      </c>
      <c r="N245" s="62">
        <f>IF(COUNTIF(ScenarioTag,
IF(ScenarioSelected=$G$2,$G245,
IF(ScenarioSelected=$H$2,$H245,
IF(ScenarioSelected=$I$2,$I245,
IF(ScenarioSelected=$J$2,$J245,""))))
)&gt;0,$E245,0)</f>
        <v>0</v>
      </c>
      <c r="Q245" s="35"/>
    </row>
    <row r="246" spans="1:17" outlineLevel="1" x14ac:dyDescent="0.2">
      <c r="A246" s="43" t="str">
        <f t="shared" si="11"/>
        <v>INT00007</v>
      </c>
      <c r="B246" s="68" t="s">
        <v>294</v>
      </c>
      <c r="C246" s="68"/>
      <c r="D246" s="68"/>
      <c r="E246" s="68"/>
      <c r="F246" s="45"/>
      <c r="G246" s="46"/>
      <c r="H246" s="46"/>
      <c r="I246" s="46"/>
      <c r="J246" s="46"/>
      <c r="K246" s="47" t="s">
        <v>77</v>
      </c>
      <c r="L246" s="47">
        <v>7</v>
      </c>
      <c r="M246" s="47">
        <v>2</v>
      </c>
      <c r="N246" s="48">
        <f ca="1">SUBTOTAL(9,N247:(OFFSET(INDIRECT(N$1 &amp; $O246),-1,0)))</f>
        <v>24</v>
      </c>
      <c r="O246" s="20">
        <f>ROW($A252)</f>
        <v>252</v>
      </c>
      <c r="Q246" s="35"/>
    </row>
    <row r="247" spans="1:17" outlineLevel="2" x14ac:dyDescent="0.2">
      <c r="A247" s="50" t="str">
        <f t="shared" si="11"/>
        <v>INT00008</v>
      </c>
      <c r="B247" s="69" t="s">
        <v>295</v>
      </c>
      <c r="C247" s="69"/>
      <c r="D247" s="69"/>
      <c r="E247" s="69"/>
      <c r="F247" s="52"/>
      <c r="G247" s="53"/>
      <c r="H247" s="53"/>
      <c r="I247" s="53"/>
      <c r="J247" s="53"/>
      <c r="K247" s="54" t="s">
        <v>77</v>
      </c>
      <c r="L247" s="54">
        <v>8</v>
      </c>
      <c r="M247" s="54">
        <v>3</v>
      </c>
      <c r="N247" s="55">
        <f ca="1">SUBTOTAL(9,N248:(OFFSET(INDIRECT(N$1 &amp; $O247),-1,0)))</f>
        <v>24</v>
      </c>
      <c r="O247" s="20">
        <f>ROW($A252)</f>
        <v>252</v>
      </c>
      <c r="Q247" s="35"/>
    </row>
    <row r="248" spans="1:17" ht="110.25" customHeight="1" outlineLevel="3" x14ac:dyDescent="0.2">
      <c r="A248" s="56" t="str">
        <f t="shared" si="11"/>
        <v>INT00009</v>
      </c>
      <c r="B248" s="70" t="s">
        <v>296</v>
      </c>
      <c r="C248" s="70" t="s">
        <v>297</v>
      </c>
      <c r="D248" s="70" t="s">
        <v>298</v>
      </c>
      <c r="E248" s="58">
        <v>10</v>
      </c>
      <c r="F248" s="59" t="s">
        <v>54</v>
      </c>
      <c r="G248" s="60" t="s">
        <v>22</v>
      </c>
      <c r="H248" s="60"/>
      <c r="I248" s="60"/>
      <c r="J248" s="60"/>
      <c r="K248" s="61" t="s">
        <v>77</v>
      </c>
      <c r="L248" s="61">
        <v>9</v>
      </c>
      <c r="M248" s="61">
        <v>4</v>
      </c>
      <c r="N248" s="62">
        <f>IF(COUNTIF(ScenarioTag,
IF(ScenarioSelected=$G$2,$G248,
IF(ScenarioSelected=$H$2,$H248,
IF(ScenarioSelected=$I$2,$I248,
IF(ScenarioSelected=$J$2,$J248,""))))
)&gt;0,$E248,0)</f>
        <v>10</v>
      </c>
      <c r="Q248" s="35"/>
    </row>
    <row r="249" spans="1:17" outlineLevel="3" x14ac:dyDescent="0.2">
      <c r="A249" s="56" t="str">
        <f t="shared" si="11"/>
        <v>INT00205</v>
      </c>
      <c r="B249" s="72" t="s">
        <v>299</v>
      </c>
      <c r="C249" s="72" t="s">
        <v>300</v>
      </c>
      <c r="D249" s="70"/>
      <c r="E249" s="58"/>
      <c r="F249" s="59" t="s">
        <v>77</v>
      </c>
      <c r="G249" s="60" t="s">
        <v>22</v>
      </c>
      <c r="H249" s="60"/>
      <c r="I249" s="60"/>
      <c r="J249" s="60"/>
      <c r="K249" s="61" t="s">
        <v>77</v>
      </c>
      <c r="L249" s="61">
        <v>205</v>
      </c>
      <c r="M249" s="61">
        <v>4</v>
      </c>
      <c r="N249" s="62">
        <f>IF(COUNTIF(ScenarioTag,
IF(ScenarioSelected=$G$2,$G249,
IF(ScenarioSelected=$H$2,$H249,
IF(ScenarioSelected=$I$2,$I249,
IF(ScenarioSelected=$J$2,$J249,""))))
)&gt;0,$E249,0)</f>
        <v>0</v>
      </c>
      <c r="Q249" s="35"/>
    </row>
    <row r="250" spans="1:17" outlineLevel="3" x14ac:dyDescent="0.2">
      <c r="A250" s="56" t="str">
        <f t="shared" si="11"/>
        <v>INT00206</v>
      </c>
      <c r="B250" s="72" t="s">
        <v>301</v>
      </c>
      <c r="C250" s="72" t="s">
        <v>302</v>
      </c>
      <c r="D250" s="70" t="s">
        <v>303</v>
      </c>
      <c r="E250" s="58">
        <v>4</v>
      </c>
      <c r="F250" s="59" t="s">
        <v>77</v>
      </c>
      <c r="G250" s="60" t="s">
        <v>22</v>
      </c>
      <c r="H250" s="60"/>
      <c r="I250" s="60"/>
      <c r="J250" s="60"/>
      <c r="K250" s="61" t="s">
        <v>77</v>
      </c>
      <c r="L250" s="61">
        <v>206</v>
      </c>
      <c r="M250" s="61">
        <v>4</v>
      </c>
      <c r="N250" s="62">
        <f>IF(COUNTIF(ScenarioTag,
IF(ScenarioSelected=$G$2,$G250,
IF(ScenarioSelected=$H$2,$H250,
IF(ScenarioSelected=$I$2,$I250,
IF(ScenarioSelected=$J$2,$J250,""))))
)&gt;0,$E250,0)</f>
        <v>4</v>
      </c>
      <c r="Q250" s="35"/>
    </row>
    <row r="251" spans="1:17" ht="22.5" outlineLevel="3" x14ac:dyDescent="0.2">
      <c r="A251" s="56" t="str">
        <f t="shared" si="11"/>
        <v>INT00201</v>
      </c>
      <c r="B251" s="70" t="s">
        <v>304</v>
      </c>
      <c r="C251" s="70" t="s">
        <v>305</v>
      </c>
      <c r="D251" s="70" t="s">
        <v>306</v>
      </c>
      <c r="E251" s="58">
        <v>10</v>
      </c>
      <c r="F251" s="59" t="s">
        <v>77</v>
      </c>
      <c r="G251" s="60" t="s">
        <v>22</v>
      </c>
      <c r="H251" s="60"/>
      <c r="I251" s="60"/>
      <c r="J251" s="60"/>
      <c r="K251" s="61" t="s">
        <v>77</v>
      </c>
      <c r="L251" s="61">
        <v>201</v>
      </c>
      <c r="M251" s="61">
        <v>4</v>
      </c>
      <c r="N251" s="62">
        <f>IF(COUNTIF(ScenarioTag,
IF(ScenarioSelected=$G$2,$G251,
IF(ScenarioSelected=$H$2,$H251,
IF(ScenarioSelected=$I$2,$I251,
IF(ScenarioSelected=$J$2,$J251,""))))
)&gt;0,$E251,0)</f>
        <v>10</v>
      </c>
      <c r="Q251" s="35"/>
    </row>
    <row r="252" spans="1:17" ht="25.15" customHeight="1" x14ac:dyDescent="0.2">
      <c r="A252" s="28" t="str">
        <f t="shared" si="11"/>
        <v>OTH00000</v>
      </c>
      <c r="B252" s="29" t="s">
        <v>307</v>
      </c>
      <c r="C252" s="30"/>
      <c r="D252" s="30"/>
      <c r="E252" s="30"/>
      <c r="F252" s="31"/>
      <c r="G252" s="32"/>
      <c r="H252" s="32"/>
      <c r="I252" s="32"/>
      <c r="J252" s="32"/>
      <c r="K252" s="33" t="s">
        <v>308</v>
      </c>
      <c r="L252" s="33">
        <v>0</v>
      </c>
      <c r="M252" s="33">
        <v>1</v>
      </c>
      <c r="N252" s="34">
        <f ca="1">SUBTOTAL(9,N253:(OFFSET(INDIRECT(N$1 &amp; $O252),-1,0)))</f>
        <v>115</v>
      </c>
      <c r="O252" s="20">
        <f>ROW($A268)</f>
        <v>268</v>
      </c>
      <c r="Q252" s="35"/>
    </row>
    <row r="253" spans="1:17" s="42" customFormat="1" ht="4.1500000000000004" customHeight="1" outlineLevel="1" x14ac:dyDescent="0.2">
      <c r="A253" s="63"/>
      <c r="B253" s="64"/>
      <c r="C253" s="65"/>
      <c r="D253" s="65"/>
      <c r="E253" s="65"/>
      <c r="F253" s="38"/>
      <c r="G253" s="66"/>
      <c r="H253" s="66"/>
      <c r="I253" s="66"/>
      <c r="J253" s="66"/>
      <c r="K253" s="38"/>
      <c r="L253" s="38"/>
      <c r="M253" s="38">
        <v>-1</v>
      </c>
      <c r="N253" s="40"/>
      <c r="O253" s="41"/>
      <c r="Q253" s="35"/>
    </row>
    <row r="254" spans="1:17" outlineLevel="1" x14ac:dyDescent="0.2">
      <c r="A254" s="43" t="str">
        <f t="shared" ref="A254:A267" si="13">K254 &amp; TEXT(L254,"00000")</f>
        <v>OTH00001</v>
      </c>
      <c r="B254" s="68" t="s">
        <v>309</v>
      </c>
      <c r="C254" s="68"/>
      <c r="D254" s="68"/>
      <c r="E254" s="68"/>
      <c r="F254" s="45"/>
      <c r="G254" s="46"/>
      <c r="H254" s="46"/>
      <c r="I254" s="46"/>
      <c r="J254" s="46"/>
      <c r="K254" s="47" t="s">
        <v>308</v>
      </c>
      <c r="L254" s="47">
        <v>1</v>
      </c>
      <c r="M254" s="47">
        <v>2</v>
      </c>
      <c r="N254" s="48">
        <f ca="1">SUBTOTAL(9,N255:(OFFSET(INDIRECT(N$1 &amp; $O254),-1,0)))</f>
        <v>115</v>
      </c>
      <c r="O254" s="20">
        <f>ROW($A263)</f>
        <v>263</v>
      </c>
      <c r="Q254" s="35"/>
    </row>
    <row r="255" spans="1:17" outlineLevel="2" x14ac:dyDescent="0.2">
      <c r="A255" s="50" t="str">
        <f t="shared" si="13"/>
        <v>OTH00002</v>
      </c>
      <c r="B255" s="69" t="s">
        <v>310</v>
      </c>
      <c r="C255" s="69"/>
      <c r="D255" s="69"/>
      <c r="E255" s="69"/>
      <c r="F255" s="52"/>
      <c r="G255" s="53"/>
      <c r="H255" s="53"/>
      <c r="I255" s="53"/>
      <c r="J255" s="53"/>
      <c r="K255" s="54" t="s">
        <v>308</v>
      </c>
      <c r="L255" s="54">
        <v>2</v>
      </c>
      <c r="M255" s="54">
        <v>3</v>
      </c>
      <c r="N255" s="55">
        <f ca="1">SUBTOTAL(9,N256:(OFFSET(INDIRECT(N$1 &amp; $O255),-1,0)))</f>
        <v>115</v>
      </c>
      <c r="O255" s="20">
        <f>ROW($A263)</f>
        <v>263</v>
      </c>
      <c r="Q255" s="35"/>
    </row>
    <row r="256" spans="1:17" ht="56.25" outlineLevel="3" x14ac:dyDescent="0.2">
      <c r="A256" s="56" t="str">
        <f t="shared" si="13"/>
        <v>OTH00003</v>
      </c>
      <c r="B256" s="70" t="s">
        <v>311</v>
      </c>
      <c r="C256" s="70" t="s">
        <v>312</v>
      </c>
      <c r="D256" s="70" t="s">
        <v>313</v>
      </c>
      <c r="E256" s="58">
        <v>20</v>
      </c>
      <c r="F256" s="59" t="s">
        <v>77</v>
      </c>
      <c r="G256" s="60" t="s">
        <v>22</v>
      </c>
      <c r="H256" s="60"/>
      <c r="I256" s="60"/>
      <c r="J256" s="60"/>
      <c r="K256" s="61" t="s">
        <v>308</v>
      </c>
      <c r="L256" s="61">
        <v>3</v>
      </c>
      <c r="M256" s="61">
        <v>4</v>
      </c>
      <c r="N256" s="62">
        <f t="shared" ref="N256:N262" si="14">IF(COUNTIF(ScenarioTag,
IF(ScenarioSelected=$G$2,$G256,
IF(ScenarioSelected=$H$2,$H256,
IF(ScenarioSelected=$I$2,$I256,
IF(ScenarioSelected=$J$2,$J256,""))))
)&gt;0,$E256,0)</f>
        <v>20</v>
      </c>
      <c r="Q256" s="35"/>
    </row>
    <row r="257" spans="1:17" ht="191.25" outlineLevel="3" x14ac:dyDescent="0.2">
      <c r="A257" s="56" t="str">
        <f t="shared" si="13"/>
        <v>OTH00201</v>
      </c>
      <c r="B257" s="70" t="s">
        <v>314</v>
      </c>
      <c r="C257" s="70" t="s">
        <v>315</v>
      </c>
      <c r="D257" s="70" t="s">
        <v>316</v>
      </c>
      <c r="E257" s="58">
        <v>40</v>
      </c>
      <c r="F257" s="59" t="s">
        <v>77</v>
      </c>
      <c r="G257" s="60" t="s">
        <v>22</v>
      </c>
      <c r="H257" s="60"/>
      <c r="I257" s="60"/>
      <c r="J257" s="60"/>
      <c r="K257" s="61" t="s">
        <v>308</v>
      </c>
      <c r="L257" s="61">
        <v>201</v>
      </c>
      <c r="M257" s="61">
        <v>4</v>
      </c>
      <c r="N257" s="62">
        <f t="shared" si="14"/>
        <v>40</v>
      </c>
      <c r="Q257" s="35"/>
    </row>
    <row r="258" spans="1:17" ht="22.5" outlineLevel="3" x14ac:dyDescent="0.2">
      <c r="A258" s="56" t="str">
        <f t="shared" si="13"/>
        <v>OTH00202</v>
      </c>
      <c r="B258" s="70" t="s">
        <v>317</v>
      </c>
      <c r="C258" s="70" t="s">
        <v>318</v>
      </c>
      <c r="D258" s="70" t="s">
        <v>319</v>
      </c>
      <c r="E258" s="58">
        <v>20</v>
      </c>
      <c r="F258" s="59" t="s">
        <v>77</v>
      </c>
      <c r="G258" s="60" t="s">
        <v>22</v>
      </c>
      <c r="H258" s="60"/>
      <c r="I258" s="60"/>
      <c r="J258" s="60"/>
      <c r="K258" s="61" t="s">
        <v>308</v>
      </c>
      <c r="L258" s="61">
        <v>202</v>
      </c>
      <c r="M258" s="61">
        <v>4</v>
      </c>
      <c r="N258" s="62">
        <f t="shared" si="14"/>
        <v>20</v>
      </c>
      <c r="Q258" s="35"/>
    </row>
    <row r="259" spans="1:17" ht="33.75" outlineLevel="3" x14ac:dyDescent="0.2">
      <c r="A259" s="56" t="str">
        <f t="shared" si="13"/>
        <v>OTH00208</v>
      </c>
      <c r="B259" s="70" t="s">
        <v>320</v>
      </c>
      <c r="C259" s="70" t="s">
        <v>321</v>
      </c>
      <c r="D259" s="70" t="s">
        <v>322</v>
      </c>
      <c r="E259" s="58">
        <v>15</v>
      </c>
      <c r="F259" s="59" t="s">
        <v>77</v>
      </c>
      <c r="G259" s="60" t="s">
        <v>22</v>
      </c>
      <c r="H259" s="60"/>
      <c r="I259" s="60"/>
      <c r="J259" s="60"/>
      <c r="K259" s="61" t="s">
        <v>308</v>
      </c>
      <c r="L259" s="61">
        <v>208</v>
      </c>
      <c r="M259" s="61">
        <v>4</v>
      </c>
      <c r="N259" s="62">
        <f t="shared" si="14"/>
        <v>15</v>
      </c>
      <c r="Q259" s="35"/>
    </row>
    <row r="260" spans="1:17" outlineLevel="3" x14ac:dyDescent="0.2">
      <c r="A260" s="56" t="str">
        <f t="shared" si="13"/>
        <v>OTH00207</v>
      </c>
      <c r="B260" s="72" t="s">
        <v>323</v>
      </c>
      <c r="C260" s="72" t="s">
        <v>324</v>
      </c>
      <c r="D260" s="70"/>
      <c r="E260" s="58">
        <v>0</v>
      </c>
      <c r="F260" s="59" t="s">
        <v>77</v>
      </c>
      <c r="G260" s="60" t="s">
        <v>22</v>
      </c>
      <c r="H260" s="60"/>
      <c r="I260" s="60"/>
      <c r="J260" s="60"/>
      <c r="K260" s="61" t="s">
        <v>308</v>
      </c>
      <c r="L260" s="61">
        <v>207</v>
      </c>
      <c r="M260" s="61">
        <v>4</v>
      </c>
      <c r="N260" s="62">
        <f t="shared" si="14"/>
        <v>0</v>
      </c>
      <c r="Q260" s="35"/>
    </row>
    <row r="261" spans="1:17" outlineLevel="3" x14ac:dyDescent="0.2">
      <c r="A261" s="56" t="str">
        <f t="shared" si="13"/>
        <v>OTH00209</v>
      </c>
      <c r="B261" s="72" t="s">
        <v>325</v>
      </c>
      <c r="C261" s="72" t="s">
        <v>326</v>
      </c>
      <c r="D261" s="70"/>
      <c r="E261" s="58">
        <v>0</v>
      </c>
      <c r="F261" s="59" t="s">
        <v>77</v>
      </c>
      <c r="G261" s="60" t="s">
        <v>22</v>
      </c>
      <c r="H261" s="60"/>
      <c r="I261" s="60"/>
      <c r="J261" s="60"/>
      <c r="K261" s="61" t="s">
        <v>308</v>
      </c>
      <c r="L261" s="61">
        <v>209</v>
      </c>
      <c r="M261" s="61">
        <v>4</v>
      </c>
      <c r="N261" s="62">
        <f t="shared" si="14"/>
        <v>0</v>
      </c>
      <c r="Q261" s="35"/>
    </row>
    <row r="262" spans="1:17" outlineLevel="3" x14ac:dyDescent="0.2">
      <c r="A262" s="56" t="str">
        <f t="shared" si="13"/>
        <v>OTH00210</v>
      </c>
      <c r="B262" s="70" t="s">
        <v>327</v>
      </c>
      <c r="C262" s="70" t="s">
        <v>328</v>
      </c>
      <c r="D262" s="70" t="s">
        <v>127</v>
      </c>
      <c r="E262" s="58">
        <v>20</v>
      </c>
      <c r="F262" s="59" t="s">
        <v>77</v>
      </c>
      <c r="G262" s="60" t="s">
        <v>22</v>
      </c>
      <c r="H262" s="60"/>
      <c r="I262" s="60"/>
      <c r="J262" s="60"/>
      <c r="K262" s="61" t="s">
        <v>308</v>
      </c>
      <c r="L262" s="61">
        <v>210</v>
      </c>
      <c r="M262" s="61">
        <v>4</v>
      </c>
      <c r="N262" s="62">
        <f t="shared" si="14"/>
        <v>20</v>
      </c>
      <c r="Q262" s="35"/>
    </row>
    <row r="263" spans="1:17" outlineLevel="1" x14ac:dyDescent="0.2">
      <c r="A263" s="43" t="str">
        <f t="shared" si="13"/>
        <v>OTH00203</v>
      </c>
      <c r="B263" s="68" t="s">
        <v>329</v>
      </c>
      <c r="C263" s="68"/>
      <c r="D263" s="68"/>
      <c r="E263" s="68"/>
      <c r="F263" s="45"/>
      <c r="G263" s="46"/>
      <c r="H263" s="46"/>
      <c r="I263" s="46"/>
      <c r="J263" s="46"/>
      <c r="K263" s="47" t="s">
        <v>308</v>
      </c>
      <c r="L263" s="47">
        <v>203</v>
      </c>
      <c r="M263" s="47">
        <v>2</v>
      </c>
      <c r="N263" s="48">
        <f ca="1">SUBTOTAL(9,N264:(OFFSET(INDIRECT(N$1 &amp; $O263),-1,0)))</f>
        <v>0</v>
      </c>
      <c r="O263" s="20">
        <f>ROW($A268)</f>
        <v>268</v>
      </c>
      <c r="Q263" s="35"/>
    </row>
    <row r="264" spans="1:17" outlineLevel="2" x14ac:dyDescent="0.2">
      <c r="A264" s="50" t="str">
        <f t="shared" si="13"/>
        <v>OTH00204</v>
      </c>
      <c r="B264" s="69" t="s">
        <v>330</v>
      </c>
      <c r="C264" s="69"/>
      <c r="D264" s="69"/>
      <c r="E264" s="69"/>
      <c r="F264" s="52"/>
      <c r="G264" s="53"/>
      <c r="H264" s="53"/>
      <c r="I264" s="53"/>
      <c r="J264" s="53"/>
      <c r="K264" s="54" t="s">
        <v>308</v>
      </c>
      <c r="L264" s="54">
        <v>204</v>
      </c>
      <c r="M264" s="54">
        <v>3</v>
      </c>
      <c r="N264" s="55">
        <f ca="1">SUBTOTAL(9,N265:(OFFSET(INDIRECT(N$1 &amp; $O264),-1,0)))</f>
        <v>0</v>
      </c>
      <c r="O264" s="20">
        <f>ROW($A268)</f>
        <v>268</v>
      </c>
      <c r="Q264" s="35"/>
    </row>
    <row r="265" spans="1:17" ht="22.5" outlineLevel="3" x14ac:dyDescent="0.2">
      <c r="A265" s="56" t="str">
        <f t="shared" si="13"/>
        <v>OTH00205</v>
      </c>
      <c r="B265" s="75" t="s">
        <v>331</v>
      </c>
      <c r="C265" s="75" t="s">
        <v>332</v>
      </c>
      <c r="D265" s="70" t="s">
        <v>333</v>
      </c>
      <c r="E265" s="58">
        <v>0</v>
      </c>
      <c r="F265" s="59" t="s">
        <v>77</v>
      </c>
      <c r="G265" s="60" t="s">
        <v>22</v>
      </c>
      <c r="H265" s="60"/>
      <c r="I265" s="60"/>
      <c r="J265" s="60"/>
      <c r="K265" s="61" t="s">
        <v>308</v>
      </c>
      <c r="L265" s="61">
        <v>205</v>
      </c>
      <c r="M265" s="61">
        <v>4</v>
      </c>
      <c r="N265" s="62">
        <f>IF(COUNTIF(ScenarioTag,
IF(ScenarioSelected=$G$2,$G265,
IF(ScenarioSelected=$H$2,$H265,
IF(ScenarioSelected=$I$2,$I265,
IF(ScenarioSelected=$J$2,$J265,""))))
)&gt;0,$E265,0)</f>
        <v>0</v>
      </c>
      <c r="Q265" s="35"/>
    </row>
    <row r="266" spans="1:17" outlineLevel="3" x14ac:dyDescent="0.2">
      <c r="A266" s="56" t="str">
        <f t="shared" si="13"/>
        <v>OTH00206</v>
      </c>
      <c r="B266" s="75" t="s">
        <v>334</v>
      </c>
      <c r="C266" s="75" t="s">
        <v>334</v>
      </c>
      <c r="D266" s="70" t="s">
        <v>333</v>
      </c>
      <c r="E266" s="58">
        <v>0</v>
      </c>
      <c r="F266" s="59" t="s">
        <v>77</v>
      </c>
      <c r="G266" s="60" t="s">
        <v>22</v>
      </c>
      <c r="H266" s="60"/>
      <c r="I266" s="60"/>
      <c r="J266" s="60"/>
      <c r="K266" s="61" t="s">
        <v>308</v>
      </c>
      <c r="L266" s="61">
        <v>206</v>
      </c>
      <c r="M266" s="61">
        <v>4</v>
      </c>
      <c r="N266" s="62">
        <f>IF(COUNTIF(ScenarioTag,
IF(ScenarioSelected=$G$2,$G266,
IF(ScenarioSelected=$H$2,$H266,
IF(ScenarioSelected=$I$2,$I266,
IF(ScenarioSelected=$J$2,$J266,""))))
)&gt;0,$E266,0)</f>
        <v>0</v>
      </c>
      <c r="Q266" s="35"/>
    </row>
    <row r="267" spans="1:17" outlineLevel="3" x14ac:dyDescent="0.2">
      <c r="A267" s="56" t="str">
        <f t="shared" si="13"/>
        <v>OTH00211</v>
      </c>
      <c r="B267" s="70"/>
      <c r="C267" s="75"/>
      <c r="D267" s="70"/>
      <c r="E267" s="58"/>
      <c r="F267" s="59" t="s">
        <v>77</v>
      </c>
      <c r="G267" s="60" t="s">
        <v>22</v>
      </c>
      <c r="H267" s="60"/>
      <c r="I267" s="60"/>
      <c r="J267" s="60"/>
      <c r="K267" s="61" t="s">
        <v>308</v>
      </c>
      <c r="L267" s="61">
        <v>211</v>
      </c>
      <c r="M267" s="61">
        <v>4</v>
      </c>
      <c r="N267" s="62">
        <f>IF(COUNTIF(ScenarioTag,
IF(ScenarioSelected=$G$2,$G267,
IF(ScenarioSelected=$H$2,$H267,
IF(ScenarioSelected=$I$2,$I267,
IF(ScenarioSelected=$J$2,$J267,""))))
)&gt;0,$E267,0)</f>
        <v>0</v>
      </c>
      <c r="Q267" s="35"/>
    </row>
    <row r="268" spans="1:17" s="42" customFormat="1" ht="4.1500000000000004" customHeight="1" x14ac:dyDescent="0.2">
      <c r="B268" s="76"/>
      <c r="C268" s="76"/>
      <c r="D268" s="76"/>
      <c r="E268" s="76"/>
      <c r="F268" s="77"/>
      <c r="G268" s="78"/>
      <c r="H268" s="78"/>
      <c r="I268" s="78"/>
      <c r="J268" s="78"/>
      <c r="K268" s="77"/>
      <c r="L268" s="77"/>
      <c r="M268" s="77">
        <v>-1</v>
      </c>
      <c r="N268" s="77"/>
      <c r="O268" s="41"/>
      <c r="Q268" s="35"/>
    </row>
    <row r="269" spans="1:17" ht="12.75" customHeight="1" x14ac:dyDescent="0.2">
      <c r="A269" s="79"/>
      <c r="B269" s="80"/>
      <c r="C269" s="80" t="str">
        <f ca="1">Copyright &amp; " - END OF DETAIL SHEET - Do Not Enter Anything Below this Line"</f>
        <v>Encompass Estimation Tool v4.0 Copyright © 2016-2025 CSG International - INTERNAL USE ONLY - END OF DETAIL SHEET - Do Not Enter Anything Below this Line</v>
      </c>
      <c r="D269" s="81"/>
      <c r="E269" s="80"/>
      <c r="F269" s="82"/>
      <c r="G269" s="83"/>
      <c r="H269" s="83"/>
      <c r="I269" s="83"/>
      <c r="J269" s="83"/>
      <c r="K269" s="82"/>
      <c r="L269" s="82"/>
      <c r="M269" s="82"/>
      <c r="N269" s="84"/>
    </row>
  </sheetData>
  <mergeCells count="12">
    <mergeCell ref="J2:J3"/>
    <mergeCell ref="K2:K3"/>
    <mergeCell ref="L2:L3"/>
    <mergeCell ref="M2:M3"/>
    <mergeCell ref="N2:N3"/>
    <mergeCell ref="A3:B3"/>
    <mergeCell ref="A2:B2"/>
    <mergeCell ref="E2:E3"/>
    <mergeCell ref="F2:F3"/>
    <mergeCell ref="G2:G3"/>
    <mergeCell ref="H2:H3"/>
    <mergeCell ref="I2:I3"/>
  </mergeCells>
  <conditionalFormatting sqref="G2:J4">
    <cfRule type="expression" dxfId="2" priority="3">
      <formula>G$2=ScenarioSelected</formula>
    </cfRule>
  </conditionalFormatting>
  <conditionalFormatting sqref="A5:N268">
    <cfRule type="expression" dxfId="1" priority="2">
      <formula>AND(HighlightScenarioEffort=1,$M5=4, COUNTIF(ScenarioTag, IF(ScenarioSelected=$G$2,$G5, IF(ScenarioSelected=$H$2,$H5, IF(ScenarioSelected=$I$2,$I5, IF(ScenarioSelected=$J$2,$J5,"")))) )=0)</formula>
    </cfRule>
  </conditionalFormatting>
  <conditionalFormatting sqref="G5:J268">
    <cfRule type="expression" dxfId="0" priority="1">
      <formula>AND(HighlightEffortNoScenario=1, $M5=4, ISBLANK($G5), ISBLANK($H5), ISBLANK($I5), ISBLANK($J5))</formula>
    </cfRule>
  </conditionalFormatting>
  <dataValidations count="3">
    <dataValidation type="custom" allowBlank="1" showInputMessage="1" showErrorMessage="1" errorTitle="Number of CUT Days" error="You must enter a number of CUT days._x000a__x000a_The value you entered is not a number._x000a_" sqref="E5:E268" xr:uid="{F8C6ECD3-ADE5-4AB4-9ED3-BFF72CD2F0E7}">
      <formula1>OR( $M5&lt;&gt;4, ISNUMBER(E5) )</formula1>
    </dataValidation>
    <dataValidation type="list" allowBlank="1" showInputMessage="1" showErrorMessage="1" sqref="G49:J49 G131:J131 G154:J154 G192:J192 G200:J200 G234:J234 G30:J30 G33:J33 G18:J18 G21:J21 G24:J24 G27:J27 G265:J267 G248:J251 G43:J43 G46:J46 G54:J57 G60:J60 G63:J63 G256:J262 G85:J94 G220:J222 G97:J97 G100:J100 G103:J104 G107:J107 G110:J110 G113:J113 G116:J116 G119:J119 G122:J122 G125:J125 G128:J128 G136:J136 G139:J139 G142:J142 G145:J145 G148:J148 G151:J151 G159:J159 G162:J162 G165:J165 G168:J168 G171:J171 G174:J174 G177:J177 G180:J180 G183:J183 G186:J186 G189:J189 G197:J197 G205:J205 G208:J208 G211:J211 G214:J214 G217:J217 G79:J82 G225:J225 G228:J228 G231:J231 G12:J12 G245:J245 G15:J15 G9:J9 G71:J76 G239:J242 G66:J68 G38:J40" xr:uid="{B702DFD8-2110-45E1-ACB4-2A8197B5E9FF}">
      <formula1>ScenarioTag</formula1>
    </dataValidation>
    <dataValidation type="list" allowBlank="1" showInputMessage="1" showErrorMessage="1" sqref="F49 F131 F154 F192 F200 F234 F30 F33 F18 F21 F24 F27 F265:F267 F248:F251 F43 F46 F54:F57 F60 F63 F256:F262 F85:F94 F220:F222 F97 F100 F103:F104 F107 F110 F113 F116 F119 F122 F125 F128 F136 F139 F142 F145 F148 F151 F159 F162 F165 F168 F171 F174 F177 F180 F183 F186 F189 F197 F205 F208 F211 F214 F217 F79:F82 F225 F228 F231 F12 F245 F15 F9 F71:F76 F239:F242 F66:F68 F38:F40" xr:uid="{3D9255F1-BC9A-4833-8353-6EC54F3EC620}">
      <formula1>SolutionComponent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Thavarajoo</dc:creator>
  <cp:lastModifiedBy>Grant Thavarajoo</cp:lastModifiedBy>
  <dcterms:created xsi:type="dcterms:W3CDTF">2025-08-25T13:14:32Z</dcterms:created>
  <dcterms:modified xsi:type="dcterms:W3CDTF">2025-08-25T13:15:02Z</dcterms:modified>
</cp:coreProperties>
</file>