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ProBook\Desktop\Project Excel\"/>
    </mc:Choice>
  </mc:AlternateContent>
  <xr:revisionPtr revIDLastSave="0" documentId="13_ncr:1_{61F63B1E-AFC7-4D42-9CBF-25DAEDDF1D9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hysical paramet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" i="1"/>
  <c r="R3" i="1"/>
  <c r="R4" i="1"/>
  <c r="R5" i="1"/>
  <c r="R6" i="1"/>
  <c r="R7" i="1"/>
  <c r="R8" i="1"/>
  <c r="R9" i="1"/>
  <c r="T9" i="1" s="1"/>
  <c r="R10" i="1"/>
  <c r="R11" i="1"/>
  <c r="T11" i="1" s="1"/>
  <c r="R12" i="1"/>
  <c r="R13" i="1"/>
  <c r="R14" i="1"/>
  <c r="R15" i="1"/>
  <c r="R16" i="1"/>
  <c r="R17" i="1"/>
  <c r="R18" i="1"/>
  <c r="R19" i="1"/>
  <c r="T19" i="1" s="1"/>
  <c r="R20" i="1"/>
  <c r="R21" i="1"/>
  <c r="R2" i="1"/>
  <c r="T2" i="1" s="1"/>
  <c r="T21" i="1" l="1"/>
  <c r="T12" i="1"/>
  <c r="T13" i="1"/>
  <c r="T17" i="1"/>
  <c r="T16" i="1"/>
  <c r="T18" i="1"/>
  <c r="T10" i="1"/>
  <c r="T5" i="1"/>
  <c r="T20" i="1"/>
  <c r="T8" i="1"/>
  <c r="T4" i="1"/>
  <c r="T6" i="1"/>
  <c r="T15" i="1"/>
  <c r="T7" i="1"/>
  <c r="T3" i="1"/>
  <c r="T14" i="1"/>
</calcChain>
</file>

<file path=xl/sharedStrings.xml><?xml version="1.0" encoding="utf-8"?>
<sst xmlns="http://schemas.openxmlformats.org/spreadsheetml/2006/main" count="41" uniqueCount="41">
  <si>
    <t>Temp</t>
  </si>
  <si>
    <t>DO</t>
  </si>
  <si>
    <t xml:space="preserve">Sample code </t>
  </si>
  <si>
    <t>Anions</t>
  </si>
  <si>
    <t>Cations</t>
  </si>
  <si>
    <t>Jui 001</t>
  </si>
  <si>
    <t>Jui 002</t>
  </si>
  <si>
    <t>Jui 003</t>
  </si>
  <si>
    <t>Jui 004</t>
  </si>
  <si>
    <t>Jui 005</t>
  </si>
  <si>
    <t>Jui 006</t>
  </si>
  <si>
    <t>Jui 007</t>
  </si>
  <si>
    <t>Jui 008</t>
  </si>
  <si>
    <t>Jui 009</t>
  </si>
  <si>
    <t>Jui 010</t>
  </si>
  <si>
    <t>Jui 011</t>
  </si>
  <si>
    <t>Jui 012</t>
  </si>
  <si>
    <t>Jui 013</t>
  </si>
  <si>
    <t>ALT 001</t>
  </si>
  <si>
    <t>ALT 002</t>
  </si>
  <si>
    <t>ALT 003</t>
  </si>
  <si>
    <t>ALT 004</t>
  </si>
  <si>
    <t>ALT 005</t>
  </si>
  <si>
    <t>ALT 006</t>
  </si>
  <si>
    <t>ALT 007</t>
  </si>
  <si>
    <r>
      <t>HCO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-</t>
    </r>
  </si>
  <si>
    <r>
      <t>Cl</t>
    </r>
    <r>
      <rPr>
        <b/>
        <vertAlign val="superscript"/>
        <sz val="11"/>
        <color theme="1"/>
        <rFont val="Calibri"/>
        <family val="2"/>
        <scheme val="minor"/>
      </rPr>
      <t>-</t>
    </r>
  </si>
  <si>
    <r>
      <t>NO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-</t>
    </r>
  </si>
  <si>
    <r>
      <t>SO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vertAlign val="superscript"/>
        <sz val="11"/>
        <color theme="1"/>
        <rFont val="Calibri"/>
        <family val="2"/>
        <scheme val="minor"/>
      </rPr>
      <t>2-</t>
    </r>
  </si>
  <si>
    <r>
      <t>Na</t>
    </r>
    <r>
      <rPr>
        <b/>
        <vertAlign val="superscript"/>
        <sz val="11"/>
        <color theme="1"/>
        <rFont val="Calibri"/>
        <family val="2"/>
        <scheme val="minor"/>
      </rPr>
      <t>+</t>
    </r>
  </si>
  <si>
    <r>
      <t>K</t>
    </r>
    <r>
      <rPr>
        <b/>
        <vertAlign val="superscript"/>
        <sz val="11"/>
        <color theme="1"/>
        <rFont val="Calibri"/>
        <family val="2"/>
        <scheme val="minor"/>
      </rPr>
      <t>+</t>
    </r>
  </si>
  <si>
    <r>
      <t>Mg</t>
    </r>
    <r>
      <rPr>
        <b/>
        <vertAlign val="superscript"/>
        <sz val="11"/>
        <color theme="1"/>
        <rFont val="Calibri"/>
        <family val="2"/>
        <scheme val="minor"/>
      </rPr>
      <t>2+</t>
    </r>
  </si>
  <si>
    <r>
      <t>Ca</t>
    </r>
    <r>
      <rPr>
        <b/>
        <vertAlign val="superscript"/>
        <sz val="11"/>
        <color theme="1"/>
        <rFont val="Calibri"/>
        <family val="2"/>
        <scheme val="minor"/>
      </rPr>
      <t>2+</t>
    </r>
  </si>
  <si>
    <r>
      <t>NH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vertAlign val="superscript"/>
        <sz val="11"/>
        <color theme="1"/>
        <rFont val="Calibri"/>
        <family val="2"/>
        <scheme val="minor"/>
      </rPr>
      <t>+</t>
    </r>
  </si>
  <si>
    <t>% error</t>
  </si>
  <si>
    <t>Na/Na+Cl</t>
  </si>
  <si>
    <r>
      <t>Br</t>
    </r>
    <r>
      <rPr>
        <b/>
        <vertAlign val="superscript"/>
        <sz val="11"/>
        <color theme="1"/>
        <rFont val="Calibri"/>
        <family val="2"/>
        <scheme val="minor"/>
      </rPr>
      <t>-</t>
    </r>
  </si>
  <si>
    <r>
      <t>F</t>
    </r>
    <r>
      <rPr>
        <b/>
        <vertAlign val="superscript"/>
        <sz val="11"/>
        <color theme="1"/>
        <rFont val="Calibri"/>
        <family val="2"/>
        <scheme val="minor"/>
      </rPr>
      <t>-</t>
    </r>
  </si>
  <si>
    <t>EC</t>
  </si>
  <si>
    <t>TDS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</si>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</sst>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49" fontId="16" fillId="0" borderId="0" xfId="0" applyNumberFormat="1" applyFont="1" applyAlignment="1">
      <alignment horizontal="center"/>
    </xf>
    <xf numFmtId="0" fontId="0" fillId="33" borderId="0" xfId="0" applyFill="1"/>
    <xf numFmtId="0" fontId="0" fillId="34" borderId="0" xfId="0" applyFill="1"/>
    <xf numFmtId="49" fontId="16" fillId="0" borderId="0" xfId="0" applyNumberFormat="1" applyFont="1" applyFill="1" applyAlignment="1">
      <alignment horizontal="center"/>
    </xf>
    <xf numFmtId="0" fontId="0" fillId="0" borderId="0" xfId="0" applyFill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2" fontId="0" fillId="0" borderId="0" xfId="0" applyNumberFormat="1"/>
    <xf numFmtId="2" fontId="0" fillId="0" borderId="0" xfId="0" applyNumberFormat="1" applyFill="1"/>
    <xf numFmtId="2" fontId="0" fillId="0" borderId="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J21"/>
  <sheetViews>
    <sheetView tabSelected="1" workbookViewId="0">
      <selection activeCell="W3" sqref="W3"/>
    </sheetView>
  </sheetViews>
  <sheetFormatPr defaultRowHeight="15" x14ac:dyDescent="0.25"/>
  <cols>
    <col min="2" max="2" width="9.140625" customWidth="1"/>
    <col min="21" max="21" width="10.85546875" customWidth="1"/>
  </cols>
  <sheetData>
    <row r="1" spans="1:322" ht="31.5" x14ac:dyDescent="0.35">
      <c r="A1" s="6" t="s">
        <v>2</v>
      </c>
      <c r="B1" s="7" t="s">
        <v>40</v>
      </c>
      <c r="C1" s="7" t="s">
        <v>0</v>
      </c>
      <c r="D1" s="7" t="s">
        <v>38</v>
      </c>
      <c r="E1" s="7" t="s">
        <v>39</v>
      </c>
      <c r="F1" s="7" t="s">
        <v>1</v>
      </c>
      <c r="G1" s="6" t="s">
        <v>25</v>
      </c>
      <c r="H1" s="7" t="s">
        <v>26</v>
      </c>
      <c r="I1" s="7" t="s">
        <v>36</v>
      </c>
      <c r="J1" s="7" t="s">
        <v>37</v>
      </c>
      <c r="K1" s="7" t="s">
        <v>27</v>
      </c>
      <c r="L1" s="7" t="s">
        <v>28</v>
      </c>
      <c r="M1" s="7" t="s">
        <v>29</v>
      </c>
      <c r="N1" s="7" t="s">
        <v>30</v>
      </c>
      <c r="O1" s="7" t="s">
        <v>31</v>
      </c>
      <c r="P1" s="7" t="s">
        <v>32</v>
      </c>
      <c r="Q1" s="7" t="s">
        <v>33</v>
      </c>
      <c r="R1" s="7" t="s">
        <v>3</v>
      </c>
      <c r="S1" s="7" t="s">
        <v>4</v>
      </c>
      <c r="T1" s="7" t="s">
        <v>34</v>
      </c>
      <c r="U1" s="7" t="s">
        <v>35</v>
      </c>
    </row>
    <row r="2" spans="1:322" x14ac:dyDescent="0.25">
      <c r="A2" s="1" t="s">
        <v>5</v>
      </c>
      <c r="B2">
        <v>5.0599999999999996</v>
      </c>
      <c r="C2" s="10">
        <v>29</v>
      </c>
      <c r="D2" s="10">
        <v>124.3</v>
      </c>
      <c r="E2" s="10">
        <f>SUM(G2:Q2)</f>
        <v>100.88599999999998</v>
      </c>
      <c r="F2" s="10">
        <v>5.6</v>
      </c>
      <c r="G2" s="10">
        <v>14.64</v>
      </c>
      <c r="H2" s="10">
        <v>7.9039999999999999</v>
      </c>
      <c r="I2" s="10">
        <v>6.3E-2</v>
      </c>
      <c r="J2" s="12">
        <v>7.0000000000000001E-3</v>
      </c>
      <c r="K2" s="10">
        <v>37.049999999999997</v>
      </c>
      <c r="L2" s="10">
        <v>3.2389999999999999</v>
      </c>
      <c r="M2" s="10">
        <v>11.795</v>
      </c>
      <c r="N2" s="10">
        <v>16.573</v>
      </c>
      <c r="O2" s="10">
        <v>0.873</v>
      </c>
      <c r="P2" s="10">
        <v>8.5489999999999995</v>
      </c>
      <c r="Q2" s="10">
        <v>0.193</v>
      </c>
      <c r="R2" s="8">
        <f>G2/61+H2/35.5+K2/62+L2/96.1</f>
        <v>1.0939330069909572</v>
      </c>
      <c r="S2" s="8">
        <f>M2/23+N2/39.1+O2/24.3*2+P2/40*2</f>
        <v>1.4359898313914936</v>
      </c>
      <c r="T2" s="8">
        <f>(S2-R2)/(S2+R2)*100</f>
        <v>13.520444940496143</v>
      </c>
      <c r="U2">
        <f>(M2/23.1)/(M2/23.1)+(H2/35.5)</f>
        <v>1.2226478873239437</v>
      </c>
    </row>
    <row r="3" spans="1:322" s="2" customFormat="1" x14ac:dyDescent="0.25">
      <c r="A3" s="1" t="s">
        <v>6</v>
      </c>
      <c r="B3" s="5">
        <v>5.92</v>
      </c>
      <c r="C3" s="11">
        <v>29.2</v>
      </c>
      <c r="D3" s="11">
        <v>219</v>
      </c>
      <c r="E3" s="10">
        <f t="shared" ref="E3:E21" si="0">SUM(G3:Q3)</f>
        <v>127.86</v>
      </c>
      <c r="F3" s="11">
        <v>6.63</v>
      </c>
      <c r="G3" s="11">
        <v>9.76</v>
      </c>
      <c r="H3" s="11">
        <v>18.523</v>
      </c>
      <c r="I3" s="10">
        <v>0.09</v>
      </c>
      <c r="J3" s="12">
        <v>0</v>
      </c>
      <c r="K3" s="11">
        <v>50.942</v>
      </c>
      <c r="L3" s="11">
        <v>7.4290000000000003</v>
      </c>
      <c r="M3" s="11">
        <v>16.795999999999999</v>
      </c>
      <c r="N3" s="11">
        <v>1.081</v>
      </c>
      <c r="O3" s="11">
        <v>1.204</v>
      </c>
      <c r="P3" s="11">
        <v>21.841000000000001</v>
      </c>
      <c r="Q3" s="11">
        <v>0.19400000000000001</v>
      </c>
      <c r="R3" s="9">
        <f>G3/61+H3/35.5+K3/62+L3/96.1</f>
        <v>1.5807246999164604</v>
      </c>
      <c r="S3" s="9">
        <f t="shared" ref="S3:S21" si="1">M3/23+N3/39.1+O3/24.3*2+P3/40*2</f>
        <v>1.9490525785945081</v>
      </c>
      <c r="T3" s="9">
        <f t="shared" ref="T3:T21" si="2">(S3-R3)/(S3+R3)*100</f>
        <v>10.434875903372191</v>
      </c>
      <c r="U3">
        <f>(M3/23.1)/(M3/23.1)+(H3/35.5)</f>
        <v>1.521774647887324</v>
      </c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</row>
    <row r="4" spans="1:322" x14ac:dyDescent="0.25">
      <c r="A4" s="1" t="s">
        <v>7</v>
      </c>
      <c r="B4" s="5">
        <v>5.47</v>
      </c>
      <c r="C4" s="11">
        <v>28.7</v>
      </c>
      <c r="D4" s="11">
        <v>188.4</v>
      </c>
      <c r="E4" s="10">
        <f t="shared" si="0"/>
        <v>122.02099999999999</v>
      </c>
      <c r="F4" s="11">
        <v>6.64</v>
      </c>
      <c r="G4" s="11">
        <v>10.98</v>
      </c>
      <c r="H4" s="11">
        <v>21.901</v>
      </c>
      <c r="I4" s="10">
        <v>0.112</v>
      </c>
      <c r="J4" s="12">
        <v>0.01</v>
      </c>
      <c r="K4" s="11">
        <v>48.628999999999998</v>
      </c>
      <c r="L4" s="11">
        <v>4.0709999999999997</v>
      </c>
      <c r="M4" s="11">
        <v>22.672000000000001</v>
      </c>
      <c r="N4" s="11">
        <v>1.113</v>
      </c>
      <c r="O4" s="11">
        <v>0.88300000000000001</v>
      </c>
      <c r="P4" s="11">
        <v>11.505000000000001</v>
      </c>
      <c r="Q4" s="11">
        <v>0.14499999999999999</v>
      </c>
      <c r="R4" s="9">
        <f>G4/61+H4/35.5+K4/62+L4/96.1</f>
        <v>1.6236304099309695</v>
      </c>
      <c r="S4" s="9">
        <f t="shared" si="1"/>
        <v>1.6621295006999044</v>
      </c>
      <c r="T4" s="9">
        <f t="shared" si="2"/>
        <v>1.1716951882081656</v>
      </c>
      <c r="U4">
        <f>(M4/23.1)/(M4/23.1)+(H4/35.5)</f>
        <v>1.6169295774647887</v>
      </c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</row>
    <row r="5" spans="1:322" x14ac:dyDescent="0.25">
      <c r="A5" s="1" t="s">
        <v>8</v>
      </c>
      <c r="B5" s="5">
        <v>4.88</v>
      </c>
      <c r="C5" s="11">
        <v>29.6</v>
      </c>
      <c r="D5" s="11">
        <v>490</v>
      </c>
      <c r="E5" s="10">
        <f t="shared" si="0"/>
        <v>286.91300000000001</v>
      </c>
      <c r="F5" s="11">
        <v>4.8600000000000003</v>
      </c>
      <c r="G5" s="11">
        <v>15.86</v>
      </c>
      <c r="H5" s="11">
        <v>47.811999999999998</v>
      </c>
      <c r="I5" s="10">
        <v>0.14199999999999999</v>
      </c>
      <c r="J5" s="12">
        <v>1.2E-2</v>
      </c>
      <c r="K5" s="11">
        <v>135.09200000000001</v>
      </c>
      <c r="L5" s="11">
        <v>7.6559999999999997</v>
      </c>
      <c r="M5" s="11">
        <v>49.469000000000001</v>
      </c>
      <c r="N5" s="11">
        <v>4.8929999999999998</v>
      </c>
      <c r="O5" s="11">
        <v>2.5910000000000002</v>
      </c>
      <c r="P5" s="11">
        <v>22.925000000000001</v>
      </c>
      <c r="Q5" s="11">
        <v>0.46100000000000002</v>
      </c>
      <c r="R5" s="9">
        <f>G5/61+H5/35.5+K5/62+L5/96.1</f>
        <v>3.8653871407424778</v>
      </c>
      <c r="S5" s="9">
        <f t="shared" si="1"/>
        <v>3.6354677807247429</v>
      </c>
      <c r="T5" s="9">
        <f t="shared" si="2"/>
        <v>-3.0652420614043963</v>
      </c>
      <c r="U5">
        <f>(M5/23.1)/(M5/23.1)+(H5/35.5)</f>
        <v>2.3468169014084506</v>
      </c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</row>
    <row r="6" spans="1:322" s="2" customFormat="1" x14ac:dyDescent="0.25">
      <c r="A6" s="1" t="s">
        <v>9</v>
      </c>
      <c r="B6" s="5">
        <v>4.76</v>
      </c>
      <c r="C6" s="11">
        <v>29.9</v>
      </c>
      <c r="D6" s="11">
        <v>214</v>
      </c>
      <c r="E6" s="10">
        <f t="shared" si="0"/>
        <v>148.35200000000003</v>
      </c>
      <c r="F6" s="11">
        <v>4.49</v>
      </c>
      <c r="G6" s="11">
        <v>6.1</v>
      </c>
      <c r="H6" s="11">
        <v>27.783000000000001</v>
      </c>
      <c r="I6" s="10">
        <v>0.108</v>
      </c>
      <c r="J6" s="12">
        <v>2E-3</v>
      </c>
      <c r="K6" s="11">
        <v>57.502000000000002</v>
      </c>
      <c r="L6" s="11">
        <v>4.74</v>
      </c>
      <c r="M6" s="11">
        <v>28.474</v>
      </c>
      <c r="N6" s="11">
        <v>1.3129999999999999</v>
      </c>
      <c r="O6" s="11">
        <v>1.679</v>
      </c>
      <c r="P6" s="11">
        <v>20.41</v>
      </c>
      <c r="Q6" s="11">
        <v>0.24099999999999999</v>
      </c>
      <c r="R6" s="9">
        <f>G6/61+H6/35.5+K6/62+L6/96.1</f>
        <v>1.8593949524409727</v>
      </c>
      <c r="S6" s="9">
        <f t="shared" si="1"/>
        <v>2.4302698630713691</v>
      </c>
      <c r="T6" s="9">
        <f t="shared" si="2"/>
        <v>13.308147260503686</v>
      </c>
      <c r="U6">
        <f>(M6/23.1)/(M6/23.1)+(H6/35.5)</f>
        <v>1.7826197183098591</v>
      </c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</row>
    <row r="7" spans="1:322" x14ac:dyDescent="0.25">
      <c r="A7" s="1" t="s">
        <v>10</v>
      </c>
      <c r="B7" s="5">
        <v>4.9400000000000004</v>
      </c>
      <c r="C7" s="11">
        <v>30.5</v>
      </c>
      <c r="D7" s="11">
        <v>63.8</v>
      </c>
      <c r="E7" s="10">
        <f t="shared" si="0"/>
        <v>42.693000000000005</v>
      </c>
      <c r="F7" s="11">
        <v>5.41</v>
      </c>
      <c r="G7" s="11">
        <v>10.98</v>
      </c>
      <c r="H7" s="11">
        <v>4.766</v>
      </c>
      <c r="I7" s="10">
        <v>3.7999999999999999E-2</v>
      </c>
      <c r="J7" s="12">
        <v>1E-3</v>
      </c>
      <c r="K7" s="11">
        <v>8.1349999999999998</v>
      </c>
      <c r="L7" s="11">
        <v>7.12</v>
      </c>
      <c r="M7" s="11">
        <v>4.8810000000000002</v>
      </c>
      <c r="N7" s="11">
        <v>0.435</v>
      </c>
      <c r="O7" s="11">
        <v>0.628</v>
      </c>
      <c r="P7" s="11">
        <v>5.3970000000000002</v>
      </c>
      <c r="Q7" s="11">
        <v>0.312</v>
      </c>
      <c r="R7" s="9">
        <f>G7/61+H7/35.5+K7/62+L7/96.1</f>
        <v>0.51955268866057946</v>
      </c>
      <c r="S7" s="9">
        <f t="shared" si="1"/>
        <v>0.54487995379579646</v>
      </c>
      <c r="T7" s="9">
        <f t="shared" si="2"/>
        <v>2.3794145467739156</v>
      </c>
      <c r="U7">
        <f>(M7/23.1)/(M7/23.1)+(H7/35.5)</f>
        <v>1.1342535211267606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</row>
    <row r="8" spans="1:322" x14ac:dyDescent="0.25">
      <c r="A8" s="1" t="s">
        <v>11</v>
      </c>
      <c r="B8" s="5">
        <v>5.14</v>
      </c>
      <c r="C8" s="11">
        <v>29.5</v>
      </c>
      <c r="D8" s="11">
        <v>62.8</v>
      </c>
      <c r="E8" s="10">
        <f t="shared" si="0"/>
        <v>37.86099999999999</v>
      </c>
      <c r="F8" s="11">
        <v>6.91</v>
      </c>
      <c r="G8" s="11">
        <v>6.1</v>
      </c>
      <c r="H8" s="11">
        <v>4.7939999999999996</v>
      </c>
      <c r="I8" s="10">
        <v>4.2999999999999997E-2</v>
      </c>
      <c r="J8" s="12">
        <v>1.2E-2</v>
      </c>
      <c r="K8" s="11">
        <v>12.634</v>
      </c>
      <c r="L8" s="11">
        <v>3.1379999999999999</v>
      </c>
      <c r="M8" s="11">
        <v>4.7169999999999996</v>
      </c>
      <c r="N8" s="11">
        <v>0.60699999999999998</v>
      </c>
      <c r="O8" s="11">
        <v>0.878</v>
      </c>
      <c r="P8" s="11">
        <v>4.718</v>
      </c>
      <c r="Q8" s="11">
        <v>0.22</v>
      </c>
      <c r="R8" s="9">
        <f>G8/61+H8/35.5+K8/62+L8/96.1</f>
        <v>0.47146993302164703</v>
      </c>
      <c r="S8" s="9">
        <f t="shared" si="1"/>
        <v>0.52877462768252759</v>
      </c>
      <c r="T8" s="9">
        <f t="shared" si="2"/>
        <v>5.7290683610954023</v>
      </c>
      <c r="U8">
        <f>(M8/23.1)/(M8/23.1)+(H8/35.5)</f>
        <v>1.1350422535211266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</row>
    <row r="9" spans="1:322" s="3" customFormat="1" x14ac:dyDescent="0.25">
      <c r="A9" s="1" t="s">
        <v>12</v>
      </c>
      <c r="B9" s="5">
        <v>5.8</v>
      </c>
      <c r="C9" s="11">
        <v>29.7</v>
      </c>
      <c r="D9" s="11">
        <v>99.5</v>
      </c>
      <c r="E9" s="10">
        <f t="shared" si="0"/>
        <v>105.71000000000002</v>
      </c>
      <c r="F9" s="11">
        <v>6.45</v>
      </c>
      <c r="G9" s="11">
        <v>36.6</v>
      </c>
      <c r="H9" s="11">
        <v>6.8419999999999996</v>
      </c>
      <c r="I9" s="10">
        <v>5.0999999999999997E-2</v>
      </c>
      <c r="J9" s="12">
        <v>1.0999999999999999E-2</v>
      </c>
      <c r="K9" s="11">
        <v>23.434000000000001</v>
      </c>
      <c r="L9" s="11">
        <v>4.5949999999999998</v>
      </c>
      <c r="M9" s="11">
        <v>8.5760000000000005</v>
      </c>
      <c r="N9" s="11">
        <v>0.49199999999999999</v>
      </c>
      <c r="O9" s="11">
        <v>0.84299999999999997</v>
      </c>
      <c r="P9" s="11">
        <v>24.079000000000001</v>
      </c>
      <c r="Q9" s="11">
        <v>0.187</v>
      </c>
      <c r="R9" s="9">
        <f>G9/61+H9/35.5+K9/62+L9/96.1</f>
        <v>1.218514912576395</v>
      </c>
      <c r="S9" s="9">
        <f t="shared" si="1"/>
        <v>1.6587854014713777</v>
      </c>
      <c r="T9" s="9">
        <f t="shared" si="2"/>
        <v>15.301513253429293</v>
      </c>
      <c r="U9">
        <f>(M9/23.1)/(M9/23.1)+(H9/35.5)</f>
        <v>1.1927323943661972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</row>
    <row r="10" spans="1:322" x14ac:dyDescent="0.25">
      <c r="A10" s="1" t="s">
        <v>13</v>
      </c>
      <c r="B10" s="5">
        <v>4.83</v>
      </c>
      <c r="C10" s="11">
        <v>28.4</v>
      </c>
      <c r="D10" s="11">
        <v>30.5</v>
      </c>
      <c r="E10" s="10">
        <f t="shared" si="0"/>
        <v>32.194000000000003</v>
      </c>
      <c r="F10" s="11">
        <v>6.97</v>
      </c>
      <c r="G10" s="11">
        <v>10.98</v>
      </c>
      <c r="H10" s="11">
        <v>2.669</v>
      </c>
      <c r="I10" s="10">
        <v>3.5000000000000003E-2</v>
      </c>
      <c r="J10" s="12">
        <v>1.4999999999999999E-2</v>
      </c>
      <c r="K10" s="11">
        <v>8.06</v>
      </c>
      <c r="L10" s="11">
        <v>2.6150000000000002</v>
      </c>
      <c r="M10" s="11">
        <v>4.2640000000000002</v>
      </c>
      <c r="N10" s="11">
        <v>1.169</v>
      </c>
      <c r="O10" s="11">
        <v>0.44600000000000001</v>
      </c>
      <c r="P10" s="11">
        <v>1.744</v>
      </c>
      <c r="Q10" s="11">
        <v>0.19700000000000001</v>
      </c>
      <c r="R10" s="9">
        <f>G10/61+H10/35.5+K10/62+L10/96.1</f>
        <v>0.41239433688499366</v>
      </c>
      <c r="S10" s="9">
        <f t="shared" si="1"/>
        <v>0.3391968214875859</v>
      </c>
      <c r="T10" s="9">
        <f t="shared" si="2"/>
        <v>-9.7390069829855825</v>
      </c>
      <c r="U10">
        <f>(M10/23.1)/(M10/23.1)+(H10/35.5)</f>
        <v>1.0751830985915494</v>
      </c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</row>
    <row r="11" spans="1:322" s="3" customFormat="1" x14ac:dyDescent="0.25">
      <c r="A11" s="1" t="s">
        <v>14</v>
      </c>
      <c r="B11" s="5">
        <v>5.23</v>
      </c>
      <c r="C11" s="11">
        <v>28.4</v>
      </c>
      <c r="D11" s="11">
        <v>35</v>
      </c>
      <c r="E11" s="10">
        <f t="shared" si="0"/>
        <v>101.65799999999999</v>
      </c>
      <c r="F11" s="11">
        <v>5.87</v>
      </c>
      <c r="G11" s="11">
        <v>56.12</v>
      </c>
      <c r="H11" s="11">
        <v>2.4670000000000001</v>
      </c>
      <c r="I11" s="10">
        <v>4.5999999999999999E-2</v>
      </c>
      <c r="J11" s="12">
        <v>4.5999999999999999E-2</v>
      </c>
      <c r="K11" s="11">
        <v>8.8160000000000007</v>
      </c>
      <c r="L11" s="11">
        <v>2.7749999999999999</v>
      </c>
      <c r="M11" s="11">
        <v>3.6680000000000001</v>
      </c>
      <c r="N11" s="11">
        <v>0.48099999999999998</v>
      </c>
      <c r="O11" s="11">
        <v>1.2230000000000001</v>
      </c>
      <c r="P11" s="11">
        <v>25.763999999999999</v>
      </c>
      <c r="Q11" s="11">
        <v>0.252</v>
      </c>
      <c r="R11" s="9">
        <f>G11/61+H11/35.5+K11/62+L11/96.1</f>
        <v>1.1605626767891428</v>
      </c>
      <c r="S11" s="9">
        <f t="shared" si="1"/>
        <v>1.5606384873648869</v>
      </c>
      <c r="T11" s="9">
        <f t="shared" si="2"/>
        <v>14.70217695942079</v>
      </c>
      <c r="U11">
        <f>(M11/23.1)/(M11/23.1)+(H11/35.5)</f>
        <v>1.0694929577464789</v>
      </c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</row>
    <row r="12" spans="1:322" x14ac:dyDescent="0.25">
      <c r="A12" s="1" t="s">
        <v>15</v>
      </c>
      <c r="B12" s="5">
        <v>5.46</v>
      </c>
      <c r="C12" s="11">
        <v>29.5</v>
      </c>
      <c r="D12" s="11">
        <v>379</v>
      </c>
      <c r="E12" s="10">
        <f t="shared" si="0"/>
        <v>248.90700000000001</v>
      </c>
      <c r="F12" s="11">
        <v>5.15</v>
      </c>
      <c r="G12" s="11">
        <v>7.32</v>
      </c>
      <c r="H12" s="11">
        <v>21.643000000000001</v>
      </c>
      <c r="I12" s="10">
        <v>0.13100000000000001</v>
      </c>
      <c r="J12" s="12">
        <v>1.2E-2</v>
      </c>
      <c r="K12" s="11">
        <v>142.94</v>
      </c>
      <c r="L12" s="11">
        <v>6.7729999999999997</v>
      </c>
      <c r="M12" s="11">
        <v>29.143999999999998</v>
      </c>
      <c r="N12" s="11">
        <v>2.5960000000000001</v>
      </c>
      <c r="O12" s="11">
        <v>1.722</v>
      </c>
      <c r="P12" s="11">
        <v>35.713000000000001</v>
      </c>
      <c r="Q12" s="11">
        <v>0.91300000000000003</v>
      </c>
      <c r="R12" s="9">
        <f>G12/61+H12/35.5+K12/62+L12/96.1</f>
        <v>3.1056245108528384</v>
      </c>
      <c r="S12" s="9">
        <f t="shared" si="1"/>
        <v>3.2609026917369199</v>
      </c>
      <c r="T12" s="9">
        <f t="shared" si="2"/>
        <v>2.4389777337465532</v>
      </c>
      <c r="U12">
        <f>(M12/23.1)/(M12/23.1)+(H12/35.5)</f>
        <v>1.6096619718309859</v>
      </c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</row>
    <row r="13" spans="1:322" x14ac:dyDescent="0.25">
      <c r="A13" s="1" t="s">
        <v>16</v>
      </c>
      <c r="B13" s="5">
        <v>5.19</v>
      </c>
      <c r="C13" s="11">
        <v>28.5</v>
      </c>
      <c r="D13" s="11">
        <v>73.099999999999994</v>
      </c>
      <c r="E13" s="10">
        <f t="shared" si="0"/>
        <v>59.454000000000001</v>
      </c>
      <c r="F13" s="11">
        <v>3.83</v>
      </c>
      <c r="G13" s="11">
        <v>21.96</v>
      </c>
      <c r="H13" s="11">
        <v>4.4400000000000004</v>
      </c>
      <c r="I13" s="10">
        <v>4.7E-2</v>
      </c>
      <c r="J13" s="12">
        <v>1.7000000000000001E-2</v>
      </c>
      <c r="K13" s="11">
        <v>12.997</v>
      </c>
      <c r="L13" s="11">
        <v>4.4640000000000004</v>
      </c>
      <c r="M13" s="11">
        <v>7.8940000000000001</v>
      </c>
      <c r="N13" s="11">
        <v>0.219</v>
      </c>
      <c r="O13" s="11">
        <v>0.63500000000000001</v>
      </c>
      <c r="P13" s="11">
        <v>6.5780000000000003</v>
      </c>
      <c r="Q13" s="11">
        <v>0.20300000000000001</v>
      </c>
      <c r="R13" s="9">
        <f>G13/61+H13/35.5+K13/62+L13/96.1</f>
        <v>0.74115106769650163</v>
      </c>
      <c r="S13" s="9">
        <f t="shared" si="1"/>
        <v>0.72998178880784736</v>
      </c>
      <c r="T13" s="9">
        <f t="shared" si="2"/>
        <v>-0.75922978942869168</v>
      </c>
      <c r="U13">
        <f>(M13/23.1)/(M13/23.1)+(H13/35.5)</f>
        <v>1.1250704225352113</v>
      </c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</row>
    <row r="14" spans="1:322" x14ac:dyDescent="0.25">
      <c r="A14" s="1" t="s">
        <v>17</v>
      </c>
      <c r="B14" s="5">
        <v>5.48</v>
      </c>
      <c r="C14" s="11">
        <v>29.7</v>
      </c>
      <c r="D14" s="11">
        <v>140.80000000000001</v>
      </c>
      <c r="E14" s="10">
        <f t="shared" si="0"/>
        <v>135.44499999999999</v>
      </c>
      <c r="F14" s="11">
        <v>5.22</v>
      </c>
      <c r="G14" s="11">
        <v>26.84</v>
      </c>
      <c r="H14" s="11">
        <v>12.169</v>
      </c>
      <c r="I14" s="10">
        <v>6.2E-2</v>
      </c>
      <c r="J14" s="12">
        <v>0</v>
      </c>
      <c r="K14" s="11">
        <v>58.457999999999998</v>
      </c>
      <c r="L14" s="11">
        <v>2.621</v>
      </c>
      <c r="M14" s="11">
        <v>19.273</v>
      </c>
      <c r="N14" s="11">
        <v>1.2470000000000001</v>
      </c>
      <c r="O14" s="11">
        <v>1.1140000000000001</v>
      </c>
      <c r="P14" s="11">
        <v>13.331</v>
      </c>
      <c r="Q14" s="11">
        <v>0.33</v>
      </c>
      <c r="R14" s="9">
        <f>G14/61+H14/35.5+K14/62+L14/96.1</f>
        <v>1.7529333733933257</v>
      </c>
      <c r="S14" s="9">
        <f t="shared" si="1"/>
        <v>1.628086347657689</v>
      </c>
      <c r="T14" s="9">
        <f t="shared" si="2"/>
        <v>-3.6925849606351027</v>
      </c>
      <c r="U14">
        <f>(M14/23.1)/(M14/23.1)+(H14/35.5)</f>
        <v>1.3427887323943661</v>
      </c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</row>
    <row r="15" spans="1:322" s="2" customFormat="1" x14ac:dyDescent="0.25">
      <c r="A15" s="4" t="s">
        <v>18</v>
      </c>
      <c r="B15" s="5">
        <v>5.47</v>
      </c>
      <c r="C15" s="11">
        <v>28.6</v>
      </c>
      <c r="D15" s="11">
        <v>84.2</v>
      </c>
      <c r="E15" s="10">
        <f t="shared" si="0"/>
        <v>68.111000000000004</v>
      </c>
      <c r="F15" s="11">
        <v>6.55</v>
      </c>
      <c r="G15" s="11">
        <v>13.42</v>
      </c>
      <c r="H15" s="11">
        <v>7.6710000000000003</v>
      </c>
      <c r="I15" s="10">
        <v>4.5999999999999999E-2</v>
      </c>
      <c r="J15" s="12">
        <v>1E-3</v>
      </c>
      <c r="K15" s="11">
        <v>21.257999999999999</v>
      </c>
      <c r="L15" s="11">
        <v>3.1139999999999999</v>
      </c>
      <c r="M15" s="11">
        <v>9.7449999999999992</v>
      </c>
      <c r="N15" s="11">
        <v>0.755</v>
      </c>
      <c r="O15" s="11">
        <v>1.03</v>
      </c>
      <c r="P15" s="11">
        <v>10.884</v>
      </c>
      <c r="Q15" s="11">
        <v>0.187</v>
      </c>
      <c r="R15" s="9">
        <f>G15/61+H15/35.5+K15/62+L15/96.1</f>
        <v>0.81135922088200385</v>
      </c>
      <c r="S15" s="9">
        <f t="shared" si="1"/>
        <v>1.0719787776409544</v>
      </c>
      <c r="T15" s="9">
        <f t="shared" si="2"/>
        <v>13.838172275149024</v>
      </c>
      <c r="U15">
        <f>(M15/23.1)/(M15/23.1)+(H15/35.5)</f>
        <v>1.2160845070422535</v>
      </c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</row>
    <row r="16" spans="1:322" x14ac:dyDescent="0.25">
      <c r="A16" s="4" t="s">
        <v>19</v>
      </c>
      <c r="B16" s="5">
        <v>5.14</v>
      </c>
      <c r="C16" s="11">
        <v>28.1</v>
      </c>
      <c r="D16" s="11">
        <v>108</v>
      </c>
      <c r="E16" s="10">
        <f t="shared" si="0"/>
        <v>74.551000000000002</v>
      </c>
      <c r="F16" s="11">
        <v>6.34</v>
      </c>
      <c r="G16" s="11">
        <v>10.98</v>
      </c>
      <c r="H16" s="11">
        <v>10.545</v>
      </c>
      <c r="I16" s="10">
        <v>5.8999999999999997E-2</v>
      </c>
      <c r="J16" s="12">
        <v>7.0000000000000001E-3</v>
      </c>
      <c r="K16" s="11">
        <v>30.79</v>
      </c>
      <c r="L16" s="11">
        <v>2.9430000000000001</v>
      </c>
      <c r="M16" s="11">
        <v>12.061</v>
      </c>
      <c r="N16" s="11">
        <v>0.84899999999999998</v>
      </c>
      <c r="O16" s="11">
        <v>1.0369999999999999</v>
      </c>
      <c r="P16" s="11">
        <v>5.1189999999999998</v>
      </c>
      <c r="Q16" s="11">
        <v>0.161</v>
      </c>
      <c r="R16" s="9">
        <f>G16/61+H16/35.5+K16/62+L16/96.1</f>
        <v>1.0042795063827292</v>
      </c>
      <c r="S16" s="9">
        <f t="shared" si="1"/>
        <v>0.88740465357372156</v>
      </c>
      <c r="T16" s="9">
        <f t="shared" si="2"/>
        <v>-6.1783491812765554</v>
      </c>
      <c r="U16">
        <f>(M16/23.1)/(M16/23.1)+(H16/35.5)</f>
        <v>1.2970422535211268</v>
      </c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</row>
    <row r="17" spans="1:322" x14ac:dyDescent="0.25">
      <c r="A17" s="4" t="s">
        <v>20</v>
      </c>
      <c r="B17" s="5">
        <v>5.75</v>
      </c>
      <c r="C17" s="11">
        <v>29.2</v>
      </c>
      <c r="D17" s="11">
        <v>132.4</v>
      </c>
      <c r="E17" s="10">
        <f t="shared" si="0"/>
        <v>104.59</v>
      </c>
      <c r="F17" s="11">
        <v>6.12</v>
      </c>
      <c r="G17" s="11">
        <v>32.94</v>
      </c>
      <c r="H17" s="11">
        <v>10.377000000000001</v>
      </c>
      <c r="I17" s="10">
        <v>6.2E-2</v>
      </c>
      <c r="J17" s="12">
        <v>2.1999999999999999E-2</v>
      </c>
      <c r="K17" s="11">
        <v>30.547000000000001</v>
      </c>
      <c r="L17" s="11">
        <v>3.968</v>
      </c>
      <c r="M17" s="11">
        <v>12.585000000000001</v>
      </c>
      <c r="N17" s="11">
        <v>0.92500000000000004</v>
      </c>
      <c r="O17" s="11">
        <v>1.5569999999999999</v>
      </c>
      <c r="P17" s="11">
        <v>11.401999999999999</v>
      </c>
      <c r="Q17" s="11">
        <v>0.20499999999999999</v>
      </c>
      <c r="R17" s="9">
        <f>G17/61+H17/35.5+K17/62+L17/96.1</f>
        <v>1.3662937301226714</v>
      </c>
      <c r="S17" s="9">
        <f t="shared" si="1"/>
        <v>1.2690793501941839</v>
      </c>
      <c r="T17" s="9">
        <f t="shared" si="2"/>
        <v>-3.6888279938261803</v>
      </c>
      <c r="U17">
        <f>(M17/23.1)/(M17/23.1)+(H17/35.5)</f>
        <v>1.2923098591549296</v>
      </c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</row>
    <row r="18" spans="1:322" x14ac:dyDescent="0.25">
      <c r="A18" s="4" t="s">
        <v>21</v>
      </c>
      <c r="B18" s="5">
        <v>5.12</v>
      </c>
      <c r="C18" s="11">
        <v>28.9</v>
      </c>
      <c r="D18" s="11">
        <v>46.5</v>
      </c>
      <c r="E18" s="10">
        <f t="shared" si="0"/>
        <v>40.617000000000004</v>
      </c>
      <c r="F18" s="11">
        <v>5.42</v>
      </c>
      <c r="G18" s="11">
        <v>12.2</v>
      </c>
      <c r="H18" s="11">
        <v>4.5389999999999997</v>
      </c>
      <c r="I18" s="10">
        <v>3.9E-2</v>
      </c>
      <c r="J18" s="12">
        <v>0</v>
      </c>
      <c r="K18" s="11">
        <v>10.407999999999999</v>
      </c>
      <c r="L18" s="11">
        <v>2.7269999999999999</v>
      </c>
      <c r="M18" s="11">
        <v>6.7140000000000004</v>
      </c>
      <c r="N18" s="11">
        <v>0.58799999999999997</v>
      </c>
      <c r="O18" s="11">
        <v>0.57499999999999996</v>
      </c>
      <c r="P18" s="11">
        <v>2.6309999999999998</v>
      </c>
      <c r="Q18" s="11">
        <v>0.19600000000000001</v>
      </c>
      <c r="R18" s="9">
        <f>G18/61+H18/35.5+K18/62+L18/96.1</f>
        <v>0.52410681361844313</v>
      </c>
      <c r="S18" s="9">
        <f t="shared" si="1"/>
        <v>0.48582650953027484</v>
      </c>
      <c r="T18" s="9">
        <f t="shared" si="2"/>
        <v>-3.7903793459176036</v>
      </c>
      <c r="U18">
        <f>(M18/23.1)/(M18/23.1)+(H18/35.5)</f>
        <v>1.1278591549295776</v>
      </c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</row>
    <row r="19" spans="1:322" s="5" customFormat="1" x14ac:dyDescent="0.25">
      <c r="A19" s="4" t="s">
        <v>22</v>
      </c>
      <c r="B19" s="5">
        <v>4.87</v>
      </c>
      <c r="C19" s="11">
        <v>29.4</v>
      </c>
      <c r="D19" s="11">
        <v>138.9</v>
      </c>
      <c r="E19" s="10">
        <f t="shared" si="0"/>
        <v>130.63400000000001</v>
      </c>
      <c r="F19" s="11">
        <v>5.07</v>
      </c>
      <c r="G19" s="11">
        <v>26.84</v>
      </c>
      <c r="H19" s="11">
        <v>13.714</v>
      </c>
      <c r="I19" s="10">
        <v>5.8000000000000003E-2</v>
      </c>
      <c r="J19" s="12">
        <v>1.7999999999999999E-2</v>
      </c>
      <c r="K19" s="11">
        <v>43.289000000000001</v>
      </c>
      <c r="L19" s="11">
        <v>2.5449999999999999</v>
      </c>
      <c r="M19" s="11">
        <v>17.547999999999998</v>
      </c>
      <c r="N19" s="11">
        <v>1.8320000000000001</v>
      </c>
      <c r="O19" s="11">
        <v>2.3069999999999999</v>
      </c>
      <c r="P19" s="11">
        <v>22.265999999999998</v>
      </c>
      <c r="Q19" s="11">
        <v>0.217</v>
      </c>
      <c r="R19" s="9">
        <f>G19/61+H19/35.5+K19/62+L19/96.1</f>
        <v>1.5510023669593</v>
      </c>
      <c r="S19" s="9">
        <f t="shared" si="1"/>
        <v>2.1129872848978559</v>
      </c>
      <c r="T19" s="9">
        <f t="shared" si="2"/>
        <v>15.338059638178953</v>
      </c>
      <c r="U19">
        <f>(M19/23.1)/(M19/23.1)+(H19/35.5)</f>
        <v>1.3863098591549297</v>
      </c>
    </row>
    <row r="20" spans="1:322" x14ac:dyDescent="0.25">
      <c r="A20" s="4" t="s">
        <v>23</v>
      </c>
      <c r="B20">
        <v>5.32</v>
      </c>
      <c r="C20" s="10">
        <v>29.3</v>
      </c>
      <c r="D20" s="10">
        <v>290</v>
      </c>
      <c r="E20" s="10">
        <f t="shared" si="0"/>
        <v>176.33699999999999</v>
      </c>
      <c r="F20" s="10">
        <v>5.0999999999999996</v>
      </c>
      <c r="G20" s="10">
        <v>7.32</v>
      </c>
      <c r="H20" s="10">
        <v>40.976999999999997</v>
      </c>
      <c r="I20" s="10">
        <v>0.156</v>
      </c>
      <c r="J20" s="12">
        <v>1.7000000000000001E-2</v>
      </c>
      <c r="K20" s="10">
        <v>68.340999999999994</v>
      </c>
      <c r="L20" s="10">
        <v>6.4820000000000002</v>
      </c>
      <c r="M20" s="10">
        <v>32.734999999999999</v>
      </c>
      <c r="N20" s="10">
        <v>3.6150000000000002</v>
      </c>
      <c r="O20" s="10">
        <v>2.504</v>
      </c>
      <c r="P20" s="10">
        <v>13.63</v>
      </c>
      <c r="Q20" s="10">
        <v>0.56000000000000005</v>
      </c>
      <c r="R20" s="8">
        <f>G20/61+H20/35.5+K20/62+L20/96.1</f>
        <v>2.4440064560097317</v>
      </c>
      <c r="S20" s="8">
        <f t="shared" si="1"/>
        <v>2.4033066475113936</v>
      </c>
      <c r="T20" s="8">
        <f t="shared" si="2"/>
        <v>-0.83963646723735352</v>
      </c>
      <c r="U20">
        <f>(M20/23.1)/(M20/23.1)+(H20/35.5)</f>
        <v>2.154281690140845</v>
      </c>
    </row>
    <row r="21" spans="1:322" x14ac:dyDescent="0.25">
      <c r="A21" s="4" t="s">
        <v>24</v>
      </c>
      <c r="B21">
        <v>5.51</v>
      </c>
      <c r="C21" s="10">
        <v>29.8</v>
      </c>
      <c r="D21" s="10">
        <v>226</v>
      </c>
      <c r="E21" s="10">
        <f t="shared" si="0"/>
        <v>149.56399999999999</v>
      </c>
      <c r="F21" s="10">
        <v>3.23</v>
      </c>
      <c r="G21" s="10">
        <v>18.3</v>
      </c>
      <c r="H21" s="10">
        <v>25.637</v>
      </c>
      <c r="I21" s="10">
        <v>8.6999999999999994E-2</v>
      </c>
      <c r="J21" s="12">
        <v>2.7E-2</v>
      </c>
      <c r="K21" s="10">
        <v>57.872</v>
      </c>
      <c r="L21" s="10">
        <v>4.7720000000000002</v>
      </c>
      <c r="M21" s="10">
        <v>26.591999999999999</v>
      </c>
      <c r="N21" s="10">
        <v>2.87</v>
      </c>
      <c r="O21" s="10">
        <v>1.778</v>
      </c>
      <c r="P21" s="10">
        <v>11.420999999999999</v>
      </c>
      <c r="Q21" s="10">
        <v>0.20799999999999999</v>
      </c>
      <c r="R21" s="8">
        <f>G21/61+H21/35.5+K21/62+L21/96.1</f>
        <v>2.0052449766235285</v>
      </c>
      <c r="S21" s="8">
        <f t="shared" si="1"/>
        <v>1.9469628961300032</v>
      </c>
      <c r="T21" s="8">
        <f t="shared" si="2"/>
        <v>-1.4746714335377253</v>
      </c>
      <c r="U21">
        <f>(M21/23.1)/(M21/23.1)+(H21/35.5)</f>
        <v>1.722169014084507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Physical 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ProBook</dc:creator>
  <cp:lastModifiedBy>HP ProBook</cp:lastModifiedBy>
  <dcterms:created xsi:type="dcterms:W3CDTF">2022-07-18T19:32:33Z</dcterms:created>
  <dcterms:modified xsi:type="dcterms:W3CDTF">2022-11-21T19:36:27Z</dcterms:modified>
</cp:coreProperties>
</file>