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 Juhl Jensen\Desktop\Kingdomino\"/>
    </mc:Choice>
  </mc:AlternateContent>
  <xr:revisionPtr revIDLastSave="0" documentId="13_ncr:1_{7AF53C07-52E8-47CF-956B-C8E1FDAD02C0}" xr6:coauthVersionLast="47" xr6:coauthVersionMax="47" xr10:uidLastSave="{00000000-0000-0000-0000-000000000000}"/>
  <bookViews>
    <workbookView xWindow="13968" yWindow="588" windowWidth="8736" windowHeight="8196" xr2:uid="{D19848A6-D20D-40A6-847C-7D93DCFF6D51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" l="1"/>
  <c r="G3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B74" i="1"/>
  <c r="B73" i="1"/>
  <c r="B72" i="1"/>
  <c r="B70" i="1"/>
  <c r="B69" i="1"/>
  <c r="B68" i="1"/>
  <c r="B71" i="1" s="1"/>
  <c r="B75" i="1" s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0" i="1"/>
  <c r="B54" i="1"/>
  <c r="B53" i="1"/>
  <c r="B52" i="1"/>
  <c r="B51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29" i="1"/>
  <c r="B33" i="1" s="1"/>
  <c r="B32" i="1"/>
  <c r="B31" i="1"/>
  <c r="B30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</calcChain>
</file>

<file path=xl/sharedStrings.xml><?xml version="1.0" encoding="utf-8"?>
<sst xmlns="http://schemas.openxmlformats.org/spreadsheetml/2006/main" count="8" uniqueCount="8">
  <si>
    <t>Board</t>
  </si>
  <si>
    <t>Score</t>
  </si>
  <si>
    <t>Crowns</t>
  </si>
  <si>
    <t>Pos</t>
  </si>
  <si>
    <t>Fpos</t>
  </si>
  <si>
    <t>Fneg</t>
  </si>
  <si>
    <t>Fneg/crowns</t>
  </si>
  <si>
    <t>Fpos/crowns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</si>
</sst>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00"/>
    <numFmt numFmtId="170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1" applyNumberFormat="1" applyFont="1"/>
    <xf numFmtId="2" fontId="0" fillId="0" borderId="0" xfId="0" applyNumberFormat="1"/>
    <xf numFmtId="169" fontId="0" fillId="0" borderId="0" xfId="0" applyNumberFormat="1"/>
    <xf numFmtId="170" fontId="0" fillId="0" borderId="0" xfId="0" applyNumberFormat="1"/>
  </cellXfs>
  <cellStyles count="2">
    <cellStyle name="Normal" xfId="0" builtinId="0"/>
    <cellStyle name="Procent" xfId="1" builtinId="5"/>
  </cellStyles>
  <dxfs count="3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001161-62B4-459E-8556-592B164786D5}" name="Tabel1" displayName="Tabel1" ref="A1:H75" totalsRowShown="0">
  <autoFilter ref="A1:H75" xr:uid="{E9001161-62B4-459E-8556-592B164786D5}"/>
  <tableColumns count="8">
    <tableColumn id="1" xr3:uid="{377DB239-8A03-499D-9721-F872AA9BEE38}" name="Board"/>
    <tableColumn id="2" xr3:uid="{7C3A54C9-EC6B-4D2D-9D2D-9861C86F37E9}" name="Score"/>
    <tableColumn id="3" xr3:uid="{FA14C855-78D7-40C1-AB76-CF6E94920BFE}" name="Crowns"/>
    <tableColumn id="4" xr3:uid="{977FA185-D27C-4688-9288-99208B06B838}" name="Pos"/>
    <tableColumn id="5" xr3:uid="{A99CF1AF-666E-44F4-BCDA-6D67EC71B6B2}" name="Fpos" dataDxfId="2" dataCellStyle="Procent"/>
    <tableColumn id="6" xr3:uid="{D0E27BEC-589A-4429-A0B8-87D1BE0DE694}" name="Fneg"/>
    <tableColumn id="7" xr3:uid="{D69795DA-1550-4171-84D9-22BB5222B328}" name="Fneg/crowns" dataDxfId="1">
      <calculatedColumnFormula>Tabel1[[#This Row],[Fneg]]/Tabel1[[#This Row],[Crowns]]</calculatedColumnFormula>
    </tableColumn>
    <tableColumn id="8" xr3:uid="{4538F00E-99AA-4F84-BAF9-652D767D3362}" name="Fpos/crowns" dataDxfId="0">
      <calculatedColumnFormula>Tabel1[[#This Row],[Fpos]]/Tabel1[[#This Row],[Crowns]]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C05EC-F324-4E65-9322-C3D1567E4029}">
  <dimension ref="A1:H76"/>
  <sheetViews>
    <sheetView tabSelected="1" topLeftCell="A24" workbookViewId="0">
      <selection activeCell="H33" sqref="H33"/>
    </sheetView>
  </sheetViews>
  <sheetFormatPr defaultRowHeight="14.4" x14ac:dyDescent="0.3"/>
  <cols>
    <col min="1" max="1" width="8.21875" bestFit="1" customWidth="1"/>
    <col min="2" max="2" width="7.88671875" bestFit="1" customWidth="1"/>
    <col min="3" max="3" width="9.44140625" bestFit="1" customWidth="1"/>
    <col min="4" max="4" width="6.21875" bestFit="1" customWidth="1"/>
    <col min="5" max="5" width="7.109375" bestFit="1" customWidth="1"/>
    <col min="6" max="6" width="7.21875" bestFit="1" customWidth="1"/>
    <col min="7" max="7" width="14.109375" bestFit="1" customWidth="1"/>
    <col min="8" max="8" width="14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>
        <v>36</v>
      </c>
      <c r="C2">
        <v>9</v>
      </c>
      <c r="D2">
        <v>9</v>
      </c>
      <c r="E2">
        <v>0</v>
      </c>
      <c r="F2">
        <v>0</v>
      </c>
      <c r="G2" s="2">
        <f>Tabel1[[#This Row],[Fneg]]/Tabel1[[#This Row],[Crowns]]</f>
        <v>0</v>
      </c>
      <c r="H2" s="2">
        <f>Tabel1[[#This Row],[Fpos]]/Tabel1[[#This Row],[Crowns]]</f>
        <v>0</v>
      </c>
    </row>
    <row r="3" spans="1:8" x14ac:dyDescent="0.3">
      <c r="A3">
        <v>2</v>
      </c>
      <c r="B3">
        <v>42</v>
      </c>
      <c r="C3">
        <v>12</v>
      </c>
      <c r="D3">
        <v>12</v>
      </c>
      <c r="E3" s="1">
        <v>0</v>
      </c>
      <c r="F3" s="1">
        <v>0</v>
      </c>
      <c r="G3" s="2">
        <f>Tabel1[[#This Row],[Fneg]]/Tabel1[[#This Row],[Crowns]]</f>
        <v>0</v>
      </c>
      <c r="H3" s="2">
        <f>Tabel1[[#This Row],[Fpos]]/Tabel1[[#This Row],[Crowns]]</f>
        <v>0</v>
      </c>
    </row>
    <row r="4" spans="1:8" x14ac:dyDescent="0.3">
      <c r="A4">
        <v>3</v>
      </c>
      <c r="B4">
        <v>52</v>
      </c>
      <c r="C4">
        <v>10</v>
      </c>
      <c r="D4">
        <v>9</v>
      </c>
      <c r="E4">
        <v>0</v>
      </c>
      <c r="F4">
        <v>1</v>
      </c>
      <c r="G4" s="2">
        <f>Tabel1[[#This Row],[Fneg]]/Tabel1[[#This Row],[Crowns]]</f>
        <v>0.1</v>
      </c>
      <c r="H4" s="2">
        <f>Tabel1[[#This Row],[Fpos]]/Tabel1[[#This Row],[Crowns]]</f>
        <v>0</v>
      </c>
    </row>
    <row r="5" spans="1:8" x14ac:dyDescent="0.3">
      <c r="A5">
        <v>4</v>
      </c>
      <c r="B5">
        <v>42</v>
      </c>
      <c r="C5">
        <v>8</v>
      </c>
      <c r="D5">
        <v>6</v>
      </c>
      <c r="E5" s="1">
        <v>0</v>
      </c>
      <c r="F5" s="1">
        <v>2</v>
      </c>
      <c r="G5" s="2">
        <f>Tabel1[[#This Row],[Fneg]]/Tabel1[[#This Row],[Crowns]]</f>
        <v>0.25</v>
      </c>
      <c r="H5" s="2">
        <f>Tabel1[[#This Row],[Fpos]]/Tabel1[[#This Row],[Crowns]]</f>
        <v>0</v>
      </c>
    </row>
    <row r="6" spans="1:8" x14ac:dyDescent="0.3">
      <c r="A6">
        <v>5</v>
      </c>
      <c r="B6">
        <v>36</v>
      </c>
      <c r="C6">
        <v>9</v>
      </c>
      <c r="D6">
        <v>9</v>
      </c>
      <c r="E6" s="1">
        <v>0</v>
      </c>
      <c r="F6" s="1">
        <v>0</v>
      </c>
      <c r="G6" s="2">
        <f>Tabel1[[#This Row],[Fneg]]/Tabel1[[#This Row],[Crowns]]</f>
        <v>0</v>
      </c>
      <c r="H6" s="2">
        <f>Tabel1[[#This Row],[Fpos]]/Tabel1[[#This Row],[Crowns]]</f>
        <v>0</v>
      </c>
    </row>
    <row r="7" spans="1:8" x14ac:dyDescent="0.3">
      <c r="A7">
        <v>6</v>
      </c>
      <c r="B7">
        <v>43</v>
      </c>
      <c r="C7">
        <v>12</v>
      </c>
      <c r="D7">
        <v>11</v>
      </c>
      <c r="E7" s="1">
        <v>0</v>
      </c>
      <c r="F7" s="1">
        <v>1</v>
      </c>
      <c r="G7" s="2">
        <f>Tabel1[[#This Row],[Fneg]]/Tabel1[[#This Row],[Crowns]]</f>
        <v>8.3333333333333329E-2</v>
      </c>
      <c r="H7" s="2">
        <f>Tabel1[[#This Row],[Fpos]]/Tabel1[[#This Row],[Crowns]]</f>
        <v>0</v>
      </c>
    </row>
    <row r="8" spans="1:8" x14ac:dyDescent="0.3">
      <c r="A8">
        <v>7</v>
      </c>
      <c r="B8">
        <f>2+8+3+6+22</f>
        <v>41</v>
      </c>
      <c r="C8">
        <v>9</v>
      </c>
      <c r="D8">
        <v>8</v>
      </c>
      <c r="E8" s="1">
        <v>0</v>
      </c>
      <c r="F8" s="1">
        <v>1</v>
      </c>
      <c r="G8" s="2">
        <f>Tabel1[[#This Row],[Fneg]]/Tabel1[[#This Row],[Crowns]]</f>
        <v>0.1111111111111111</v>
      </c>
      <c r="H8" s="2">
        <f>Tabel1[[#This Row],[Fpos]]/Tabel1[[#This Row],[Crowns]]</f>
        <v>0</v>
      </c>
    </row>
    <row r="9" spans="1:8" x14ac:dyDescent="0.3">
      <c r="A9">
        <v>8</v>
      </c>
      <c r="B9">
        <f>12+4+4+22</f>
        <v>42</v>
      </c>
      <c r="C9">
        <v>8</v>
      </c>
      <c r="D9">
        <v>6</v>
      </c>
      <c r="E9" s="1">
        <v>0</v>
      </c>
      <c r="F9" s="1">
        <v>2</v>
      </c>
      <c r="G9" s="2">
        <f>Tabel1[[#This Row],[Fneg]]/Tabel1[[#This Row],[Crowns]]</f>
        <v>0.25</v>
      </c>
      <c r="H9" s="2">
        <f>Tabel1[[#This Row],[Fpos]]/Tabel1[[#This Row],[Crowns]]</f>
        <v>0</v>
      </c>
    </row>
    <row r="10" spans="1:8" x14ac:dyDescent="0.3">
      <c r="A10">
        <v>9</v>
      </c>
      <c r="B10">
        <f>2+9+6+1+27</f>
        <v>45</v>
      </c>
      <c r="C10">
        <v>11</v>
      </c>
      <c r="D10">
        <v>9</v>
      </c>
      <c r="E10" s="1">
        <v>0</v>
      </c>
      <c r="F10" s="1">
        <v>2</v>
      </c>
      <c r="G10" s="2">
        <f>Tabel1[[#This Row],[Fneg]]/Tabel1[[#This Row],[Crowns]]</f>
        <v>0.18181818181818182</v>
      </c>
      <c r="H10" s="2">
        <f>Tabel1[[#This Row],[Fpos]]/Tabel1[[#This Row],[Crowns]]</f>
        <v>0</v>
      </c>
    </row>
    <row r="11" spans="1:8" x14ac:dyDescent="0.3">
      <c r="A11">
        <v>10</v>
      </c>
      <c r="B11">
        <f>14+1+1+4+6+12</f>
        <v>38</v>
      </c>
      <c r="C11">
        <v>11</v>
      </c>
      <c r="D11">
        <v>10</v>
      </c>
      <c r="E11" s="1">
        <v>0</v>
      </c>
      <c r="F11" s="1">
        <v>1</v>
      </c>
      <c r="G11" s="2">
        <f>Tabel1[[#This Row],[Fneg]]/Tabel1[[#This Row],[Crowns]]</f>
        <v>9.0909090909090912E-2</v>
      </c>
      <c r="H11" s="2">
        <f>Tabel1[[#This Row],[Fpos]]/Tabel1[[#This Row],[Crowns]]</f>
        <v>0</v>
      </c>
    </row>
    <row r="12" spans="1:8" x14ac:dyDescent="0.3">
      <c r="A12">
        <v>11</v>
      </c>
      <c r="B12">
        <f>36+4+6+3</f>
        <v>49</v>
      </c>
      <c r="C12">
        <v>7</v>
      </c>
      <c r="D12">
        <v>7</v>
      </c>
      <c r="E12" s="1">
        <v>0</v>
      </c>
      <c r="F12">
        <v>0</v>
      </c>
      <c r="G12" s="2">
        <f>Tabel1[[#This Row],[Fneg]]/Tabel1[[#This Row],[Crowns]]</f>
        <v>0</v>
      </c>
      <c r="H12" s="2">
        <f>Tabel1[[#This Row],[Fpos]]/Tabel1[[#This Row],[Crowns]]</f>
        <v>0</v>
      </c>
    </row>
    <row r="13" spans="1:8" x14ac:dyDescent="0.3">
      <c r="A13">
        <v>12</v>
      </c>
      <c r="B13">
        <f>10+6+3+3</f>
        <v>22</v>
      </c>
      <c r="C13">
        <v>6</v>
      </c>
      <c r="D13">
        <v>6</v>
      </c>
      <c r="E13" s="1">
        <v>0</v>
      </c>
      <c r="F13">
        <v>0</v>
      </c>
      <c r="G13" s="2">
        <f>Tabel1[[#This Row],[Fneg]]/Tabel1[[#This Row],[Crowns]]</f>
        <v>0</v>
      </c>
      <c r="H13" s="2">
        <f>Tabel1[[#This Row],[Fpos]]/Tabel1[[#This Row],[Crowns]]</f>
        <v>0</v>
      </c>
    </row>
    <row r="14" spans="1:8" x14ac:dyDescent="0.3">
      <c r="A14">
        <v>13</v>
      </c>
      <c r="B14">
        <f>2+9+6+27+1</f>
        <v>45</v>
      </c>
      <c r="C14">
        <v>11</v>
      </c>
      <c r="D14">
        <v>9</v>
      </c>
      <c r="E14" s="1">
        <v>0</v>
      </c>
      <c r="F14">
        <v>2</v>
      </c>
      <c r="G14" s="2">
        <f>Tabel1[[#This Row],[Fneg]]/Tabel1[[#This Row],[Crowns]]</f>
        <v>0.18181818181818182</v>
      </c>
      <c r="H14" s="2">
        <f>Tabel1[[#This Row],[Fpos]]/Tabel1[[#This Row],[Crowns]]</f>
        <v>0</v>
      </c>
    </row>
    <row r="15" spans="1:8" x14ac:dyDescent="0.3">
      <c r="A15">
        <v>14</v>
      </c>
      <c r="B15">
        <f>1+1+14+4+6+12</f>
        <v>38</v>
      </c>
      <c r="C15">
        <v>11</v>
      </c>
      <c r="D15">
        <v>10</v>
      </c>
      <c r="E15" s="1">
        <v>0</v>
      </c>
      <c r="F15">
        <v>1</v>
      </c>
      <c r="G15" s="2">
        <f>Tabel1[[#This Row],[Fneg]]/Tabel1[[#This Row],[Crowns]]</f>
        <v>9.0909090909090912E-2</v>
      </c>
      <c r="H15" s="2">
        <f>Tabel1[[#This Row],[Fpos]]/Tabel1[[#This Row],[Crowns]]</f>
        <v>0</v>
      </c>
    </row>
    <row r="16" spans="1:8" x14ac:dyDescent="0.3">
      <c r="A16">
        <v>15</v>
      </c>
      <c r="B16">
        <f>6+4+3+36</f>
        <v>49</v>
      </c>
      <c r="C16">
        <v>7</v>
      </c>
      <c r="D16">
        <v>6</v>
      </c>
      <c r="E16" s="1">
        <v>0</v>
      </c>
      <c r="F16">
        <v>1</v>
      </c>
      <c r="G16" s="2">
        <f>Tabel1[[#This Row],[Fneg]]/Tabel1[[#This Row],[Crowns]]</f>
        <v>0.14285714285714285</v>
      </c>
      <c r="H16" s="2">
        <f>Tabel1[[#This Row],[Fpos]]/Tabel1[[#This Row],[Crowns]]</f>
        <v>0</v>
      </c>
    </row>
    <row r="17" spans="1:8" x14ac:dyDescent="0.3">
      <c r="A17">
        <v>16</v>
      </c>
      <c r="B17">
        <f>3+3+6+10</f>
        <v>22</v>
      </c>
      <c r="C17">
        <v>6</v>
      </c>
      <c r="D17">
        <v>6</v>
      </c>
      <c r="E17" s="1">
        <v>0</v>
      </c>
      <c r="F17">
        <v>0</v>
      </c>
      <c r="G17" s="2">
        <f>Tabel1[[#This Row],[Fneg]]/Tabel1[[#This Row],[Crowns]]</f>
        <v>0</v>
      </c>
      <c r="H17" s="2">
        <f>Tabel1[[#This Row],[Fpos]]/Tabel1[[#This Row],[Crowns]]</f>
        <v>0</v>
      </c>
    </row>
    <row r="18" spans="1:8" x14ac:dyDescent="0.3">
      <c r="A18">
        <v>17</v>
      </c>
      <c r="B18">
        <f>30+12+5+4+4</f>
        <v>55</v>
      </c>
      <c r="C18">
        <v>10</v>
      </c>
      <c r="D18">
        <v>10</v>
      </c>
      <c r="E18" s="1">
        <v>0</v>
      </c>
      <c r="F18">
        <v>0</v>
      </c>
      <c r="G18" s="2">
        <f>Tabel1[[#This Row],[Fneg]]/Tabel1[[#This Row],[Crowns]]</f>
        <v>0</v>
      </c>
      <c r="H18" s="2">
        <f>Tabel1[[#This Row],[Fpos]]/Tabel1[[#This Row],[Crowns]]</f>
        <v>0</v>
      </c>
    </row>
    <row r="19" spans="1:8" x14ac:dyDescent="0.3">
      <c r="A19">
        <v>18</v>
      </c>
      <c r="B19">
        <f>48+12</f>
        <v>60</v>
      </c>
      <c r="C19">
        <v>6</v>
      </c>
      <c r="D19">
        <v>4</v>
      </c>
      <c r="E19" s="1">
        <v>1</v>
      </c>
      <c r="F19">
        <v>2</v>
      </c>
      <c r="G19" s="2">
        <f>Tabel1[[#This Row],[Fneg]]/Tabel1[[#This Row],[Crowns]]</f>
        <v>0.33333333333333331</v>
      </c>
      <c r="H19" s="2">
        <f>Tabel1[[#This Row],[Fpos]]/Tabel1[[#This Row],[Crowns]]</f>
        <v>0.16666666666666666</v>
      </c>
    </row>
    <row r="20" spans="1:8" x14ac:dyDescent="0.3">
      <c r="A20">
        <v>19</v>
      </c>
      <c r="B20">
        <f>6+2+5+2+21</f>
        <v>36</v>
      </c>
      <c r="C20">
        <v>11</v>
      </c>
      <c r="D20">
        <v>9</v>
      </c>
      <c r="E20" s="1">
        <v>0</v>
      </c>
      <c r="F20">
        <v>2</v>
      </c>
      <c r="G20" s="2">
        <f>Tabel1[[#This Row],[Fneg]]/Tabel1[[#This Row],[Crowns]]</f>
        <v>0.18181818181818182</v>
      </c>
      <c r="H20" s="2">
        <f>Tabel1[[#This Row],[Fpos]]/Tabel1[[#This Row],[Crowns]]</f>
        <v>0</v>
      </c>
    </row>
    <row r="21" spans="1:8" x14ac:dyDescent="0.3">
      <c r="A21">
        <v>20</v>
      </c>
      <c r="B21">
        <f>32+9+2+4+5</f>
        <v>52</v>
      </c>
      <c r="C21">
        <v>11</v>
      </c>
      <c r="D21">
        <v>10</v>
      </c>
      <c r="E21" s="1">
        <v>0</v>
      </c>
      <c r="F21">
        <v>1</v>
      </c>
      <c r="G21" s="2">
        <f>Tabel1[[#This Row],[Fneg]]/Tabel1[[#This Row],[Crowns]]</f>
        <v>9.0909090909090912E-2</v>
      </c>
      <c r="H21" s="2">
        <f>Tabel1[[#This Row],[Fpos]]/Tabel1[[#This Row],[Crowns]]</f>
        <v>0</v>
      </c>
    </row>
    <row r="22" spans="1:8" x14ac:dyDescent="0.3">
      <c r="A22">
        <v>21</v>
      </c>
      <c r="B22">
        <f>12+15+5+4+4</f>
        <v>40</v>
      </c>
      <c r="C22">
        <v>10</v>
      </c>
      <c r="D22">
        <v>10</v>
      </c>
      <c r="E22" s="1">
        <v>0</v>
      </c>
      <c r="F22">
        <v>0</v>
      </c>
      <c r="G22" s="2">
        <f>Tabel1[[#This Row],[Fneg]]/Tabel1[[#This Row],[Crowns]]</f>
        <v>0</v>
      </c>
      <c r="H22" s="2">
        <f>Tabel1[[#This Row],[Fpos]]/Tabel1[[#This Row],[Crowns]]</f>
        <v>0</v>
      </c>
    </row>
    <row r="23" spans="1:8" x14ac:dyDescent="0.3">
      <c r="A23">
        <v>22</v>
      </c>
      <c r="B23">
        <f>12+48</f>
        <v>60</v>
      </c>
      <c r="C23">
        <v>6</v>
      </c>
      <c r="D23">
        <v>5</v>
      </c>
      <c r="E23" s="1">
        <v>0</v>
      </c>
      <c r="F23">
        <v>1</v>
      </c>
      <c r="G23" s="2">
        <f>Tabel1[[#This Row],[Fneg]]/Tabel1[[#This Row],[Crowns]]</f>
        <v>0.16666666666666666</v>
      </c>
      <c r="H23" s="2">
        <f>Tabel1[[#This Row],[Fpos]]/Tabel1[[#This Row],[Crowns]]</f>
        <v>0</v>
      </c>
    </row>
    <row r="24" spans="1:8" x14ac:dyDescent="0.3">
      <c r="A24">
        <v>23</v>
      </c>
      <c r="B24">
        <f>6+2+5+2+21</f>
        <v>36</v>
      </c>
      <c r="C24">
        <v>11</v>
      </c>
      <c r="D24">
        <v>10</v>
      </c>
      <c r="E24" s="1">
        <v>0</v>
      </c>
      <c r="F24">
        <v>1</v>
      </c>
      <c r="G24" s="2">
        <f>Tabel1[[#This Row],[Fneg]]/Tabel1[[#This Row],[Crowns]]</f>
        <v>9.0909090909090912E-2</v>
      </c>
      <c r="H24" s="2">
        <f>Tabel1[[#This Row],[Fpos]]/Tabel1[[#This Row],[Crowns]]</f>
        <v>0</v>
      </c>
    </row>
    <row r="25" spans="1:8" x14ac:dyDescent="0.3">
      <c r="A25">
        <v>24</v>
      </c>
      <c r="B25">
        <f>32+2+4+9+5</f>
        <v>52</v>
      </c>
      <c r="C25">
        <v>11</v>
      </c>
      <c r="D25">
        <v>10</v>
      </c>
      <c r="E25" s="1">
        <v>0</v>
      </c>
      <c r="F25">
        <v>1</v>
      </c>
      <c r="G25" s="2">
        <f>Tabel1[[#This Row],[Fneg]]/Tabel1[[#This Row],[Crowns]]</f>
        <v>9.0909090909090912E-2</v>
      </c>
      <c r="H25" s="2">
        <f>Tabel1[[#This Row],[Fpos]]/Tabel1[[#This Row],[Crowns]]</f>
        <v>0</v>
      </c>
    </row>
    <row r="26" spans="1:8" x14ac:dyDescent="0.3">
      <c r="A26">
        <v>25</v>
      </c>
      <c r="B26">
        <f>2+10+12+10+10</f>
        <v>44</v>
      </c>
      <c r="C26">
        <v>11</v>
      </c>
      <c r="D26">
        <v>9</v>
      </c>
      <c r="E26" s="1">
        <v>0</v>
      </c>
      <c r="F26">
        <v>2</v>
      </c>
      <c r="G26" s="2">
        <f>Tabel1[[#This Row],[Fneg]]/Tabel1[[#This Row],[Crowns]]</f>
        <v>0.18181818181818182</v>
      </c>
      <c r="H26" s="2">
        <f>Tabel1[[#This Row],[Fpos]]/Tabel1[[#This Row],[Crowns]]</f>
        <v>0</v>
      </c>
    </row>
    <row r="27" spans="1:8" x14ac:dyDescent="0.3">
      <c r="A27">
        <v>26</v>
      </c>
      <c r="B27">
        <f>27+1+20</f>
        <v>48</v>
      </c>
      <c r="C27">
        <v>6</v>
      </c>
      <c r="D27">
        <v>6</v>
      </c>
      <c r="E27" s="1">
        <v>0</v>
      </c>
      <c r="F27">
        <v>0</v>
      </c>
      <c r="G27" s="2">
        <f>Tabel1[[#This Row],[Fneg]]/Tabel1[[#This Row],[Crowns]]</f>
        <v>0</v>
      </c>
      <c r="H27" s="2">
        <f>Tabel1[[#This Row],[Fpos]]/Tabel1[[#This Row],[Crowns]]</f>
        <v>0</v>
      </c>
    </row>
    <row r="28" spans="1:8" x14ac:dyDescent="0.3">
      <c r="A28">
        <v>27</v>
      </c>
      <c r="B28">
        <f>12+7+48</f>
        <v>67</v>
      </c>
      <c r="C28">
        <v>9</v>
      </c>
      <c r="D28">
        <v>9</v>
      </c>
      <c r="E28" s="1">
        <v>0</v>
      </c>
      <c r="F28">
        <v>0</v>
      </c>
      <c r="G28" s="2">
        <f>Tabel1[[#This Row],[Fneg]]/Tabel1[[#This Row],[Crowns]]</f>
        <v>0</v>
      </c>
      <c r="H28" s="2">
        <f>Tabel1[[#This Row],[Fpos]]/Tabel1[[#This Row],[Crowns]]</f>
        <v>0</v>
      </c>
    </row>
    <row r="29" spans="1:8" x14ac:dyDescent="0.3">
      <c r="A29">
        <v>28</v>
      </c>
      <c r="B29">
        <f>10+2+48+5</f>
        <v>65</v>
      </c>
      <c r="C29">
        <v>13</v>
      </c>
      <c r="D29">
        <v>11</v>
      </c>
      <c r="E29" s="1">
        <v>0</v>
      </c>
      <c r="F29">
        <v>2</v>
      </c>
      <c r="G29" s="2">
        <f>Tabel1[[#This Row],[Fneg]]/Tabel1[[#This Row],[Crowns]]</f>
        <v>0.15384615384615385</v>
      </c>
      <c r="H29" s="2">
        <f>Tabel1[[#This Row],[Fpos]]/Tabel1[[#This Row],[Crowns]]</f>
        <v>0</v>
      </c>
    </row>
    <row r="30" spans="1:8" x14ac:dyDescent="0.3">
      <c r="A30">
        <v>29</v>
      </c>
      <c r="B30">
        <f>10+10+10+2+12</f>
        <v>44</v>
      </c>
      <c r="C30">
        <v>11</v>
      </c>
      <c r="D30">
        <v>9</v>
      </c>
      <c r="E30" s="1">
        <v>0</v>
      </c>
      <c r="F30">
        <v>2</v>
      </c>
      <c r="G30" s="2">
        <f>Tabel1[[#This Row],[Fneg]]/Tabel1[[#This Row],[Crowns]]</f>
        <v>0.18181818181818182</v>
      </c>
      <c r="H30" s="2">
        <f>Tabel1[[#This Row],[Fpos]]/Tabel1[[#This Row],[Crowns]]</f>
        <v>0</v>
      </c>
    </row>
    <row r="31" spans="1:8" x14ac:dyDescent="0.3">
      <c r="A31">
        <v>30</v>
      </c>
      <c r="B31">
        <f>20+1+27</f>
        <v>48</v>
      </c>
      <c r="C31">
        <v>6</v>
      </c>
      <c r="D31">
        <v>6</v>
      </c>
      <c r="E31" s="1">
        <v>0</v>
      </c>
      <c r="F31">
        <v>0</v>
      </c>
      <c r="G31" s="2">
        <f>Tabel1[[#This Row],[Fneg]]/Tabel1[[#This Row],[Crowns]]</f>
        <v>0</v>
      </c>
      <c r="H31" s="2">
        <f>Tabel1[[#This Row],[Fpos]]/Tabel1[[#This Row],[Crowns]]</f>
        <v>0</v>
      </c>
    </row>
    <row r="32" spans="1:8" x14ac:dyDescent="0.3">
      <c r="A32">
        <v>31</v>
      </c>
      <c r="B32">
        <f>48+7+12</f>
        <v>67</v>
      </c>
      <c r="C32">
        <v>9</v>
      </c>
      <c r="E32" s="1"/>
      <c r="G32" s="4">
        <f>AVERAGE(G2:G21)</f>
        <v>0.10444083694083692</v>
      </c>
      <c r="H32" s="3">
        <f>SUBTOTAL(101,H2:H21)</f>
        <v>8.3333333333333332E-3</v>
      </c>
    </row>
    <row r="33" spans="1:5" x14ac:dyDescent="0.3">
      <c r="A33">
        <v>32</v>
      </c>
      <c r="B33">
        <f>B29</f>
        <v>65</v>
      </c>
      <c r="C33">
        <v>13</v>
      </c>
      <c r="E33" s="1"/>
    </row>
    <row r="34" spans="1:5" x14ac:dyDescent="0.3">
      <c r="A34">
        <v>33</v>
      </c>
      <c r="B34">
        <f>6+2+4+9</f>
        <v>21</v>
      </c>
      <c r="C34">
        <v>8</v>
      </c>
      <c r="E34" s="1"/>
    </row>
    <row r="35" spans="1:5" x14ac:dyDescent="0.3">
      <c r="A35">
        <v>34</v>
      </c>
      <c r="B35">
        <f>20+2+8+1+1+4</f>
        <v>36</v>
      </c>
      <c r="C35">
        <v>10</v>
      </c>
      <c r="E35" s="1"/>
    </row>
    <row r="36" spans="1:5" x14ac:dyDescent="0.3">
      <c r="A36">
        <v>35</v>
      </c>
      <c r="B36">
        <f>2+5+5+6+28</f>
        <v>46</v>
      </c>
      <c r="C36">
        <v>11</v>
      </c>
      <c r="E36" s="1"/>
    </row>
    <row r="37" spans="1:5" x14ac:dyDescent="0.3">
      <c r="A37">
        <v>36</v>
      </c>
      <c r="B37">
        <f>8+1+32+10</f>
        <v>51</v>
      </c>
      <c r="C37">
        <v>9</v>
      </c>
      <c r="E37" s="1"/>
    </row>
    <row r="38" spans="1:5" x14ac:dyDescent="0.3">
      <c r="A38">
        <v>37</v>
      </c>
      <c r="B38">
        <f>6+2+4+9</f>
        <v>21</v>
      </c>
      <c r="C38">
        <v>8</v>
      </c>
      <c r="E38" s="1"/>
    </row>
    <row r="39" spans="1:5" x14ac:dyDescent="0.3">
      <c r="A39">
        <v>38</v>
      </c>
      <c r="B39">
        <f>20+2+4+1+1+8</f>
        <v>36</v>
      </c>
      <c r="C39">
        <v>10</v>
      </c>
      <c r="E39" s="1"/>
    </row>
    <row r="40" spans="1:5" x14ac:dyDescent="0.3">
      <c r="A40">
        <v>39</v>
      </c>
      <c r="B40">
        <f>6+5+2+5+28</f>
        <v>46</v>
      </c>
      <c r="C40">
        <v>11</v>
      </c>
      <c r="E40" s="1"/>
    </row>
    <row r="41" spans="1:5" x14ac:dyDescent="0.3">
      <c r="A41">
        <v>40</v>
      </c>
      <c r="B41">
        <f>8+1+10+32</f>
        <v>51</v>
      </c>
      <c r="C41">
        <v>9</v>
      </c>
      <c r="E41" s="1"/>
    </row>
    <row r="42" spans="1:5" x14ac:dyDescent="0.3">
      <c r="A42">
        <v>41</v>
      </c>
      <c r="B42">
        <f>3+4+10+2+14</f>
        <v>33</v>
      </c>
      <c r="C42">
        <v>11</v>
      </c>
      <c r="E42" s="1"/>
    </row>
    <row r="43" spans="1:5" x14ac:dyDescent="0.3">
      <c r="A43">
        <v>42</v>
      </c>
      <c r="B43">
        <f>8+6+2+27</f>
        <v>43</v>
      </c>
      <c r="C43">
        <v>8</v>
      </c>
      <c r="E43" s="1"/>
    </row>
    <row r="44" spans="1:5" x14ac:dyDescent="0.3">
      <c r="A44">
        <v>43</v>
      </c>
      <c r="B44">
        <f>3+2+44+2+15</f>
        <v>66</v>
      </c>
      <c r="C44">
        <v>11</v>
      </c>
      <c r="E44" s="1"/>
    </row>
    <row r="45" spans="1:5" x14ac:dyDescent="0.3">
      <c r="A45">
        <v>44</v>
      </c>
      <c r="B45">
        <f>4+3+10+2+14</f>
        <v>33</v>
      </c>
      <c r="C45">
        <v>11</v>
      </c>
      <c r="E45" s="1"/>
    </row>
    <row r="46" spans="1:5" x14ac:dyDescent="0.3">
      <c r="A46">
        <v>45</v>
      </c>
      <c r="B46">
        <f>8+12+2+2+4</f>
        <v>28</v>
      </c>
      <c r="C46">
        <v>9</v>
      </c>
      <c r="E46" s="1"/>
    </row>
    <row r="47" spans="1:5" x14ac:dyDescent="0.3">
      <c r="A47">
        <v>46</v>
      </c>
      <c r="B47">
        <f>8+6+2+27</f>
        <v>43</v>
      </c>
      <c r="C47">
        <v>8</v>
      </c>
      <c r="E47" s="1"/>
    </row>
    <row r="48" spans="1:5" x14ac:dyDescent="0.3">
      <c r="A48">
        <v>47</v>
      </c>
      <c r="B48">
        <f>3+2+44+2+15</f>
        <v>66</v>
      </c>
      <c r="C48">
        <v>11</v>
      </c>
      <c r="E48" s="1"/>
    </row>
    <row r="49" spans="1:5" x14ac:dyDescent="0.3">
      <c r="A49">
        <v>48</v>
      </c>
      <c r="B49">
        <f>2+8+6+6+20</f>
        <v>42</v>
      </c>
      <c r="C49">
        <v>10</v>
      </c>
      <c r="E49" s="1"/>
    </row>
    <row r="50" spans="1:5" x14ac:dyDescent="0.3">
      <c r="A50">
        <v>49</v>
      </c>
      <c r="B50">
        <f>2+3+10+4+6+1</f>
        <v>26</v>
      </c>
      <c r="C50">
        <v>10</v>
      </c>
      <c r="E50" s="1"/>
    </row>
    <row r="51" spans="1:5" x14ac:dyDescent="0.3">
      <c r="A51">
        <v>50</v>
      </c>
      <c r="B51">
        <f>4+6+14+10</f>
        <v>34</v>
      </c>
      <c r="C51">
        <v>7</v>
      </c>
      <c r="E51" s="1"/>
    </row>
    <row r="52" spans="1:5" x14ac:dyDescent="0.3">
      <c r="A52">
        <v>51</v>
      </c>
      <c r="B52">
        <f>2+4+2+5+4+2+18</f>
        <v>37</v>
      </c>
      <c r="E52" s="1"/>
    </row>
    <row r="53" spans="1:5" x14ac:dyDescent="0.3">
      <c r="A53">
        <v>52</v>
      </c>
      <c r="B53">
        <f>8+2+6+6+20</f>
        <v>42</v>
      </c>
      <c r="E53" s="1"/>
    </row>
    <row r="54" spans="1:5" x14ac:dyDescent="0.3">
      <c r="A54">
        <v>53</v>
      </c>
      <c r="B54">
        <f>10+4+6+1+2</f>
        <v>23</v>
      </c>
      <c r="E54" s="1"/>
    </row>
    <row r="55" spans="1:5" x14ac:dyDescent="0.3">
      <c r="A55">
        <v>54</v>
      </c>
      <c r="B55">
        <f>14+6+4+10</f>
        <v>34</v>
      </c>
      <c r="E55" s="1"/>
    </row>
    <row r="56" spans="1:5" x14ac:dyDescent="0.3">
      <c r="A56">
        <v>55</v>
      </c>
      <c r="B56">
        <f>2+4+2+18+4+2+5</f>
        <v>37</v>
      </c>
      <c r="E56" s="1"/>
    </row>
    <row r="57" spans="1:5" x14ac:dyDescent="0.3">
      <c r="A57">
        <v>56</v>
      </c>
      <c r="B57">
        <f>2+10+2+6+24</f>
        <v>44</v>
      </c>
      <c r="E57" s="1"/>
    </row>
    <row r="58" spans="1:5" x14ac:dyDescent="0.3">
      <c r="A58">
        <v>57</v>
      </c>
      <c r="B58">
        <f>2+6+8+48</f>
        <v>64</v>
      </c>
      <c r="E58" s="1"/>
    </row>
    <row r="59" spans="1:5" x14ac:dyDescent="0.3">
      <c r="A59">
        <v>58</v>
      </c>
      <c r="B59">
        <f>2+9+4+12+9</f>
        <v>36</v>
      </c>
      <c r="E59" s="1"/>
    </row>
    <row r="60" spans="1:5" x14ac:dyDescent="0.3">
      <c r="A60">
        <v>59</v>
      </c>
      <c r="B60">
        <f>3+8+1+16+10</f>
        <v>38</v>
      </c>
      <c r="E60" s="1"/>
    </row>
    <row r="61" spans="1:5" x14ac:dyDescent="0.3">
      <c r="A61">
        <v>60</v>
      </c>
      <c r="B61">
        <f>2+10+2+24+6</f>
        <v>44</v>
      </c>
      <c r="E61" s="1"/>
    </row>
    <row r="62" spans="1:5" x14ac:dyDescent="0.3">
      <c r="A62">
        <v>61</v>
      </c>
      <c r="B62">
        <f>48+2+6+8</f>
        <v>64</v>
      </c>
      <c r="E62" s="1"/>
    </row>
    <row r="63" spans="1:5" x14ac:dyDescent="0.3">
      <c r="A63">
        <v>62</v>
      </c>
      <c r="B63">
        <f>2+9+9+4+12</f>
        <v>36</v>
      </c>
      <c r="E63" s="1"/>
    </row>
    <row r="64" spans="1:5" x14ac:dyDescent="0.3">
      <c r="A64">
        <v>63</v>
      </c>
      <c r="B64">
        <f>10+8+16+1+3</f>
        <v>38</v>
      </c>
      <c r="E64" s="1"/>
    </row>
    <row r="65" spans="1:5" x14ac:dyDescent="0.3">
      <c r="A65">
        <v>64</v>
      </c>
      <c r="B65">
        <f>(14*4)+10</f>
        <v>66</v>
      </c>
      <c r="E65" s="1"/>
    </row>
    <row r="66" spans="1:5" x14ac:dyDescent="0.3">
      <c r="A66">
        <v>65</v>
      </c>
      <c r="B66">
        <f>2+(12*6)+6</f>
        <v>80</v>
      </c>
      <c r="E66" s="1"/>
    </row>
    <row r="67" spans="1:5" x14ac:dyDescent="0.3">
      <c r="A67">
        <v>66</v>
      </c>
      <c r="B67">
        <f>10+54+(6*10)</f>
        <v>124</v>
      </c>
      <c r="E67" s="1"/>
    </row>
    <row r="68" spans="1:5" x14ac:dyDescent="0.3">
      <c r="A68">
        <v>67</v>
      </c>
      <c r="B68">
        <f>(15*6)+6+3</f>
        <v>99</v>
      </c>
      <c r="E68" s="1"/>
    </row>
    <row r="69" spans="1:5" x14ac:dyDescent="0.3">
      <c r="A69">
        <v>68</v>
      </c>
      <c r="B69">
        <f>10+(14*4)</f>
        <v>66</v>
      </c>
      <c r="E69" s="1"/>
    </row>
    <row r="70" spans="1:5" x14ac:dyDescent="0.3">
      <c r="A70">
        <v>69</v>
      </c>
      <c r="B70">
        <f>B67</f>
        <v>124</v>
      </c>
      <c r="E70" s="1"/>
    </row>
    <row r="71" spans="1:5" x14ac:dyDescent="0.3">
      <c r="A71">
        <v>70</v>
      </c>
      <c r="B71">
        <f>B68</f>
        <v>99</v>
      </c>
      <c r="E71" s="1"/>
    </row>
    <row r="72" spans="1:5" x14ac:dyDescent="0.3">
      <c r="A72">
        <v>71</v>
      </c>
      <c r="B72">
        <f>(14*4)+10</f>
        <v>66</v>
      </c>
      <c r="E72" s="1"/>
    </row>
    <row r="73" spans="1:5" x14ac:dyDescent="0.3">
      <c r="A73">
        <v>72</v>
      </c>
      <c r="B73">
        <f>2+6+(12*6)</f>
        <v>80</v>
      </c>
      <c r="E73" s="1"/>
    </row>
    <row r="74" spans="1:5" x14ac:dyDescent="0.3">
      <c r="A74">
        <v>73</v>
      </c>
      <c r="B74">
        <f>10+(9*6)+(6*10)</f>
        <v>124</v>
      </c>
      <c r="E74" s="1"/>
    </row>
    <row r="75" spans="1:5" x14ac:dyDescent="0.3">
      <c r="A75">
        <v>74</v>
      </c>
      <c r="B75">
        <f>B71</f>
        <v>99</v>
      </c>
      <c r="E75" s="1"/>
    </row>
    <row r="76" spans="1:5" x14ac:dyDescent="0.3">
      <c r="E76" s="1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Juhl Jensen</dc:creator>
  <cp:lastModifiedBy>Victor Juhl Jensen</cp:lastModifiedBy>
  <dcterms:created xsi:type="dcterms:W3CDTF">2022-10-13T07:22:26Z</dcterms:created>
  <dcterms:modified xsi:type="dcterms:W3CDTF">2022-11-22T16:19:10Z</dcterms:modified>
</cp:coreProperties>
</file>