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filterPrivacy="1"/>
  <xr:revisionPtr revIDLastSave="0" documentId="8_{19CEFCF1-0C29-47CC-AB0C-CDD57F9BBFDB}" xr6:coauthVersionLast="47" xr6:coauthVersionMax="47" xr10:uidLastSave="{00000000-0000-0000-0000-000000000000}"/>
  <bookViews>
    <workbookView xWindow="-8400" yWindow="-16320" windowWidth="29040" windowHeight="15840" activeTab="1"/>
  </bookViews>
  <sheets>
    <sheet name="Legend" sheetId="48" r:id="rId1"/>
    <sheet name="ELAS" sheetId="42" r:id="rId2"/>
    <sheet name="produits-secteurs V2-V3" sheetId="44" r:id="rId3"/>
    <sheet name="Panel of elasticites" sheetId="43" r:id="rId4"/>
    <sheet name="ELAS_L1_KLEM" sheetId="45" r:id="rId5"/>
  </sheets>
  <externalReferences>
    <externalReference r:id="rId6"/>
    <externalReference r:id="rId7"/>
  </externalReferences>
  <definedNames>
    <definedName name="df" localSheetId="3" hidden="1">#REF!</definedName>
    <definedName name="df" hidden="1">#REF!</definedName>
    <definedName name="formatResults">[1]ResultsEXR10!$A$50</definedName>
    <definedName name="solver_eng" hidden="1">1</definedName>
    <definedName name="solver_lhs3" localSheetId="4" hidden="1">#REF!</definedName>
    <definedName name="solver_lhs3" localSheetId="0" hidden="1">#REF!</definedName>
    <definedName name="solver_lhs3" localSheetId="3" hidden="1">#REF!</definedName>
    <definedName name="solver_lhs3" hidden="1">#REF!</definedName>
    <definedName name="solver_lhs3_old" localSheetId="3" hidden="1">#REF!</definedName>
    <definedName name="solver_lhs3_old" hidden="1">#REF!</definedName>
    <definedName name="solver_lhs4" localSheetId="4" hidden="1">#REF!</definedName>
    <definedName name="solver_lhs4" localSheetId="0" hidden="1">#REF!</definedName>
    <definedName name="solver_lhs4" localSheetId="3" hidden="1">#REF!</definedName>
    <definedName name="solver_lhs4" hidden="1">#REF!</definedName>
    <definedName name="solver_lhs4_old" localSheetId="3" hidden="1">#REF!</definedName>
    <definedName name="solver_lhs4_old" hidden="1">#REF!</definedName>
    <definedName name="solver_lhs5" localSheetId="4" hidden="1">#REF!</definedName>
    <definedName name="solver_lhs5" localSheetId="0" hidden="1">#REF!</definedName>
    <definedName name="solver_lhs5" localSheetId="3" hidden="1">#REF!</definedName>
    <definedName name="solver_lhs5" hidden="1">#REF!</definedName>
    <definedName name="solver_lhs5_old" localSheetId="3" hidden="1">#REF!</definedName>
    <definedName name="solver_lhs5_old" hidden="1">#REF!</definedName>
    <definedName name="solver_lhs6" localSheetId="4" hidden="1">#REF!</definedName>
    <definedName name="solver_lhs6" localSheetId="0" hidden="1">#REF!</definedName>
    <definedName name="solver_lhs6" localSheetId="3" hidden="1">#REF!</definedName>
    <definedName name="solver_lhs6" hidden="1">#REF!</definedName>
    <definedName name="solver_lhs6_old" localSheetId="3" hidden="1">#REF!</definedName>
    <definedName name="solver_lhs6_old" hidden="1">#REF!</definedName>
    <definedName name="solver_mip" hidden="1">2147483647</definedName>
    <definedName name="solver_mni" hidden="1">30</definedName>
    <definedName name="solver_mrt" hidden="1">0.075</definedName>
    <definedName name="solver_msl" hidden="1">2</definedName>
    <definedName name="solver_nod" hidden="1">2147483647</definedName>
    <definedName name="solver_rbv" hidden="1">1</definedName>
    <definedName name="solver_rel3" hidden="1">2</definedName>
    <definedName name="solver_rel4" hidden="1">2</definedName>
    <definedName name="solver_rel5" hidden="1">3</definedName>
    <definedName name="solver_rel6" hidden="1">2</definedName>
    <definedName name="solver_rhs3" hidden="1">0</definedName>
    <definedName name="solver_rhs4" hidden="1">0</definedName>
    <definedName name="solver_rhs5" localSheetId="4" hidden="1">#REF!</definedName>
    <definedName name="solver_rhs5" localSheetId="0" hidden="1">#REF!</definedName>
    <definedName name="solver_rhs5" localSheetId="3" hidden="1">#REF!</definedName>
    <definedName name="solver_rhs5" hidden="1">#REF!</definedName>
    <definedName name="solver_rhs5_old" localSheetId="3" hidden="1">#REF!</definedName>
    <definedName name="solver_rhs5_old" hidden="1">#REF!</definedName>
    <definedName name="solver_rhs6" localSheetId="4" hidden="1">#REF!</definedName>
    <definedName name="solver_rhs6" localSheetId="0" hidden="1">#REF!</definedName>
    <definedName name="solver_rhs6" localSheetId="3" hidden="1">#REF!</definedName>
    <definedName name="solver_rhs6" hidden="1">#REF!</definedName>
    <definedName name="solver_rhs6_old" localSheetId="3" hidden="1">#REF!</definedName>
    <definedName name="solver_rhs6_old" hidden="1">#REF!</definedName>
    <definedName name="Solver_rhs9" localSheetId="3" hidden="1">#REF!</definedName>
    <definedName name="Solver_rhs9" hidden="1">#REF!</definedName>
    <definedName name="solver_rlx" hidden="1">2</definedName>
    <definedName name="solver_rsd" hidden="1">0</definedName>
    <definedName name="solver_ssz" hidden="1">100</definedName>
    <definedName name="solver_ver" hidden="1">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43" l="1"/>
  <c r="F25" i="43"/>
  <c r="F25" i="42"/>
  <c r="E24" i="43"/>
  <c r="E24" i="42"/>
  <c r="C24" i="43"/>
  <c r="C24" i="42"/>
  <c r="G22" i="43"/>
  <c r="G22" i="42"/>
  <c r="E22" i="43"/>
  <c r="E22" i="42"/>
  <c r="D21" i="43"/>
  <c r="G20" i="43"/>
  <c r="G20" i="42"/>
  <c r="F19" i="43"/>
  <c r="D19" i="43"/>
  <c r="D19" i="42"/>
  <c r="E18" i="43"/>
  <c r="C18" i="43"/>
  <c r="C18" i="42"/>
  <c r="F17" i="43"/>
  <c r="F17" i="42"/>
  <c r="E17" i="43"/>
  <c r="E16" i="43"/>
  <c r="E16" i="42"/>
  <c r="C16" i="43"/>
  <c r="C16" i="42"/>
  <c r="E15" i="43"/>
  <c r="G14" i="43"/>
  <c r="E14" i="43"/>
  <c r="E14" i="42"/>
  <c r="D13" i="43"/>
  <c r="D13" i="42"/>
  <c r="G12" i="43"/>
  <c r="F11" i="43"/>
  <c r="F9" i="43"/>
  <c r="F9" i="42"/>
  <c r="E8" i="43"/>
  <c r="C8" i="43"/>
  <c r="G6" i="43"/>
  <c r="E6" i="43"/>
  <c r="D5" i="43"/>
  <c r="D5" i="42"/>
  <c r="E3" i="43"/>
  <c r="E4" i="43"/>
  <c r="E4" i="42"/>
  <c r="B21" i="43"/>
  <c r="B18" i="43"/>
  <c r="B13" i="43"/>
  <c r="B5" i="43"/>
  <c r="B5" i="42"/>
  <c r="AI41" i="45"/>
  <c r="AH41" i="45"/>
  <c r="AG41" i="45"/>
  <c r="AF41" i="45"/>
  <c r="AJ40" i="45"/>
  <c r="AC40" i="45"/>
  <c r="W40" i="45"/>
  <c r="T40" i="45"/>
  <c r="AB40" i="45"/>
  <c r="X40" i="45"/>
  <c r="Y40" i="45"/>
  <c r="V40" i="45"/>
  <c r="M40" i="45"/>
  <c r="D40" i="45"/>
  <c r="H40" i="45"/>
  <c r="G40" i="45"/>
  <c r="F40" i="45"/>
  <c r="E40" i="45"/>
  <c r="C40" i="45"/>
  <c r="B40" i="45"/>
  <c r="AJ39" i="45"/>
  <c r="AC39" i="45"/>
  <c r="W39" i="45"/>
  <c r="T39" i="45"/>
  <c r="AB39" i="45"/>
  <c r="X39" i="45"/>
  <c r="Y39" i="45"/>
  <c r="V39" i="45"/>
  <c r="M39" i="45"/>
  <c r="H39" i="45"/>
  <c r="G39" i="45"/>
  <c r="F39" i="45"/>
  <c r="E39" i="45"/>
  <c r="D39" i="45"/>
  <c r="C39" i="45"/>
  <c r="B39" i="45"/>
  <c r="AJ38" i="45"/>
  <c r="AC38" i="45"/>
  <c r="AB38" i="45"/>
  <c r="U38" i="45"/>
  <c r="X38" i="45"/>
  <c r="Y38" i="45"/>
  <c r="V38" i="45"/>
  <c r="W38" i="45"/>
  <c r="T38" i="45"/>
  <c r="M38" i="45"/>
  <c r="H38" i="45"/>
  <c r="G38" i="45"/>
  <c r="F38" i="45"/>
  <c r="E38" i="45"/>
  <c r="D38" i="45"/>
  <c r="C38" i="45"/>
  <c r="B38" i="45"/>
  <c r="AJ37" i="45"/>
  <c r="AC37" i="45"/>
  <c r="AB37" i="45"/>
  <c r="U37" i="45"/>
  <c r="X37" i="45"/>
  <c r="Y37" i="45"/>
  <c r="V37" i="45"/>
  <c r="W37" i="45"/>
  <c r="T37" i="45"/>
  <c r="M37" i="45"/>
  <c r="D37" i="45"/>
  <c r="D25" i="43"/>
  <c r="D25" i="42"/>
  <c r="H37" i="45"/>
  <c r="G37" i="45"/>
  <c r="G25" i="43"/>
  <c r="G25" i="42"/>
  <c r="F37" i="45"/>
  <c r="E37" i="45"/>
  <c r="E25" i="43"/>
  <c r="E25" i="42"/>
  <c r="C37" i="45"/>
  <c r="C25" i="43"/>
  <c r="C25" i="42"/>
  <c r="B37" i="45"/>
  <c r="B25" i="43"/>
  <c r="B25" i="42"/>
  <c r="AJ36" i="45"/>
  <c r="AC36" i="45"/>
  <c r="W36" i="45"/>
  <c r="T36" i="45"/>
  <c r="AB36" i="45"/>
  <c r="U36" i="45"/>
  <c r="X36" i="45"/>
  <c r="Y36" i="45"/>
  <c r="V36" i="45"/>
  <c r="M36" i="45"/>
  <c r="D36" i="45"/>
  <c r="H36" i="45"/>
  <c r="G36" i="45"/>
  <c r="F36" i="45"/>
  <c r="E36" i="45"/>
  <c r="C36" i="45"/>
  <c r="B36" i="45"/>
  <c r="AJ35" i="45"/>
  <c r="AC35" i="45"/>
  <c r="W35" i="45"/>
  <c r="T35" i="45"/>
  <c r="AB35" i="45"/>
  <c r="M35" i="45"/>
  <c r="D35" i="45"/>
  <c r="D24" i="43"/>
  <c r="D24" i="42"/>
  <c r="H35" i="45"/>
  <c r="G35" i="45"/>
  <c r="G24" i="43"/>
  <c r="G24" i="42"/>
  <c r="F35" i="45"/>
  <c r="F24" i="43"/>
  <c r="F24" i="42"/>
  <c r="E35" i="45"/>
  <c r="C35" i="45"/>
  <c r="B35" i="45"/>
  <c r="B24" i="43"/>
  <c r="AJ34" i="45"/>
  <c r="AC34" i="45"/>
  <c r="AB34" i="45"/>
  <c r="M34" i="45"/>
  <c r="D34" i="45"/>
  <c r="H34" i="45"/>
  <c r="G34" i="45"/>
  <c r="F34" i="45"/>
  <c r="E34" i="45"/>
  <c r="C34" i="45"/>
  <c r="B34" i="45"/>
  <c r="AJ33" i="45"/>
  <c r="AC33" i="45"/>
  <c r="W33" i="45"/>
  <c r="T33" i="45"/>
  <c r="AB33" i="45"/>
  <c r="X33" i="45"/>
  <c r="Y33" i="45"/>
  <c r="V33" i="45"/>
  <c r="M33" i="45"/>
  <c r="D33" i="45"/>
  <c r="H33" i="45"/>
  <c r="G33" i="45"/>
  <c r="F33" i="45"/>
  <c r="E33" i="45"/>
  <c r="C33" i="45"/>
  <c r="B33" i="45"/>
  <c r="AJ32" i="45"/>
  <c r="AC32" i="45"/>
  <c r="U32" i="45"/>
  <c r="AB32" i="45"/>
  <c r="X32" i="45"/>
  <c r="Y32" i="45"/>
  <c r="V32" i="45"/>
  <c r="W32" i="45"/>
  <c r="T32" i="45"/>
  <c r="M32" i="45"/>
  <c r="H32" i="45"/>
  <c r="G32" i="45"/>
  <c r="F32" i="45"/>
  <c r="E32" i="45"/>
  <c r="D32" i="45"/>
  <c r="C32" i="45"/>
  <c r="B32" i="45"/>
  <c r="AJ31" i="45"/>
  <c r="AC31" i="45"/>
  <c r="AB31" i="45"/>
  <c r="X31" i="45"/>
  <c r="Y31" i="45"/>
  <c r="V31" i="45"/>
  <c r="W31" i="45"/>
  <c r="T31" i="45"/>
  <c r="U31" i="45"/>
  <c r="M31" i="45"/>
  <c r="H31" i="45"/>
  <c r="G31" i="45"/>
  <c r="F31" i="45"/>
  <c r="E31" i="45"/>
  <c r="D31" i="45"/>
  <c r="C31" i="45"/>
  <c r="B31" i="45"/>
  <c r="AJ30" i="45"/>
  <c r="AC30" i="45"/>
  <c r="AB30" i="45"/>
  <c r="U30" i="45"/>
  <c r="X30" i="45"/>
  <c r="Y30" i="45"/>
  <c r="V30" i="45"/>
  <c r="W30" i="45"/>
  <c r="T30" i="45"/>
  <c r="M30" i="45"/>
  <c r="H30" i="45"/>
  <c r="G30" i="45"/>
  <c r="F30" i="45"/>
  <c r="E30" i="45"/>
  <c r="D30" i="45"/>
  <c r="C30" i="45"/>
  <c r="B30" i="45"/>
  <c r="AJ29" i="45"/>
  <c r="AC29" i="45"/>
  <c r="W29" i="45"/>
  <c r="T29" i="45"/>
  <c r="AB29" i="45"/>
  <c r="U29" i="45"/>
  <c r="X29" i="45"/>
  <c r="Y29" i="45"/>
  <c r="V29" i="45"/>
  <c r="M29" i="45"/>
  <c r="D29" i="45"/>
  <c r="H29" i="45"/>
  <c r="G29" i="45"/>
  <c r="F29" i="45"/>
  <c r="E29" i="45"/>
  <c r="C29" i="45"/>
  <c r="B29" i="45"/>
  <c r="AJ28" i="45"/>
  <c r="AC28" i="45"/>
  <c r="W28" i="45"/>
  <c r="T28" i="45"/>
  <c r="AB28" i="45"/>
  <c r="M28" i="45"/>
  <c r="D28" i="45"/>
  <c r="H28" i="45"/>
  <c r="G28" i="45"/>
  <c r="F28" i="45"/>
  <c r="E28" i="45"/>
  <c r="C28" i="45"/>
  <c r="B28" i="45"/>
  <c r="AJ27" i="45"/>
  <c r="AC27" i="45"/>
  <c r="W27" i="45"/>
  <c r="T27" i="45"/>
  <c r="AB27" i="45"/>
  <c r="U27" i="45"/>
  <c r="M27" i="45"/>
  <c r="D27" i="45"/>
  <c r="D26" i="43"/>
  <c r="D27" i="43"/>
  <c r="H27" i="45"/>
  <c r="G27" i="45"/>
  <c r="G26" i="43"/>
  <c r="F27" i="45"/>
  <c r="F26" i="43"/>
  <c r="F27" i="43"/>
  <c r="F28" i="43"/>
  <c r="F28" i="42"/>
  <c r="E27" i="45"/>
  <c r="E26" i="43"/>
  <c r="C27" i="45"/>
  <c r="B27" i="45"/>
  <c r="B26" i="43"/>
  <c r="AJ26" i="45"/>
  <c r="AC26" i="45"/>
  <c r="W26" i="45"/>
  <c r="T26" i="45"/>
  <c r="AB26" i="45"/>
  <c r="U26" i="45"/>
  <c r="M26" i="45"/>
  <c r="D26" i="45"/>
  <c r="D23" i="43"/>
  <c r="D23" i="42"/>
  <c r="H26" i="45"/>
  <c r="G26" i="45"/>
  <c r="G23" i="43"/>
  <c r="G23" i="42"/>
  <c r="F26" i="45"/>
  <c r="F23" i="43"/>
  <c r="E26" i="45"/>
  <c r="E23" i="43"/>
  <c r="E23" i="42"/>
  <c r="C26" i="45"/>
  <c r="C23" i="43"/>
  <c r="C23" i="42"/>
  <c r="B26" i="45"/>
  <c r="B23" i="43"/>
  <c r="B23" i="42"/>
  <c r="AJ25" i="45"/>
  <c r="AC25" i="45"/>
  <c r="AB25" i="45"/>
  <c r="W25" i="45"/>
  <c r="T25" i="45"/>
  <c r="X25" i="45"/>
  <c r="Y25" i="45"/>
  <c r="V25" i="45"/>
  <c r="M25" i="45"/>
  <c r="D25" i="45"/>
  <c r="D22" i="43"/>
  <c r="H25" i="45"/>
  <c r="G25" i="45"/>
  <c r="F25" i="45"/>
  <c r="F22" i="43"/>
  <c r="E25" i="45"/>
  <c r="C25" i="45"/>
  <c r="C22" i="43"/>
  <c r="C22" i="42"/>
  <c r="B25" i="45"/>
  <c r="B22" i="43"/>
  <c r="B22" i="42"/>
  <c r="AJ24" i="45"/>
  <c r="AC24" i="45"/>
  <c r="AB24" i="45"/>
  <c r="X24" i="45"/>
  <c r="Y24" i="45"/>
  <c r="V24" i="45"/>
  <c r="W24" i="45"/>
  <c r="U24" i="45"/>
  <c r="T24" i="45"/>
  <c r="M24" i="45"/>
  <c r="H24" i="45"/>
  <c r="G24" i="45"/>
  <c r="G21" i="43"/>
  <c r="G21" i="42"/>
  <c r="F24" i="45"/>
  <c r="F21" i="43"/>
  <c r="F21" i="42"/>
  <c r="E24" i="45"/>
  <c r="E21" i="43"/>
  <c r="E21" i="42"/>
  <c r="D24" i="45"/>
  <c r="C24" i="45"/>
  <c r="C21" i="43"/>
  <c r="C21" i="42"/>
  <c r="B24" i="45"/>
  <c r="AJ23" i="45"/>
  <c r="AC23" i="45"/>
  <c r="AB23" i="45"/>
  <c r="X23" i="45"/>
  <c r="Y23" i="45"/>
  <c r="V23" i="45"/>
  <c r="M23" i="45"/>
  <c r="D23" i="45"/>
  <c r="D20" i="43"/>
  <c r="D20" i="42"/>
  <c r="H23" i="45"/>
  <c r="G23" i="45"/>
  <c r="F23" i="45"/>
  <c r="F20" i="43"/>
  <c r="F20" i="42"/>
  <c r="E23" i="45"/>
  <c r="E20" i="43"/>
  <c r="E20" i="42"/>
  <c r="C23" i="45"/>
  <c r="C20" i="43"/>
  <c r="C20" i="42"/>
  <c r="B23" i="45"/>
  <c r="B20" i="43"/>
  <c r="AJ22" i="45"/>
  <c r="AC22" i="45"/>
  <c r="AB22" i="45"/>
  <c r="U22" i="45"/>
  <c r="X22" i="45"/>
  <c r="Y22" i="45"/>
  <c r="V22" i="45"/>
  <c r="W22" i="45"/>
  <c r="T22" i="45"/>
  <c r="M22" i="45"/>
  <c r="H22" i="45"/>
  <c r="G22" i="45"/>
  <c r="G19" i="43"/>
  <c r="G19" i="42"/>
  <c r="F22" i="45"/>
  <c r="E22" i="45"/>
  <c r="E19" i="43"/>
  <c r="E19" i="42"/>
  <c r="D22" i="45"/>
  <c r="C22" i="45"/>
  <c r="C19" i="43"/>
  <c r="C19" i="42"/>
  <c r="B22" i="45"/>
  <c r="B19" i="43"/>
  <c r="B19" i="42"/>
  <c r="AJ21" i="45"/>
  <c r="AC21" i="45"/>
  <c r="AB21" i="45"/>
  <c r="W21" i="45"/>
  <c r="T21" i="45"/>
  <c r="M21" i="45"/>
  <c r="D21" i="45"/>
  <c r="D18" i="43"/>
  <c r="H21" i="45"/>
  <c r="G21" i="45"/>
  <c r="G18" i="43"/>
  <c r="F21" i="45"/>
  <c r="F18" i="43"/>
  <c r="C21" i="45"/>
  <c r="AJ20" i="45"/>
  <c r="AC20" i="45"/>
  <c r="W20" i="45"/>
  <c r="T20" i="45"/>
  <c r="AB20" i="45"/>
  <c r="U20" i="45"/>
  <c r="M20" i="45"/>
  <c r="D20" i="45"/>
  <c r="D17" i="43"/>
  <c r="H20" i="45"/>
  <c r="G20" i="45"/>
  <c r="G17" i="43"/>
  <c r="G17" i="42"/>
  <c r="F20" i="45"/>
  <c r="C20" i="45"/>
  <c r="C17" i="43"/>
  <c r="C17" i="42"/>
  <c r="B20" i="45"/>
  <c r="B17" i="43"/>
  <c r="AJ19" i="45"/>
  <c r="AC19" i="45"/>
  <c r="AB19" i="45"/>
  <c r="X19" i="45"/>
  <c r="Y19" i="45"/>
  <c r="V19" i="45"/>
  <c r="W19" i="45"/>
  <c r="T19" i="45"/>
  <c r="U19" i="45"/>
  <c r="M19" i="45"/>
  <c r="D19" i="45"/>
  <c r="H19" i="45"/>
  <c r="G19" i="45"/>
  <c r="F19" i="45"/>
  <c r="C19" i="45"/>
  <c r="B19" i="45"/>
  <c r="AJ18" i="45"/>
  <c r="AC18" i="45"/>
  <c r="W18" i="45"/>
  <c r="T18" i="45"/>
  <c r="AB18" i="45"/>
  <c r="X18" i="45"/>
  <c r="Y18" i="45"/>
  <c r="V18" i="45"/>
  <c r="M18" i="45"/>
  <c r="D18" i="45"/>
  <c r="D16" i="43"/>
  <c r="D16" i="42"/>
  <c r="H18" i="45"/>
  <c r="G18" i="45"/>
  <c r="G16" i="43"/>
  <c r="G16" i="42"/>
  <c r="F18" i="45"/>
  <c r="F16" i="43"/>
  <c r="F16" i="42"/>
  <c r="C18" i="45"/>
  <c r="B18" i="45"/>
  <c r="B16" i="43"/>
  <c r="AJ17" i="45"/>
  <c r="AC17" i="45"/>
  <c r="W17" i="45"/>
  <c r="T17" i="45"/>
  <c r="AB17" i="45"/>
  <c r="X17" i="45"/>
  <c r="Y17" i="45"/>
  <c r="V17" i="45"/>
  <c r="M17" i="45"/>
  <c r="D17" i="45"/>
  <c r="D15" i="43"/>
  <c r="D15" i="42"/>
  <c r="H17" i="45"/>
  <c r="G17" i="45"/>
  <c r="G15" i="43"/>
  <c r="G15" i="42"/>
  <c r="F17" i="45"/>
  <c r="F15" i="43"/>
  <c r="C17" i="45"/>
  <c r="C15" i="43"/>
  <c r="C15" i="42"/>
  <c r="B17" i="45"/>
  <c r="B15" i="43"/>
  <c r="B15" i="42"/>
  <c r="AJ16" i="45"/>
  <c r="AC16" i="45"/>
  <c r="W16" i="45"/>
  <c r="T16" i="45"/>
  <c r="AB16" i="45"/>
  <c r="M16" i="45"/>
  <c r="D16" i="45"/>
  <c r="D14" i="43"/>
  <c r="L16" i="45"/>
  <c r="C16" i="45"/>
  <c r="C14" i="43"/>
  <c r="C14" i="42"/>
  <c r="H16" i="45"/>
  <c r="G16" i="45"/>
  <c r="F16" i="45"/>
  <c r="F14" i="43"/>
  <c r="E16" i="45"/>
  <c r="B16" i="45"/>
  <c r="B14" i="43"/>
  <c r="B14" i="42"/>
  <c r="AJ15" i="45"/>
  <c r="AC15" i="45"/>
  <c r="W15" i="45"/>
  <c r="T15" i="45"/>
  <c r="AB15" i="45"/>
  <c r="X15" i="45"/>
  <c r="Y15" i="45"/>
  <c r="V15" i="45"/>
  <c r="M15" i="45"/>
  <c r="D15" i="45"/>
  <c r="D12" i="43"/>
  <c r="D12" i="42"/>
  <c r="L15" i="45"/>
  <c r="H15" i="45"/>
  <c r="G15" i="45"/>
  <c r="G13" i="43"/>
  <c r="G13" i="42"/>
  <c r="F15" i="45"/>
  <c r="F12" i="43"/>
  <c r="F12" i="42"/>
  <c r="E15" i="45"/>
  <c r="C15" i="45"/>
  <c r="B15" i="45"/>
  <c r="B12" i="43"/>
  <c r="B12" i="42"/>
  <c r="AJ14" i="45"/>
  <c r="AC14" i="45"/>
  <c r="AB14" i="45"/>
  <c r="X14" i="45"/>
  <c r="Y14" i="45"/>
  <c r="V14" i="45"/>
  <c r="M14" i="45"/>
  <c r="D14" i="45"/>
  <c r="L14" i="45"/>
  <c r="C14" i="45"/>
  <c r="H14" i="45"/>
  <c r="G14" i="45"/>
  <c r="F14" i="45"/>
  <c r="E14" i="45"/>
  <c r="B14" i="45"/>
  <c r="AJ13" i="45"/>
  <c r="AC13" i="45"/>
  <c r="W13" i="45"/>
  <c r="T13" i="45"/>
  <c r="AB13" i="45"/>
  <c r="M13" i="45"/>
  <c r="D13" i="45"/>
  <c r="D11" i="43"/>
  <c r="D11" i="42"/>
  <c r="L13" i="45"/>
  <c r="C13" i="45"/>
  <c r="C11" i="43"/>
  <c r="C11" i="42"/>
  <c r="H13" i="45"/>
  <c r="G13" i="45"/>
  <c r="G11" i="43"/>
  <c r="G11" i="42"/>
  <c r="F13" i="45"/>
  <c r="E13" i="45"/>
  <c r="E11" i="43"/>
  <c r="E11" i="42"/>
  <c r="B13" i="45"/>
  <c r="B11" i="43"/>
  <c r="B11" i="42"/>
  <c r="AJ12" i="45"/>
  <c r="AC12" i="45"/>
  <c r="W12" i="45"/>
  <c r="T12" i="45"/>
  <c r="AB12" i="45"/>
  <c r="U12" i="45"/>
  <c r="M12" i="45"/>
  <c r="D12" i="45"/>
  <c r="D10" i="43"/>
  <c r="L12" i="45"/>
  <c r="C12" i="45"/>
  <c r="C10" i="43"/>
  <c r="C10" i="42"/>
  <c r="H12" i="45"/>
  <c r="G12" i="45"/>
  <c r="G10" i="43"/>
  <c r="G10" i="42"/>
  <c r="F12" i="45"/>
  <c r="F10" i="43"/>
  <c r="E12" i="45"/>
  <c r="E10" i="43"/>
  <c r="E10" i="42"/>
  <c r="B12" i="45"/>
  <c r="B10" i="43"/>
  <c r="B10" i="42"/>
  <c r="AJ11" i="45"/>
  <c r="AC11" i="45"/>
  <c r="W11" i="45"/>
  <c r="T11" i="45"/>
  <c r="AB11" i="45"/>
  <c r="X11" i="45"/>
  <c r="Y11" i="45"/>
  <c r="V11" i="45"/>
  <c r="M11" i="45"/>
  <c r="D11" i="45"/>
  <c r="L11" i="45"/>
  <c r="C11" i="45"/>
  <c r="H11" i="45"/>
  <c r="G11" i="45"/>
  <c r="F11" i="45"/>
  <c r="E11" i="45"/>
  <c r="B11" i="45"/>
  <c r="AJ10" i="45"/>
  <c r="AC10" i="45"/>
  <c r="W10" i="45"/>
  <c r="T10" i="45"/>
  <c r="AB10" i="45"/>
  <c r="X10" i="45"/>
  <c r="Y10" i="45"/>
  <c r="V10" i="45"/>
  <c r="U10" i="45"/>
  <c r="M10" i="45"/>
  <c r="D10" i="45"/>
  <c r="D9" i="43"/>
  <c r="D9" i="42"/>
  <c r="L10" i="45"/>
  <c r="C10" i="45"/>
  <c r="C9" i="43"/>
  <c r="H10" i="45"/>
  <c r="G10" i="45"/>
  <c r="G9" i="43"/>
  <c r="G9" i="42"/>
  <c r="F10" i="45"/>
  <c r="E10" i="45"/>
  <c r="E9" i="43"/>
  <c r="B10" i="45"/>
  <c r="B9" i="43"/>
  <c r="B9" i="42"/>
  <c r="AJ9" i="45"/>
  <c r="AC9" i="45"/>
  <c r="W9" i="45"/>
  <c r="T9" i="45"/>
  <c r="AB9" i="45"/>
  <c r="X9" i="45"/>
  <c r="Y9" i="45"/>
  <c r="V9" i="45"/>
  <c r="M9" i="45"/>
  <c r="L9" i="45"/>
  <c r="C9" i="45"/>
  <c r="H9" i="45"/>
  <c r="G9" i="45"/>
  <c r="G8" i="43"/>
  <c r="F9" i="45"/>
  <c r="F8" i="43"/>
  <c r="E9" i="45"/>
  <c r="D9" i="45"/>
  <c r="D8" i="43"/>
  <c r="D8" i="42"/>
  <c r="B9" i="45"/>
  <c r="B8" i="43"/>
  <c r="AJ8" i="45"/>
  <c r="AC8" i="45"/>
  <c r="AB8" i="45"/>
  <c r="U8" i="45"/>
  <c r="X8" i="45"/>
  <c r="Y8" i="45"/>
  <c r="V8" i="45"/>
  <c r="W8" i="45"/>
  <c r="T8" i="45"/>
  <c r="M8" i="45"/>
  <c r="D8" i="45"/>
  <c r="L8" i="45"/>
  <c r="C8" i="45"/>
  <c r="H8" i="45"/>
  <c r="G8" i="45"/>
  <c r="F8" i="45"/>
  <c r="E8" i="45"/>
  <c r="B8" i="45"/>
  <c r="AJ7" i="45"/>
  <c r="AC7" i="45"/>
  <c r="W7" i="45"/>
  <c r="T7" i="45"/>
  <c r="AB7" i="45"/>
  <c r="S9" i="45"/>
  <c r="S10" i="45"/>
  <c r="S11" i="45"/>
  <c r="S12" i="45"/>
  <c r="S13" i="45"/>
  <c r="S14" i="45"/>
  <c r="S15" i="45"/>
  <c r="S16" i="45"/>
  <c r="S17" i="45"/>
  <c r="S18" i="45"/>
  <c r="S19" i="45"/>
  <c r="S20" i="45"/>
  <c r="S21" i="45"/>
  <c r="S22" i="45"/>
  <c r="S23" i="45"/>
  <c r="S24" i="45"/>
  <c r="M7" i="45"/>
  <c r="D7" i="45"/>
  <c r="D7" i="43"/>
  <c r="L7" i="45"/>
  <c r="H7" i="45"/>
  <c r="G7" i="45"/>
  <c r="G7" i="43"/>
  <c r="F7" i="45"/>
  <c r="F7" i="43"/>
  <c r="E7" i="45"/>
  <c r="E7" i="43"/>
  <c r="E7" i="42"/>
  <c r="C7" i="45"/>
  <c r="C7" i="43"/>
  <c r="B7" i="45"/>
  <c r="B7" i="43"/>
  <c r="B7" i="42"/>
  <c r="AJ6" i="45"/>
  <c r="AB6" i="45"/>
  <c r="M6" i="45"/>
  <c r="D6" i="45"/>
  <c r="D6" i="43"/>
  <c r="L6" i="45"/>
  <c r="C6" i="45"/>
  <c r="C6" i="43"/>
  <c r="C6" i="42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H6" i="45"/>
  <c r="G6" i="45"/>
  <c r="F6" i="45"/>
  <c r="F6" i="43"/>
  <c r="F6" i="42"/>
  <c r="E6" i="45"/>
  <c r="B6" i="45"/>
  <c r="B6" i="43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J5" i="45"/>
  <c r="AD5" i="45"/>
  <c r="L5" i="45"/>
  <c r="C5" i="45"/>
  <c r="C5" i="43"/>
  <c r="C5" i="42"/>
  <c r="AC5" i="45"/>
  <c r="AB5" i="45"/>
  <c r="X5" i="45"/>
  <c r="Y5" i="45"/>
  <c r="V5" i="45"/>
  <c r="W5" i="45"/>
  <c r="T5" i="45"/>
  <c r="S5" i="45"/>
  <c r="S6" i="45"/>
  <c r="S7" i="45"/>
  <c r="S8" i="45"/>
  <c r="M5" i="45"/>
  <c r="J5" i="45"/>
  <c r="J6" i="45"/>
  <c r="J7" i="45"/>
  <c r="H5" i="45"/>
  <c r="G5" i="45"/>
  <c r="G5" i="43"/>
  <c r="F5" i="45"/>
  <c r="F5" i="43"/>
  <c r="F5" i="42"/>
  <c r="E5" i="45"/>
  <c r="E5" i="43"/>
  <c r="D5" i="45"/>
  <c r="B5" i="45"/>
  <c r="A5" i="45"/>
  <c r="A6" i="45"/>
  <c r="A7" i="45"/>
  <c r="AJ4" i="45"/>
  <c r="X4" i="45"/>
  <c r="Y4" i="45"/>
  <c r="V4" i="45"/>
  <c r="W4" i="45"/>
  <c r="T4" i="45"/>
  <c r="U4" i="45"/>
  <c r="M4" i="45"/>
  <c r="D4" i="45"/>
  <c r="D3" i="43"/>
  <c r="D4" i="43"/>
  <c r="L4" i="45"/>
  <c r="H4" i="45"/>
  <c r="G4" i="45"/>
  <c r="G3" i="43"/>
  <c r="G4" i="43"/>
  <c r="G4" i="42"/>
  <c r="F4" i="45"/>
  <c r="F3" i="43"/>
  <c r="F4" i="43"/>
  <c r="E4" i="45"/>
  <c r="B4" i="45"/>
  <c r="B3" i="43"/>
  <c r="U9" i="45"/>
  <c r="X12" i="45"/>
  <c r="Y12" i="45"/>
  <c r="V12" i="45"/>
  <c r="X20" i="45"/>
  <c r="Y20" i="45"/>
  <c r="V20" i="45"/>
  <c r="X26" i="45"/>
  <c r="Y26" i="45"/>
  <c r="V26" i="45"/>
  <c r="X34" i="45"/>
  <c r="Y34" i="45"/>
  <c r="V34" i="45"/>
  <c r="U15" i="45"/>
  <c r="X27" i="45"/>
  <c r="Y27" i="45"/>
  <c r="V27" i="45"/>
  <c r="U25" i="45"/>
  <c r="U33" i="45"/>
  <c r="U17" i="45"/>
  <c r="F27" i="42"/>
  <c r="D26" i="42"/>
  <c r="B24" i="42"/>
  <c r="F23" i="42"/>
  <c r="F22" i="42"/>
  <c r="D22" i="42"/>
  <c r="D21" i="42"/>
  <c r="B21" i="42"/>
  <c r="B20" i="42"/>
  <c r="F19" i="42"/>
  <c r="G18" i="42"/>
  <c r="F18" i="42"/>
  <c r="E18" i="42"/>
  <c r="D18" i="42"/>
  <c r="B18" i="42"/>
  <c r="E17" i="42"/>
  <c r="D17" i="42"/>
  <c r="B17" i="42"/>
  <c r="B16" i="42"/>
  <c r="F15" i="42"/>
  <c r="E15" i="42"/>
  <c r="G14" i="42"/>
  <c r="F14" i="42"/>
  <c r="D14" i="42"/>
  <c r="B13" i="42"/>
  <c r="G12" i="42"/>
  <c r="F11" i="42"/>
  <c r="F10" i="42"/>
  <c r="D10" i="42"/>
  <c r="E9" i="42"/>
  <c r="C9" i="42"/>
  <c r="G8" i="42"/>
  <c r="F8" i="42"/>
  <c r="E8" i="42"/>
  <c r="C8" i="42"/>
  <c r="B8" i="42"/>
  <c r="G7" i="42"/>
  <c r="F7" i="42"/>
  <c r="D7" i="42"/>
  <c r="C7" i="42"/>
  <c r="G6" i="42"/>
  <c r="E6" i="42"/>
  <c r="D6" i="42"/>
  <c r="B6" i="42"/>
  <c r="G5" i="42"/>
  <c r="E5" i="42"/>
  <c r="F4" i="42"/>
  <c r="D4" i="42"/>
  <c r="F3" i="42"/>
  <c r="D3" i="42"/>
  <c r="D27" i="42"/>
  <c r="D28" i="43"/>
  <c r="G3" i="42"/>
  <c r="F26" i="42"/>
  <c r="U11" i="45"/>
  <c r="U13" i="45"/>
  <c r="X13" i="45"/>
  <c r="Y13" i="45"/>
  <c r="V13" i="45"/>
  <c r="C12" i="43"/>
  <c r="C12" i="42"/>
  <c r="C13" i="43"/>
  <c r="C13" i="42"/>
  <c r="E12" i="43"/>
  <c r="E12" i="42"/>
  <c r="E13" i="43"/>
  <c r="E13" i="42"/>
  <c r="B27" i="43"/>
  <c r="B26" i="42"/>
  <c r="E3" i="42"/>
  <c r="C4" i="45"/>
  <c r="C3" i="43"/>
  <c r="C44" i="45"/>
  <c r="W34" i="45"/>
  <c r="T34" i="45"/>
  <c r="U34" i="45"/>
  <c r="U21" i="45"/>
  <c r="X21" i="45"/>
  <c r="Y21" i="45"/>
  <c r="V21" i="45"/>
  <c r="X7" i="45"/>
  <c r="Y7" i="45"/>
  <c r="V7" i="45"/>
  <c r="U7" i="45"/>
  <c r="W14" i="45"/>
  <c r="T14" i="45"/>
  <c r="U14" i="45"/>
  <c r="U16" i="45"/>
  <c r="E27" i="43"/>
  <c r="E26" i="42"/>
  <c r="F29" i="43"/>
  <c r="U5" i="45"/>
  <c r="W23" i="45"/>
  <c r="T23" i="45"/>
  <c r="U23" i="45"/>
  <c r="B3" i="42"/>
  <c r="B4" i="43"/>
  <c r="B4" i="42"/>
  <c r="U6" i="45"/>
  <c r="X6" i="45"/>
  <c r="Y6" i="45"/>
  <c r="V6" i="45"/>
  <c r="W6" i="45"/>
  <c r="T6" i="45"/>
  <c r="G27" i="43"/>
  <c r="G26" i="42"/>
  <c r="U28" i="45"/>
  <c r="X28" i="45"/>
  <c r="Y28" i="45"/>
  <c r="V28" i="45"/>
  <c r="U35" i="45"/>
  <c r="X35" i="45"/>
  <c r="Y35" i="45"/>
  <c r="V35" i="45"/>
  <c r="U40" i="45"/>
  <c r="C26" i="42"/>
  <c r="C27" i="43"/>
  <c r="U18" i="45"/>
  <c r="U39" i="45"/>
  <c r="F13" i="43"/>
  <c r="F13" i="42"/>
  <c r="X16" i="45"/>
  <c r="Y16" i="45"/>
  <c r="V16" i="45"/>
  <c r="C4" i="43"/>
  <c r="C4" i="42"/>
  <c r="C3" i="42"/>
  <c r="C27" i="42"/>
  <c r="C28" i="43"/>
  <c r="F29" i="42"/>
  <c r="F30" i="43"/>
  <c r="B27" i="42"/>
  <c r="B28" i="43"/>
  <c r="G28" i="43"/>
  <c r="G27" i="42"/>
  <c r="E27" i="42"/>
  <c r="E28" i="43"/>
  <c r="D28" i="42"/>
  <c r="D29" i="43"/>
  <c r="B29" i="43"/>
  <c r="B28" i="42"/>
  <c r="E28" i="42"/>
  <c r="E29" i="43"/>
  <c r="D30" i="43"/>
  <c r="D29" i="42"/>
  <c r="F30" i="42"/>
  <c r="F31" i="43"/>
  <c r="C29" i="43"/>
  <c r="C28" i="42"/>
  <c r="G28" i="42"/>
  <c r="G29" i="43"/>
  <c r="D31" i="43"/>
  <c r="D30" i="42"/>
  <c r="G29" i="42"/>
  <c r="G30" i="43"/>
  <c r="E29" i="42"/>
  <c r="E30" i="43"/>
  <c r="F32" i="43"/>
  <c r="F31" i="42"/>
  <c r="C30" i="43"/>
  <c r="C29" i="42"/>
  <c r="B30" i="43"/>
  <c r="B29" i="42"/>
  <c r="F33" i="43"/>
  <c r="F32" i="42"/>
  <c r="E31" i="43"/>
  <c r="E30" i="42"/>
  <c r="G30" i="42"/>
  <c r="G31" i="43"/>
  <c r="B31" i="43"/>
  <c r="B30" i="42"/>
  <c r="C30" i="42"/>
  <c r="C31" i="43"/>
  <c r="D31" i="42"/>
  <c r="D32" i="43"/>
  <c r="D33" i="43"/>
  <c r="D32" i="42"/>
  <c r="E31" i="42"/>
  <c r="E32" i="43"/>
  <c r="B32" i="43"/>
  <c r="B31" i="42"/>
  <c r="G31" i="42"/>
  <c r="G32" i="43"/>
  <c r="C31" i="42"/>
  <c r="C32" i="43"/>
  <c r="F34" i="43"/>
  <c r="F34" i="42"/>
  <c r="F33" i="42"/>
  <c r="G33" i="43"/>
  <c r="G32" i="42"/>
  <c r="B33" i="43"/>
  <c r="B32" i="42"/>
  <c r="E33" i="43"/>
  <c r="E32" i="42"/>
  <c r="C33" i="43"/>
  <c r="C32" i="42"/>
  <c r="D34" i="43"/>
  <c r="D34" i="42"/>
  <c r="D33" i="42"/>
  <c r="C33" i="42"/>
  <c r="C34" i="43"/>
  <c r="C34" i="42"/>
  <c r="B34" i="43"/>
  <c r="B34" i="42"/>
  <c r="B33" i="42"/>
  <c r="E34" i="43"/>
  <c r="E34" i="42"/>
  <c r="E33" i="42"/>
  <c r="G34" i="43"/>
  <c r="G34" i="42"/>
  <c r="G33" i="42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pas possible de désagréger élevage des cultures ? 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pas possible de désagréger transport de voyageurs et de marchandises ?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industrie ou énergie ? 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c'est pas "natural gas", mais "gas", avec la commodité "gas" pouvant être produite par sgas et sbga, non 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Nested CES:
Filling this table will will calculate automatically the loaded table. 
</t>
        </r>
      </text>
    </comment>
    <comment ref="A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Justifié par la subst K/E permise par l'isolation du batit dans le tertiaire (calibré sur MEMPHIS)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Justifié par la subst K/E permise par l'isolation du batit dans le tertiaire (calibré sur MEMPHIS)
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Coal (21) substitution must be zero for the VA calculation to be correct! We assume no production of coal in France. Exogenous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Coal (21) substitution must be zero for the VA calculation to be correct! We assume no production of coal in France. Exogenous</t>
        </r>
      </text>
    </comment>
  </commentList>
</comments>
</file>

<file path=xl/sharedStrings.xml><?xml version="1.0" encoding="utf-8"?>
<sst xmlns="http://schemas.openxmlformats.org/spreadsheetml/2006/main" count="513" uniqueCount="287">
  <si>
    <t>KL</t>
  </si>
  <si>
    <t>KE</t>
  </si>
  <si>
    <t>KM</t>
  </si>
  <si>
    <t>LE</t>
  </si>
  <si>
    <t>LM</t>
  </si>
  <si>
    <t>EM</t>
  </si>
  <si>
    <t>Agriculture and fishing</t>
  </si>
  <si>
    <t>Forestry</t>
  </si>
  <si>
    <t>Manufacture of food products and beverages</t>
  </si>
  <si>
    <t>Manufacture of motor vehicles, trailers and semi-trailers</t>
  </si>
  <si>
    <t>Manufacture of glass, ceramic and ciment products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</si>
  <si>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</si>
  <si>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</si>
  <si>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</si>
  <si>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</si>
  <si>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</si>
  <si>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</si>
  <si>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</si>
  <si>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</si>
  <si>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</si>
  <si>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</si>
  <si>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</si>
  <si>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</si>
  <si>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</si>
  <si>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Mining</t>
  </si>
  <si>
    <t>Production of refined oil</t>
  </si>
  <si>
    <t>Production of biofuel</t>
  </si>
  <si>
    <t>Distribution of natural gas</t>
  </si>
  <si>
    <t>Production and distribution of biogas</t>
  </si>
  <si>
    <t>Nuclear electricity generation</t>
  </si>
  <si>
    <t>Oil-fired electricity generation</t>
  </si>
  <si>
    <t>Gas-fired electricity generation</t>
  </si>
  <si>
    <t>Coal-fired electricity generation</t>
  </si>
  <si>
    <t>Wind electricity generation</t>
  </si>
  <si>
    <t>Solar electricity generation</t>
  </si>
  <si>
    <t>Hydroelectric electricity generation</t>
  </si>
  <si>
    <t>Cogeneration (CHP) electricity generation and other heat supply</t>
  </si>
  <si>
    <t>Electricity - Others</t>
  </si>
  <si>
    <t>Version</t>
  </si>
  <si>
    <t>0 pour calibrage V2, 1 pour calibrage OFCE</t>
  </si>
  <si>
    <t>Elasticités V2</t>
  </si>
  <si>
    <t>Elasticités estimées par l'OFCE (Malliet, 2021)</t>
  </si>
  <si>
    <t>ThreeME V3</t>
  </si>
  <si>
    <t>ThreeME V2</t>
  </si>
  <si>
    <t xml:space="preserve">Produits </t>
  </si>
  <si>
    <t>V3</t>
  </si>
  <si>
    <t>V2</t>
  </si>
  <si>
    <t>Secteurs</t>
  </si>
  <si>
    <t>commentaires</t>
  </si>
  <si>
    <t>Produits</t>
  </si>
  <si>
    <t>secteurs</t>
  </si>
  <si>
    <t>Products of agriculture, Hunting, and Fishing</t>
  </si>
  <si>
    <t>cagr</t>
  </si>
  <si>
    <t>sagr</t>
  </si>
  <si>
    <t>Agriculture, sylviculture et pêche</t>
  </si>
  <si>
    <t>  Agriculture, sylviculture et pêche</t>
  </si>
  <si>
    <t>Products of Forestry</t>
  </si>
  <si>
    <t>cfor</t>
  </si>
  <si>
    <t>sfor</t>
  </si>
  <si>
    <t>Industrie agro-alimentaire</t>
  </si>
  <si>
    <t xml:space="preserve"> Industrie agro-alimentaire</t>
  </si>
  <si>
    <t>Food products and beverages</t>
  </si>
  <si>
    <t>cfoo</t>
  </si>
  <si>
    <t>sfoo</t>
  </si>
  <si>
    <t>Automobile</t>
  </si>
  <si>
    <t>Motor vehicles, trailers and semi-trailers</t>
  </si>
  <si>
    <t>cveh</t>
  </si>
  <si>
    <t>sveh</t>
  </si>
  <si>
    <t>FABRICATION DE VERRE ET D ARTICLES EN VE</t>
  </si>
  <si>
    <t>Glass and ceramic products</t>
  </si>
  <si>
    <t>cgla</t>
  </si>
  <si>
    <t>4 e t 5</t>
  </si>
  <si>
    <t>sgla</t>
  </si>
  <si>
    <t>4 et 5</t>
  </si>
  <si>
    <t>ETS</t>
  </si>
  <si>
    <t>FABRICATION DE PRODUITS CERAMIQUES ET DE</t>
  </si>
  <si>
    <t>Paper and paperboard</t>
  </si>
  <si>
    <t>cpap</t>
  </si>
  <si>
    <t>spap</t>
  </si>
  <si>
    <t>Papier ert carton</t>
  </si>
  <si>
    <t>Chemicals</t>
  </si>
  <si>
    <t>cche</t>
  </si>
  <si>
    <t>7 et 8</t>
  </si>
  <si>
    <t>sche</t>
  </si>
  <si>
    <t>INDUSTRIE CHIMIQUE MINERALE</t>
  </si>
  <si>
    <t>Plastics products</t>
  </si>
  <si>
    <t>cpla</t>
  </si>
  <si>
    <t>spla</t>
  </si>
  <si>
    <t>INDUSTRIE CHIMIQUE ORGANIQUE</t>
  </si>
  <si>
    <t>Metals</t>
  </si>
  <si>
    <t>cmet</t>
  </si>
  <si>
    <t>10 et 11</t>
  </si>
  <si>
    <t>smet</t>
  </si>
  <si>
    <t>TRANSFORMATION DES MATIERES PLASTIQUES</t>
  </si>
  <si>
    <t>Other goods for industry</t>
  </si>
  <si>
    <t>cigo</t>
  </si>
  <si>
    <t>sigo</t>
  </si>
  <si>
    <t>SIDERURGIE ET PREMIERE TRANSFORMATION DE</t>
  </si>
  <si>
    <t>Other goods for consumers</t>
  </si>
  <si>
    <t>ccgo</t>
  </si>
  <si>
    <t>scgo</t>
  </si>
  <si>
    <t>PRODUCTION DE METAUX NON FERREUX</t>
  </si>
  <si>
    <t>Buildings and Civil engineering</t>
  </si>
  <si>
    <t>ccon</t>
  </si>
  <si>
    <t>scon</t>
  </si>
  <si>
    <t>Autres</t>
  </si>
  <si>
    <t>crai</t>
  </si>
  <si>
    <t>srai</t>
  </si>
  <si>
    <t>BTP</t>
  </si>
  <si>
    <t>croa</t>
  </si>
  <si>
    <t>15 et 16</t>
  </si>
  <si>
    <t>sroa</t>
  </si>
  <si>
    <t>TRANSPORTS FERROVIAIRES</t>
  </si>
  <si>
    <t>cwat</t>
  </si>
  <si>
    <t>swat</t>
  </si>
  <si>
    <t>TRANSPORT ROUTIER DE VOYAGEURS</t>
  </si>
  <si>
    <t>cair</t>
  </si>
  <si>
    <t>sair</t>
  </si>
  <si>
    <t xml:space="preserve">TRANSPORT ROUTIER (OU PAR CONDUITES) DE </t>
  </si>
  <si>
    <t>cpri</t>
  </si>
  <si>
    <t>spri</t>
  </si>
  <si>
    <t>TRANSPORTS PAR EAU</t>
  </si>
  <si>
    <t>cpub</t>
  </si>
  <si>
    <t>spub</t>
  </si>
  <si>
    <t>TRANSPORTS AERIENS</t>
  </si>
  <si>
    <t>Non-energy mining</t>
  </si>
  <si>
    <t>cmin</t>
  </si>
  <si>
    <t>smin</t>
  </si>
  <si>
    <t>Services marchands</t>
  </si>
  <si>
    <t>Coal</t>
  </si>
  <si>
    <t>ccoa</t>
  </si>
  <si>
    <t>soil</t>
  </si>
  <si>
    <t>22_1</t>
  </si>
  <si>
    <t>TRSF</t>
  </si>
  <si>
    <t>Services non marchands</t>
  </si>
  <si>
    <t>Crude oil</t>
  </si>
  <si>
    <t>ccoi</t>
  </si>
  <si>
    <t>pétrole</t>
  </si>
  <si>
    <t>sbfu</t>
  </si>
  <si>
    <t>22_2</t>
  </si>
  <si>
    <t>EXTRACTION ET AGGLOMERATION DE LA HOUILL</t>
  </si>
  <si>
    <t>EXTRACTION ET AGGLOMERATION DE LA HOUILLE</t>
  </si>
  <si>
    <t>Transport fuels</t>
  </si>
  <si>
    <t>cfut</t>
  </si>
  <si>
    <t>sgas</t>
  </si>
  <si>
    <t>24_1</t>
  </si>
  <si>
    <t>RAFFINAGE DE PETROLE</t>
  </si>
  <si>
    <t xml:space="preserve">pétrole </t>
  </si>
  <si>
    <t>Heating fuel</t>
  </si>
  <si>
    <t>cfuh</t>
  </si>
  <si>
    <t>sbga</t>
  </si>
  <si>
    <t>24_3</t>
  </si>
  <si>
    <t>PRODUCTION ET DISTRIBUTION D ELECTRICITE</t>
  </si>
  <si>
    <t xml:space="preserve">biocarburants </t>
  </si>
  <si>
    <t>Natural gas</t>
  </si>
  <si>
    <t>cgas</t>
  </si>
  <si>
    <t>gaz</t>
  </si>
  <si>
    <t>senu</t>
  </si>
  <si>
    <t>23_1</t>
  </si>
  <si>
    <t>ELE</t>
  </si>
  <si>
    <t>PRODUCTION ET DISTRIBUTION DE COMBUSTIBL</t>
  </si>
  <si>
    <t>Nucléaire</t>
  </si>
  <si>
    <t>Electricity</t>
  </si>
  <si>
    <t>cele</t>
  </si>
  <si>
    <t>elec</t>
  </si>
  <si>
    <t>seoi</t>
  </si>
  <si>
    <t>23_2</t>
  </si>
  <si>
    <t>centrale fioul</t>
  </si>
  <si>
    <t>Heat</t>
  </si>
  <si>
    <t>chea</t>
  </si>
  <si>
    <t>sega</t>
  </si>
  <si>
    <t>23_3</t>
  </si>
  <si>
    <t>centrale combinée gaz</t>
  </si>
  <si>
    <t>Biomass</t>
  </si>
  <si>
    <t>cbio</t>
  </si>
  <si>
    <t>seco</t>
  </si>
  <si>
    <t>23_4</t>
  </si>
  <si>
    <t>centrale charbon</t>
  </si>
  <si>
    <t>Other energy</t>
  </si>
  <si>
    <t>cote</t>
  </si>
  <si>
    <t>sewi</t>
  </si>
  <si>
    <t>23_5</t>
  </si>
  <si>
    <t>Eolien</t>
  </si>
  <si>
    <t>seso</t>
  </si>
  <si>
    <t>23_6</t>
  </si>
  <si>
    <t>PV</t>
  </si>
  <si>
    <t>sehy</t>
  </si>
  <si>
    <t>23_7</t>
  </si>
  <si>
    <t>Hydraulique</t>
  </si>
  <si>
    <t>sech</t>
  </si>
  <si>
    <t xml:space="preserve">23_8, 24_4, 24_5, 24,6
</t>
  </si>
  <si>
    <t>cogénération</t>
  </si>
  <si>
    <t>23_8</t>
  </si>
  <si>
    <t>seot</t>
  </si>
  <si>
    <t>gaz naturel</t>
  </si>
  <si>
    <t>bois énergie</t>
  </si>
  <si>
    <t>24_2</t>
  </si>
  <si>
    <t>Biogaz</t>
  </si>
  <si>
    <t>UIOM</t>
  </si>
  <si>
    <t>24_4</t>
  </si>
  <si>
    <t>Géothermie</t>
  </si>
  <si>
    <t>24_5</t>
  </si>
  <si>
    <t>24_6</t>
  </si>
  <si>
    <t>Level I Inputs</t>
  </si>
  <si>
    <t>nu2,4</t>
  </si>
  <si>
    <t>nu2,3</t>
  </si>
  <si>
    <t>nu1,2</t>
  </si>
  <si>
    <t>nu3,4</t>
  </si>
  <si>
    <t>nu1,4</t>
  </si>
  <si>
    <t>nu1,3</t>
  </si>
  <si>
    <t>MAT1 K2 E3 L4</t>
  </si>
  <si>
    <t>POUR MEMOIRE!</t>
  </si>
  <si>
    <t>rho1,234</t>
  </si>
  <si>
    <t>rho23,4</t>
  </si>
  <si>
    <t>rho2,3</t>
  </si>
  <si>
    <t>Shares</t>
  </si>
  <si>
    <t>Sectors</t>
  </si>
  <si>
    <t>K_L</t>
  </si>
  <si>
    <t>K_E</t>
  </si>
  <si>
    <t>K_MAT</t>
  </si>
  <si>
    <t>L_E</t>
  </si>
  <si>
    <t>L_MAT</t>
  </si>
  <si>
    <t>E_MAT</t>
  </si>
  <si>
    <t>K_R</t>
  </si>
  <si>
    <t>Mat_KEL</t>
  </si>
  <si>
    <t>KE_L</t>
  </si>
  <si>
    <t>K2</t>
  </si>
  <si>
    <t>L4</t>
  </si>
  <si>
    <t>E3</t>
  </si>
  <si>
    <t>M1</t>
  </si>
  <si>
    <t>SUM</t>
  </si>
  <si>
    <t>K_CI</t>
  </si>
  <si>
    <t>L_CI</t>
  </si>
  <si>
    <t>E_CI</t>
  </si>
  <si>
    <t>2201</t>
  </si>
  <si>
    <t>2202</t>
  </si>
  <si>
    <t>2301</t>
  </si>
  <si>
    <t>2302</t>
  </si>
  <si>
    <t>2303</t>
  </si>
  <si>
    <t>2304</t>
  </si>
  <si>
    <t>2305</t>
  </si>
  <si>
    <t>2306</t>
  </si>
  <si>
    <t>2307</t>
  </si>
  <si>
    <t>2308</t>
  </si>
  <si>
    <t>2401</t>
  </si>
  <si>
    <t>2402</t>
  </si>
  <si>
    <t>2403</t>
  </si>
  <si>
    <t>2404</t>
  </si>
  <si>
    <t>2405</t>
  </si>
  <si>
    <t>2406</t>
  </si>
  <si>
    <t>Mean</t>
  </si>
  <si>
    <t>Index</t>
  </si>
  <si>
    <t>Agriculture, forestry and fishing</t>
  </si>
  <si>
    <t>Manufacture of glass and glass products</t>
  </si>
  <si>
    <t>Manufacture of ceramic products and building materials</t>
  </si>
  <si>
    <t>Manufacture of articles of paper and paperboard</t>
  </si>
  <si>
    <t>Manufacture of inorganic basic chemicals</t>
  </si>
  <si>
    <t>Manufacture of organic basic chemicals</t>
  </si>
  <si>
    <t>Manufacture of basic iron and steel and of ferro-alloys</t>
  </si>
  <si>
    <t>Manufacture of non-ferrous metals</t>
  </si>
  <si>
    <t>Other industries</t>
  </si>
  <si>
    <t xml:space="preserve">Rail transport (Passenger and Freight) </t>
  </si>
  <si>
    <t>Passenger transport by road</t>
  </si>
  <si>
    <t>Freight transport by road and transport via pipeline</t>
  </si>
  <si>
    <t>Mining of coal and lignite</t>
  </si>
  <si>
    <t>Manufacture of refined petroleum products</t>
  </si>
  <si>
    <t>1. Oil</t>
  </si>
  <si>
    <t>2. Biofuels</t>
  </si>
  <si>
    <t>Electric power generation, transmission and distribution</t>
  </si>
  <si>
    <t>1. Nuclear</t>
  </si>
  <si>
    <t>2. Fuel</t>
  </si>
  <si>
    <t>3. Combined gas</t>
  </si>
  <si>
    <t>4. Coal</t>
  </si>
  <si>
    <t>5. Wind</t>
  </si>
  <si>
    <t>6. Solar</t>
  </si>
  <si>
    <t>7. Hydraulic</t>
  </si>
  <si>
    <t>8. Cogeneration (Combined Heat and Power, CHP)</t>
  </si>
  <si>
    <t>Manufacture and distribution of gas</t>
  </si>
  <si>
    <t>1. Natural gas</t>
  </si>
  <si>
    <t>2. Wood</t>
  </si>
  <si>
    <t>3. Biogas</t>
  </si>
  <si>
    <t>4. Waste incineration</t>
  </si>
  <si>
    <t>5. Geothermal</t>
  </si>
  <si>
    <t>6. Cogeneration (Combined Heat and Power, CHP)</t>
  </si>
  <si>
    <t>Manufacture of non-metallic mineral products</t>
  </si>
  <si>
    <t>Production of natural gas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</si>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</sst>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_-* #,##0.00\ _€_-;\-* #,##0.00\ _€_-;_-* &quot;-&quot;??\ _€_-;_-@_-"/>
    <numFmt numFmtId="173" formatCode="_-* #,##0\ _€_-;\-* #,##0\ _€_-;_-* &quot;-&quot;??\ _€_-;_-@_-"/>
    <numFmt numFmtId="174" formatCode="0.000"/>
    <numFmt numFmtId="175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61"/>
    </font>
    <font>
      <sz val="10"/>
      <name val="MS Sans Serif"/>
    </font>
    <font>
      <b/>
      <sz val="1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3" fillId="0" borderId="0"/>
    <xf numFmtId="0" fontId="3" fillId="0" borderId="0"/>
    <xf numFmtId="0" fontId="1" fillId="0" borderId="0"/>
    <xf numFmtId="0" fontId="14" fillId="0" borderId="0"/>
    <xf numFmtId="0" fontId="5" fillId="0" borderId="0"/>
    <xf numFmtId="0" fontId="11" fillId="0" borderId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14" fillId="0" borderId="0" xfId="13"/>
    <xf numFmtId="4" fontId="0" fillId="0" borderId="0" xfId="0" applyNumberFormat="1"/>
    <xf numFmtId="0" fontId="16" fillId="0" borderId="0" xfId="13" applyFont="1" applyAlignment="1">
      <alignment vertical="center" wrapText="1"/>
    </xf>
    <xf numFmtId="4" fontId="14" fillId="0" borderId="0" xfId="13" applyNumberFormat="1"/>
    <xf numFmtId="0" fontId="17" fillId="0" borderId="1" xfId="0" applyFont="1" applyFill="1" applyBorder="1"/>
    <xf numFmtId="0" fontId="17" fillId="0" borderId="0" xfId="0" applyFont="1" applyFill="1" applyBorder="1"/>
    <xf numFmtId="0" fontId="17" fillId="0" borderId="2" xfId="0" applyFont="1" applyFill="1" applyBorder="1"/>
    <xf numFmtId="0" fontId="0" fillId="0" borderId="3" xfId="0" applyFont="1" applyFill="1" applyBorder="1"/>
    <xf numFmtId="0" fontId="18" fillId="0" borderId="4" xfId="0" applyFont="1" applyBorder="1"/>
    <xf numFmtId="0" fontId="0" fillId="0" borderId="5" xfId="0" applyBorder="1"/>
    <xf numFmtId="0" fontId="0" fillId="0" borderId="6" xfId="0" applyBorder="1"/>
    <xf numFmtId="0" fontId="18" fillId="0" borderId="5" xfId="0" applyFont="1" applyBorder="1"/>
    <xf numFmtId="0" fontId="0" fillId="0" borderId="7" xfId="0" applyBorder="1"/>
    <xf numFmtId="0" fontId="16" fillId="0" borderId="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3" borderId="0" xfId="0" applyFill="1" applyBorder="1" applyAlignment="1">
      <alignment horizontal="left"/>
    </xf>
    <xf numFmtId="0" fontId="0" fillId="0" borderId="3" xfId="0" applyBorder="1"/>
    <xf numFmtId="2" fontId="6" fillId="0" borderId="1" xfId="3" applyNumberFormat="1" applyFont="1" applyBorder="1" applyAlignment="1">
      <alignment horizontal="left"/>
    </xf>
    <xf numFmtId="0" fontId="0" fillId="0" borderId="0" xfId="0" applyBorder="1"/>
    <xf numFmtId="172" fontId="6" fillId="0" borderId="0" xfId="3" applyFont="1" applyFill="1" applyBorder="1"/>
    <xf numFmtId="173" fontId="6" fillId="0" borderId="3" xfId="3" applyNumberFormat="1" applyFont="1" applyFill="1" applyBorder="1"/>
    <xf numFmtId="0" fontId="0" fillId="4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/>
    </xf>
    <xf numFmtId="0" fontId="16" fillId="0" borderId="3" xfId="0" applyFont="1" applyBorder="1" applyAlignment="1">
      <alignment wrapText="1"/>
    </xf>
    <xf numFmtId="2" fontId="6" fillId="0" borderId="1" xfId="3" applyNumberFormat="1" applyFont="1" applyBorder="1"/>
    <xf numFmtId="0" fontId="0" fillId="0" borderId="0" xfId="0" applyFill="1" applyBorder="1" applyAlignment="1">
      <alignment horizontal="left"/>
    </xf>
    <xf numFmtId="0" fontId="0" fillId="0" borderId="1" xfId="0" applyNumberFormat="1" applyBorder="1"/>
    <xf numFmtId="0" fontId="16" fillId="3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0" fillId="5" borderId="0" xfId="0" applyFill="1" applyBorder="1" applyAlignment="1">
      <alignment horizontal="left"/>
    </xf>
    <xf numFmtId="0" fontId="16" fillId="6" borderId="1" xfId="0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0" fontId="6" fillId="6" borderId="0" xfId="7" applyFont="1" applyFill="1" applyBorder="1"/>
    <xf numFmtId="173" fontId="6" fillId="6" borderId="3" xfId="3" applyNumberFormat="1" applyFont="1" applyFill="1" applyBorder="1"/>
    <xf numFmtId="0" fontId="7" fillId="5" borderId="0" xfId="7" applyFont="1" applyFill="1" applyBorder="1"/>
    <xf numFmtId="9" fontId="13" fillId="5" borderId="3" xfId="16" applyFont="1" applyFill="1" applyBorder="1" applyAlignment="1">
      <alignment horizontal="right"/>
    </xf>
    <xf numFmtId="0" fontId="16" fillId="3" borderId="1" xfId="0" applyFont="1" applyFill="1" applyBorder="1" applyAlignment="1">
      <alignment wrapText="1"/>
    </xf>
    <xf numFmtId="0" fontId="16" fillId="7" borderId="0" xfId="0" applyFont="1" applyFill="1" applyBorder="1" applyAlignment="1">
      <alignment wrapText="1"/>
    </xf>
    <xf numFmtId="0" fontId="16" fillId="8" borderId="0" xfId="0" applyFont="1" applyFill="1" applyBorder="1" applyAlignment="1">
      <alignment wrapText="1"/>
    </xf>
    <xf numFmtId="0" fontId="0" fillId="8" borderId="0" xfId="0" applyFill="1" applyBorder="1" applyAlignment="1">
      <alignment horizontal="left"/>
    </xf>
    <xf numFmtId="0" fontId="7" fillId="8" borderId="0" xfId="7" applyFont="1" applyFill="1" applyBorder="1"/>
    <xf numFmtId="9" fontId="13" fillId="8" borderId="3" xfId="16" applyFont="1" applyFill="1" applyBorder="1" applyAlignment="1">
      <alignment horizontal="right"/>
    </xf>
    <xf numFmtId="0" fontId="16" fillId="9" borderId="1" xfId="0" applyFont="1" applyFill="1" applyBorder="1" applyAlignment="1">
      <alignment wrapText="1"/>
    </xf>
    <xf numFmtId="0" fontId="16" fillId="9" borderId="0" xfId="0" applyFont="1" applyFill="1" applyBorder="1" applyAlignment="1">
      <alignment wrapText="1"/>
    </xf>
    <xf numFmtId="0" fontId="0" fillId="0" borderId="1" xfId="0" applyBorder="1"/>
    <xf numFmtId="0" fontId="0" fillId="4" borderId="0" xfId="0" applyFill="1" applyBorder="1"/>
    <xf numFmtId="0" fontId="0" fillId="8" borderId="0" xfId="0" applyFill="1" applyBorder="1" applyAlignment="1">
      <alignment horizontal="left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8" borderId="9" xfId="0" applyFont="1" applyFill="1" applyBorder="1" applyAlignment="1">
      <alignment wrapText="1"/>
    </xf>
    <xf numFmtId="0" fontId="0" fillId="4" borderId="9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6" fillId="0" borderId="11" xfId="0" applyFont="1" applyBorder="1" applyAlignment="1">
      <alignment wrapText="1"/>
    </xf>
    <xf numFmtId="0" fontId="7" fillId="0" borderId="0" xfId="7" applyFont="1" applyFill="1" applyBorder="1"/>
    <xf numFmtId="9" fontId="1" fillId="0" borderId="3" xfId="16" applyFont="1" applyFill="1" applyBorder="1" applyAlignment="1">
      <alignment horizontal="right"/>
    </xf>
    <xf numFmtId="0" fontId="19" fillId="3" borderId="0" xfId="7" applyFont="1" applyFill="1" applyBorder="1"/>
    <xf numFmtId="9" fontId="20" fillId="3" borderId="3" xfId="16" applyFont="1" applyFill="1" applyBorder="1" applyAlignment="1">
      <alignment horizontal="right"/>
    </xf>
    <xf numFmtId="0" fontId="7" fillId="0" borderId="9" xfId="7" applyFont="1" applyFill="1" applyBorder="1"/>
    <xf numFmtId="9" fontId="1" fillId="0" borderId="11" xfId="16" applyFont="1" applyFill="1" applyBorder="1" applyAlignment="1">
      <alignment horizontal="right"/>
    </xf>
    <xf numFmtId="174" fontId="6" fillId="0" borderId="12" xfId="4" applyNumberFormat="1" applyFont="1" applyFill="1" applyBorder="1"/>
    <xf numFmtId="174" fontId="21" fillId="0" borderId="13" xfId="4" applyNumberFormat="1" applyFont="1" applyFill="1" applyBorder="1"/>
    <xf numFmtId="0" fontId="22" fillId="0" borderId="13" xfId="6" applyFont="1" applyBorder="1"/>
    <xf numFmtId="174" fontId="1" fillId="0" borderId="13" xfId="6" applyNumberFormat="1" applyBorder="1"/>
    <xf numFmtId="174" fontId="10" fillId="0" borderId="14" xfId="6" applyNumberFormat="1" applyFont="1" applyBorder="1"/>
    <xf numFmtId="0" fontId="22" fillId="0" borderId="0" xfId="15" applyFont="1"/>
    <xf numFmtId="0" fontId="11" fillId="0" borderId="0" xfId="15"/>
    <xf numFmtId="0" fontId="1" fillId="0" borderId="0" xfId="15" applyFont="1"/>
    <xf numFmtId="0" fontId="23" fillId="0" borderId="0" xfId="15" applyFont="1"/>
    <xf numFmtId="0" fontId="6" fillId="0" borderId="15" xfId="4" applyNumberFormat="1" applyFont="1" applyFill="1" applyBorder="1"/>
    <xf numFmtId="0" fontId="6" fillId="0" borderId="0" xfId="15" applyFont="1"/>
    <xf numFmtId="174" fontId="24" fillId="0" borderId="12" xfId="4" applyNumberFormat="1" applyFont="1" applyFill="1" applyBorder="1"/>
    <xf numFmtId="0" fontId="24" fillId="0" borderId="15" xfId="4" applyNumberFormat="1" applyFont="1" applyFill="1" applyBorder="1"/>
    <xf numFmtId="174" fontId="6" fillId="0" borderId="15" xfId="4" applyNumberFormat="1" applyFont="1" applyFill="1" applyBorder="1"/>
    <xf numFmtId="0" fontId="6" fillId="0" borderId="15" xfId="6" applyFont="1" applyBorder="1"/>
    <xf numFmtId="0" fontId="6" fillId="0" borderId="15" xfId="6" applyFont="1" applyFill="1" applyBorder="1"/>
    <xf numFmtId="0" fontId="6" fillId="0" borderId="0" xfId="6" applyFont="1" applyFill="1" applyBorder="1"/>
    <xf numFmtId="0" fontId="6" fillId="0" borderId="1" xfId="6" applyFont="1" applyFill="1" applyBorder="1"/>
    <xf numFmtId="174" fontId="24" fillId="0" borderId="15" xfId="4" applyNumberFormat="1" applyFont="1" applyFill="1" applyBorder="1"/>
    <xf numFmtId="0" fontId="24" fillId="0" borderId="15" xfId="6" applyFont="1" applyBorder="1"/>
    <xf numFmtId="0" fontId="24" fillId="0" borderId="15" xfId="6" applyFont="1" applyFill="1" applyBorder="1"/>
    <xf numFmtId="174" fontId="12" fillId="0" borderId="15" xfId="2" applyNumberFormat="1" applyFont="1" applyBorder="1" applyAlignment="1">
      <alignment horizontal="right" vertical="center"/>
    </xf>
    <xf numFmtId="0" fontId="6" fillId="0" borderId="15" xfId="15" applyFont="1" applyBorder="1"/>
    <xf numFmtId="174" fontId="12" fillId="0" borderId="15" xfId="2" applyNumberFormat="1" applyFont="1" applyFill="1" applyBorder="1" applyAlignment="1">
      <alignment horizontal="right" vertical="center"/>
    </xf>
    <xf numFmtId="174" fontId="12" fillId="0" borderId="15" xfId="1" applyNumberFormat="1" applyFont="1" applyBorder="1" applyAlignment="1">
      <alignment horizontal="right" vertical="center"/>
    </xf>
    <xf numFmtId="0" fontId="21" fillId="0" borderId="15" xfId="15" applyFont="1" applyBorder="1"/>
    <xf numFmtId="10" fontId="13" fillId="0" borderId="0" xfId="20" applyNumberFormat="1" applyFont="1"/>
    <xf numFmtId="10" fontId="6" fillId="0" borderId="0" xfId="20" applyNumberFormat="1" applyFont="1"/>
    <xf numFmtId="0" fontId="11" fillId="0" borderId="0" xfId="15" applyNumberFormat="1"/>
    <xf numFmtId="174" fontId="23" fillId="0" borderId="15" xfId="2" applyNumberFormat="1" applyFont="1" applyBorder="1" applyAlignment="1">
      <alignment horizontal="right" vertical="center"/>
    </xf>
    <xf numFmtId="174" fontId="23" fillId="0" borderId="15" xfId="1" applyNumberFormat="1" applyFont="1" applyBorder="1" applyAlignment="1">
      <alignment horizontal="right" vertical="center"/>
    </xf>
    <xf numFmtId="174" fontId="23" fillId="3" borderId="15" xfId="2" applyNumberFormat="1" applyFont="1" applyFill="1" applyBorder="1" applyAlignment="1">
      <alignment horizontal="right" vertical="center"/>
    </xf>
    <xf numFmtId="0" fontId="6" fillId="0" borderId="15" xfId="15" applyFont="1" applyFill="1" applyBorder="1"/>
    <xf numFmtId="0" fontId="6" fillId="3" borderId="15" xfId="15" applyFont="1" applyFill="1" applyBorder="1"/>
    <xf numFmtId="174" fontId="23" fillId="4" borderId="15" xfId="2" applyNumberFormat="1" applyFont="1" applyFill="1" applyBorder="1" applyAlignment="1">
      <alignment horizontal="right" vertical="center"/>
    </xf>
    <xf numFmtId="174" fontId="23" fillId="2" borderId="15" xfId="2" applyNumberFormat="1" applyFont="1" applyFill="1" applyBorder="1" applyAlignment="1">
      <alignment horizontal="right" vertical="center"/>
    </xf>
    <xf numFmtId="0" fontId="6" fillId="0" borderId="15" xfId="4" applyNumberFormat="1" applyFont="1" applyFill="1" applyBorder="1" applyAlignment="1">
      <alignment horizontal="right"/>
    </xf>
    <xf numFmtId="175" fontId="6" fillId="0" borderId="15" xfId="15" applyNumberFormat="1" applyFont="1" applyBorder="1"/>
    <xf numFmtId="0" fontId="24" fillId="0" borderId="15" xfId="4" applyNumberFormat="1" applyFont="1" applyFill="1" applyBorder="1" applyAlignment="1">
      <alignment horizontal="right"/>
    </xf>
    <xf numFmtId="174" fontId="23" fillId="0" borderId="15" xfId="2" applyNumberFormat="1" applyFont="1" applyFill="1" applyBorder="1" applyAlignment="1">
      <alignment horizontal="right" vertical="center"/>
    </xf>
    <xf numFmtId="174" fontId="12" fillId="3" borderId="15" xfId="2" applyNumberFormat="1" applyFont="1" applyFill="1" applyBorder="1" applyAlignment="1">
      <alignment horizontal="right" vertical="center"/>
    </xf>
    <xf numFmtId="175" fontId="6" fillId="3" borderId="15" xfId="15" applyNumberFormat="1" applyFont="1" applyFill="1" applyBorder="1"/>
    <xf numFmtId="174" fontId="23" fillId="2" borderId="15" xfId="1" applyNumberFormat="1" applyFont="1" applyFill="1" applyBorder="1" applyAlignment="1">
      <alignment horizontal="right" vertical="center"/>
    </xf>
    <xf numFmtId="0" fontId="6" fillId="0" borderId="6" xfId="4" applyNumberFormat="1" applyFont="1" applyFill="1" applyBorder="1" applyAlignment="1">
      <alignment horizontal="right"/>
    </xf>
    <xf numFmtId="0" fontId="24" fillId="0" borderId="6" xfId="4" applyNumberFormat="1" applyFont="1" applyFill="1" applyBorder="1" applyAlignment="1">
      <alignment horizontal="right"/>
    </xf>
    <xf numFmtId="174" fontId="23" fillId="0" borderId="6" xfId="2" applyNumberFormat="1" applyFont="1" applyBorder="1" applyAlignment="1">
      <alignment horizontal="right" vertical="center"/>
    </xf>
    <xf numFmtId="0" fontId="13" fillId="10" borderId="0" xfId="10" applyFill="1"/>
    <xf numFmtId="0" fontId="13" fillId="0" borderId="0" xfId="10"/>
    <xf numFmtId="0" fontId="13" fillId="10" borderId="0" xfId="10" applyFill="1" applyAlignment="1">
      <alignment horizontal="center"/>
    </xf>
    <xf numFmtId="0" fontId="25" fillId="10" borderId="16" xfId="10" applyFont="1" applyFill="1" applyBorder="1" applyAlignment="1">
      <alignment horizontal="center" vertical="top"/>
    </xf>
    <xf numFmtId="0" fontId="25" fillId="10" borderId="17" xfId="10" applyFont="1" applyFill="1" applyBorder="1" applyAlignment="1">
      <alignment horizontal="center" vertical="top"/>
    </xf>
    <xf numFmtId="0" fontId="13" fillId="0" borderId="0" xfId="10" applyAlignment="1">
      <alignment horizontal="center"/>
    </xf>
    <xf numFmtId="0" fontId="25" fillId="10" borderId="18" xfId="10" applyFont="1" applyFill="1" applyBorder="1" applyAlignment="1">
      <alignment horizontal="left" vertical="top"/>
    </xf>
    <xf numFmtId="0" fontId="25" fillId="10" borderId="19" xfId="10" applyFont="1" applyFill="1" applyBorder="1" applyAlignment="1">
      <alignment vertical="top"/>
    </xf>
    <xf numFmtId="0" fontId="25" fillId="10" borderId="20" xfId="10" applyFont="1" applyFill="1" applyBorder="1" applyAlignment="1">
      <alignment horizontal="left" vertical="top"/>
    </xf>
    <xf numFmtId="0" fontId="25" fillId="10" borderId="15" xfId="10" applyFont="1" applyFill="1" applyBorder="1" applyAlignment="1">
      <alignment vertical="top"/>
    </xf>
    <xf numFmtId="0" fontId="25" fillId="10" borderId="21" xfId="10" applyFont="1" applyFill="1" applyBorder="1" applyAlignment="1">
      <alignment horizontal="left" vertical="top"/>
    </xf>
    <xf numFmtId="0" fontId="25" fillId="10" borderId="6" xfId="10" applyFont="1" applyFill="1" applyBorder="1" applyAlignment="1">
      <alignment vertical="top"/>
    </xf>
    <xf numFmtId="0" fontId="25" fillId="11" borderId="18" xfId="10" applyFont="1" applyFill="1" applyBorder="1" applyAlignment="1">
      <alignment horizontal="left" vertical="top"/>
    </xf>
    <xf numFmtId="0" fontId="25" fillId="11" borderId="19" xfId="10" applyFont="1" applyFill="1" applyBorder="1" applyAlignment="1">
      <alignment vertical="top"/>
    </xf>
    <xf numFmtId="0" fontId="25" fillId="11" borderId="20" xfId="10" applyFont="1" applyFill="1" applyBorder="1" applyAlignment="1">
      <alignment horizontal="left" vertical="top"/>
    </xf>
    <xf numFmtId="0" fontId="25" fillId="11" borderId="15" xfId="10" applyFont="1" applyFill="1" applyBorder="1" applyAlignment="1">
      <alignment vertical="top"/>
    </xf>
    <xf numFmtId="0" fontId="25" fillId="11" borderId="22" xfId="10" applyFont="1" applyFill="1" applyBorder="1" applyAlignment="1">
      <alignment horizontal="left" vertical="top"/>
    </xf>
    <xf numFmtId="0" fontId="25" fillId="11" borderId="23" xfId="10" applyFont="1" applyFill="1" applyBorder="1" applyAlignment="1">
      <alignment vertical="top"/>
    </xf>
    <xf numFmtId="0" fontId="25" fillId="10" borderId="22" xfId="10" applyFont="1" applyFill="1" applyBorder="1" applyAlignment="1">
      <alignment horizontal="left" vertical="top"/>
    </xf>
    <xf numFmtId="0" fontId="25" fillId="10" borderId="23" xfId="10" applyFont="1" applyFill="1" applyBorder="1" applyAlignment="1">
      <alignment vertical="top"/>
    </xf>
    <xf numFmtId="0" fontId="25" fillId="12" borderId="24" xfId="10" applyFont="1" applyFill="1" applyBorder="1" applyAlignment="1">
      <alignment horizontal="left" vertical="top"/>
    </xf>
    <xf numFmtId="0" fontId="25" fillId="12" borderId="25" xfId="10" applyFont="1" applyFill="1" applyBorder="1" applyAlignment="1">
      <alignment vertical="top"/>
    </xf>
    <xf numFmtId="0" fontId="25" fillId="12" borderId="26" xfId="10" applyFont="1" applyFill="1" applyBorder="1" applyAlignment="1">
      <alignment horizontal="left" vertical="top"/>
    </xf>
    <xf numFmtId="0" fontId="25" fillId="12" borderId="10" xfId="10" applyFont="1" applyFill="1" applyBorder="1" applyAlignment="1">
      <alignment vertical="top"/>
    </xf>
    <xf numFmtId="0" fontId="25" fillId="12" borderId="20" xfId="10" applyFont="1" applyFill="1" applyBorder="1" applyAlignment="1">
      <alignment horizontal="left" vertical="top"/>
    </xf>
    <xf numFmtId="0" fontId="25" fillId="12" borderId="15" xfId="10" applyFont="1" applyFill="1" applyBorder="1" applyAlignment="1">
      <alignment horizontal="left" vertical="top" indent="2"/>
    </xf>
    <xf numFmtId="0" fontId="25" fillId="12" borderId="21" xfId="10" applyFont="1" applyFill="1" applyBorder="1" applyAlignment="1">
      <alignment horizontal="left" vertical="top"/>
    </xf>
    <xf numFmtId="0" fontId="25" fillId="12" borderId="6" xfId="10" applyFont="1" applyFill="1" applyBorder="1" applyAlignment="1">
      <alignment horizontal="left" vertical="top" indent="2"/>
    </xf>
    <xf numFmtId="0" fontId="25" fillId="12" borderId="18" xfId="10" applyFont="1" applyFill="1" applyBorder="1" applyAlignment="1">
      <alignment horizontal="left" vertical="top"/>
    </xf>
    <xf numFmtId="0" fontId="25" fillId="12" borderId="19" xfId="10" applyFont="1" applyFill="1" applyBorder="1" applyAlignment="1">
      <alignment vertical="top"/>
    </xf>
    <xf numFmtId="0" fontId="25" fillId="12" borderId="22" xfId="10" applyFont="1" applyFill="1" applyBorder="1" applyAlignment="1">
      <alignment horizontal="left" vertical="top"/>
    </xf>
    <xf numFmtId="0" fontId="25" fillId="12" borderId="23" xfId="10" applyFont="1" applyFill="1" applyBorder="1" applyAlignment="1">
      <alignment horizontal="left" vertical="top" indent="2"/>
    </xf>
    <xf numFmtId="0" fontId="13" fillId="0" borderId="0" xfId="10" applyFill="1"/>
    <xf numFmtId="0" fontId="17" fillId="13" borderId="12" xfId="0" applyFont="1" applyFill="1" applyBorder="1" applyAlignment="1">
      <alignment horizontal="center"/>
    </xf>
    <xf numFmtId="0" fontId="17" fillId="13" borderId="13" xfId="0" applyFont="1" applyFill="1" applyBorder="1" applyAlignment="1">
      <alignment horizontal="center"/>
    </xf>
    <xf numFmtId="0" fontId="17" fillId="13" borderId="14" xfId="0" applyFont="1" applyFill="1" applyBorder="1" applyAlignment="1">
      <alignment horizontal="center"/>
    </xf>
    <xf numFmtId="0" fontId="17" fillId="14" borderId="12" xfId="0" applyFont="1" applyFill="1" applyBorder="1" applyAlignment="1">
      <alignment horizontal="center"/>
    </xf>
    <xf numFmtId="0" fontId="17" fillId="14" borderId="13" xfId="0" applyFont="1" applyFill="1" applyBorder="1" applyAlignment="1">
      <alignment horizontal="center"/>
    </xf>
    <xf numFmtId="0" fontId="17" fillId="14" borderId="14" xfId="0" applyFont="1" applyFill="1" applyBorder="1" applyAlignment="1">
      <alignment horizontal="center"/>
    </xf>
    <xf numFmtId="0" fontId="14" fillId="0" borderId="0" xfId="13" applyAlignment="1">
      <alignment horizontal="center"/>
    </xf>
    <xf numFmtId="0" fontId="0" fillId="0" borderId="0" xfId="0" applyAlignment="1">
      <alignment horizontal="center"/>
    </xf>
  </cellXfs>
  <cellStyles count="21">
    <cellStyle name="Comma 2" xfId="1"/>
    <cellStyle name="Comma 2 2" xfId="2"/>
    <cellStyle name="Milliers 2" xfId="3"/>
    <cellStyle name="Motif 2" xfId="4"/>
    <cellStyle name="Motif 2 2" xfId="5"/>
    <cellStyle name="Normal" xfId="0" builtinId="0"/>
    <cellStyle name="Normal 2" xfId="6"/>
    <cellStyle name="Normal 2 2" xfId="7"/>
    <cellStyle name="Normal 2 3" xfId="8"/>
    <cellStyle name="Normal 3" xfId="9"/>
    <cellStyle name="Normal 3 2" xfId="10"/>
    <cellStyle name="Normal 4" xfId="11"/>
    <cellStyle name="Normal 4 2" xfId="12"/>
    <cellStyle name="Normal 5" xfId="13"/>
    <cellStyle name="Normal 6" xfId="14"/>
    <cellStyle name="Normal 7" xfId="15"/>
    <cellStyle name="Percent" xfId="16" builtinId="5"/>
    <cellStyle name="Percent 2" xfId="17"/>
    <cellStyle name="Pourcentage 2" xfId="18"/>
    <cellStyle name="Pourcentage 3" xfId="19"/>
    <cellStyle name="Pourcentage 4" xf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TINF/Documents/documents/ThreeME_V3-ADEME/results/2020-02-29%2012-02-00%20-%20Standar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TINF/Documents/documents/ThreeME/data/calibrations/SAM_FRA_A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INVEST"/>
      <sheetName val="ELAS_EXPORT"/>
      <sheetName val="ELAS_OTHER"/>
      <sheetName val="ELAS_Hybrid_BUILNRJ"/>
      <sheetName val="Household"/>
      <sheetName val="Household_Hybrid_BUIL"/>
      <sheetName val="Household_Hybrid_TRANSITION"/>
      <sheetName val="Household_Hybrid_AUTO"/>
      <sheetName val="exo_realistic_Hybrid"/>
      <sheetName val="hypotheses SNBC"/>
      <sheetName val="exo_realistic_1"/>
      <sheetName val="Demography"/>
      <sheetName val="CU énergie"/>
      <sheetName val="phi_calculation"/>
      <sheetName val="Donnees_energie"/>
      <sheetName val="Energy 2010"/>
      <sheetName val="EnergyIndus"/>
      <sheetName val="GHG_Emissions"/>
      <sheetName val="ThreeME V1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0" workbookViewId="0">
      <selection activeCell="F30" sqref="F30"/>
    </sheetView>
  </sheetViews>
  <sheetFormatPr defaultColWidth="9.19921875" defaultRowHeight="14.25" x14ac:dyDescent="0.45"/>
  <cols>
    <col min="1" max="1" width="9.19921875" style="109" customWidth="1"/>
    <col min="2" max="2" width="1.796875" style="109" customWidth="1"/>
    <col min="3" max="3" width="6.19921875" style="110" customWidth="1"/>
    <col min="4" max="4" width="56.46484375" style="110" bestFit="1" customWidth="1"/>
    <col min="5" max="5" width="2" style="110" customWidth="1"/>
    <col min="6" max="7" width="8.796875" style="110" customWidth="1"/>
    <col min="8" max="8" width="21.19921875" style="110" bestFit="1" customWidth="1"/>
    <col min="9" max="16384" width="9.19921875" style="110"/>
  </cols>
  <sheetData>
    <row r="1" spans="1:6" ht="20.25" customHeight="1" x14ac:dyDescent="0.45">
      <c r="C1" s="109"/>
      <c r="D1" s="109"/>
      <c r="E1" s="109"/>
      <c r="F1" s="109"/>
    </row>
    <row r="2" spans="1:6" ht="5.25" customHeight="1" thickBot="1" x14ac:dyDescent="0.5">
      <c r="C2" s="109"/>
      <c r="D2" s="109"/>
      <c r="E2" s="109"/>
      <c r="F2" s="109"/>
    </row>
    <row r="3" spans="1:6" s="114" customFormat="1" ht="15.4" thickBot="1" x14ac:dyDescent="0.5">
      <c r="A3" s="109"/>
      <c r="B3" s="111"/>
      <c r="C3" s="112" t="s">
        <v>251</v>
      </c>
      <c r="D3" s="113" t="s">
        <v>216</v>
      </c>
      <c r="E3" s="109"/>
      <c r="F3" s="109"/>
    </row>
    <row r="4" spans="1:6" ht="15" x14ac:dyDescent="0.45">
      <c r="C4" s="115">
        <v>1</v>
      </c>
      <c r="D4" s="116" t="s">
        <v>252</v>
      </c>
      <c r="E4" s="109"/>
      <c r="F4" s="109"/>
    </row>
    <row r="5" spans="1:6" ht="15" x14ac:dyDescent="0.45">
      <c r="C5" s="117">
        <v>2</v>
      </c>
      <c r="D5" s="118" t="s">
        <v>8</v>
      </c>
      <c r="E5" s="109"/>
      <c r="F5" s="109"/>
    </row>
    <row r="6" spans="1:6" ht="15" x14ac:dyDescent="0.45">
      <c r="C6" s="117">
        <v>3</v>
      </c>
      <c r="D6" s="118" t="s">
        <v>9</v>
      </c>
      <c r="E6" s="109"/>
      <c r="F6" s="109"/>
    </row>
    <row r="7" spans="1:6" ht="15" x14ac:dyDescent="0.45">
      <c r="C7" s="117">
        <v>4</v>
      </c>
      <c r="D7" s="118" t="s">
        <v>253</v>
      </c>
      <c r="E7" s="109"/>
      <c r="F7" s="109"/>
    </row>
    <row r="8" spans="1:6" ht="15" x14ac:dyDescent="0.45">
      <c r="C8" s="117">
        <v>5</v>
      </c>
      <c r="D8" s="118" t="s">
        <v>254</v>
      </c>
      <c r="E8" s="109"/>
      <c r="F8" s="109"/>
    </row>
    <row r="9" spans="1:6" ht="15" x14ac:dyDescent="0.45">
      <c r="C9" s="117">
        <v>6</v>
      </c>
      <c r="D9" s="118" t="s">
        <v>255</v>
      </c>
      <c r="E9" s="109"/>
      <c r="F9" s="109"/>
    </row>
    <row r="10" spans="1:6" ht="15" x14ac:dyDescent="0.45">
      <c r="C10" s="117">
        <v>7</v>
      </c>
      <c r="D10" s="118" t="s">
        <v>256</v>
      </c>
      <c r="E10" s="109"/>
      <c r="F10" s="109"/>
    </row>
    <row r="11" spans="1:6" ht="15" x14ac:dyDescent="0.45">
      <c r="C11" s="117">
        <v>8</v>
      </c>
      <c r="D11" s="118" t="s">
        <v>257</v>
      </c>
      <c r="E11" s="109"/>
      <c r="F11" s="109"/>
    </row>
    <row r="12" spans="1:6" ht="15" x14ac:dyDescent="0.45">
      <c r="C12" s="117">
        <v>9</v>
      </c>
      <c r="D12" s="118" t="s">
        <v>13</v>
      </c>
      <c r="E12" s="109"/>
      <c r="F12" s="109"/>
    </row>
    <row r="13" spans="1:6" ht="15" x14ac:dyDescent="0.45">
      <c r="C13" s="117">
        <v>10</v>
      </c>
      <c r="D13" s="118" t="s">
        <v>258</v>
      </c>
      <c r="E13" s="109"/>
      <c r="F13" s="109"/>
    </row>
    <row r="14" spans="1:6" ht="15" x14ac:dyDescent="0.45">
      <c r="C14" s="117">
        <v>11</v>
      </c>
      <c r="D14" s="118" t="s">
        <v>259</v>
      </c>
      <c r="E14" s="109"/>
      <c r="F14" s="109"/>
    </row>
    <row r="15" spans="1:6" ht="15" x14ac:dyDescent="0.45">
      <c r="C15" s="117">
        <v>12</v>
      </c>
      <c r="D15" s="118" t="s">
        <v>260</v>
      </c>
      <c r="E15" s="109"/>
      <c r="F15" s="109"/>
    </row>
    <row r="16" spans="1:6" ht="15.4" thickBot="1" x14ac:dyDescent="0.5">
      <c r="C16" s="119">
        <v>13</v>
      </c>
      <c r="D16" s="120" t="s">
        <v>17</v>
      </c>
      <c r="E16" s="109"/>
      <c r="F16" s="109"/>
    </row>
    <row r="17" spans="3:6" ht="15" x14ac:dyDescent="0.45">
      <c r="C17" s="121">
        <v>14</v>
      </c>
      <c r="D17" s="122" t="s">
        <v>261</v>
      </c>
      <c r="E17" s="109"/>
      <c r="F17" s="109"/>
    </row>
    <row r="18" spans="3:6" ht="15" x14ac:dyDescent="0.45">
      <c r="C18" s="123">
        <v>15</v>
      </c>
      <c r="D18" s="124" t="s">
        <v>262</v>
      </c>
      <c r="E18" s="109"/>
      <c r="F18" s="109"/>
    </row>
    <row r="19" spans="3:6" ht="15" x14ac:dyDescent="0.45">
      <c r="C19" s="123">
        <v>16</v>
      </c>
      <c r="D19" s="124" t="s">
        <v>263</v>
      </c>
      <c r="E19" s="109"/>
      <c r="F19" s="109"/>
    </row>
    <row r="20" spans="3:6" ht="15" x14ac:dyDescent="0.45">
      <c r="C20" s="123">
        <v>17</v>
      </c>
      <c r="D20" s="124" t="s">
        <v>20</v>
      </c>
      <c r="E20" s="109"/>
      <c r="F20" s="109"/>
    </row>
    <row r="21" spans="3:6" ht="15.4" thickBot="1" x14ac:dyDescent="0.5">
      <c r="C21" s="125">
        <v>18</v>
      </c>
      <c r="D21" s="126" t="s">
        <v>21</v>
      </c>
      <c r="E21" s="109"/>
      <c r="F21" s="109"/>
    </row>
    <row r="22" spans="3:6" ht="15" x14ac:dyDescent="0.45">
      <c r="C22" s="115">
        <v>19</v>
      </c>
      <c r="D22" s="116" t="s">
        <v>22</v>
      </c>
      <c r="E22" s="109"/>
      <c r="F22" s="109"/>
    </row>
    <row r="23" spans="3:6" ht="15.4" thickBot="1" x14ac:dyDescent="0.5">
      <c r="C23" s="127">
        <v>20</v>
      </c>
      <c r="D23" s="128" t="s">
        <v>23</v>
      </c>
      <c r="E23" s="109"/>
      <c r="F23" s="109"/>
    </row>
    <row r="24" spans="3:6" ht="15.4" thickBot="1" x14ac:dyDescent="0.5">
      <c r="C24" s="129">
        <v>21</v>
      </c>
      <c r="D24" s="130" t="s">
        <v>264</v>
      </c>
      <c r="E24" s="109"/>
      <c r="F24" s="109"/>
    </row>
    <row r="25" spans="3:6" ht="15" x14ac:dyDescent="0.45">
      <c r="C25" s="131">
        <v>22</v>
      </c>
      <c r="D25" s="132" t="s">
        <v>265</v>
      </c>
      <c r="E25" s="109"/>
      <c r="F25" s="109"/>
    </row>
    <row r="26" spans="3:6" ht="15" x14ac:dyDescent="0.45">
      <c r="C26" s="133"/>
      <c r="D26" s="134" t="s">
        <v>266</v>
      </c>
      <c r="E26" s="109"/>
      <c r="F26" s="109"/>
    </row>
    <row r="27" spans="3:6" ht="15.4" thickBot="1" x14ac:dyDescent="0.5">
      <c r="C27" s="135"/>
      <c r="D27" s="136" t="s">
        <v>267</v>
      </c>
      <c r="E27" s="109"/>
      <c r="F27" s="109"/>
    </row>
    <row r="28" spans="3:6" ht="15" x14ac:dyDescent="0.45">
      <c r="C28" s="137">
        <v>23</v>
      </c>
      <c r="D28" s="138" t="s">
        <v>268</v>
      </c>
      <c r="E28" s="109"/>
      <c r="F28" s="109"/>
    </row>
    <row r="29" spans="3:6" ht="15" x14ac:dyDescent="0.45">
      <c r="C29" s="133"/>
      <c r="D29" s="134" t="s">
        <v>269</v>
      </c>
      <c r="E29" s="109"/>
      <c r="F29" s="109"/>
    </row>
    <row r="30" spans="3:6" ht="15" x14ac:dyDescent="0.45">
      <c r="C30" s="133"/>
      <c r="D30" s="134" t="s">
        <v>270</v>
      </c>
      <c r="E30" s="109"/>
      <c r="F30" s="109"/>
    </row>
    <row r="31" spans="3:6" ht="15" x14ac:dyDescent="0.45">
      <c r="C31" s="133"/>
      <c r="D31" s="134" t="s">
        <v>271</v>
      </c>
      <c r="E31" s="109"/>
      <c r="F31" s="109"/>
    </row>
    <row r="32" spans="3:6" ht="15" x14ac:dyDescent="0.45">
      <c r="C32" s="133"/>
      <c r="D32" s="134" t="s">
        <v>272</v>
      </c>
      <c r="E32" s="109"/>
      <c r="F32" s="109"/>
    </row>
    <row r="33" spans="3:6" ht="15" x14ac:dyDescent="0.45">
      <c r="C33" s="133"/>
      <c r="D33" s="134" t="s">
        <v>273</v>
      </c>
      <c r="E33" s="109"/>
      <c r="F33" s="109"/>
    </row>
    <row r="34" spans="3:6" ht="15" x14ac:dyDescent="0.45">
      <c r="C34" s="133"/>
      <c r="D34" s="134" t="s">
        <v>274</v>
      </c>
      <c r="E34" s="109"/>
      <c r="F34" s="109"/>
    </row>
    <row r="35" spans="3:6" ht="15" x14ac:dyDescent="0.45">
      <c r="C35" s="133"/>
      <c r="D35" s="134" t="s">
        <v>275</v>
      </c>
      <c r="E35" s="109"/>
      <c r="F35" s="109"/>
    </row>
    <row r="36" spans="3:6" ht="15.4" thickBot="1" x14ac:dyDescent="0.5">
      <c r="C36" s="139"/>
      <c r="D36" s="140" t="s">
        <v>276</v>
      </c>
      <c r="E36" s="109"/>
      <c r="F36" s="109"/>
    </row>
    <row r="37" spans="3:6" ht="15" x14ac:dyDescent="0.45">
      <c r="C37" s="131">
        <v>24</v>
      </c>
      <c r="D37" s="132" t="s">
        <v>277</v>
      </c>
      <c r="E37" s="109"/>
      <c r="F37" s="109"/>
    </row>
    <row r="38" spans="3:6" ht="15" x14ac:dyDescent="0.45">
      <c r="C38" s="133"/>
      <c r="D38" s="134" t="s">
        <v>278</v>
      </c>
      <c r="E38" s="109"/>
      <c r="F38" s="109"/>
    </row>
    <row r="39" spans="3:6" ht="15" x14ac:dyDescent="0.45">
      <c r="C39" s="133"/>
      <c r="D39" s="134" t="s">
        <v>279</v>
      </c>
      <c r="E39" s="109"/>
      <c r="F39" s="109"/>
    </row>
    <row r="40" spans="3:6" ht="15" x14ac:dyDescent="0.45">
      <c r="C40" s="133"/>
      <c r="D40" s="134" t="s">
        <v>280</v>
      </c>
      <c r="E40" s="109"/>
      <c r="F40" s="109"/>
    </row>
    <row r="41" spans="3:6" ht="15" x14ac:dyDescent="0.45">
      <c r="C41" s="133"/>
      <c r="D41" s="134" t="s">
        <v>281</v>
      </c>
      <c r="E41" s="109"/>
      <c r="F41" s="109"/>
    </row>
    <row r="42" spans="3:6" ht="15" x14ac:dyDescent="0.45">
      <c r="C42" s="133"/>
      <c r="D42" s="134" t="s">
        <v>282</v>
      </c>
      <c r="E42" s="109"/>
      <c r="F42" s="109"/>
    </row>
    <row r="43" spans="3:6" ht="15.4" thickBot="1" x14ac:dyDescent="0.5">
      <c r="C43" s="139"/>
      <c r="D43" s="140" t="s">
        <v>283</v>
      </c>
      <c r="E43" s="109"/>
      <c r="F43" s="109"/>
    </row>
    <row r="44" spans="3:6" ht="3.75" customHeight="1" x14ac:dyDescent="0.45">
      <c r="C44" s="109"/>
      <c r="D44" s="109"/>
      <c r="E44" s="109"/>
      <c r="F44" s="109"/>
    </row>
    <row r="45" spans="3:6" x14ac:dyDescent="0.45">
      <c r="C45" s="109"/>
      <c r="D45" s="109"/>
      <c r="E45" s="109"/>
      <c r="F45" s="109"/>
    </row>
    <row r="46" spans="3:6" x14ac:dyDescent="0.45">
      <c r="C46" s="109"/>
      <c r="D46" s="109"/>
      <c r="E46" s="109"/>
      <c r="F46" s="109"/>
    </row>
    <row r="47" spans="3:6" x14ac:dyDescent="0.45">
      <c r="C47" s="141"/>
      <c r="D47" s="141"/>
      <c r="E47" s="109"/>
      <c r="F47" s="109"/>
    </row>
    <row r="48" spans="3:6" x14ac:dyDescent="0.45">
      <c r="E48" s="109"/>
      <c r="F48" s="109"/>
    </row>
    <row r="49" spans="5:6" x14ac:dyDescent="0.45">
      <c r="E49" s="109"/>
      <c r="F49" s="10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4"/>
  <sheetViews>
    <sheetView tabSelected="1" workbookViewId="0">
      <selection activeCell="I9" sqref="I9"/>
    </sheetView>
  </sheetViews>
  <sheetFormatPr defaultColWidth="10.6640625" defaultRowHeight="14.25" x14ac:dyDescent="0.45"/>
  <cols>
    <col min="1" max="1" width="37.19921875" customWidth="1"/>
  </cols>
  <sheetData>
    <row r="1" spans="1:7" x14ac:dyDescent="0.45">
      <c r="A1" t="s">
        <v>38</v>
      </c>
      <c r="B1">
        <v>0</v>
      </c>
      <c r="C1" t="s">
        <v>39</v>
      </c>
    </row>
    <row r="2" spans="1:7" ht="15.75" x14ac:dyDescent="0.5">
      <c r="A2" t="s">
        <v>286</v>
      </c>
      <c r="B2" s="1" t="s">
        <v>217</v>
      </c>
      <c r="C2" s="1" t="s">
        <v>218</v>
      </c>
      <c r="D2" s="1" t="s">
        <v>219</v>
      </c>
      <c r="E2" s="1" t="s">
        <v>220</v>
      </c>
      <c r="F2" s="1" t="s">
        <v>221</v>
      </c>
      <c r="G2" s="1" t="s">
        <v>222</v>
      </c>
    </row>
    <row r="3" spans="1:7" x14ac:dyDescent="0.45">
      <c r="A3" t="s">
        <v>6</v>
      </c>
      <c r="B3" s="2">
        <f ca="1">OFFSET('Panel of elasticites'!B3,0,6*$B$1)</f>
        <v>0.5</v>
      </c>
      <c r="C3" s="2">
        <f ca="1">OFFSET('Panel of elasticites'!C3,0,6*$B$1)</f>
        <v>3.4839883156742073</v>
      </c>
      <c r="D3" s="2">
        <f ca="1">OFFSET('Panel of elasticites'!D3,0,6*$B$1)</f>
        <v>0</v>
      </c>
      <c r="E3" s="2">
        <f ca="1">OFFSET('Panel of elasticites'!E3,0,6*$B$1)</f>
        <v>0.29404797605318139</v>
      </c>
      <c r="F3" s="2">
        <f ca="1">OFFSET('Panel of elasticites'!F3,0,6*$B$1)</f>
        <v>0.15</v>
      </c>
      <c r="G3" s="2">
        <f ca="1">OFFSET('Panel of elasticites'!G3,0,6*$B$1)</f>
        <v>0.1</v>
      </c>
    </row>
    <row r="4" spans="1:7" x14ac:dyDescent="0.45">
      <c r="A4" t="s">
        <v>7</v>
      </c>
      <c r="B4" s="2">
        <f ca="1">OFFSET('Panel of elasticites'!B4,0,6*$B$1)</f>
        <v>0.5</v>
      </c>
      <c r="C4" s="2">
        <f ca="1">OFFSET('Panel of elasticites'!C4,0,6*$B$1)</f>
        <v>3.4839883156742073</v>
      </c>
      <c r="D4" s="2">
        <f ca="1">OFFSET('Panel of elasticites'!D4,0,6*$B$1)</f>
        <v>0</v>
      </c>
      <c r="E4" s="2">
        <f ca="1">OFFSET('Panel of elasticites'!E4,0,6*$B$1)</f>
        <v>0.29404797605318139</v>
      </c>
      <c r="F4" s="2">
        <f ca="1">OFFSET('Panel of elasticites'!F4,0,6*$B$1)</f>
        <v>0.15</v>
      </c>
      <c r="G4" s="2">
        <f ca="1">OFFSET('Panel of elasticites'!G4,0,6*$B$1)</f>
        <v>0.1</v>
      </c>
    </row>
    <row r="5" spans="1:7" x14ac:dyDescent="0.45">
      <c r="A5" t="s">
        <v>8</v>
      </c>
      <c r="B5" s="2">
        <f ca="1">OFFSET('Panel of elasticites'!B5,0,6*$B$1)</f>
        <v>0.5</v>
      </c>
      <c r="C5" s="2">
        <f ca="1">OFFSET('Panel of elasticites'!C5,0,6*$B$1)</f>
        <v>9.521477866939037</v>
      </c>
      <c r="D5" s="2">
        <f ca="1">OFFSET('Panel of elasticites'!D5,0,6*$B$1)</f>
        <v>0</v>
      </c>
      <c r="E5" s="2">
        <f ca="1">OFFSET('Panel of elasticites'!E5,0,6*$B$1)</f>
        <v>0.57419698494963189</v>
      </c>
      <c r="F5" s="2">
        <f ca="1">OFFSET('Panel of elasticites'!F5,0,6*$B$1)</f>
        <v>0.15</v>
      </c>
      <c r="G5" s="2">
        <f ca="1">OFFSET('Panel of elasticites'!G5,0,6*$B$1)</f>
        <v>0</v>
      </c>
    </row>
    <row r="6" spans="1:7" x14ac:dyDescent="0.45">
      <c r="A6" t="s">
        <v>9</v>
      </c>
      <c r="B6" s="2">
        <f ca="1">OFFSET('Panel of elasticites'!B6,0,6*$B$1)</f>
        <v>0.5</v>
      </c>
      <c r="C6" s="2">
        <f ca="1">OFFSET('Panel of elasticites'!C6,0,6*$B$1)</f>
        <v>13.909639188754333</v>
      </c>
      <c r="D6" s="2">
        <f ca="1">OFFSET('Panel of elasticites'!D6,0,6*$B$1)</f>
        <v>0</v>
      </c>
      <c r="E6" s="2">
        <f ca="1">OFFSET('Panel of elasticites'!E6,0,6*$B$1)</f>
        <v>0.78625421240416438</v>
      </c>
      <c r="F6" s="2">
        <f ca="1">OFFSET('Panel of elasticites'!F6,0,6*$B$1)</f>
        <v>0.15</v>
      </c>
      <c r="G6" s="2">
        <f ca="1">OFFSET('Panel of elasticites'!G6,0,6*$B$1)</f>
        <v>0</v>
      </c>
    </row>
    <row r="7" spans="1:7" x14ac:dyDescent="0.45">
      <c r="A7" t="s">
        <v>284</v>
      </c>
      <c r="B7" s="2">
        <f ca="1">OFFSET('Panel of elasticites'!B7,0,6*$B$1)</f>
        <v>0.5</v>
      </c>
      <c r="C7" s="2">
        <f ca="1">OFFSET('Panel of elasticites'!C7,0,6*$B$1)</f>
        <v>2.458822823767306</v>
      </c>
      <c r="D7" s="2">
        <f ca="1">OFFSET('Panel of elasticites'!D7,0,6*$B$1)</f>
        <v>0</v>
      </c>
      <c r="E7" s="2">
        <f ca="1">OFFSET('Panel of elasticites'!E7,0,6*$B$1)</f>
        <v>0.24454980595849762</v>
      </c>
      <c r="F7" s="2">
        <f ca="1">OFFSET('Panel of elasticites'!F7,0,6*$B$1)</f>
        <v>0.15</v>
      </c>
      <c r="G7" s="2">
        <f ca="1">OFFSET('Panel of elasticites'!G7,0,6*$B$1)</f>
        <v>0</v>
      </c>
    </row>
    <row r="8" spans="1:7" x14ac:dyDescent="0.45">
      <c r="A8" t="s">
        <v>11</v>
      </c>
      <c r="B8" s="2">
        <f ca="1">OFFSET('Panel of elasticites'!B8,0,6*$B$1)</f>
        <v>0.5</v>
      </c>
      <c r="C8" s="2">
        <f ca="1">OFFSET('Panel of elasticites'!C8,0,6*$B$1)</f>
        <v>1.2949615398539969</v>
      </c>
      <c r="D8" s="2">
        <f ca="1">OFFSET('Panel of elasticites'!D8,0,6*$B$1)</f>
        <v>0</v>
      </c>
      <c r="E8" s="2">
        <f ca="1">OFFSET('Panel of elasticites'!E8,0,6*$B$1)</f>
        <v>0.37586402508037553</v>
      </c>
      <c r="F8" s="2">
        <f ca="1">OFFSET('Panel of elasticites'!F8,0,6*$B$1)</f>
        <v>0.15</v>
      </c>
      <c r="G8" s="2">
        <f ca="1">OFFSET('Panel of elasticites'!G8,0,6*$B$1)</f>
        <v>0</v>
      </c>
    </row>
    <row r="9" spans="1:7" x14ac:dyDescent="0.45">
      <c r="A9" t="s">
        <v>12</v>
      </c>
      <c r="B9" s="2">
        <f ca="1">OFFSET('Panel of elasticites'!B9,0,6*$B$1)</f>
        <v>0.5</v>
      </c>
      <c r="C9" s="2">
        <f ca="1">OFFSET('Panel of elasticites'!C9,0,6*$B$1)</f>
        <v>1.0564153684076472</v>
      </c>
      <c r="D9" s="2">
        <f ca="1">OFFSET('Panel of elasticites'!D9,0,6*$B$1)</f>
        <v>0</v>
      </c>
      <c r="E9" s="2">
        <f ca="1">OFFSET('Panel of elasticites'!E9,0,6*$B$1)</f>
        <v>0.25523581279974628</v>
      </c>
      <c r="F9" s="2">
        <f ca="1">OFFSET('Panel of elasticites'!F9,0,6*$B$1)</f>
        <v>0.15</v>
      </c>
      <c r="G9" s="2">
        <f ca="1">OFFSET('Panel of elasticites'!G9,0,6*$B$1)</f>
        <v>0</v>
      </c>
    </row>
    <row r="10" spans="1:7" x14ac:dyDescent="0.45">
      <c r="A10" t="s">
        <v>13</v>
      </c>
      <c r="B10" s="2">
        <f ca="1">OFFSET('Panel of elasticites'!B10,0,6*$B$1)</f>
        <v>0.5</v>
      </c>
      <c r="C10" s="2">
        <f ca="1">OFFSET('Panel of elasticites'!C10,0,6*$B$1)</f>
        <v>6.9778722921333429</v>
      </c>
      <c r="D10" s="2">
        <f ca="1">OFFSET('Panel of elasticites'!D10,0,6*$B$1)</f>
        <v>0</v>
      </c>
      <c r="E10" s="2">
        <f ca="1">OFFSET('Panel of elasticites'!E10,0,6*$B$1)</f>
        <v>0.36003551831598596</v>
      </c>
      <c r="F10" s="2">
        <f ca="1">OFFSET('Panel of elasticites'!F10,0,6*$B$1)</f>
        <v>0.15</v>
      </c>
      <c r="G10" s="2">
        <f ca="1">OFFSET('Panel of elasticites'!G10,0,6*$B$1)</f>
        <v>0</v>
      </c>
    </row>
    <row r="11" spans="1:7" x14ac:dyDescent="0.45">
      <c r="A11" t="s">
        <v>14</v>
      </c>
      <c r="B11" s="2">
        <f ca="1">OFFSET('Panel of elasticites'!B11,0,6*$B$1)</f>
        <v>0.5</v>
      </c>
      <c r="C11" s="2">
        <f ca="1">OFFSET('Panel of elasticites'!C11,0,6*$B$1)</f>
        <v>0.98764224803587597</v>
      </c>
      <c r="D11" s="2">
        <f ca="1">OFFSET('Panel of elasticites'!D11,0,6*$B$1)</f>
        <v>0</v>
      </c>
      <c r="E11" s="2">
        <f ca="1">OFFSET('Panel of elasticites'!E11,0,6*$B$1)</f>
        <v>0.57172935517187284</v>
      </c>
      <c r="F11" s="2">
        <f ca="1">OFFSET('Panel of elasticites'!F11,0,6*$B$1)</f>
        <v>0.15</v>
      </c>
      <c r="G11" s="2">
        <f ca="1">OFFSET('Panel of elasticites'!G11,0,6*$B$1)</f>
        <v>0</v>
      </c>
    </row>
    <row r="12" spans="1:7" x14ac:dyDescent="0.45">
      <c r="A12" t="s">
        <v>15</v>
      </c>
      <c r="B12" s="2">
        <f ca="1">OFFSET('Panel of elasticites'!B12,0,6*$B$1)</f>
        <v>0.5</v>
      </c>
      <c r="C12" s="2">
        <f ca="1">OFFSET('Panel of elasticites'!C12,0,6*$B$1)</f>
        <v>5.058071044240001</v>
      </c>
      <c r="D12" s="2">
        <f ca="1">OFFSET('Panel of elasticites'!D12,0,6*$B$1)</f>
        <v>0</v>
      </c>
      <c r="E12" s="2">
        <f ca="1">OFFSET('Panel of elasticites'!E12,0,6*$B$1)</f>
        <v>0.41545771946199461</v>
      </c>
      <c r="F12" s="2">
        <f ca="1">OFFSET('Panel of elasticites'!F12,0,6*$B$1)</f>
        <v>0.15</v>
      </c>
      <c r="G12" s="2">
        <f ca="1">OFFSET('Panel of elasticites'!G12,0,6*$B$1)</f>
        <v>0</v>
      </c>
    </row>
    <row r="13" spans="1:7" x14ac:dyDescent="0.45">
      <c r="A13" t="s">
        <v>16</v>
      </c>
      <c r="B13" s="2">
        <f ca="1">OFFSET('Panel of elasticites'!B13,0,6*$B$1)</f>
        <v>0.5</v>
      </c>
      <c r="C13" s="2">
        <f ca="1">OFFSET('Panel of elasticites'!C13,0,6*$B$1)</f>
        <v>5.058071044240001</v>
      </c>
      <c r="D13" s="2">
        <f ca="1">OFFSET('Panel of elasticites'!D13,0,6*$B$1)</f>
        <v>0</v>
      </c>
      <c r="E13" s="2">
        <f ca="1">OFFSET('Panel of elasticites'!E13,0,6*$B$1)</f>
        <v>0.41545771946199461</v>
      </c>
      <c r="F13" s="2">
        <f ca="1">OFFSET('Panel of elasticites'!F13,0,6*$B$1)</f>
        <v>0.15</v>
      </c>
      <c r="G13" s="2">
        <f ca="1">OFFSET('Panel of elasticites'!G13,0,6*$B$1)</f>
        <v>0</v>
      </c>
    </row>
    <row r="14" spans="1:7" x14ac:dyDescent="0.45">
      <c r="A14" t="s">
        <v>17</v>
      </c>
      <c r="B14" s="2">
        <f ca="1">OFFSET('Panel of elasticites'!B14,0,6*$B$1)</f>
        <v>0.5</v>
      </c>
      <c r="C14" s="2">
        <f ca="1">OFFSET('Panel of elasticites'!C14,0,6*$B$1)</f>
        <v>6.165900586412997</v>
      </c>
      <c r="D14" s="2">
        <f ca="1">OFFSET('Panel of elasticites'!D14,0,6*$B$1)</f>
        <v>0</v>
      </c>
      <c r="E14" s="2">
        <f ca="1">OFFSET('Panel of elasticites'!E14,0,6*$B$1)</f>
        <v>0.29460709994798551</v>
      </c>
      <c r="F14" s="2">
        <f ca="1">OFFSET('Panel of elasticites'!F14,0,6*$B$1)</f>
        <v>0.15</v>
      </c>
      <c r="G14" s="2">
        <f ca="1">OFFSET('Panel of elasticites'!G14,0,6*$B$1)</f>
        <v>0.1</v>
      </c>
    </row>
    <row r="15" spans="1:7" x14ac:dyDescent="0.45">
      <c r="A15" t="s">
        <v>18</v>
      </c>
      <c r="B15" s="2">
        <f ca="1">OFFSET('Panel of elasticites'!B15,0,6*$B$1)</f>
        <v>0.5</v>
      </c>
      <c r="C15" s="2">
        <f ca="1">OFFSET('Panel of elasticites'!C15,0,6*$B$1)</f>
        <v>1.1322249386651302</v>
      </c>
      <c r="D15" s="2">
        <f ca="1">OFFSET('Panel of elasticites'!D15,0,6*$B$1)</f>
        <v>0</v>
      </c>
      <c r="E15" s="2">
        <f ca="1">OFFSET('Panel of elasticites'!E15,0,6*$B$1)</f>
        <v>0</v>
      </c>
      <c r="F15" s="2">
        <f ca="1">OFFSET('Panel of elasticites'!F15,0,6*$B$1)</f>
        <v>0.15</v>
      </c>
      <c r="G15" s="2">
        <f ca="1">OFFSET('Panel of elasticites'!G15,0,6*$B$1)</f>
        <v>0.1</v>
      </c>
    </row>
    <row r="16" spans="1:7" x14ac:dyDescent="0.45">
      <c r="A16" t="s">
        <v>19</v>
      </c>
      <c r="B16" s="2">
        <f ca="1">OFFSET('Panel of elasticites'!B16,0,6*$B$1)</f>
        <v>0.5</v>
      </c>
      <c r="C16" s="2">
        <f ca="1">OFFSET('Panel of elasticites'!C16,0,6*$B$1)</f>
        <v>0.85406930292218641</v>
      </c>
      <c r="D16" s="2">
        <f ca="1">OFFSET('Panel of elasticites'!D16,0,6*$B$1)</f>
        <v>0</v>
      </c>
      <c r="E16" s="2">
        <f ca="1">OFFSET('Panel of elasticites'!E16,0,6*$B$1)</f>
        <v>0</v>
      </c>
      <c r="F16" s="2">
        <f ca="1">OFFSET('Panel of elasticites'!F16,0,6*$B$1)</f>
        <v>0.15</v>
      </c>
      <c r="G16" s="2">
        <f ca="1">OFFSET('Panel of elasticites'!G16,0,6*$B$1)</f>
        <v>0.1</v>
      </c>
    </row>
    <row r="17" spans="1:7" x14ac:dyDescent="0.45">
      <c r="A17" t="s">
        <v>20</v>
      </c>
      <c r="B17" s="2">
        <f ca="1">OFFSET('Panel of elasticites'!B17,0,6*$B$1)</f>
        <v>0.5</v>
      </c>
      <c r="C17" s="2">
        <f ca="1">OFFSET('Panel of elasticites'!C17,0,6*$B$1)</f>
        <v>1.1010167128814041</v>
      </c>
      <c r="D17" s="2">
        <f ca="1">OFFSET('Panel of elasticites'!D17,0,6*$B$1)</f>
        <v>0</v>
      </c>
      <c r="E17" s="2">
        <f ca="1">OFFSET('Panel of elasticites'!E17,0,6*$B$1)</f>
        <v>0</v>
      </c>
      <c r="F17" s="2">
        <f ca="1">OFFSET('Panel of elasticites'!F17,0,6*$B$1)</f>
        <v>0.15</v>
      </c>
      <c r="G17" s="2">
        <f ca="1">OFFSET('Panel of elasticites'!G17,0,6*$B$1)</f>
        <v>0.1</v>
      </c>
    </row>
    <row r="18" spans="1:7" x14ac:dyDescent="0.45">
      <c r="A18" t="s">
        <v>21</v>
      </c>
      <c r="B18" s="2">
        <f ca="1">OFFSET('Panel of elasticites'!B18,0,6*$B$1)</f>
        <v>0.5</v>
      </c>
      <c r="C18" s="2">
        <f ca="1">OFFSET('Panel of elasticites'!C18,0,6*$B$1)</f>
        <v>0.8149324233932117</v>
      </c>
      <c r="D18" s="2">
        <f ca="1">OFFSET('Panel of elasticites'!D18,0,6*$B$1)</f>
        <v>0</v>
      </c>
      <c r="E18" s="2">
        <f ca="1">OFFSET('Panel of elasticites'!E18,0,6*$B$1)</f>
        <v>0</v>
      </c>
      <c r="F18" s="2">
        <f ca="1">OFFSET('Panel of elasticites'!F18,0,6*$B$1)</f>
        <v>0.15</v>
      </c>
      <c r="G18" s="2">
        <f ca="1">OFFSET('Panel of elasticites'!G18,0,6*$B$1)</f>
        <v>0.1</v>
      </c>
    </row>
    <row r="19" spans="1:7" x14ac:dyDescent="0.45">
      <c r="A19" t="s">
        <v>22</v>
      </c>
      <c r="B19" s="2">
        <f ca="1">OFFSET('Panel of elasticites'!B19,0,6*$B$1)</f>
        <v>0.5</v>
      </c>
      <c r="C19" s="2">
        <f ca="1">OFFSET('Panel of elasticites'!C19,0,6*$B$1)</f>
        <v>5.604062014060502</v>
      </c>
      <c r="D19" s="2">
        <f ca="1">OFFSET('Panel of elasticites'!D19,0,6*$B$1)</f>
        <v>0</v>
      </c>
      <c r="E19" s="2">
        <f ca="1">OFFSET('Panel of elasticites'!E19,0,6*$B$1)</f>
        <v>0.24229441121240614</v>
      </c>
      <c r="F19" s="2">
        <f ca="1">OFFSET('Panel of elasticites'!F19,0,6*$B$1)</f>
        <v>0.15</v>
      </c>
      <c r="G19" s="2">
        <f ca="1">OFFSET('Panel of elasticites'!G19,0,6*$B$1)</f>
        <v>0.1</v>
      </c>
    </row>
    <row r="20" spans="1:7" x14ac:dyDescent="0.45">
      <c r="A20" t="s">
        <v>23</v>
      </c>
      <c r="B20" s="2">
        <f ca="1">OFFSET('Panel of elasticites'!B20,0,6*$B$1)</f>
        <v>0.5</v>
      </c>
      <c r="C20" s="2">
        <f ca="1">OFFSET('Panel of elasticites'!C20,0,6*$B$1)</f>
        <v>4.9089640420981544</v>
      </c>
      <c r="D20" s="2">
        <f ca="1">OFFSET('Panel of elasticites'!D20,0,6*$B$1)</f>
        <v>0</v>
      </c>
      <c r="E20" s="2">
        <f ca="1">OFFSET('Panel of elasticites'!E20,0,6*$B$1)</f>
        <v>0.16040155767615122</v>
      </c>
      <c r="F20" s="2">
        <f ca="1">OFFSET('Panel of elasticites'!F20,0,6*$B$1)</f>
        <v>0.15</v>
      </c>
      <c r="G20" s="2">
        <f ca="1">OFFSET('Panel of elasticites'!G20,0,6*$B$1)</f>
        <v>0.1</v>
      </c>
    </row>
    <row r="21" spans="1:7" x14ac:dyDescent="0.45">
      <c r="A21" t="s">
        <v>24</v>
      </c>
      <c r="B21" s="2">
        <f ca="1">OFFSET('Panel of elasticites'!B21,0,6*$B$1)</f>
        <v>0.3</v>
      </c>
      <c r="C21" s="2">
        <f ca="1">OFFSET('Panel of elasticites'!C21,0,6*$B$1)</f>
        <v>0.42406131096915778</v>
      </c>
      <c r="D21" s="2">
        <f ca="1">OFFSET('Panel of elasticites'!D21,0,6*$B$1)</f>
        <v>0</v>
      </c>
      <c r="E21" s="2">
        <f ca="1">OFFSET('Panel of elasticites'!E21,0,6*$B$1)</f>
        <v>0</v>
      </c>
      <c r="F21" s="2">
        <f ca="1">OFFSET('Panel of elasticites'!F21,0,6*$B$1)</f>
        <v>0.15</v>
      </c>
      <c r="G21" s="2">
        <f ca="1">OFFSET('Panel of elasticites'!G21,0,6*$B$1)</f>
        <v>0</v>
      </c>
    </row>
    <row r="22" spans="1:7" x14ac:dyDescent="0.45">
      <c r="A22" t="s">
        <v>25</v>
      </c>
      <c r="B22" s="2">
        <f ca="1">OFFSET('Panel of elasticites'!B22,0,6*$B$1)</f>
        <v>0.3</v>
      </c>
      <c r="C22" s="2">
        <f ca="1">OFFSET('Panel of elasticites'!C22,0,6*$B$1)</f>
        <v>0</v>
      </c>
      <c r="D22" s="2">
        <f ca="1">OFFSET('Panel of elasticites'!D22,0,6*$B$1)</f>
        <v>0</v>
      </c>
      <c r="E22" s="2">
        <f ca="1">OFFSET('Panel of elasticites'!E22,0,6*$B$1)</f>
        <v>0</v>
      </c>
      <c r="F22" s="2">
        <f ca="1">OFFSET('Panel of elasticites'!F22,0,6*$B$1)</f>
        <v>0.15</v>
      </c>
      <c r="G22" s="2">
        <f ca="1">OFFSET('Panel of elasticites'!G22,0,6*$B$1)</f>
        <v>0</v>
      </c>
    </row>
    <row r="23" spans="1:7" x14ac:dyDescent="0.45">
      <c r="A23" t="s">
        <v>26</v>
      </c>
      <c r="B23" s="2">
        <f ca="1">OFFSET('Panel of elasticites'!B23,0,6*$B$1)</f>
        <v>0.3</v>
      </c>
      <c r="C23" s="2">
        <f ca="1">OFFSET('Panel of elasticites'!C23,0,6*$B$1)</f>
        <v>0</v>
      </c>
      <c r="D23" s="2">
        <f ca="1">OFFSET('Panel of elasticites'!D23,0,6*$B$1)</f>
        <v>0</v>
      </c>
      <c r="E23" s="2">
        <f ca="1">OFFSET('Panel of elasticites'!E23,0,6*$B$1)</f>
        <v>0</v>
      </c>
      <c r="F23" s="2">
        <f ca="1">OFFSET('Panel of elasticites'!F23,0,6*$B$1)</f>
        <v>0.15</v>
      </c>
      <c r="G23" s="2">
        <f ca="1">OFFSET('Panel of elasticites'!G23,0,6*$B$1)</f>
        <v>0</v>
      </c>
    </row>
    <row r="24" spans="1:7" x14ac:dyDescent="0.45">
      <c r="A24" t="s">
        <v>285</v>
      </c>
      <c r="B24" s="2">
        <f ca="1">OFFSET('Panel of elasticites'!B24,0,6*$B$1)</f>
        <v>0.3</v>
      </c>
      <c r="C24" s="2">
        <f ca="1">OFFSET('Panel of elasticites'!C24,0,6*$B$1)</f>
        <v>0</v>
      </c>
      <c r="D24" s="2">
        <f ca="1">OFFSET('Panel of elasticites'!D24,0,6*$B$1)</f>
        <v>0</v>
      </c>
      <c r="E24" s="2">
        <f ca="1">OFFSET('Panel of elasticites'!E24,0,6*$B$1)</f>
        <v>0</v>
      </c>
      <c r="F24" s="2">
        <f ca="1">OFFSET('Panel of elasticites'!F24,0,6*$B$1)</f>
        <v>0.15</v>
      </c>
      <c r="G24" s="2">
        <f ca="1">OFFSET('Panel of elasticites'!G24,0,6*$B$1)</f>
        <v>0</v>
      </c>
    </row>
    <row r="25" spans="1:7" x14ac:dyDescent="0.45">
      <c r="A25" t="s">
        <v>28</v>
      </c>
      <c r="B25" s="2">
        <f ca="1">OFFSET('Panel of elasticites'!B25,0,6*$B$1)</f>
        <v>0.3</v>
      </c>
      <c r="C25" s="2">
        <f ca="1">OFFSET('Panel of elasticites'!C25,0,6*$B$1)</f>
        <v>0</v>
      </c>
      <c r="D25" s="2">
        <f ca="1">OFFSET('Panel of elasticites'!D25,0,6*$B$1)</f>
        <v>0</v>
      </c>
      <c r="E25" s="2">
        <f ca="1">OFFSET('Panel of elasticites'!E25,0,6*$B$1)</f>
        <v>0</v>
      </c>
      <c r="F25" s="2">
        <f ca="1">OFFSET('Panel of elasticites'!F25,0,6*$B$1)</f>
        <v>0.15</v>
      </c>
      <c r="G25" s="2">
        <f ca="1">OFFSET('Panel of elasticites'!G25,0,6*$B$1)</f>
        <v>0</v>
      </c>
    </row>
    <row r="26" spans="1:7" x14ac:dyDescent="0.45">
      <c r="A26" t="s">
        <v>29</v>
      </c>
      <c r="B26" s="2">
        <f ca="1">OFFSET('Panel of elasticites'!B26,0,6*$B$1)</f>
        <v>0</v>
      </c>
      <c r="C26" s="2">
        <f ca="1">OFFSET('Panel of elasticites'!C26,0,6*$B$1)</f>
        <v>0</v>
      </c>
      <c r="D26" s="2">
        <f ca="1">OFFSET('Panel of elasticites'!D26,0,6*$B$1)</f>
        <v>0</v>
      </c>
      <c r="E26" s="2">
        <f ca="1">OFFSET('Panel of elasticites'!E26,0,6*$B$1)</f>
        <v>0</v>
      </c>
      <c r="F26" s="2">
        <f ca="1">OFFSET('Panel of elasticites'!F26,0,6*$B$1)</f>
        <v>0</v>
      </c>
      <c r="G26" s="2">
        <f ca="1">OFFSET('Panel of elasticites'!G26,0,6*$B$1)</f>
        <v>0</v>
      </c>
    </row>
    <row r="27" spans="1:7" x14ac:dyDescent="0.45">
      <c r="A27" t="s">
        <v>30</v>
      </c>
      <c r="B27" s="2">
        <f ca="1">OFFSET('Panel of elasticites'!B27,0,6*$B$1)</f>
        <v>0</v>
      </c>
      <c r="C27" s="2">
        <f ca="1">OFFSET('Panel of elasticites'!C27,0,6*$B$1)</f>
        <v>0</v>
      </c>
      <c r="D27" s="2">
        <f ca="1">OFFSET('Panel of elasticites'!D27,0,6*$B$1)</f>
        <v>0</v>
      </c>
      <c r="E27" s="2">
        <f ca="1">OFFSET('Panel of elasticites'!E27,0,6*$B$1)</f>
        <v>0</v>
      </c>
      <c r="F27" s="2">
        <f ca="1">OFFSET('Panel of elasticites'!F27,0,6*$B$1)</f>
        <v>0</v>
      </c>
      <c r="G27" s="2">
        <f ca="1">OFFSET('Panel of elasticites'!G27,0,6*$B$1)</f>
        <v>0</v>
      </c>
    </row>
    <row r="28" spans="1:7" x14ac:dyDescent="0.45">
      <c r="A28" t="s">
        <v>31</v>
      </c>
      <c r="B28" s="2">
        <f ca="1">OFFSET('Panel of elasticites'!B28,0,6*$B$1)</f>
        <v>0</v>
      </c>
      <c r="C28" s="2">
        <f ca="1">OFFSET('Panel of elasticites'!C28,0,6*$B$1)</f>
        <v>0</v>
      </c>
      <c r="D28" s="2">
        <f ca="1">OFFSET('Panel of elasticites'!D28,0,6*$B$1)</f>
        <v>0</v>
      </c>
      <c r="E28" s="2">
        <f ca="1">OFFSET('Panel of elasticites'!E28,0,6*$B$1)</f>
        <v>0</v>
      </c>
      <c r="F28" s="2">
        <f ca="1">OFFSET('Panel of elasticites'!F28,0,6*$B$1)</f>
        <v>0</v>
      </c>
      <c r="G28" s="2">
        <f ca="1">OFFSET('Panel of elasticites'!G28,0,6*$B$1)</f>
        <v>0</v>
      </c>
    </row>
    <row r="29" spans="1:7" x14ac:dyDescent="0.45">
      <c r="A29" t="s">
        <v>32</v>
      </c>
      <c r="B29" s="2">
        <f ca="1">OFFSET('Panel of elasticites'!B29,0,6*$B$1)</f>
        <v>0</v>
      </c>
      <c r="C29" s="2">
        <f ca="1">OFFSET('Panel of elasticites'!C29,0,6*$B$1)</f>
        <v>0</v>
      </c>
      <c r="D29" s="2">
        <f ca="1">OFFSET('Panel of elasticites'!D29,0,6*$B$1)</f>
        <v>0</v>
      </c>
      <c r="E29" s="2">
        <f ca="1">OFFSET('Panel of elasticites'!E29,0,6*$B$1)</f>
        <v>0</v>
      </c>
      <c r="F29" s="2">
        <f ca="1">OFFSET('Panel of elasticites'!F29,0,6*$B$1)</f>
        <v>0</v>
      </c>
      <c r="G29" s="2">
        <f ca="1">OFFSET('Panel of elasticites'!G29,0,6*$B$1)</f>
        <v>0</v>
      </c>
    </row>
    <row r="30" spans="1:7" x14ac:dyDescent="0.45">
      <c r="A30" t="s">
        <v>33</v>
      </c>
      <c r="B30" s="2">
        <f ca="1">OFFSET('Panel of elasticites'!B30,0,6*$B$1)</f>
        <v>0</v>
      </c>
      <c r="C30" s="2">
        <f ca="1">OFFSET('Panel of elasticites'!C30,0,6*$B$1)</f>
        <v>0</v>
      </c>
      <c r="D30" s="2">
        <f ca="1">OFFSET('Panel of elasticites'!D30,0,6*$B$1)</f>
        <v>0</v>
      </c>
      <c r="E30" s="2">
        <f ca="1">OFFSET('Panel of elasticites'!E30,0,6*$B$1)</f>
        <v>0</v>
      </c>
      <c r="F30" s="2">
        <f ca="1">OFFSET('Panel of elasticites'!F30,0,6*$B$1)</f>
        <v>0</v>
      </c>
      <c r="G30" s="2">
        <f ca="1">OFFSET('Panel of elasticites'!G30,0,6*$B$1)</f>
        <v>0</v>
      </c>
    </row>
    <row r="31" spans="1:7" x14ac:dyDescent="0.45">
      <c r="A31" t="s">
        <v>34</v>
      </c>
      <c r="B31" s="2">
        <f ca="1">OFFSET('Panel of elasticites'!B31,0,6*$B$1)</f>
        <v>0</v>
      </c>
      <c r="C31" s="2">
        <f ca="1">OFFSET('Panel of elasticites'!C31,0,6*$B$1)</f>
        <v>0</v>
      </c>
      <c r="D31" s="2">
        <f ca="1">OFFSET('Panel of elasticites'!D31,0,6*$B$1)</f>
        <v>0</v>
      </c>
      <c r="E31" s="2">
        <f ca="1">OFFSET('Panel of elasticites'!E31,0,6*$B$1)</f>
        <v>0</v>
      </c>
      <c r="F31" s="2">
        <f ca="1">OFFSET('Panel of elasticites'!F31,0,6*$B$1)</f>
        <v>0</v>
      </c>
      <c r="G31" s="2">
        <f ca="1">OFFSET('Panel of elasticites'!G31,0,6*$B$1)</f>
        <v>0</v>
      </c>
    </row>
    <row r="32" spans="1:7" x14ac:dyDescent="0.45">
      <c r="A32" t="s">
        <v>35</v>
      </c>
      <c r="B32" s="2">
        <f ca="1">OFFSET('Panel of elasticites'!B32,0,6*$B$1)</f>
        <v>0</v>
      </c>
      <c r="C32" s="2">
        <f ca="1">OFFSET('Panel of elasticites'!C32,0,6*$B$1)</f>
        <v>0</v>
      </c>
      <c r="D32" s="2">
        <f ca="1">OFFSET('Panel of elasticites'!D32,0,6*$B$1)</f>
        <v>0</v>
      </c>
      <c r="E32" s="2">
        <f ca="1">OFFSET('Panel of elasticites'!E32,0,6*$B$1)</f>
        <v>0</v>
      </c>
      <c r="F32" s="2">
        <f ca="1">OFFSET('Panel of elasticites'!F32,0,6*$B$1)</f>
        <v>0</v>
      </c>
      <c r="G32" s="2">
        <f ca="1">OFFSET('Panel of elasticites'!G32,0,6*$B$1)</f>
        <v>0</v>
      </c>
    </row>
    <row r="33" spans="1:7" x14ac:dyDescent="0.45">
      <c r="A33" t="s">
        <v>36</v>
      </c>
      <c r="B33" s="2">
        <f ca="1">OFFSET('Panel of elasticites'!B33,0,6*$B$1)</f>
        <v>0</v>
      </c>
      <c r="C33" s="2">
        <f ca="1">OFFSET('Panel of elasticites'!C33,0,6*$B$1)</f>
        <v>0</v>
      </c>
      <c r="D33" s="2">
        <f ca="1">OFFSET('Panel of elasticites'!D33,0,6*$B$1)</f>
        <v>0</v>
      </c>
      <c r="E33" s="2">
        <f ca="1">OFFSET('Panel of elasticites'!E33,0,6*$B$1)</f>
        <v>0</v>
      </c>
      <c r="F33" s="2">
        <f ca="1">OFFSET('Panel of elasticites'!F33,0,6*$B$1)</f>
        <v>0</v>
      </c>
      <c r="G33" s="2">
        <f ca="1">OFFSET('Panel of elasticites'!G33,0,6*$B$1)</f>
        <v>0</v>
      </c>
    </row>
    <row r="34" spans="1:7" x14ac:dyDescent="0.45">
      <c r="A34" t="s">
        <v>37</v>
      </c>
      <c r="B34" s="2">
        <f ca="1">OFFSET('Panel of elasticites'!B34,0,6*$B$1)</f>
        <v>0</v>
      </c>
      <c r="C34" s="2">
        <f ca="1">OFFSET('Panel of elasticites'!C34,0,6*$B$1)</f>
        <v>0</v>
      </c>
      <c r="D34" s="2">
        <f ca="1">OFFSET('Panel of elasticites'!D34,0,6*$B$1)</f>
        <v>0</v>
      </c>
      <c r="E34" s="2">
        <f ca="1">OFFSET('Panel of elasticites'!E34,0,6*$B$1)</f>
        <v>0</v>
      </c>
      <c r="F34" s="2">
        <f ca="1">OFFSET('Panel of elasticites'!F34,0,6*$B$1)</f>
        <v>0</v>
      </c>
      <c r="G34" s="2">
        <f ca="1">OFFSET('Panel of elasticites'!G34,0,6*$B$1)</f>
        <v>0</v>
      </c>
    </row>
  </sheetData>
  <conditionalFormatting sqref="B3:G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50"/>
  <sheetViews>
    <sheetView topLeftCell="A2" workbookViewId="0">
      <selection activeCell="C11" sqref="C11"/>
    </sheetView>
  </sheetViews>
  <sheetFormatPr defaultColWidth="11.46484375" defaultRowHeight="14.25" x14ac:dyDescent="0.45"/>
  <cols>
    <col min="2" max="2" width="44" customWidth="1"/>
    <col min="3" max="4" width="6.265625" customWidth="1"/>
    <col min="5" max="5" width="6.73046875" customWidth="1"/>
    <col min="6" max="6" width="2.265625" customWidth="1"/>
    <col min="7" max="7" width="44.73046875" customWidth="1"/>
    <col min="8" max="8" width="7" customWidth="1"/>
    <col min="9" max="10" width="7.73046875" customWidth="1"/>
    <col min="11" max="11" width="12.46484375" customWidth="1"/>
    <col min="13" max="13" width="44.265625" customWidth="1"/>
    <col min="14" max="14" width="4.19921875" customWidth="1"/>
    <col min="15" max="15" width="3.73046875" customWidth="1"/>
    <col min="16" max="16" width="49.265625" customWidth="1"/>
    <col min="17" max="17" width="6.73046875" customWidth="1"/>
  </cols>
  <sheetData>
    <row r="1" spans="2:17" ht="18" x14ac:dyDescent="0.55000000000000004">
      <c r="B1" s="142" t="s">
        <v>42</v>
      </c>
      <c r="C1" s="143"/>
      <c r="D1" s="143"/>
      <c r="E1" s="143"/>
      <c r="F1" s="143"/>
      <c r="G1" s="143"/>
      <c r="H1" s="143"/>
      <c r="I1" s="143"/>
      <c r="J1" s="143"/>
      <c r="K1" s="144"/>
      <c r="M1" s="145" t="s">
        <v>43</v>
      </c>
      <c r="N1" s="146"/>
      <c r="O1" s="146"/>
      <c r="P1" s="146"/>
      <c r="Q1" s="147"/>
    </row>
    <row r="2" spans="2:17" ht="18" x14ac:dyDescent="0.55000000000000004">
      <c r="B2" s="5" t="s">
        <v>44</v>
      </c>
      <c r="C2" s="6" t="s">
        <v>45</v>
      </c>
      <c r="D2" s="6"/>
      <c r="E2" s="6" t="s">
        <v>46</v>
      </c>
      <c r="F2" s="7"/>
      <c r="G2" s="6" t="s">
        <v>47</v>
      </c>
      <c r="H2" s="6" t="s">
        <v>45</v>
      </c>
      <c r="I2" s="6" t="s">
        <v>46</v>
      </c>
      <c r="J2" s="6"/>
      <c r="K2" s="8" t="s">
        <v>48</v>
      </c>
      <c r="M2" s="9" t="s">
        <v>49</v>
      </c>
      <c r="N2" s="10"/>
      <c r="O2" s="11"/>
      <c r="P2" s="12" t="s">
        <v>50</v>
      </c>
      <c r="Q2" s="13"/>
    </row>
    <row r="3" spans="2:17" ht="15" customHeight="1" x14ac:dyDescent="0.45">
      <c r="B3" s="14" t="s">
        <v>51</v>
      </c>
      <c r="C3" s="15" t="s">
        <v>52</v>
      </c>
      <c r="D3" s="15"/>
      <c r="E3" s="16">
        <v>1</v>
      </c>
      <c r="F3" s="17"/>
      <c r="G3" s="15" t="s">
        <v>6</v>
      </c>
      <c r="H3" s="15" t="s">
        <v>53</v>
      </c>
      <c r="I3" s="18">
        <v>1</v>
      </c>
      <c r="J3" s="16"/>
      <c r="K3" s="19"/>
      <c r="M3" s="20" t="s">
        <v>54</v>
      </c>
      <c r="N3" s="21">
        <v>1</v>
      </c>
      <c r="O3" s="17"/>
      <c r="P3" s="22" t="s">
        <v>55</v>
      </c>
      <c r="Q3" s="23">
        <v>1</v>
      </c>
    </row>
    <row r="4" spans="2:17" ht="15" customHeight="1" x14ac:dyDescent="0.45">
      <c r="B4" s="14" t="s">
        <v>56</v>
      </c>
      <c r="C4" s="15" t="s">
        <v>57</v>
      </c>
      <c r="D4" s="15"/>
      <c r="E4" s="24"/>
      <c r="F4" s="17"/>
      <c r="G4" s="15" t="s">
        <v>7</v>
      </c>
      <c r="H4" s="15" t="s">
        <v>58</v>
      </c>
      <c r="I4" s="25"/>
      <c r="J4" s="25"/>
      <c r="K4" s="19"/>
      <c r="M4" s="20" t="s">
        <v>59</v>
      </c>
      <c r="N4" s="21">
        <v>2</v>
      </c>
      <c r="O4" s="17"/>
      <c r="P4" s="22" t="s">
        <v>60</v>
      </c>
      <c r="Q4" s="23">
        <v>2</v>
      </c>
    </row>
    <row r="5" spans="2:17" ht="15" customHeight="1" x14ac:dyDescent="0.45">
      <c r="B5" s="14" t="s">
        <v>61</v>
      </c>
      <c r="C5" s="15" t="s">
        <v>62</v>
      </c>
      <c r="D5" s="15"/>
      <c r="E5" s="16">
        <v>2</v>
      </c>
      <c r="F5" s="17"/>
      <c r="G5" s="15" t="s">
        <v>8</v>
      </c>
      <c r="H5" s="15" t="s">
        <v>63</v>
      </c>
      <c r="I5" s="16">
        <v>2</v>
      </c>
      <c r="J5" s="16"/>
      <c r="K5" s="26"/>
      <c r="M5" s="27" t="s">
        <v>64</v>
      </c>
      <c r="N5" s="21">
        <v>3</v>
      </c>
      <c r="O5" s="17"/>
      <c r="P5" s="22" t="s">
        <v>64</v>
      </c>
      <c r="Q5" s="23">
        <v>3</v>
      </c>
    </row>
    <row r="6" spans="2:17" ht="15" customHeight="1" x14ac:dyDescent="0.45">
      <c r="B6" s="14" t="s">
        <v>65</v>
      </c>
      <c r="C6" s="15" t="s">
        <v>66</v>
      </c>
      <c r="D6" s="15"/>
      <c r="E6" s="16">
        <v>3</v>
      </c>
      <c r="F6" s="17"/>
      <c r="G6" s="15" t="s">
        <v>9</v>
      </c>
      <c r="H6" s="15" t="s">
        <v>67</v>
      </c>
      <c r="I6" s="16">
        <v>3</v>
      </c>
      <c r="J6" s="16"/>
      <c r="K6" s="19"/>
      <c r="M6" s="27" t="s">
        <v>68</v>
      </c>
      <c r="N6" s="21">
        <v>4</v>
      </c>
      <c r="O6" s="17"/>
      <c r="P6" s="22" t="s">
        <v>68</v>
      </c>
      <c r="Q6" s="23">
        <v>4</v>
      </c>
    </row>
    <row r="7" spans="2:17" ht="15" customHeight="1" x14ac:dyDescent="0.45">
      <c r="B7" s="14" t="s">
        <v>69</v>
      </c>
      <c r="C7" s="15" t="s">
        <v>70</v>
      </c>
      <c r="D7" s="15"/>
      <c r="E7" s="21" t="s">
        <v>71</v>
      </c>
      <c r="F7" s="17"/>
      <c r="G7" s="15" t="s">
        <v>10</v>
      </c>
      <c r="H7" s="15" t="s">
        <v>72</v>
      </c>
      <c r="I7" s="28" t="s">
        <v>73</v>
      </c>
      <c r="J7" s="16"/>
      <c r="K7" s="26" t="s">
        <v>74</v>
      </c>
      <c r="M7" s="27" t="s">
        <v>75</v>
      </c>
      <c r="N7" s="21">
        <v>5</v>
      </c>
      <c r="O7" s="17"/>
      <c r="P7" s="22" t="s">
        <v>75</v>
      </c>
      <c r="Q7" s="23">
        <v>5</v>
      </c>
    </row>
    <row r="8" spans="2:17" ht="15" customHeight="1" x14ac:dyDescent="0.45">
      <c r="B8" s="14" t="s">
        <v>76</v>
      </c>
      <c r="C8" s="15" t="s">
        <v>77</v>
      </c>
      <c r="D8" s="15"/>
      <c r="E8" s="16">
        <v>6</v>
      </c>
      <c r="F8" s="17"/>
      <c r="G8" s="15" t="s">
        <v>11</v>
      </c>
      <c r="H8" s="15" t="s">
        <v>78</v>
      </c>
      <c r="I8" s="16">
        <v>6</v>
      </c>
      <c r="J8" s="16"/>
      <c r="K8" s="26" t="s">
        <v>74</v>
      </c>
      <c r="M8" s="27" t="s">
        <v>79</v>
      </c>
      <c r="N8" s="21">
        <v>6</v>
      </c>
      <c r="O8" s="17"/>
      <c r="P8" s="22" t="s">
        <v>79</v>
      </c>
      <c r="Q8" s="23">
        <v>6</v>
      </c>
    </row>
    <row r="9" spans="2:17" ht="15" customHeight="1" x14ac:dyDescent="0.45">
      <c r="B9" s="14" t="s">
        <v>80</v>
      </c>
      <c r="C9" s="15" t="s">
        <v>81</v>
      </c>
      <c r="D9" s="15"/>
      <c r="E9" s="16" t="s">
        <v>82</v>
      </c>
      <c r="F9" s="17"/>
      <c r="G9" s="15" t="s">
        <v>12</v>
      </c>
      <c r="H9" s="15" t="s">
        <v>83</v>
      </c>
      <c r="I9" s="16" t="s">
        <v>82</v>
      </c>
      <c r="J9" s="16"/>
      <c r="K9" s="26" t="s">
        <v>74</v>
      </c>
      <c r="M9" s="27" t="s">
        <v>84</v>
      </c>
      <c r="N9" s="21">
        <v>7</v>
      </c>
      <c r="O9" s="17"/>
      <c r="P9" s="22" t="s">
        <v>84</v>
      </c>
      <c r="Q9" s="23">
        <v>7</v>
      </c>
    </row>
    <row r="10" spans="2:17" ht="15" customHeight="1" x14ac:dyDescent="0.45">
      <c r="B10" s="14" t="s">
        <v>85</v>
      </c>
      <c r="C10" s="15" t="s">
        <v>86</v>
      </c>
      <c r="D10" s="15"/>
      <c r="E10" s="16">
        <v>9</v>
      </c>
      <c r="F10" s="17"/>
      <c r="G10" s="15" t="s">
        <v>13</v>
      </c>
      <c r="H10" s="15" t="s">
        <v>87</v>
      </c>
      <c r="I10" s="16">
        <v>9</v>
      </c>
      <c r="J10" s="16"/>
      <c r="K10" s="26" t="s">
        <v>74</v>
      </c>
      <c r="M10" s="27" t="s">
        <v>88</v>
      </c>
      <c r="N10" s="21">
        <v>8</v>
      </c>
      <c r="O10" s="17"/>
      <c r="P10" s="22" t="s">
        <v>88</v>
      </c>
      <c r="Q10" s="23">
        <v>8</v>
      </c>
    </row>
    <row r="11" spans="2:17" ht="15" customHeight="1" x14ac:dyDescent="0.45">
      <c r="B11" s="14" t="s">
        <v>89</v>
      </c>
      <c r="C11" s="15" t="s">
        <v>90</v>
      </c>
      <c r="D11" s="15"/>
      <c r="E11" s="16" t="s">
        <v>91</v>
      </c>
      <c r="F11" s="17"/>
      <c r="G11" s="15" t="s">
        <v>14</v>
      </c>
      <c r="H11" s="15" t="s">
        <v>92</v>
      </c>
      <c r="I11" s="16" t="s">
        <v>91</v>
      </c>
      <c r="J11" s="16"/>
      <c r="K11" s="26" t="s">
        <v>74</v>
      </c>
      <c r="M11" s="27" t="s">
        <v>93</v>
      </c>
      <c r="N11" s="21">
        <v>9</v>
      </c>
      <c r="O11" s="17"/>
      <c r="P11" s="22" t="s">
        <v>93</v>
      </c>
      <c r="Q11" s="23">
        <v>9</v>
      </c>
    </row>
    <row r="12" spans="2:17" ht="15" customHeight="1" x14ac:dyDescent="0.45">
      <c r="B12" s="14" t="s">
        <v>94</v>
      </c>
      <c r="C12" s="15" t="s">
        <v>95</v>
      </c>
      <c r="D12" s="15"/>
      <c r="E12" s="16">
        <v>12</v>
      </c>
      <c r="F12" s="17"/>
      <c r="G12" s="15" t="s">
        <v>15</v>
      </c>
      <c r="H12" s="15" t="s">
        <v>96</v>
      </c>
      <c r="I12" s="16">
        <v>12</v>
      </c>
      <c r="J12" s="16"/>
      <c r="K12" s="19"/>
      <c r="M12" s="27" t="s">
        <v>97</v>
      </c>
      <c r="N12" s="21">
        <v>10</v>
      </c>
      <c r="O12" s="17"/>
      <c r="P12" s="22" t="s">
        <v>97</v>
      </c>
      <c r="Q12" s="23">
        <v>10</v>
      </c>
    </row>
    <row r="13" spans="2:17" ht="15" customHeight="1" x14ac:dyDescent="0.45">
      <c r="B13" s="14" t="s">
        <v>98</v>
      </c>
      <c r="C13" s="15" t="s">
        <v>99</v>
      </c>
      <c r="D13" s="15"/>
      <c r="E13" s="16">
        <v>12</v>
      </c>
      <c r="F13" s="17"/>
      <c r="G13" s="15" t="s">
        <v>16</v>
      </c>
      <c r="H13" s="15" t="s">
        <v>100</v>
      </c>
      <c r="I13" s="16">
        <v>12</v>
      </c>
      <c r="J13" s="16"/>
      <c r="K13" s="19"/>
      <c r="M13" s="27" t="s">
        <v>101</v>
      </c>
      <c r="N13" s="21">
        <v>11</v>
      </c>
      <c r="O13" s="17"/>
      <c r="P13" s="22" t="s">
        <v>101</v>
      </c>
      <c r="Q13" s="23">
        <v>11</v>
      </c>
    </row>
    <row r="14" spans="2:17" ht="15" customHeight="1" x14ac:dyDescent="0.45">
      <c r="B14" s="14" t="s">
        <v>102</v>
      </c>
      <c r="C14" s="15" t="s">
        <v>103</v>
      </c>
      <c r="D14" s="15"/>
      <c r="E14" s="16">
        <v>13</v>
      </c>
      <c r="F14" s="17"/>
      <c r="G14" s="15" t="s">
        <v>17</v>
      </c>
      <c r="H14" s="15" t="s">
        <v>104</v>
      </c>
      <c r="I14" s="16">
        <v>13</v>
      </c>
      <c r="J14" s="16"/>
      <c r="K14" s="19"/>
      <c r="M14" s="27" t="s">
        <v>105</v>
      </c>
      <c r="N14" s="21">
        <v>12</v>
      </c>
      <c r="O14" s="17"/>
      <c r="P14" s="22" t="s">
        <v>105</v>
      </c>
      <c r="Q14" s="23">
        <v>12</v>
      </c>
    </row>
    <row r="15" spans="2:17" ht="15" customHeight="1" x14ac:dyDescent="0.45">
      <c r="B15" s="14" t="s">
        <v>18</v>
      </c>
      <c r="C15" s="15" t="s">
        <v>106</v>
      </c>
      <c r="D15" s="15"/>
      <c r="E15" s="16">
        <v>14</v>
      </c>
      <c r="F15" s="17"/>
      <c r="G15" s="15" t="s">
        <v>18</v>
      </c>
      <c r="H15" s="15" t="s">
        <v>107</v>
      </c>
      <c r="I15" s="16">
        <v>14</v>
      </c>
      <c r="J15" s="16"/>
      <c r="K15" s="19"/>
      <c r="M15" s="27" t="s">
        <v>108</v>
      </c>
      <c r="N15" s="21">
        <v>13</v>
      </c>
      <c r="O15" s="17"/>
      <c r="P15" s="22" t="s">
        <v>108</v>
      </c>
      <c r="Q15" s="23">
        <v>13</v>
      </c>
    </row>
    <row r="16" spans="2:17" ht="15" customHeight="1" x14ac:dyDescent="0.45">
      <c r="B16" s="14" t="s">
        <v>19</v>
      </c>
      <c r="C16" s="15" t="s">
        <v>109</v>
      </c>
      <c r="D16" s="15"/>
      <c r="E16" s="18" t="s">
        <v>110</v>
      </c>
      <c r="F16" s="17"/>
      <c r="G16" s="15" t="s">
        <v>19</v>
      </c>
      <c r="H16" s="15" t="s">
        <v>111</v>
      </c>
      <c r="I16" s="18" t="s">
        <v>110</v>
      </c>
      <c r="J16" s="16"/>
      <c r="K16" s="19"/>
      <c r="M16" s="29" t="s">
        <v>112</v>
      </c>
      <c r="N16" s="21">
        <v>14</v>
      </c>
      <c r="O16" s="17"/>
      <c r="P16" s="22" t="s">
        <v>112</v>
      </c>
      <c r="Q16" s="23">
        <v>14</v>
      </c>
    </row>
    <row r="17" spans="2:17" ht="15" customHeight="1" x14ac:dyDescent="0.45">
      <c r="B17" s="14" t="s">
        <v>20</v>
      </c>
      <c r="C17" s="15" t="s">
        <v>113</v>
      </c>
      <c r="D17" s="15"/>
      <c r="E17" s="16">
        <v>17</v>
      </c>
      <c r="F17" s="17"/>
      <c r="G17" s="15" t="s">
        <v>20</v>
      </c>
      <c r="H17" s="15" t="s">
        <v>114</v>
      </c>
      <c r="I17" s="16">
        <v>17</v>
      </c>
      <c r="J17" s="16"/>
      <c r="K17" s="19"/>
      <c r="M17" s="29" t="s">
        <v>115</v>
      </c>
      <c r="N17" s="21">
        <v>15</v>
      </c>
      <c r="O17" s="17"/>
      <c r="P17" s="22" t="s">
        <v>115</v>
      </c>
      <c r="Q17" s="23">
        <v>15</v>
      </c>
    </row>
    <row r="18" spans="2:17" ht="15" customHeight="1" x14ac:dyDescent="0.45">
      <c r="B18" s="14" t="s">
        <v>21</v>
      </c>
      <c r="C18" s="15" t="s">
        <v>116</v>
      </c>
      <c r="D18" s="15"/>
      <c r="E18" s="16">
        <v>18</v>
      </c>
      <c r="F18" s="17"/>
      <c r="G18" s="15" t="s">
        <v>21</v>
      </c>
      <c r="H18" s="15" t="s">
        <v>117</v>
      </c>
      <c r="I18" s="16">
        <v>18</v>
      </c>
      <c r="J18" s="16"/>
      <c r="K18" s="26" t="s">
        <v>74</v>
      </c>
      <c r="M18" s="29" t="s">
        <v>118</v>
      </c>
      <c r="N18" s="21">
        <v>16</v>
      </c>
      <c r="O18" s="17"/>
      <c r="P18" s="22" t="s">
        <v>118</v>
      </c>
      <c r="Q18" s="23">
        <v>16</v>
      </c>
    </row>
    <row r="19" spans="2:17" ht="15" customHeight="1" x14ac:dyDescent="0.45">
      <c r="B19" s="14" t="s">
        <v>22</v>
      </c>
      <c r="C19" s="15" t="s">
        <v>119</v>
      </c>
      <c r="D19" s="15"/>
      <c r="E19" s="16">
        <v>19</v>
      </c>
      <c r="F19" s="17"/>
      <c r="G19" s="15" t="s">
        <v>22</v>
      </c>
      <c r="H19" s="15" t="s">
        <v>120</v>
      </c>
      <c r="I19" s="16">
        <v>19</v>
      </c>
      <c r="J19" s="16"/>
      <c r="K19" s="19"/>
      <c r="M19" s="29" t="s">
        <v>121</v>
      </c>
      <c r="N19" s="21">
        <v>17</v>
      </c>
      <c r="O19" s="17"/>
      <c r="P19" s="22" t="s">
        <v>121</v>
      </c>
      <c r="Q19" s="23">
        <v>17</v>
      </c>
    </row>
    <row r="20" spans="2:17" ht="15" customHeight="1" x14ac:dyDescent="0.45">
      <c r="B20" s="14" t="s">
        <v>23</v>
      </c>
      <c r="C20" s="15" t="s">
        <v>122</v>
      </c>
      <c r="D20" s="15"/>
      <c r="E20" s="16">
        <v>20</v>
      </c>
      <c r="F20" s="17"/>
      <c r="G20" s="15" t="s">
        <v>23</v>
      </c>
      <c r="H20" s="15" t="s">
        <v>123</v>
      </c>
      <c r="I20" s="16">
        <v>20</v>
      </c>
      <c r="J20" s="16"/>
      <c r="K20" s="19"/>
      <c r="M20" s="29" t="s">
        <v>124</v>
      </c>
      <c r="N20" s="21">
        <v>18</v>
      </c>
      <c r="O20" s="17"/>
      <c r="P20" s="22" t="s">
        <v>124</v>
      </c>
      <c r="Q20" s="23">
        <v>18</v>
      </c>
    </row>
    <row r="21" spans="2:17" ht="15" customHeight="1" x14ac:dyDescent="0.45">
      <c r="B21" s="14" t="s">
        <v>125</v>
      </c>
      <c r="C21" s="15" t="s">
        <v>126</v>
      </c>
      <c r="D21" s="15"/>
      <c r="F21" s="17"/>
      <c r="G21" s="30" t="s">
        <v>24</v>
      </c>
      <c r="H21" s="15" t="s">
        <v>127</v>
      </c>
      <c r="I21" s="28">
        <v>21</v>
      </c>
      <c r="J21" s="28"/>
      <c r="K21" s="26" t="s">
        <v>74</v>
      </c>
      <c r="M21" s="27" t="s">
        <v>128</v>
      </c>
      <c r="N21" s="21">
        <v>19</v>
      </c>
      <c r="O21" s="17"/>
      <c r="P21" s="22" t="s">
        <v>128</v>
      </c>
      <c r="Q21" s="23">
        <v>19</v>
      </c>
    </row>
    <row r="22" spans="2:17" ht="15" customHeight="1" x14ac:dyDescent="0.45">
      <c r="B22" s="14" t="s">
        <v>129</v>
      </c>
      <c r="C22" s="15" t="s">
        <v>130</v>
      </c>
      <c r="D22" s="15"/>
      <c r="E22" s="28">
        <v>21</v>
      </c>
      <c r="F22" s="17"/>
      <c r="G22" s="31" t="s">
        <v>25</v>
      </c>
      <c r="H22" s="31" t="s">
        <v>131</v>
      </c>
      <c r="I22" s="32" t="s">
        <v>132</v>
      </c>
      <c r="J22" s="32" t="s">
        <v>133</v>
      </c>
      <c r="K22" s="26" t="s">
        <v>74</v>
      </c>
      <c r="M22" s="27" t="s">
        <v>134</v>
      </c>
      <c r="N22" s="21">
        <v>20</v>
      </c>
      <c r="O22" s="17"/>
      <c r="P22" s="22" t="s">
        <v>134</v>
      </c>
      <c r="Q22" s="23">
        <v>20</v>
      </c>
    </row>
    <row r="23" spans="2:17" ht="15" customHeight="1" x14ac:dyDescent="0.45">
      <c r="B23" s="33" t="s">
        <v>135</v>
      </c>
      <c r="C23" s="34" t="s">
        <v>136</v>
      </c>
      <c r="D23" s="34" t="s">
        <v>137</v>
      </c>
      <c r="E23" s="28">
        <v>22</v>
      </c>
      <c r="F23" s="17"/>
      <c r="G23" s="31" t="s">
        <v>26</v>
      </c>
      <c r="H23" s="31" t="s">
        <v>138</v>
      </c>
      <c r="I23" s="32" t="s">
        <v>139</v>
      </c>
      <c r="J23" s="32" t="s">
        <v>133</v>
      </c>
      <c r="K23" s="26" t="s">
        <v>74</v>
      </c>
      <c r="M23" s="27" t="s">
        <v>140</v>
      </c>
      <c r="N23" s="21">
        <v>21</v>
      </c>
      <c r="O23" s="17"/>
      <c r="P23" s="35" t="s">
        <v>141</v>
      </c>
      <c r="Q23" s="36">
        <v>21</v>
      </c>
    </row>
    <row r="24" spans="2:17" ht="15" customHeight="1" x14ac:dyDescent="0.45">
      <c r="B24" s="33" t="s">
        <v>142</v>
      </c>
      <c r="C24" s="34" t="s">
        <v>143</v>
      </c>
      <c r="D24" s="34" t="s">
        <v>137</v>
      </c>
      <c r="E24" s="28">
        <v>22</v>
      </c>
      <c r="F24" s="17"/>
      <c r="G24" s="31" t="s">
        <v>27</v>
      </c>
      <c r="H24" s="31" t="s">
        <v>144</v>
      </c>
      <c r="I24" s="32" t="s">
        <v>145</v>
      </c>
      <c r="J24" s="32" t="s">
        <v>133</v>
      </c>
      <c r="K24" s="26" t="s">
        <v>74</v>
      </c>
      <c r="M24" s="27" t="s">
        <v>146</v>
      </c>
      <c r="N24" s="21">
        <v>22</v>
      </c>
      <c r="O24" s="17"/>
      <c r="P24" s="37" t="s">
        <v>147</v>
      </c>
      <c r="Q24" s="38" t="s">
        <v>132</v>
      </c>
    </row>
    <row r="25" spans="2:17" ht="15" customHeight="1" x14ac:dyDescent="0.45">
      <c r="B25" s="33" t="s">
        <v>148</v>
      </c>
      <c r="C25" s="34" t="s">
        <v>149</v>
      </c>
      <c r="D25" s="34" t="s">
        <v>137</v>
      </c>
      <c r="E25" s="28">
        <v>22</v>
      </c>
      <c r="F25" s="17"/>
      <c r="G25" s="31" t="s">
        <v>28</v>
      </c>
      <c r="H25" s="31" t="s">
        <v>150</v>
      </c>
      <c r="I25" s="32" t="s">
        <v>151</v>
      </c>
      <c r="J25" s="32" t="s">
        <v>133</v>
      </c>
      <c r="K25" s="26" t="s">
        <v>74</v>
      </c>
      <c r="M25" s="27" t="s">
        <v>152</v>
      </c>
      <c r="N25" s="21">
        <v>23</v>
      </c>
      <c r="O25" s="17"/>
      <c r="P25" s="37" t="s">
        <v>153</v>
      </c>
      <c r="Q25" s="38" t="s">
        <v>139</v>
      </c>
    </row>
    <row r="26" spans="2:17" ht="15" customHeight="1" x14ac:dyDescent="0.45">
      <c r="B26" s="39" t="s">
        <v>154</v>
      </c>
      <c r="C26" s="40" t="s">
        <v>155</v>
      </c>
      <c r="D26" s="40" t="s">
        <v>156</v>
      </c>
      <c r="E26" s="28">
        <v>24</v>
      </c>
      <c r="F26" s="17"/>
      <c r="G26" s="41" t="s">
        <v>29</v>
      </c>
      <c r="H26" s="41" t="s">
        <v>157</v>
      </c>
      <c r="I26" s="42" t="s">
        <v>158</v>
      </c>
      <c r="J26" s="42" t="s">
        <v>159</v>
      </c>
      <c r="K26" s="26" t="s">
        <v>74</v>
      </c>
      <c r="M26" s="27" t="s">
        <v>160</v>
      </c>
      <c r="N26" s="21">
        <v>24</v>
      </c>
      <c r="O26" s="17"/>
      <c r="P26" s="43" t="s">
        <v>161</v>
      </c>
      <c r="Q26" s="44" t="s">
        <v>158</v>
      </c>
    </row>
    <row r="27" spans="2:17" ht="15" customHeight="1" x14ac:dyDescent="0.45">
      <c r="B27" s="45" t="s">
        <v>162</v>
      </c>
      <c r="C27" s="46" t="s">
        <v>163</v>
      </c>
      <c r="D27" s="46" t="s">
        <v>164</v>
      </c>
      <c r="E27" s="28">
        <v>23</v>
      </c>
      <c r="F27" s="17"/>
      <c r="G27" s="41" t="s">
        <v>30</v>
      </c>
      <c r="H27" s="41" t="s">
        <v>165</v>
      </c>
      <c r="I27" s="42" t="s">
        <v>166</v>
      </c>
      <c r="J27" s="42" t="s">
        <v>159</v>
      </c>
      <c r="K27" s="26" t="s">
        <v>74</v>
      </c>
      <c r="M27" s="47"/>
      <c r="N27" s="21"/>
      <c r="O27" s="17"/>
      <c r="P27" s="43" t="s">
        <v>167</v>
      </c>
      <c r="Q27" s="44" t="s">
        <v>166</v>
      </c>
    </row>
    <row r="28" spans="2:17" ht="15" customHeight="1" x14ac:dyDescent="0.45">
      <c r="B28" s="14" t="s">
        <v>168</v>
      </c>
      <c r="C28" s="15" t="s">
        <v>169</v>
      </c>
      <c r="D28" s="15"/>
      <c r="E28" s="48"/>
      <c r="F28" s="17"/>
      <c r="G28" s="41" t="s">
        <v>31</v>
      </c>
      <c r="H28" s="41" t="s">
        <v>170</v>
      </c>
      <c r="I28" s="42" t="s">
        <v>171</v>
      </c>
      <c r="J28" s="42" t="s">
        <v>159</v>
      </c>
      <c r="K28" s="26" t="s">
        <v>74</v>
      </c>
      <c r="M28" s="47"/>
      <c r="N28" s="21"/>
      <c r="O28" s="17"/>
      <c r="P28" s="43" t="s">
        <v>172</v>
      </c>
      <c r="Q28" s="44" t="s">
        <v>171</v>
      </c>
    </row>
    <row r="29" spans="2:17" ht="15" customHeight="1" x14ac:dyDescent="0.45">
      <c r="B29" s="14" t="s">
        <v>173</v>
      </c>
      <c r="C29" s="15" t="s">
        <v>174</v>
      </c>
      <c r="D29" s="15"/>
      <c r="E29" s="48"/>
      <c r="F29" s="17"/>
      <c r="G29" s="41" t="s">
        <v>32</v>
      </c>
      <c r="H29" s="41" t="s">
        <v>175</v>
      </c>
      <c r="I29" s="42" t="s">
        <v>176</v>
      </c>
      <c r="J29" s="42" t="s">
        <v>159</v>
      </c>
      <c r="K29" s="26" t="s">
        <v>74</v>
      </c>
      <c r="M29" s="47"/>
      <c r="N29" s="21"/>
      <c r="O29" s="17"/>
      <c r="P29" s="43" t="s">
        <v>177</v>
      </c>
      <c r="Q29" s="44" t="s">
        <v>176</v>
      </c>
    </row>
    <row r="30" spans="2:17" ht="15" customHeight="1" x14ac:dyDescent="0.45">
      <c r="B30" s="14" t="s">
        <v>178</v>
      </c>
      <c r="C30" s="15" t="s">
        <v>179</v>
      </c>
      <c r="D30" s="15"/>
      <c r="E30" s="48"/>
      <c r="F30" s="17"/>
      <c r="G30" s="41" t="s">
        <v>33</v>
      </c>
      <c r="H30" s="41" t="s">
        <v>180</v>
      </c>
      <c r="I30" s="42" t="s">
        <v>181</v>
      </c>
      <c r="J30" s="42" t="s">
        <v>159</v>
      </c>
      <c r="K30" s="26" t="s">
        <v>74</v>
      </c>
      <c r="M30" s="47"/>
      <c r="N30" s="21"/>
      <c r="O30" s="17"/>
      <c r="P30" s="43" t="s">
        <v>182</v>
      </c>
      <c r="Q30" s="44" t="s">
        <v>181</v>
      </c>
    </row>
    <row r="31" spans="2:17" ht="15" customHeight="1" x14ac:dyDescent="0.45">
      <c r="B31" s="47"/>
      <c r="C31" s="21"/>
      <c r="D31" s="21"/>
      <c r="E31" s="21"/>
      <c r="F31" s="17"/>
      <c r="G31" s="41" t="s">
        <v>34</v>
      </c>
      <c r="H31" s="41" t="s">
        <v>183</v>
      </c>
      <c r="I31" s="42" t="s">
        <v>184</v>
      </c>
      <c r="J31" s="42" t="s">
        <v>159</v>
      </c>
      <c r="K31" s="26" t="s">
        <v>74</v>
      </c>
      <c r="M31" s="47"/>
      <c r="N31" s="21"/>
      <c r="O31" s="17"/>
      <c r="P31" s="43" t="s">
        <v>185</v>
      </c>
      <c r="Q31" s="44" t="s">
        <v>184</v>
      </c>
    </row>
    <row r="32" spans="2:17" ht="15" customHeight="1" x14ac:dyDescent="0.45">
      <c r="B32" s="47"/>
      <c r="C32" s="21"/>
      <c r="D32" s="21"/>
      <c r="E32" s="21"/>
      <c r="F32" s="17"/>
      <c r="G32" s="41" t="s">
        <v>35</v>
      </c>
      <c r="H32" s="41" t="s">
        <v>186</v>
      </c>
      <c r="I32" s="42" t="s">
        <v>187</v>
      </c>
      <c r="J32" s="42" t="s">
        <v>159</v>
      </c>
      <c r="K32" s="26" t="s">
        <v>74</v>
      </c>
      <c r="M32" s="47"/>
      <c r="N32" s="21"/>
      <c r="O32" s="17"/>
      <c r="P32" s="43" t="s">
        <v>188</v>
      </c>
      <c r="Q32" s="44" t="s">
        <v>187</v>
      </c>
    </row>
    <row r="33" spans="2:17" ht="15" customHeight="1" x14ac:dyDescent="0.45">
      <c r="B33" s="47"/>
      <c r="C33" s="21"/>
      <c r="D33" s="21"/>
      <c r="E33" s="21"/>
      <c r="F33" s="17"/>
      <c r="G33" s="41" t="s">
        <v>36</v>
      </c>
      <c r="H33" s="41" t="s">
        <v>189</v>
      </c>
      <c r="I33" s="49" t="s">
        <v>190</v>
      </c>
      <c r="J33" s="42" t="s">
        <v>159</v>
      </c>
      <c r="K33" s="26" t="s">
        <v>74</v>
      </c>
      <c r="M33" s="47"/>
      <c r="N33" s="21"/>
      <c r="O33" s="17"/>
      <c r="P33" s="43" t="s">
        <v>191</v>
      </c>
      <c r="Q33" s="44" t="s">
        <v>192</v>
      </c>
    </row>
    <row r="34" spans="2:17" ht="15" customHeight="1" x14ac:dyDescent="0.45">
      <c r="B34" s="50"/>
      <c r="C34" s="51"/>
      <c r="D34" s="51"/>
      <c r="E34" s="51"/>
      <c r="F34" s="52"/>
      <c r="G34" s="53" t="s">
        <v>37</v>
      </c>
      <c r="H34" s="53" t="s">
        <v>193</v>
      </c>
      <c r="I34" s="54"/>
      <c r="J34" s="55" t="s">
        <v>159</v>
      </c>
      <c r="K34" s="56" t="s">
        <v>74</v>
      </c>
      <c r="M34" s="47"/>
      <c r="N34" s="21"/>
      <c r="O34" s="17"/>
      <c r="P34" s="57" t="s">
        <v>194</v>
      </c>
      <c r="Q34" s="58" t="s">
        <v>145</v>
      </c>
    </row>
    <row r="35" spans="2:17" ht="15" customHeight="1" x14ac:dyDescent="0.45">
      <c r="M35" s="47"/>
      <c r="N35" s="21"/>
      <c r="O35" s="17"/>
      <c r="P35" s="59" t="s">
        <v>195</v>
      </c>
      <c r="Q35" s="60" t="s">
        <v>196</v>
      </c>
    </row>
    <row r="36" spans="2:17" ht="15" customHeight="1" x14ac:dyDescent="0.45">
      <c r="M36" s="47"/>
      <c r="N36" s="21"/>
      <c r="O36" s="17"/>
      <c r="P36" s="57" t="s">
        <v>197</v>
      </c>
      <c r="Q36" s="58" t="s">
        <v>151</v>
      </c>
    </row>
    <row r="37" spans="2:17" ht="15" customHeight="1" x14ac:dyDescent="0.45">
      <c r="M37" s="47"/>
      <c r="N37" s="21"/>
      <c r="O37" s="17"/>
      <c r="P37" s="57" t="s">
        <v>198</v>
      </c>
      <c r="Q37" s="58" t="s">
        <v>199</v>
      </c>
    </row>
    <row r="38" spans="2:17" ht="15" customHeight="1" x14ac:dyDescent="0.45">
      <c r="M38" s="47"/>
      <c r="N38" s="21"/>
      <c r="O38" s="17"/>
      <c r="P38" s="57" t="s">
        <v>200</v>
      </c>
      <c r="Q38" s="58" t="s">
        <v>201</v>
      </c>
    </row>
    <row r="39" spans="2:17" ht="15" customHeight="1" x14ac:dyDescent="0.45">
      <c r="M39" s="50"/>
      <c r="N39" s="51"/>
      <c r="O39" s="52"/>
      <c r="P39" s="61" t="s">
        <v>191</v>
      </c>
      <c r="Q39" s="62" t="s">
        <v>202</v>
      </c>
    </row>
    <row r="40" spans="2:17" ht="15" customHeight="1" x14ac:dyDescent="0.45"/>
    <row r="41" spans="2:17" ht="15" customHeight="1" x14ac:dyDescent="0.45"/>
    <row r="42" spans="2:17" ht="15" customHeight="1" x14ac:dyDescent="0.45"/>
    <row r="43" spans="2:17" ht="15" customHeight="1" x14ac:dyDescent="0.45"/>
    <row r="44" spans="2:17" ht="15" customHeight="1" x14ac:dyDescent="0.45"/>
    <row r="45" spans="2:17" ht="15" customHeight="1" x14ac:dyDescent="0.45"/>
    <row r="46" spans="2:17" ht="15" customHeight="1" x14ac:dyDescent="0.45"/>
    <row r="47" spans="2:17" ht="15" customHeight="1" x14ac:dyDescent="0.45"/>
    <row r="48" spans="2:17" ht="15" customHeight="1" x14ac:dyDescent="0.45"/>
    <row r="49" ht="15" customHeight="1" x14ac:dyDescent="0.45"/>
    <row r="50" ht="15" customHeight="1" x14ac:dyDescent="0.45"/>
    <row r="51" ht="15" customHeight="1" x14ac:dyDescent="0.45"/>
    <row r="52" ht="15" customHeight="1" x14ac:dyDescent="0.45"/>
    <row r="53" ht="15" customHeight="1" x14ac:dyDescent="0.45"/>
    <row r="54" ht="15" customHeight="1" x14ac:dyDescent="0.45"/>
    <row r="55" ht="15" customHeight="1" x14ac:dyDescent="0.45"/>
    <row r="56" ht="15" customHeight="1" x14ac:dyDescent="0.45"/>
    <row r="57" ht="15" customHeight="1" x14ac:dyDescent="0.45"/>
    <row r="58" ht="15" customHeight="1" x14ac:dyDescent="0.45"/>
    <row r="59" ht="15" customHeight="1" x14ac:dyDescent="0.45"/>
    <row r="60" ht="15" customHeight="1" x14ac:dyDescent="0.45"/>
    <row r="61" ht="15" customHeight="1" x14ac:dyDescent="0.45"/>
    <row r="62" ht="15" customHeight="1" x14ac:dyDescent="0.45"/>
    <row r="63" ht="15" customHeight="1" x14ac:dyDescent="0.45"/>
    <row r="64" ht="15" customHeight="1" x14ac:dyDescent="0.45"/>
    <row r="65" ht="15" customHeight="1" x14ac:dyDescent="0.45"/>
    <row r="66" ht="15" customHeight="1" x14ac:dyDescent="0.45"/>
    <row r="67" ht="15" customHeight="1" x14ac:dyDescent="0.45"/>
    <row r="68" ht="15" customHeight="1" x14ac:dyDescent="0.45"/>
    <row r="69" ht="15" customHeight="1" x14ac:dyDescent="0.45"/>
    <row r="70" ht="15" customHeight="1" x14ac:dyDescent="0.45"/>
    <row r="71" ht="15" customHeight="1" x14ac:dyDescent="0.45"/>
    <row r="72" ht="15" customHeight="1" x14ac:dyDescent="0.45"/>
    <row r="73" ht="15" customHeight="1" x14ac:dyDescent="0.45"/>
    <row r="74" ht="15" customHeight="1" x14ac:dyDescent="0.45"/>
    <row r="75" ht="15" customHeight="1" x14ac:dyDescent="0.45"/>
    <row r="76" ht="15" customHeight="1" x14ac:dyDescent="0.45"/>
    <row r="77" ht="15" customHeight="1" x14ac:dyDescent="0.45"/>
    <row r="78" ht="15" customHeight="1" x14ac:dyDescent="0.45"/>
    <row r="79" ht="15" customHeight="1" x14ac:dyDescent="0.45"/>
    <row r="80" ht="15" customHeight="1" x14ac:dyDescent="0.45"/>
    <row r="81" ht="15" customHeight="1" x14ac:dyDescent="0.45"/>
    <row r="82" ht="15" customHeight="1" x14ac:dyDescent="0.45"/>
    <row r="83" ht="15" customHeight="1" x14ac:dyDescent="0.45"/>
    <row r="84" ht="15" customHeight="1" x14ac:dyDescent="0.45"/>
    <row r="85" ht="15" customHeight="1" x14ac:dyDescent="0.45"/>
    <row r="86" ht="15" customHeight="1" x14ac:dyDescent="0.45"/>
    <row r="87" ht="15" customHeight="1" x14ac:dyDescent="0.45"/>
    <row r="88" ht="15" customHeight="1" x14ac:dyDescent="0.45"/>
    <row r="89" ht="15" customHeight="1" x14ac:dyDescent="0.45"/>
    <row r="90" ht="15" customHeight="1" x14ac:dyDescent="0.45"/>
    <row r="91" ht="15" customHeight="1" x14ac:dyDescent="0.45"/>
    <row r="92" ht="15" customHeight="1" x14ac:dyDescent="0.45"/>
    <row r="93" ht="15" customHeight="1" x14ac:dyDescent="0.45"/>
    <row r="94" ht="15" customHeight="1" x14ac:dyDescent="0.45"/>
    <row r="95" ht="15" customHeight="1" x14ac:dyDescent="0.45"/>
    <row r="96" ht="15" customHeight="1" x14ac:dyDescent="0.45"/>
    <row r="97" ht="15" customHeight="1" x14ac:dyDescent="0.45"/>
    <row r="98" ht="15" customHeight="1" x14ac:dyDescent="0.45"/>
    <row r="99" ht="15" customHeight="1" x14ac:dyDescent="0.45"/>
    <row r="100" ht="15" customHeight="1" x14ac:dyDescent="0.45"/>
    <row r="101" ht="15" customHeight="1" x14ac:dyDescent="0.45"/>
    <row r="102" ht="15" customHeight="1" x14ac:dyDescent="0.45"/>
    <row r="103" ht="15" customHeight="1" x14ac:dyDescent="0.45"/>
    <row r="104" ht="15" customHeight="1" x14ac:dyDescent="0.45"/>
    <row r="105" ht="15" customHeight="1" x14ac:dyDescent="0.45"/>
    <row r="106" ht="15" customHeight="1" x14ac:dyDescent="0.45"/>
    <row r="107" ht="15" customHeight="1" x14ac:dyDescent="0.45"/>
    <row r="108" ht="15" customHeight="1" x14ac:dyDescent="0.45"/>
    <row r="109" ht="15" customHeight="1" x14ac:dyDescent="0.45"/>
    <row r="110" ht="15" customHeight="1" x14ac:dyDescent="0.45"/>
    <row r="111" ht="15" customHeight="1" x14ac:dyDescent="0.45"/>
    <row r="11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41" ht="15" customHeight="1" x14ac:dyDescent="0.45"/>
    <row r="142" ht="15" customHeight="1" x14ac:dyDescent="0.45"/>
    <row r="143" ht="15" customHeight="1" x14ac:dyDescent="0.45"/>
    <row r="144" ht="15" customHeight="1" x14ac:dyDescent="0.45"/>
    <row r="145" ht="15" customHeight="1" x14ac:dyDescent="0.45"/>
    <row r="146" ht="15" customHeight="1" x14ac:dyDescent="0.45"/>
    <row r="147" ht="15" customHeight="1" x14ac:dyDescent="0.45"/>
    <row r="148" ht="15" customHeight="1" x14ac:dyDescent="0.45"/>
    <row r="149" ht="15" customHeight="1" x14ac:dyDescent="0.45"/>
    <row r="150" ht="15" customHeight="1" x14ac:dyDescent="0.45"/>
  </sheetData>
  <mergeCells count="2">
    <mergeCell ref="B1:K1"/>
    <mergeCell ref="M1:Q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0.9296875" defaultRowHeight="15.75" x14ac:dyDescent="0.5"/>
  <cols>
    <col min="1" max="1" width="26.46484375" style="1" customWidth="1"/>
    <col min="2" max="7" width="10.9296875" style="1"/>
    <col min="8" max="15" width="10.6640625" customWidth="1"/>
    <col min="16" max="16384" width="10.9296875" style="1"/>
  </cols>
  <sheetData>
    <row r="1" spans="1:14" x14ac:dyDescent="0.5">
      <c r="B1" s="148" t="s">
        <v>40</v>
      </c>
      <c r="C1" s="148"/>
      <c r="D1" s="148"/>
      <c r="E1" s="148"/>
      <c r="F1" s="148"/>
      <c r="G1" s="148"/>
      <c r="I1" s="149" t="s">
        <v>41</v>
      </c>
      <c r="J1" s="149"/>
      <c r="K1" s="149"/>
      <c r="L1" s="149"/>
      <c r="M1" s="149"/>
      <c r="N1" s="149"/>
    </row>
    <row r="2" spans="1:14" x14ac:dyDescent="0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1:14" x14ac:dyDescent="0.5">
      <c r="A3" s="3" t="s">
        <v>6</v>
      </c>
      <c r="B3" s="4">
        <f>ELAS_L1_KLEM!B4</f>
        <v>0.5</v>
      </c>
      <c r="C3" s="4">
        <f>ELAS_L1_KLEM!C4</f>
        <v>3.4839883156742073</v>
      </c>
      <c r="D3" s="4">
        <f>ELAS_L1_KLEM!D4</f>
        <v>0</v>
      </c>
      <c r="E3" s="4">
        <f>ELAS_L1_KLEM!E4</f>
        <v>0.29404797605318139</v>
      </c>
      <c r="F3" s="4">
        <f>ELAS_L1_KLEM!F4</f>
        <v>0.15</v>
      </c>
      <c r="G3" s="4">
        <f>ELAS_L1_KLEM!G4</f>
        <v>0.1</v>
      </c>
      <c r="I3" s="4">
        <v>-1.3532678071760209</v>
      </c>
      <c r="J3" s="4">
        <v>1.2190106562347198</v>
      </c>
      <c r="K3" s="4">
        <v>0.74856674437089099</v>
      </c>
      <c r="L3" s="4">
        <v>26.821276335742901</v>
      </c>
      <c r="M3" s="4">
        <v>0.36277673822878381</v>
      </c>
      <c r="N3" s="4">
        <v>-17.81467717083234</v>
      </c>
    </row>
    <row r="4" spans="1:14" x14ac:dyDescent="0.5">
      <c r="A4" s="3" t="s">
        <v>7</v>
      </c>
      <c r="B4" s="4">
        <f t="shared" ref="B4:G4" si="0">B3</f>
        <v>0.5</v>
      </c>
      <c r="C4" s="4">
        <f t="shared" si="0"/>
        <v>3.4839883156742073</v>
      </c>
      <c r="D4" s="4">
        <f t="shared" si="0"/>
        <v>0</v>
      </c>
      <c r="E4" s="4">
        <f t="shared" si="0"/>
        <v>0.29404797605318139</v>
      </c>
      <c r="F4" s="4">
        <f t="shared" si="0"/>
        <v>0.15</v>
      </c>
      <c r="G4" s="4">
        <f t="shared" si="0"/>
        <v>0.1</v>
      </c>
      <c r="I4" s="4">
        <v>0.64417518391449902</v>
      </c>
      <c r="J4" s="4">
        <v>-1.89728749042491</v>
      </c>
      <c r="K4" s="4">
        <v>0.62980054620403503</v>
      </c>
      <c r="L4" s="4">
        <v>-0.75269493753205796</v>
      </c>
      <c r="M4" s="4">
        <v>0.41463909145362399</v>
      </c>
      <c r="N4" s="4">
        <v>6.0545740630814402</v>
      </c>
    </row>
    <row r="5" spans="1:14" ht="28.5" x14ac:dyDescent="0.5">
      <c r="A5" s="3" t="s">
        <v>8</v>
      </c>
      <c r="B5" s="4">
        <f>ELAS_L1_KLEM!B5</f>
        <v>0.5</v>
      </c>
      <c r="C5" s="4">
        <f>ELAS_L1_KLEM!C5</f>
        <v>9.521477866939037</v>
      </c>
      <c r="D5" s="4">
        <f>ELAS_L1_KLEM!D5</f>
        <v>0</v>
      </c>
      <c r="E5" s="4">
        <f>ELAS_L1_KLEM!E5</f>
        <v>0.57419698494963189</v>
      </c>
      <c r="F5" s="4">
        <f>ELAS_L1_KLEM!F5</f>
        <v>0.15</v>
      </c>
      <c r="G5" s="4">
        <f>ELAS_L1_KLEM!G5</f>
        <v>0</v>
      </c>
      <c r="I5" s="4">
        <v>0.40614676113623999</v>
      </c>
      <c r="J5" s="4">
        <v>1.51873541652644</v>
      </c>
      <c r="K5" s="4">
        <v>0.62635141344800804</v>
      </c>
      <c r="L5" s="4">
        <v>2.0896776448688099</v>
      </c>
      <c r="M5" s="4">
        <v>0.56421323804090295</v>
      </c>
      <c r="N5" s="4">
        <v>0.38968346574436702</v>
      </c>
    </row>
    <row r="6" spans="1:14" ht="42.75" x14ac:dyDescent="0.5">
      <c r="A6" s="3" t="s">
        <v>9</v>
      </c>
      <c r="B6" s="4">
        <f>ELAS_L1_KLEM!B6</f>
        <v>0.5</v>
      </c>
      <c r="C6" s="4">
        <f>ELAS_L1_KLEM!C6</f>
        <v>13.909639188754333</v>
      </c>
      <c r="D6" s="4">
        <f>ELAS_L1_KLEM!D6</f>
        <v>0</v>
      </c>
      <c r="E6" s="4">
        <f>ELAS_L1_KLEM!E6</f>
        <v>0.78625421240416438</v>
      </c>
      <c r="F6" s="4">
        <f>ELAS_L1_KLEM!F6</f>
        <v>0.15</v>
      </c>
      <c r="G6" s="4">
        <f>ELAS_L1_KLEM!G6</f>
        <v>0</v>
      </c>
      <c r="I6" s="4">
        <v>-1.1517845839440976E-2</v>
      </c>
      <c r="J6" s="4">
        <v>-2.2248907340419219E-2</v>
      </c>
      <c r="K6" s="4">
        <v>-1.7644513313450428E-3</v>
      </c>
      <c r="L6" s="4">
        <v>4.5883197048288196</v>
      </c>
      <c r="M6" s="4">
        <v>2.269263520661537</v>
      </c>
      <c r="N6" s="4">
        <v>3.3413199464890102</v>
      </c>
    </row>
    <row r="7" spans="1:14" ht="28.5" x14ac:dyDescent="0.5">
      <c r="A7" s="3" t="s">
        <v>10</v>
      </c>
      <c r="B7" s="4">
        <f>ELAS_L1_KLEM!B7</f>
        <v>0.5</v>
      </c>
      <c r="C7" s="4">
        <f>ELAS_L1_KLEM!C7</f>
        <v>2.458822823767306</v>
      </c>
      <c r="D7" s="4">
        <f>ELAS_L1_KLEM!D7</f>
        <v>0</v>
      </c>
      <c r="E7" s="4">
        <f>ELAS_L1_KLEM!E7</f>
        <v>0.24454980595849762</v>
      </c>
      <c r="F7" s="4">
        <f>ELAS_L1_KLEM!F7</f>
        <v>0.15</v>
      </c>
      <c r="G7" s="4">
        <f>ELAS_L1_KLEM!G7</f>
        <v>0</v>
      </c>
      <c r="I7" s="4">
        <v>0.87455949665588895</v>
      </c>
      <c r="J7" s="4">
        <v>0.85574640308355698</v>
      </c>
      <c r="K7" s="4">
        <v>0.65204359924914101</v>
      </c>
      <c r="L7" s="4">
        <v>-0.59852349728252496</v>
      </c>
      <c r="M7" s="4">
        <v>0.41465781739825203</v>
      </c>
      <c r="N7" s="4">
        <v>1.4270128061716401</v>
      </c>
    </row>
    <row r="8" spans="1:14" ht="28.5" x14ac:dyDescent="0.5">
      <c r="A8" s="3" t="s">
        <v>11</v>
      </c>
      <c r="B8" s="4">
        <f>ELAS_L1_KLEM!B9</f>
        <v>0.5</v>
      </c>
      <c r="C8" s="4">
        <f>ELAS_L1_KLEM!C9</f>
        <v>1.2949615398539969</v>
      </c>
      <c r="D8" s="4">
        <f>ELAS_L1_KLEM!D9</f>
        <v>0</v>
      </c>
      <c r="E8" s="4">
        <f>ELAS_L1_KLEM!E9</f>
        <v>0.37586402508037553</v>
      </c>
      <c r="F8" s="4">
        <f>ELAS_L1_KLEM!F9</f>
        <v>0.15</v>
      </c>
      <c r="G8" s="4">
        <f>ELAS_L1_KLEM!G9</f>
        <v>0</v>
      </c>
      <c r="I8" s="4">
        <v>1.5345360259129799</v>
      </c>
      <c r="J8" s="4">
        <v>4.43808519778886</v>
      </c>
      <c r="K8" s="4">
        <v>2.3821868614157271</v>
      </c>
      <c r="L8" s="4">
        <v>-2.8824855368558611</v>
      </c>
      <c r="M8" s="4">
        <v>0.66299289206241419</v>
      </c>
      <c r="N8" s="4">
        <v>2.4542725967212964E-2</v>
      </c>
    </row>
    <row r="9" spans="1:14" x14ac:dyDescent="0.5">
      <c r="A9" s="3" t="s">
        <v>12</v>
      </c>
      <c r="B9" s="4">
        <f>ELAS_L1_KLEM!B10</f>
        <v>0.5</v>
      </c>
      <c r="C9" s="4">
        <f>ELAS_L1_KLEM!C10</f>
        <v>1.0564153684076472</v>
      </c>
      <c r="D9" s="4">
        <f>ELAS_L1_KLEM!D10</f>
        <v>0</v>
      </c>
      <c r="E9" s="4">
        <f>ELAS_L1_KLEM!E10</f>
        <v>0.25523581279974628</v>
      </c>
      <c r="F9" s="4">
        <f>ELAS_L1_KLEM!F10</f>
        <v>0.15</v>
      </c>
      <c r="G9" s="4">
        <f>ELAS_L1_KLEM!G10</f>
        <v>0</v>
      </c>
      <c r="I9" s="4">
        <v>1.0172523065442789</v>
      </c>
      <c r="J9" s="4">
        <v>1.5502188068595331</v>
      </c>
      <c r="K9" s="4">
        <v>2.2097206927448299</v>
      </c>
      <c r="L9" s="4">
        <v>0.70225743143284902</v>
      </c>
      <c r="M9" s="4">
        <v>0.85283663395971299</v>
      </c>
      <c r="N9" s="4">
        <v>3.6041733426275195</v>
      </c>
    </row>
    <row r="10" spans="1:14" ht="28.5" x14ac:dyDescent="0.5">
      <c r="A10" s="3" t="s">
        <v>13</v>
      </c>
      <c r="B10" s="4">
        <f>ELAS_L1_KLEM!B12</f>
        <v>0.5</v>
      </c>
      <c r="C10" s="4">
        <f>ELAS_L1_KLEM!C12</f>
        <v>6.9778722921333429</v>
      </c>
      <c r="D10" s="4">
        <f>ELAS_L1_KLEM!D12</f>
        <v>0</v>
      </c>
      <c r="E10" s="4">
        <f>ELAS_L1_KLEM!E12</f>
        <v>0.36003551831598596</v>
      </c>
      <c r="F10" s="4">
        <f>ELAS_L1_KLEM!F12</f>
        <v>0.15</v>
      </c>
      <c r="G10" s="4">
        <f>ELAS_L1_KLEM!G12</f>
        <v>0</v>
      </c>
      <c r="I10" s="4">
        <v>0.70951634615110004</v>
      </c>
      <c r="J10" s="4">
        <v>0.61076879731682299</v>
      </c>
      <c r="K10" s="4">
        <v>0.86938428244168497</v>
      </c>
      <c r="L10" s="4">
        <v>-2.0583658054415999</v>
      </c>
      <c r="M10" s="4">
        <v>0.69568365522949505</v>
      </c>
      <c r="N10" s="4">
        <v>2.3974471122189498</v>
      </c>
    </row>
    <row r="11" spans="1:14" x14ac:dyDescent="0.5">
      <c r="A11" s="3" t="s">
        <v>14</v>
      </c>
      <c r="B11" s="4">
        <f>ELAS_L1_KLEM!B13</f>
        <v>0.5</v>
      </c>
      <c r="C11" s="4">
        <f>ELAS_L1_KLEM!C13</f>
        <v>0.98764224803587597</v>
      </c>
      <c r="D11" s="4">
        <f>ELAS_L1_KLEM!D13</f>
        <v>0</v>
      </c>
      <c r="E11" s="4">
        <f>ELAS_L1_KLEM!E13</f>
        <v>0.57172935517187284</v>
      </c>
      <c r="F11" s="4">
        <f>ELAS_L1_KLEM!F13</f>
        <v>0.15</v>
      </c>
      <c r="G11" s="4">
        <f>ELAS_L1_KLEM!G13</f>
        <v>0</v>
      </c>
      <c r="I11" s="4">
        <v>1.738365985877163</v>
      </c>
      <c r="J11" s="4">
        <v>1.6396056214916999</v>
      </c>
      <c r="K11" s="4">
        <v>1.313553300974839</v>
      </c>
      <c r="L11" s="4">
        <v>-0.29610008359264262</v>
      </c>
      <c r="M11" s="4">
        <v>0.46487485454343902</v>
      </c>
      <c r="N11" s="4">
        <v>2.1376487227996881</v>
      </c>
    </row>
    <row r="12" spans="1:14" ht="28.5" x14ac:dyDescent="0.5">
      <c r="A12" s="3" t="s">
        <v>15</v>
      </c>
      <c r="B12" s="4">
        <f>ELAS_L1_KLEM!B15</f>
        <v>0.5</v>
      </c>
      <c r="C12" s="4">
        <f>ELAS_L1_KLEM!C15</f>
        <v>5.058071044240001</v>
      </c>
      <c r="D12" s="4">
        <f>ELAS_L1_KLEM!D15</f>
        <v>0</v>
      </c>
      <c r="E12" s="4">
        <f>ELAS_L1_KLEM!E15</f>
        <v>0.41545771946199461</v>
      </c>
      <c r="F12" s="4">
        <f>ELAS_L1_KLEM!F15</f>
        <v>0.15</v>
      </c>
      <c r="G12" s="4">
        <f>ELAS_L1_KLEM!G15</f>
        <v>0</v>
      </c>
      <c r="I12" s="4">
        <v>1.6082715872252915</v>
      </c>
      <c r="J12" s="4">
        <v>2.8286594608891482</v>
      </c>
      <c r="K12" s="4">
        <v>1.934863383282561</v>
      </c>
      <c r="L12" s="4">
        <v>6.1539386936450118</v>
      </c>
      <c r="M12" s="4">
        <v>3.0924630635814019</v>
      </c>
      <c r="N12" s="4">
        <v>9.4654460766798287</v>
      </c>
    </row>
    <row r="13" spans="1:14" ht="28.5" x14ac:dyDescent="0.5">
      <c r="A13" s="3" t="s">
        <v>16</v>
      </c>
      <c r="B13" s="4">
        <f>ELAS_L1_KLEM!B15</f>
        <v>0.5</v>
      </c>
      <c r="C13" s="4">
        <f>ELAS_L1_KLEM!C15</f>
        <v>5.058071044240001</v>
      </c>
      <c r="D13" s="4">
        <f>ELAS_L1_KLEM!D15</f>
        <v>0</v>
      </c>
      <c r="E13" s="4">
        <f>ELAS_L1_KLEM!E15</f>
        <v>0.41545771946199461</v>
      </c>
      <c r="F13" s="4">
        <f>ELAS_L1_KLEM!F15</f>
        <v>0.15</v>
      </c>
      <c r="G13" s="4">
        <f>ELAS_L1_KLEM!G15</f>
        <v>0</v>
      </c>
      <c r="I13" s="4">
        <v>0.56622787694690102</v>
      </c>
      <c r="J13" s="4">
        <v>0.39159638145214698</v>
      </c>
      <c r="K13" s="4">
        <v>0.63785138902726801</v>
      </c>
      <c r="L13" s="4">
        <v>1.42125663581319</v>
      </c>
      <c r="M13" s="4">
        <v>0.59115365499169903</v>
      </c>
      <c r="N13" s="4">
        <v>2.4800694767979001</v>
      </c>
    </row>
    <row r="14" spans="1:14" ht="28.5" x14ac:dyDescent="0.5">
      <c r="A14" s="3" t="s">
        <v>17</v>
      </c>
      <c r="B14" s="4">
        <f>ELAS_L1_KLEM!B16</f>
        <v>0.5</v>
      </c>
      <c r="C14" s="4">
        <f>ELAS_L1_KLEM!C16</f>
        <v>6.165900586412997</v>
      </c>
      <c r="D14" s="4">
        <f>ELAS_L1_KLEM!D16</f>
        <v>0</v>
      </c>
      <c r="E14" s="4">
        <f>ELAS_L1_KLEM!E16</f>
        <v>0.29460709994798551</v>
      </c>
      <c r="F14" s="4">
        <f>ELAS_L1_KLEM!F16</f>
        <v>0.15</v>
      </c>
      <c r="G14" s="4">
        <f>ELAS_L1_KLEM!G16</f>
        <v>0.1</v>
      </c>
      <c r="I14" s="4">
        <v>2.0076235035762919</v>
      </c>
      <c r="J14" s="4">
        <v>-0.10686135735468699</v>
      </c>
      <c r="K14" s="4">
        <v>0.78503017230531491</v>
      </c>
      <c r="L14" s="4">
        <v>0.866037295299103</v>
      </c>
      <c r="M14" s="4">
        <v>0.34255536761253103</v>
      </c>
      <c r="N14" s="4">
        <v>8.1868507586088999</v>
      </c>
    </row>
    <row r="15" spans="1:14" x14ac:dyDescent="0.5">
      <c r="A15" s="3" t="s">
        <v>18</v>
      </c>
      <c r="B15" s="4">
        <f>ELAS_L1_KLEM!B17</f>
        <v>0.5</v>
      </c>
      <c r="C15" s="4">
        <f>ELAS_L1_KLEM!C17</f>
        <v>1.1322249386651302</v>
      </c>
      <c r="D15" s="4">
        <f>ELAS_L1_KLEM!D17</f>
        <v>0</v>
      </c>
      <c r="E15" s="4">
        <f>ELAS_L1_KLEM!E17</f>
        <v>0</v>
      </c>
      <c r="F15" s="4">
        <f>ELAS_L1_KLEM!F17</f>
        <v>0.15</v>
      </c>
      <c r="G15" s="4">
        <f>ELAS_L1_KLEM!G17</f>
        <v>0.1</v>
      </c>
      <c r="I15" s="4">
        <v>0.40333807493616203</v>
      </c>
      <c r="J15" s="4">
        <v>0.17358482493698599</v>
      </c>
      <c r="K15" s="4">
        <v>-2.32014493630836E-2</v>
      </c>
      <c r="L15" s="4">
        <v>9.3559179844212997E-2</v>
      </c>
      <c r="M15" s="4">
        <v>0.42325069124331099</v>
      </c>
      <c r="N15" s="4">
        <v>1.93312791574959</v>
      </c>
    </row>
    <row r="16" spans="1:14" x14ac:dyDescent="0.5">
      <c r="A16" s="3" t="s">
        <v>19</v>
      </c>
      <c r="B16" s="4">
        <f>ELAS_L1_KLEM!B18</f>
        <v>0.5</v>
      </c>
      <c r="C16" s="4">
        <f>ELAS_L1_KLEM!C18</f>
        <v>0.85406930292218641</v>
      </c>
      <c r="D16" s="4">
        <f>ELAS_L1_KLEM!D18</f>
        <v>0</v>
      </c>
      <c r="E16" s="4">
        <f>ELAS_L1_KLEM!E18</f>
        <v>0</v>
      </c>
      <c r="F16" s="4">
        <f>ELAS_L1_KLEM!F18</f>
        <v>0.15</v>
      </c>
      <c r="G16" s="4">
        <f>ELAS_L1_KLEM!G18</f>
        <v>0.1</v>
      </c>
      <c r="I16" s="4">
        <v>0.40333807493616203</v>
      </c>
      <c r="J16" s="4">
        <v>0.17358482493698599</v>
      </c>
      <c r="K16" s="4">
        <v>-2.32014493630836E-2</v>
      </c>
      <c r="L16" s="4">
        <v>9.3559179844212997E-2</v>
      </c>
      <c r="M16" s="4">
        <v>0.42325069124331099</v>
      </c>
      <c r="N16" s="4">
        <v>1.93312791574959</v>
      </c>
    </row>
    <row r="17" spans="1:14" x14ac:dyDescent="0.5">
      <c r="A17" s="3" t="s">
        <v>20</v>
      </c>
      <c r="B17" s="4">
        <f>ELAS_L1_KLEM!B20</f>
        <v>0.5</v>
      </c>
      <c r="C17" s="4">
        <f>ELAS_L1_KLEM!C20</f>
        <v>1.1010167128814041</v>
      </c>
      <c r="D17" s="4">
        <f>ELAS_L1_KLEM!D20</f>
        <v>0</v>
      </c>
      <c r="E17" s="4">
        <f>ELAS_L1_KLEM!E20</f>
        <v>0</v>
      </c>
      <c r="F17" s="4">
        <f>ELAS_L1_KLEM!F20</f>
        <v>0.15</v>
      </c>
      <c r="G17" s="4">
        <f>ELAS_L1_KLEM!G20</f>
        <v>0.1</v>
      </c>
      <c r="I17" s="4">
        <v>0.167235472002047</v>
      </c>
      <c r="J17" s="4">
        <v>6.7303240700959097E-2</v>
      </c>
      <c r="K17" s="4">
        <v>-1.4453684208628101E-2</v>
      </c>
      <c r="L17" s="4">
        <v>-5.8835322094810703E-2</v>
      </c>
      <c r="M17" s="4">
        <v>0.107647474665804</v>
      </c>
      <c r="N17" s="4">
        <v>3.1314893036437601</v>
      </c>
    </row>
    <row r="18" spans="1:14" x14ac:dyDescent="0.5">
      <c r="A18" s="3" t="s">
        <v>21</v>
      </c>
      <c r="B18" s="4">
        <f>ELAS_L1_KLEM!B21</f>
        <v>0.5</v>
      </c>
      <c r="C18" s="4">
        <f>ELAS_L1_KLEM!C21</f>
        <v>0.8149324233932117</v>
      </c>
      <c r="D18" s="4">
        <f>ELAS_L1_KLEM!D21</f>
        <v>0</v>
      </c>
      <c r="E18" s="4">
        <f>ELAS_L1_KLEM!E21</f>
        <v>0</v>
      </c>
      <c r="F18" s="4">
        <f>ELAS_L1_KLEM!F21</f>
        <v>0.15</v>
      </c>
      <c r="G18" s="4">
        <f>ELAS_L1_KLEM!G21</f>
        <v>0.1</v>
      </c>
      <c r="I18" s="4">
        <v>2.3051281650455508</v>
      </c>
      <c r="J18" s="4">
        <v>2.7482434119862451</v>
      </c>
      <c r="K18" s="4">
        <v>1.9057093977173238</v>
      </c>
      <c r="L18" s="4">
        <v>6.9532555576096229</v>
      </c>
      <c r="M18" s="4">
        <v>1.1147717111502535</v>
      </c>
      <c r="N18" s="4">
        <v>5.9413301825811375</v>
      </c>
    </row>
    <row r="19" spans="1:14" x14ac:dyDescent="0.5">
      <c r="A19" s="3" t="s">
        <v>22</v>
      </c>
      <c r="B19" s="4">
        <f>ELAS_L1_KLEM!B22</f>
        <v>0.5</v>
      </c>
      <c r="C19" s="4">
        <f>ELAS_L1_KLEM!C22</f>
        <v>5.604062014060502</v>
      </c>
      <c r="D19" s="4">
        <f>ELAS_L1_KLEM!D22</f>
        <v>0</v>
      </c>
      <c r="E19" s="4">
        <f>ELAS_L1_KLEM!E22</f>
        <v>0.24229441121240614</v>
      </c>
      <c r="F19" s="4">
        <f>ELAS_L1_KLEM!F22</f>
        <v>0.15</v>
      </c>
      <c r="G19" s="4">
        <f>ELAS_L1_KLEM!G22</f>
        <v>0.1</v>
      </c>
      <c r="I19" s="4">
        <v>8.6594371598843711</v>
      </c>
      <c r="J19" s="4">
        <v>8.9171009621607134</v>
      </c>
      <c r="K19" s="4">
        <v>6.5923895765147229</v>
      </c>
      <c r="L19" s="4">
        <v>3.070790628311177</v>
      </c>
      <c r="M19" s="4">
        <v>7.4838365517751502</v>
      </c>
      <c r="N19" s="4">
        <v>75.441058760311336</v>
      </c>
    </row>
    <row r="20" spans="1:14" x14ac:dyDescent="0.5">
      <c r="A20" s="3" t="s">
        <v>23</v>
      </c>
      <c r="B20" s="4">
        <f>ELAS_L1_KLEM!B23</f>
        <v>0.5</v>
      </c>
      <c r="C20" s="4">
        <f>ELAS_L1_KLEM!C23</f>
        <v>4.9089640420981544</v>
      </c>
      <c r="D20" s="4">
        <f>ELAS_L1_KLEM!D23</f>
        <v>0</v>
      </c>
      <c r="E20" s="4">
        <f>ELAS_L1_KLEM!E23</f>
        <v>0.16040155767615122</v>
      </c>
      <c r="F20" s="4">
        <f>ELAS_L1_KLEM!F23</f>
        <v>0.15</v>
      </c>
      <c r="G20" s="4">
        <f>ELAS_L1_KLEM!G23</f>
        <v>0.1</v>
      </c>
      <c r="I20" s="4">
        <v>1.9450404146144931</v>
      </c>
      <c r="J20" s="4">
        <v>15.389646760663606</v>
      </c>
      <c r="K20" s="4">
        <v>1.278849701054217</v>
      </c>
      <c r="L20" s="4">
        <v>15.463367798260661</v>
      </c>
      <c r="M20" s="4">
        <v>2.2363629663482127</v>
      </c>
      <c r="N20" s="4">
        <v>13.911130076609478</v>
      </c>
    </row>
    <row r="21" spans="1:14" x14ac:dyDescent="0.5">
      <c r="A21" s="3" t="s">
        <v>24</v>
      </c>
      <c r="B21" s="4">
        <f>ELAS_L1_KLEM!B24</f>
        <v>0.3</v>
      </c>
      <c r="C21" s="4">
        <f>ELAS_L1_KLEM!C24</f>
        <v>0.42406131096915778</v>
      </c>
      <c r="D21" s="4">
        <f>ELAS_L1_KLEM!D24</f>
        <v>0</v>
      </c>
      <c r="E21" s="4">
        <f>ELAS_L1_KLEM!E24</f>
        <v>0</v>
      </c>
      <c r="F21" s="4">
        <f>ELAS_L1_KLEM!F24</f>
        <v>0.15</v>
      </c>
      <c r="G21" s="4">
        <f>ELAS_L1_KLEM!G24</f>
        <v>0</v>
      </c>
      <c r="I21" s="4">
        <v>1.62324607113894</v>
      </c>
      <c r="J21" s="4">
        <v>1.1393520019633101</v>
      </c>
      <c r="K21" s="4">
        <v>0.46016056276742701</v>
      </c>
      <c r="L21" s="4">
        <v>-3.73935991130061</v>
      </c>
      <c r="M21" s="4">
        <v>-0.51902037009872204</v>
      </c>
      <c r="N21" s="4">
        <v>1.21071496380594</v>
      </c>
    </row>
    <row r="22" spans="1:14" x14ac:dyDescent="0.5">
      <c r="A22" s="3" t="s">
        <v>25</v>
      </c>
      <c r="B22" s="4">
        <f>ELAS_L1_KLEM!B25</f>
        <v>0.3</v>
      </c>
      <c r="C22" s="4">
        <f>ELAS_L1_KLEM!C25</f>
        <v>0</v>
      </c>
      <c r="D22" s="4">
        <f>ELAS_L1_KLEM!D25</f>
        <v>0</v>
      </c>
      <c r="E22" s="4">
        <f>ELAS_L1_KLEM!E25</f>
        <v>0</v>
      </c>
      <c r="F22" s="4">
        <f>ELAS_L1_KLEM!F25</f>
        <v>0.15</v>
      </c>
      <c r="G22" s="4">
        <f>ELAS_L1_KLEM!G25</f>
        <v>0</v>
      </c>
      <c r="I22" s="4">
        <v>0.173427036956776</v>
      </c>
      <c r="J22" s="4">
        <v>0.19568185520611001</v>
      </c>
      <c r="K22" s="4">
        <v>5.3895097144285198E-2</v>
      </c>
      <c r="L22" s="4">
        <v>0.69661570571638598</v>
      </c>
      <c r="M22" s="4">
        <v>0.11767250744322499</v>
      </c>
      <c r="N22" s="4">
        <v>0.44548427706895699</v>
      </c>
    </row>
    <row r="23" spans="1:14" x14ac:dyDescent="0.5">
      <c r="A23" s="3" t="s">
        <v>26</v>
      </c>
      <c r="B23" s="4">
        <f>ELAS_L1_KLEM!B26</f>
        <v>0.3</v>
      </c>
      <c r="C23" s="4">
        <f>ELAS_L1_KLEM!C26</f>
        <v>0</v>
      </c>
      <c r="D23" s="4">
        <f>ELAS_L1_KLEM!D26</f>
        <v>0</v>
      </c>
      <c r="E23" s="4">
        <f>ELAS_L1_KLEM!E26</f>
        <v>0</v>
      </c>
      <c r="F23" s="4">
        <f>ELAS_L1_KLEM!F26</f>
        <v>0.15</v>
      </c>
      <c r="G23" s="4">
        <f>ELAS_L1_KLEM!G26</f>
        <v>0</v>
      </c>
      <c r="I23" s="4">
        <v>0.173427036956776</v>
      </c>
      <c r="J23" s="4">
        <v>0.19568185520611001</v>
      </c>
      <c r="K23" s="4">
        <v>5.3895097144285198E-2</v>
      </c>
      <c r="L23" s="4">
        <v>0.69661570571638598</v>
      </c>
      <c r="M23" s="4">
        <v>0.11767250744322499</v>
      </c>
      <c r="N23" s="4">
        <v>0.44548427706895699</v>
      </c>
    </row>
    <row r="24" spans="1:14" x14ac:dyDescent="0.5">
      <c r="A24" s="3" t="s">
        <v>27</v>
      </c>
      <c r="B24" s="4">
        <f>ELAS_L1_KLEM!B35</f>
        <v>0.3</v>
      </c>
      <c r="C24" s="4">
        <f>ELAS_L1_KLEM!C35</f>
        <v>0</v>
      </c>
      <c r="D24" s="4">
        <f>ELAS_L1_KLEM!D35</f>
        <v>0</v>
      </c>
      <c r="E24" s="4">
        <f>ELAS_L1_KLEM!E35</f>
        <v>0</v>
      </c>
      <c r="F24" s="4">
        <f>ELAS_L1_KLEM!F35</f>
        <v>0.15</v>
      </c>
      <c r="G24" s="4">
        <f>ELAS_L1_KLEM!G35</f>
        <v>0</v>
      </c>
      <c r="I24" s="4">
        <v>0.173427036956776</v>
      </c>
      <c r="J24" s="4">
        <v>0.19568185520611001</v>
      </c>
      <c r="K24" s="4">
        <v>5.3895097144285198E-2</v>
      </c>
      <c r="L24" s="4">
        <v>0.69661570571638598</v>
      </c>
      <c r="M24" s="4">
        <v>0.11767250744322499</v>
      </c>
      <c r="N24" s="4">
        <v>0.44548427706895699</v>
      </c>
    </row>
    <row r="25" spans="1:14" ht="28.5" x14ac:dyDescent="0.5">
      <c r="A25" s="3" t="s">
        <v>28</v>
      </c>
      <c r="B25" s="4">
        <f>ELAS_L1_KLEM!B37</f>
        <v>0.3</v>
      </c>
      <c r="C25" s="4">
        <f>ELAS_L1_KLEM!C37</f>
        <v>0</v>
      </c>
      <c r="D25" s="4">
        <f>ELAS_L1_KLEM!D37</f>
        <v>0</v>
      </c>
      <c r="E25" s="4">
        <f>ELAS_L1_KLEM!E37</f>
        <v>0</v>
      </c>
      <c r="F25" s="4">
        <f>ELAS_L1_KLEM!F37</f>
        <v>0.15</v>
      </c>
      <c r="G25" s="4">
        <f>ELAS_L1_KLEM!G37</f>
        <v>0</v>
      </c>
      <c r="I25" s="4">
        <v>0.173427036956776</v>
      </c>
      <c r="J25" s="4">
        <v>0.19568185520611001</v>
      </c>
      <c r="K25" s="4">
        <v>5.3895097144285198E-2</v>
      </c>
      <c r="L25" s="4">
        <v>0.69661570571638598</v>
      </c>
      <c r="M25" s="4">
        <v>0.11767250744322499</v>
      </c>
      <c r="N25" s="4">
        <v>0.44548427706895699</v>
      </c>
    </row>
    <row r="26" spans="1:14" x14ac:dyDescent="0.5">
      <c r="A26" s="3" t="s">
        <v>29</v>
      </c>
      <c r="B26" s="4">
        <f>ELAS_L1_KLEM!B27</f>
        <v>0</v>
      </c>
      <c r="C26" s="4">
        <f>ELAS_L1_KLEM!C27</f>
        <v>0</v>
      </c>
      <c r="D26" s="4">
        <f>ELAS_L1_KLEM!D27</f>
        <v>0</v>
      </c>
      <c r="E26" s="4">
        <f>ELAS_L1_KLEM!E27</f>
        <v>0</v>
      </c>
      <c r="F26" s="4">
        <f>ELAS_L1_KLEM!F27</f>
        <v>0</v>
      </c>
      <c r="G26" s="4">
        <f>ELAS_L1_KLEM!G27</f>
        <v>0</v>
      </c>
      <c r="I26" s="4">
        <v>5.8731935299934799</v>
      </c>
      <c r="J26" s="4">
        <v>0.68512135116740602</v>
      </c>
      <c r="K26" s="4">
        <v>7.7267571267363694E-2</v>
      </c>
      <c r="L26" s="4">
        <v>-1.28903386481436</v>
      </c>
      <c r="M26" s="4">
        <v>1.41308119509442</v>
      </c>
      <c r="N26" s="4">
        <v>0.69859948122877502</v>
      </c>
    </row>
    <row r="27" spans="1:14" x14ac:dyDescent="0.5">
      <c r="A27" s="3" t="s">
        <v>30</v>
      </c>
      <c r="B27" s="4">
        <f t="shared" ref="B27:G27" si="1">B26</f>
        <v>0</v>
      </c>
      <c r="C27" s="4">
        <f t="shared" si="1"/>
        <v>0</v>
      </c>
      <c r="D27" s="4">
        <f t="shared" si="1"/>
        <v>0</v>
      </c>
      <c r="E27" s="4">
        <f t="shared" si="1"/>
        <v>0</v>
      </c>
      <c r="F27" s="4">
        <f t="shared" si="1"/>
        <v>0</v>
      </c>
      <c r="G27" s="4">
        <f t="shared" si="1"/>
        <v>0</v>
      </c>
      <c r="I27" s="4">
        <v>5.8731935299934799</v>
      </c>
      <c r="J27" s="4">
        <v>0.68512135116740602</v>
      </c>
      <c r="K27" s="4">
        <v>7.7267571267363694E-2</v>
      </c>
      <c r="L27" s="4">
        <v>-1.28903386481436</v>
      </c>
      <c r="M27" s="4">
        <v>1.41308119509442</v>
      </c>
      <c r="N27" s="4">
        <v>0.69859948122877502</v>
      </c>
    </row>
    <row r="28" spans="1:14" ht="28.5" x14ac:dyDescent="0.5">
      <c r="A28" s="3" t="s">
        <v>31</v>
      </c>
      <c r="B28" s="4">
        <f t="shared" ref="B28:B34" si="2">B27</f>
        <v>0</v>
      </c>
      <c r="C28" s="4">
        <f t="shared" ref="C28:G34" si="3">C27</f>
        <v>0</v>
      </c>
      <c r="D28" s="4">
        <f t="shared" si="3"/>
        <v>0</v>
      </c>
      <c r="E28" s="4">
        <f t="shared" si="3"/>
        <v>0</v>
      </c>
      <c r="F28" s="4">
        <f t="shared" si="3"/>
        <v>0</v>
      </c>
      <c r="G28" s="4">
        <f t="shared" si="3"/>
        <v>0</v>
      </c>
      <c r="I28" s="4">
        <v>5.8731935299934799</v>
      </c>
      <c r="J28" s="4">
        <v>0.68512135116740602</v>
      </c>
      <c r="K28" s="4">
        <v>7.7267571267363694E-2</v>
      </c>
      <c r="L28" s="4">
        <v>-1.28903386481436</v>
      </c>
      <c r="M28" s="4">
        <v>1.41308119509442</v>
      </c>
      <c r="N28" s="4">
        <v>0.69859948122877502</v>
      </c>
    </row>
    <row r="29" spans="1:14" ht="28.5" x14ac:dyDescent="0.5">
      <c r="A29" s="3" t="s">
        <v>32</v>
      </c>
      <c r="B29" s="4">
        <f t="shared" si="2"/>
        <v>0</v>
      </c>
      <c r="C29" s="4">
        <f t="shared" si="3"/>
        <v>0</v>
      </c>
      <c r="D29" s="4">
        <f t="shared" si="3"/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I29" s="4">
        <v>5.8731935299934799</v>
      </c>
      <c r="J29" s="4">
        <v>0.68512135116740602</v>
      </c>
      <c r="K29" s="4">
        <v>7.7267571267363694E-2</v>
      </c>
      <c r="L29" s="4">
        <v>-1.28903386481436</v>
      </c>
      <c r="M29" s="4">
        <v>1.41308119509442</v>
      </c>
      <c r="N29" s="4">
        <v>0.69859948122877502</v>
      </c>
    </row>
    <row r="30" spans="1:14" x14ac:dyDescent="0.5">
      <c r="A30" s="3" t="s">
        <v>33</v>
      </c>
      <c r="B30" s="4">
        <f t="shared" si="2"/>
        <v>0</v>
      </c>
      <c r="C30" s="4">
        <f t="shared" si="3"/>
        <v>0</v>
      </c>
      <c r="D30" s="4">
        <f t="shared" si="3"/>
        <v>0</v>
      </c>
      <c r="E30" s="4">
        <f t="shared" si="3"/>
        <v>0</v>
      </c>
      <c r="F30" s="4">
        <f t="shared" si="3"/>
        <v>0</v>
      </c>
      <c r="G30" s="4">
        <f t="shared" si="3"/>
        <v>0</v>
      </c>
      <c r="I30" s="4">
        <v>5.8731935299934799</v>
      </c>
      <c r="J30" s="4">
        <v>0.68512135116740602</v>
      </c>
      <c r="K30" s="4">
        <v>7.7267571267363694E-2</v>
      </c>
      <c r="L30" s="4">
        <v>-1.28903386481436</v>
      </c>
      <c r="M30" s="4">
        <v>1.41308119509442</v>
      </c>
      <c r="N30" s="4">
        <v>0.69859948122877502</v>
      </c>
    </row>
    <row r="31" spans="1:14" x14ac:dyDescent="0.5">
      <c r="A31" s="3" t="s">
        <v>34</v>
      </c>
      <c r="B31" s="4">
        <f t="shared" si="2"/>
        <v>0</v>
      </c>
      <c r="C31" s="4">
        <f t="shared" si="3"/>
        <v>0</v>
      </c>
      <c r="D31" s="4">
        <f t="shared" si="3"/>
        <v>0</v>
      </c>
      <c r="E31" s="4">
        <f t="shared" si="3"/>
        <v>0</v>
      </c>
      <c r="F31" s="4">
        <f t="shared" si="3"/>
        <v>0</v>
      </c>
      <c r="G31" s="4">
        <f t="shared" si="3"/>
        <v>0</v>
      </c>
      <c r="I31" s="4">
        <v>5.8731935299934799</v>
      </c>
      <c r="J31" s="4">
        <v>0.68512135116740602</v>
      </c>
      <c r="K31" s="4">
        <v>7.7267571267363694E-2</v>
      </c>
      <c r="L31" s="4">
        <v>-1.28903386481436</v>
      </c>
      <c r="M31" s="4">
        <v>1.41308119509442</v>
      </c>
      <c r="N31" s="4">
        <v>0.69859948122877502</v>
      </c>
    </row>
    <row r="32" spans="1:14" ht="28.5" x14ac:dyDescent="0.5">
      <c r="A32" s="3" t="s">
        <v>35</v>
      </c>
      <c r="B32" s="4">
        <f t="shared" si="2"/>
        <v>0</v>
      </c>
      <c r="C32" s="4">
        <f t="shared" si="3"/>
        <v>0</v>
      </c>
      <c r="D32" s="4">
        <f t="shared" si="3"/>
        <v>0</v>
      </c>
      <c r="E32" s="4">
        <f t="shared" si="3"/>
        <v>0</v>
      </c>
      <c r="F32" s="4">
        <f t="shared" si="3"/>
        <v>0</v>
      </c>
      <c r="G32" s="4">
        <f t="shared" si="3"/>
        <v>0</v>
      </c>
      <c r="I32" s="4">
        <v>5.8731935299934799</v>
      </c>
      <c r="J32" s="4">
        <v>0.68512135116740602</v>
      </c>
      <c r="K32" s="4">
        <v>7.7267571267363694E-2</v>
      </c>
      <c r="L32" s="4">
        <v>-1.28903386481436</v>
      </c>
      <c r="M32" s="4">
        <v>1.41308119509442</v>
      </c>
      <c r="N32" s="4">
        <v>0.69859948122877502</v>
      </c>
    </row>
    <row r="33" spans="1:14" ht="42.75" x14ac:dyDescent="0.5">
      <c r="A33" s="3" t="s">
        <v>36</v>
      </c>
      <c r="B33" s="4">
        <f t="shared" si="2"/>
        <v>0</v>
      </c>
      <c r="C33" s="4">
        <f t="shared" si="3"/>
        <v>0</v>
      </c>
      <c r="D33" s="4">
        <f t="shared" si="3"/>
        <v>0</v>
      </c>
      <c r="E33" s="4">
        <f t="shared" si="3"/>
        <v>0</v>
      </c>
      <c r="F33" s="4">
        <f t="shared" si="3"/>
        <v>0</v>
      </c>
      <c r="G33" s="4">
        <f t="shared" si="3"/>
        <v>0</v>
      </c>
      <c r="I33" s="4">
        <v>5.8731935299934799</v>
      </c>
      <c r="J33" s="4">
        <v>0.68512135116740602</v>
      </c>
      <c r="K33" s="4">
        <v>7.7267571267363694E-2</v>
      </c>
      <c r="L33" s="4">
        <v>-1.28903386481436</v>
      </c>
      <c r="M33" s="4">
        <v>1.41308119509442</v>
      </c>
      <c r="N33" s="4">
        <v>0.69859948122877502</v>
      </c>
    </row>
    <row r="34" spans="1:14" x14ac:dyDescent="0.5">
      <c r="A34" s="3" t="s">
        <v>37</v>
      </c>
      <c r="B34" s="4">
        <f t="shared" si="2"/>
        <v>0</v>
      </c>
      <c r="C34" s="4">
        <f t="shared" si="3"/>
        <v>0</v>
      </c>
      <c r="D34" s="4">
        <f t="shared" si="3"/>
        <v>0</v>
      </c>
      <c r="E34" s="4">
        <f t="shared" si="3"/>
        <v>0</v>
      </c>
      <c r="F34" s="4">
        <f t="shared" si="3"/>
        <v>0</v>
      </c>
      <c r="G34" s="4">
        <f t="shared" si="3"/>
        <v>0</v>
      </c>
      <c r="I34" s="4">
        <v>5.8731935299934799</v>
      </c>
      <c r="J34" s="4">
        <v>0.68512135116740602</v>
      </c>
      <c r="K34" s="4">
        <v>7.7267571267363694E-2</v>
      </c>
      <c r="L34" s="4">
        <v>-1.28903386481436</v>
      </c>
      <c r="M34" s="4">
        <v>1.41308119509442</v>
      </c>
      <c r="N34" s="4">
        <v>0.69859948122877502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4"/>
  <sheetViews>
    <sheetView workbookViewId="0">
      <pane xSplit="1" ySplit="3" topLeftCell="B26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defaultColWidth="9.19921875" defaultRowHeight="12.75" x14ac:dyDescent="0.35"/>
  <cols>
    <col min="1" max="16" width="9.19921875" style="69" customWidth="1"/>
    <col min="17" max="17" width="12.796875" style="69" customWidth="1"/>
    <col min="18" max="27" width="9.19921875" style="69" customWidth="1"/>
    <col min="28" max="28" width="11.46484375" style="69" customWidth="1"/>
    <col min="29" max="29" width="7.19921875" style="69" bestFit="1" customWidth="1"/>
    <col min="30" max="31" width="6.796875" style="69" bestFit="1" customWidth="1"/>
    <col min="32" max="33" width="8.19921875" style="69" bestFit="1" customWidth="1"/>
    <col min="34" max="34" width="7.46484375" style="69" bestFit="1" customWidth="1"/>
    <col min="35" max="35" width="7.796875" style="69" bestFit="1" customWidth="1"/>
    <col min="36" max="36" width="9" style="69" bestFit="1" customWidth="1"/>
    <col min="37" max="38" width="9.19921875" style="69" customWidth="1"/>
    <col min="39" max="46" width="11.46484375" style="71" customWidth="1"/>
    <col min="47" max="16384" width="9.19921875" style="69"/>
  </cols>
  <sheetData>
    <row r="1" spans="1:46" ht="13.15" x14ac:dyDescent="0.4">
      <c r="A1" s="63" t="s">
        <v>203</v>
      </c>
      <c r="B1" s="64"/>
      <c r="C1" s="65"/>
      <c r="D1" s="66"/>
      <c r="E1" s="67"/>
      <c r="F1" s="68"/>
      <c r="G1" s="68"/>
      <c r="T1" s="70" t="s">
        <v>204</v>
      </c>
      <c r="U1" s="70" t="s">
        <v>205</v>
      </c>
      <c r="V1" s="70" t="s">
        <v>206</v>
      </c>
      <c r="W1" s="70" t="s">
        <v>207</v>
      </c>
      <c r="X1" s="70" t="s">
        <v>208</v>
      </c>
      <c r="Y1" s="70" t="s">
        <v>209</v>
      </c>
      <c r="AB1" s="70" t="s">
        <v>210</v>
      </c>
      <c r="AC1" s="70"/>
      <c r="AD1" s="70"/>
      <c r="AE1" s="70"/>
      <c r="AM1" s="71" t="s">
        <v>211</v>
      </c>
    </row>
    <row r="2" spans="1:46" ht="13.15" x14ac:dyDescent="0.4">
      <c r="A2" s="63"/>
      <c r="B2" s="72">
        <v>1</v>
      </c>
      <c r="C2" s="72">
        <v>2</v>
      </c>
      <c r="D2" s="72">
        <v>3</v>
      </c>
      <c r="E2" s="72">
        <v>4</v>
      </c>
      <c r="F2" s="72">
        <v>5</v>
      </c>
      <c r="G2" s="72">
        <v>6</v>
      </c>
      <c r="H2" s="72">
        <v>7</v>
      </c>
      <c r="J2" s="63"/>
      <c r="K2" s="72">
        <v>1</v>
      </c>
      <c r="L2" s="72">
        <v>2</v>
      </c>
      <c r="M2" s="72">
        <v>3</v>
      </c>
      <c r="N2" s="72">
        <v>4</v>
      </c>
      <c r="O2" s="72">
        <v>5</v>
      </c>
      <c r="P2" s="72">
        <v>6</v>
      </c>
      <c r="Q2" s="72">
        <v>7</v>
      </c>
      <c r="S2" s="63"/>
      <c r="T2" s="72">
        <v>1</v>
      </c>
      <c r="U2" s="72">
        <v>2</v>
      </c>
      <c r="V2" s="72">
        <v>3</v>
      </c>
      <c r="W2" s="72">
        <v>4</v>
      </c>
      <c r="X2" s="72">
        <v>5</v>
      </c>
      <c r="Y2" s="72">
        <v>6</v>
      </c>
      <c r="Z2" s="72">
        <v>7</v>
      </c>
      <c r="AB2" s="70" t="s">
        <v>212</v>
      </c>
      <c r="AC2" s="70" t="s">
        <v>213</v>
      </c>
      <c r="AD2" s="70" t="s">
        <v>214</v>
      </c>
      <c r="AE2" s="70"/>
      <c r="AF2" s="73" t="s">
        <v>215</v>
      </c>
      <c r="AM2" s="74"/>
      <c r="AN2" s="75">
        <v>1</v>
      </c>
      <c r="AO2" s="75">
        <v>2</v>
      </c>
      <c r="AP2" s="75">
        <v>3</v>
      </c>
      <c r="AQ2" s="75">
        <v>4</v>
      </c>
      <c r="AR2" s="75">
        <v>5</v>
      </c>
      <c r="AS2" s="75">
        <v>6</v>
      </c>
      <c r="AT2" s="75">
        <v>7</v>
      </c>
    </row>
    <row r="3" spans="1:46" ht="13.15" x14ac:dyDescent="0.4">
      <c r="A3" s="76" t="s">
        <v>216</v>
      </c>
      <c r="B3" s="77" t="s">
        <v>217</v>
      </c>
      <c r="C3" s="77" t="s">
        <v>218</v>
      </c>
      <c r="D3" s="77" t="s">
        <v>219</v>
      </c>
      <c r="E3" s="77" t="s">
        <v>220</v>
      </c>
      <c r="F3" s="77" t="s">
        <v>221</v>
      </c>
      <c r="G3" s="77" t="s">
        <v>222</v>
      </c>
      <c r="H3" s="78" t="s">
        <v>223</v>
      </c>
      <c r="J3" s="76" t="s">
        <v>216</v>
      </c>
      <c r="K3" s="77" t="s">
        <v>217</v>
      </c>
      <c r="L3" s="77" t="s">
        <v>218</v>
      </c>
      <c r="M3" s="77" t="s">
        <v>219</v>
      </c>
      <c r="N3" s="77" t="s">
        <v>220</v>
      </c>
      <c r="O3" s="77" t="s">
        <v>221</v>
      </c>
      <c r="P3" s="77" t="s">
        <v>222</v>
      </c>
      <c r="Q3" s="78" t="s">
        <v>223</v>
      </c>
      <c r="S3" s="76" t="s">
        <v>216</v>
      </c>
      <c r="T3" s="77" t="s">
        <v>217</v>
      </c>
      <c r="U3" s="77" t="s">
        <v>218</v>
      </c>
      <c r="V3" s="77" t="s">
        <v>219</v>
      </c>
      <c r="W3" s="77" t="s">
        <v>220</v>
      </c>
      <c r="X3" s="77" t="s">
        <v>221</v>
      </c>
      <c r="Y3" s="77" t="s">
        <v>222</v>
      </c>
      <c r="Z3" s="78" t="s">
        <v>223</v>
      </c>
      <c r="AB3" s="78" t="s">
        <v>224</v>
      </c>
      <c r="AC3" s="78" t="s">
        <v>225</v>
      </c>
      <c r="AD3" s="78" t="s">
        <v>1</v>
      </c>
      <c r="AE3" s="79"/>
      <c r="AF3" s="80" t="s">
        <v>226</v>
      </c>
      <c r="AG3" s="80" t="s">
        <v>227</v>
      </c>
      <c r="AH3" s="80" t="s">
        <v>228</v>
      </c>
      <c r="AI3" s="80" t="s">
        <v>229</v>
      </c>
      <c r="AJ3" s="80" t="s">
        <v>230</v>
      </c>
      <c r="AM3" s="81" t="s">
        <v>216</v>
      </c>
      <c r="AN3" s="82" t="s">
        <v>217</v>
      </c>
      <c r="AO3" s="82" t="s">
        <v>218</v>
      </c>
      <c r="AP3" s="82" t="s">
        <v>231</v>
      </c>
      <c r="AQ3" s="82" t="s">
        <v>220</v>
      </c>
      <c r="AR3" s="82" t="s">
        <v>232</v>
      </c>
      <c r="AS3" s="82" t="s">
        <v>233</v>
      </c>
      <c r="AT3" s="83" t="s">
        <v>223</v>
      </c>
    </row>
    <row r="4" spans="1:46" ht="14.25" x14ac:dyDescent="0.45">
      <c r="A4" s="77">
        <v>1</v>
      </c>
      <c r="B4" s="84">
        <f>K4</f>
        <v>0.5</v>
      </c>
      <c r="C4" s="84">
        <f>IF(AH4=0,0,L4/(AH4+AF4))</f>
        <v>3.4839883156742073</v>
      </c>
      <c r="D4" s="84">
        <f>M4</f>
        <v>0</v>
      </c>
      <c r="E4" s="84">
        <f t="shared" ref="E4:E40" si="0">IF(AH4=0,0,N4/(AH4+AG4))</f>
        <v>0.29404797605318139</v>
      </c>
      <c r="F4" s="84">
        <f>O4</f>
        <v>0.15</v>
      </c>
      <c r="G4" s="84">
        <f>P4</f>
        <v>0.1</v>
      </c>
      <c r="H4" s="84">
        <f>Q4</f>
        <v>0</v>
      </c>
      <c r="J4" s="77">
        <v>1</v>
      </c>
      <c r="K4" s="84">
        <v>0.5</v>
      </c>
      <c r="L4" s="85">
        <f>AD4</f>
        <v>0.70799999999999996</v>
      </c>
      <c r="M4" s="84">
        <f t="shared" ref="M4:M40" si="1">AE4</f>
        <v>0</v>
      </c>
      <c r="N4" s="84">
        <v>0.1</v>
      </c>
      <c r="O4" s="84">
        <v>0.15</v>
      </c>
      <c r="P4" s="84">
        <v>0.1</v>
      </c>
      <c r="Q4" s="84">
        <v>0</v>
      </c>
      <c r="S4" s="77">
        <v>1</v>
      </c>
      <c r="T4" s="84">
        <f>W4</f>
        <v>1.0452341620486336</v>
      </c>
      <c r="U4" s="84">
        <f>AD4/(1-AI4-AG4)-AB4*AI4/(1-AI4)-AC4*AG4/(1-AI4)/(1-AI4-AG4)</f>
        <v>2.0687787519642096</v>
      </c>
      <c r="V4" s="86">
        <f>Y4</f>
        <v>0</v>
      </c>
      <c r="W4" s="86">
        <f>(AC4-AB4*AI4)/(1-AI4)</f>
        <v>1.0452341620486336</v>
      </c>
      <c r="X4" s="86">
        <f>AB4</f>
        <v>0</v>
      </c>
      <c r="Y4" s="86">
        <f>X4</f>
        <v>0</v>
      </c>
      <c r="Z4" s="87">
        <v>0</v>
      </c>
      <c r="AB4" s="88">
        <v>0</v>
      </c>
      <c r="AC4" s="88">
        <v>0.5</v>
      </c>
      <c r="AD4" s="88">
        <v>0.70799999999999996</v>
      </c>
      <c r="AE4" s="68"/>
      <c r="AF4" s="89">
        <v>0.13828115017455</v>
      </c>
      <c r="AG4" s="89">
        <v>0.27514633166248598</v>
      </c>
      <c r="AH4" s="89">
        <v>6.4934227102910996E-2</v>
      </c>
      <c r="AI4" s="89">
        <v>0.521638291060051</v>
      </c>
      <c r="AJ4" s="90">
        <f>SUM(AF4:AI4)</f>
        <v>0.999999999999998</v>
      </c>
      <c r="AK4" s="91"/>
      <c r="AM4" s="82">
        <v>1</v>
      </c>
      <c r="AN4" s="92">
        <v>2</v>
      </c>
      <c r="AO4" s="92">
        <v>2</v>
      </c>
      <c r="AP4" s="92">
        <v>0</v>
      </c>
      <c r="AQ4" s="92">
        <v>1.2</v>
      </c>
      <c r="AR4" s="92">
        <v>0.6</v>
      </c>
      <c r="AS4" s="92">
        <v>1.2</v>
      </c>
      <c r="AT4" s="93">
        <v>0</v>
      </c>
    </row>
    <row r="5" spans="1:46" ht="14.25" x14ac:dyDescent="0.45">
      <c r="A5" s="77">
        <f>A4+1</f>
        <v>2</v>
      </c>
      <c r="B5" s="84">
        <f t="shared" ref="B5:B40" si="2">K5</f>
        <v>0.5</v>
      </c>
      <c r="C5" s="84">
        <f t="shared" ref="C5:C40" si="3">IF(AH5=0,0,L5/(AH5+AF5))</f>
        <v>9.521477866939037</v>
      </c>
      <c r="D5" s="84">
        <f t="shared" ref="D5:D40" si="4">M5</f>
        <v>0</v>
      </c>
      <c r="E5" s="84">
        <f t="shared" si="0"/>
        <v>0.57419698494963189</v>
      </c>
      <c r="F5" s="84">
        <f t="shared" ref="F5:H40" si="5">O5</f>
        <v>0.15</v>
      </c>
      <c r="G5" s="84">
        <f t="shared" si="5"/>
        <v>0</v>
      </c>
      <c r="H5" s="84">
        <f t="shared" si="5"/>
        <v>0</v>
      </c>
      <c r="J5" s="77">
        <f>J4+1</f>
        <v>2</v>
      </c>
      <c r="K5" s="84">
        <v>0.5</v>
      </c>
      <c r="L5" s="85">
        <f>AD5</f>
        <v>0.70799999999999996</v>
      </c>
      <c r="M5" s="84">
        <f t="shared" si="1"/>
        <v>0</v>
      </c>
      <c r="N5" s="84">
        <v>0.1</v>
      </c>
      <c r="O5" s="84">
        <v>0.15</v>
      </c>
      <c r="P5" s="84">
        <v>0</v>
      </c>
      <c r="Q5" s="84">
        <v>0</v>
      </c>
      <c r="S5" s="77">
        <f>S4+1</f>
        <v>2</v>
      </c>
      <c r="T5" s="84">
        <f t="shared" ref="T5:T40" si="6">W5</f>
        <v>2.2811597797823557</v>
      </c>
      <c r="U5" s="84">
        <f t="shared" ref="U5:U40" si="7">AD5/(1-AI5-AG5)-AB5*AI5/(1-AI5)-AC5*AG5/(1-AI5)/(1-AI5-AG5)</f>
        <v>5.0784301135723107</v>
      </c>
      <c r="V5" s="86">
        <f t="shared" ref="V5:V40" si="8">Y5</f>
        <v>0</v>
      </c>
      <c r="W5" s="86">
        <f t="shared" ref="W5:W40" si="9">(AC5-AB5*AI5)/(1-AI5)</f>
        <v>2.2811597797823557</v>
      </c>
      <c r="X5" s="86">
        <f t="shared" ref="X5:X40" si="10">AB5</f>
        <v>0</v>
      </c>
      <c r="Y5" s="86">
        <f t="shared" ref="Y5:Y40" si="11">X5</f>
        <v>0</v>
      </c>
      <c r="Z5" s="87">
        <v>0</v>
      </c>
      <c r="AB5" s="85">
        <f>$AB$4</f>
        <v>0</v>
      </c>
      <c r="AC5" s="85">
        <f>$AC$4</f>
        <v>0.5</v>
      </c>
      <c r="AD5" s="85">
        <f>$AD$4</f>
        <v>0.70799999999999996</v>
      </c>
      <c r="AF5" s="89">
        <v>4.5030489677127798E-2</v>
      </c>
      <c r="AG5" s="89">
        <v>0.14482854604742701</v>
      </c>
      <c r="AH5" s="89">
        <v>2.9327714993846E-2</v>
      </c>
      <c r="AI5" s="89">
        <v>0.78081324928159801</v>
      </c>
      <c r="AJ5" s="90">
        <f t="shared" ref="AJ5:AJ40" si="12">SUM(AF5:AI5)</f>
        <v>0.99999999999999889</v>
      </c>
      <c r="AK5" s="91"/>
      <c r="AM5" s="82">
        <v>2</v>
      </c>
      <c r="AN5" s="92">
        <v>2</v>
      </c>
      <c r="AO5" s="92">
        <v>2</v>
      </c>
      <c r="AP5" s="92">
        <v>0</v>
      </c>
      <c r="AQ5" s="92">
        <v>1.2</v>
      </c>
      <c r="AR5" s="92">
        <v>0.6</v>
      </c>
      <c r="AS5" s="92">
        <v>1.2</v>
      </c>
      <c r="AT5" s="93">
        <v>0</v>
      </c>
    </row>
    <row r="6" spans="1:46" ht="14.25" x14ac:dyDescent="0.45">
      <c r="A6" s="77">
        <f t="shared" ref="A6:A24" si="13">A5+1</f>
        <v>3</v>
      </c>
      <c r="B6" s="84">
        <f t="shared" si="2"/>
        <v>0.5</v>
      </c>
      <c r="C6" s="84">
        <f t="shared" si="3"/>
        <v>13.909639188754333</v>
      </c>
      <c r="D6" s="84">
        <f t="shared" si="4"/>
        <v>0</v>
      </c>
      <c r="E6" s="84">
        <f t="shared" si="0"/>
        <v>0.78625421240416438</v>
      </c>
      <c r="F6" s="84">
        <f t="shared" si="5"/>
        <v>0.15</v>
      </c>
      <c r="G6" s="84">
        <f t="shared" si="5"/>
        <v>0</v>
      </c>
      <c r="H6" s="84">
        <f t="shared" si="5"/>
        <v>0</v>
      </c>
      <c r="J6" s="77">
        <f t="shared" ref="J6:J24" si="14">J5+1</f>
        <v>3</v>
      </c>
      <c r="K6" s="84">
        <v>0.5</v>
      </c>
      <c r="L6" s="85">
        <f>0.9</f>
        <v>0.9</v>
      </c>
      <c r="M6" s="84">
        <f t="shared" si="1"/>
        <v>0</v>
      </c>
      <c r="N6" s="84">
        <v>0.1</v>
      </c>
      <c r="O6" s="84">
        <v>0.15</v>
      </c>
      <c r="P6" s="84">
        <v>0</v>
      </c>
      <c r="Q6" s="84">
        <v>0</v>
      </c>
      <c r="S6" s="77">
        <f t="shared" ref="S6:S24" si="15">S5+1</f>
        <v>3</v>
      </c>
      <c r="T6" s="84">
        <f t="shared" si="6"/>
        <v>0.2773057366137559</v>
      </c>
      <c r="U6" s="84">
        <f t="shared" si="7"/>
        <v>0.27730573661375585</v>
      </c>
      <c r="V6" s="86">
        <f t="shared" si="8"/>
        <v>0</v>
      </c>
      <c r="W6" s="86">
        <f t="shared" si="9"/>
        <v>0.2773057366137559</v>
      </c>
      <c r="X6" s="86">
        <f t="shared" si="10"/>
        <v>0</v>
      </c>
      <c r="Y6" s="86">
        <f t="shared" si="11"/>
        <v>0</v>
      </c>
      <c r="Z6" s="87">
        <v>0</v>
      </c>
      <c r="AB6" s="85">
        <f t="shared" ref="AB6:AB40" si="16">$AB$4</f>
        <v>0</v>
      </c>
      <c r="AC6" s="85">
        <v>0.05</v>
      </c>
      <c r="AD6" s="85">
        <v>0.05</v>
      </c>
      <c r="AF6" s="89">
        <v>5.3121075228014902E-2</v>
      </c>
      <c r="AG6" s="89">
        <v>0.115603071534993</v>
      </c>
      <c r="AH6" s="89">
        <v>1.1582256597272999E-2</v>
      </c>
      <c r="AI6" s="89">
        <v>0.81969359663971797</v>
      </c>
      <c r="AJ6" s="90">
        <f t="shared" si="12"/>
        <v>0.99999999999999889</v>
      </c>
      <c r="AK6" s="91"/>
      <c r="AM6" s="82">
        <v>3</v>
      </c>
      <c r="AN6" s="92">
        <v>2</v>
      </c>
      <c r="AO6" s="92">
        <v>2</v>
      </c>
      <c r="AP6" s="92">
        <v>0</v>
      </c>
      <c r="AQ6" s="92">
        <v>1.2</v>
      </c>
      <c r="AR6" s="92">
        <v>0.6</v>
      </c>
      <c r="AS6" s="92">
        <v>1.2</v>
      </c>
      <c r="AT6" s="93">
        <v>0</v>
      </c>
    </row>
    <row r="7" spans="1:46" ht="14.25" x14ac:dyDescent="0.45">
      <c r="A7" s="77">
        <f t="shared" si="13"/>
        <v>4</v>
      </c>
      <c r="B7" s="84">
        <f t="shared" si="2"/>
        <v>0.5</v>
      </c>
      <c r="C7" s="84">
        <f t="shared" si="3"/>
        <v>2.458822823767306</v>
      </c>
      <c r="D7" s="84">
        <f t="shared" si="4"/>
        <v>0</v>
      </c>
      <c r="E7" s="84">
        <f t="shared" si="0"/>
        <v>0.24454980595849762</v>
      </c>
      <c r="F7" s="84">
        <f t="shared" si="5"/>
        <v>0.15</v>
      </c>
      <c r="G7" s="84">
        <f t="shared" si="5"/>
        <v>0</v>
      </c>
      <c r="H7" s="84">
        <f t="shared" si="5"/>
        <v>0</v>
      </c>
      <c r="J7" s="77">
        <f t="shared" si="14"/>
        <v>4</v>
      </c>
      <c r="K7" s="84">
        <v>0.5</v>
      </c>
      <c r="L7" s="85">
        <f>AD7</f>
        <v>0.317</v>
      </c>
      <c r="M7" s="84">
        <f t="shared" si="1"/>
        <v>0</v>
      </c>
      <c r="N7" s="84">
        <v>0.1</v>
      </c>
      <c r="O7" s="84">
        <v>0.15</v>
      </c>
      <c r="P7" s="84">
        <v>0</v>
      </c>
      <c r="Q7" s="84">
        <v>0</v>
      </c>
      <c r="S7" s="77">
        <f t="shared" si="15"/>
        <v>4</v>
      </c>
      <c r="T7" s="84">
        <f t="shared" si="6"/>
        <v>0.67385068415191374</v>
      </c>
      <c r="U7" s="84">
        <f t="shared" si="7"/>
        <v>0.67385068415191363</v>
      </c>
      <c r="V7" s="86">
        <f t="shared" si="8"/>
        <v>0</v>
      </c>
      <c r="W7" s="86">
        <f t="shared" si="9"/>
        <v>0.67385068415191374</v>
      </c>
      <c r="X7" s="86">
        <f t="shared" si="10"/>
        <v>0</v>
      </c>
      <c r="Y7" s="86">
        <f t="shared" si="11"/>
        <v>0</v>
      </c>
      <c r="Z7" s="87">
        <v>0</v>
      </c>
      <c r="AB7" s="85">
        <f t="shared" si="16"/>
        <v>0</v>
      </c>
      <c r="AC7" s="85">
        <f>AD7</f>
        <v>0.317</v>
      </c>
      <c r="AD7" s="85">
        <v>0.317</v>
      </c>
      <c r="AF7" s="89">
        <v>6.1515970316441099E-2</v>
      </c>
      <c r="AG7" s="89">
        <v>0.34150714524752501</v>
      </c>
      <c r="AH7" s="89">
        <v>6.7407511658687899E-2</v>
      </c>
      <c r="AI7" s="89">
        <v>0.52956937277734495</v>
      </c>
      <c r="AJ7" s="90">
        <f t="shared" si="12"/>
        <v>0.99999999999999889</v>
      </c>
      <c r="AK7" s="91"/>
      <c r="AM7" s="82">
        <v>4</v>
      </c>
      <c r="AN7" s="92">
        <v>2</v>
      </c>
      <c r="AO7" s="92">
        <v>2</v>
      </c>
      <c r="AP7" s="92">
        <v>0</v>
      </c>
      <c r="AQ7" s="92">
        <v>1.2</v>
      </c>
      <c r="AR7" s="92">
        <v>0.6</v>
      </c>
      <c r="AS7" s="92">
        <v>1.2</v>
      </c>
      <c r="AT7" s="93">
        <v>0</v>
      </c>
    </row>
    <row r="8" spans="1:46" ht="14.25" x14ac:dyDescent="0.45">
      <c r="A8" s="77">
        <f t="shared" si="13"/>
        <v>5</v>
      </c>
      <c r="B8" s="84">
        <f t="shared" si="2"/>
        <v>0.5</v>
      </c>
      <c r="C8" s="84">
        <f t="shared" si="3"/>
        <v>2.4861587493375472</v>
      </c>
      <c r="D8" s="84">
        <f t="shared" si="4"/>
        <v>0</v>
      </c>
      <c r="E8" s="84">
        <f t="shared" si="0"/>
        <v>0.33825894654788741</v>
      </c>
      <c r="F8" s="84">
        <f t="shared" si="5"/>
        <v>0.15</v>
      </c>
      <c r="G8" s="84">
        <f t="shared" si="5"/>
        <v>0</v>
      </c>
      <c r="H8" s="84">
        <f t="shared" si="5"/>
        <v>0</v>
      </c>
      <c r="J8" s="77">
        <f t="shared" si="14"/>
        <v>5</v>
      </c>
      <c r="K8" s="84">
        <v>0.5</v>
      </c>
      <c r="L8" s="85">
        <f>AD8</f>
        <v>0.317</v>
      </c>
      <c r="M8" s="84">
        <f t="shared" si="1"/>
        <v>0</v>
      </c>
      <c r="N8" s="84">
        <v>0.1</v>
      </c>
      <c r="O8" s="84">
        <v>0.15</v>
      </c>
      <c r="P8" s="84">
        <v>0</v>
      </c>
      <c r="Q8" s="84">
        <v>0</v>
      </c>
      <c r="S8" s="77">
        <f t="shared" si="15"/>
        <v>5</v>
      </c>
      <c r="T8" s="84">
        <f t="shared" si="6"/>
        <v>0.87509854559703104</v>
      </c>
      <c r="U8" s="84">
        <f t="shared" si="7"/>
        <v>0.87509854559703104</v>
      </c>
      <c r="V8" s="86">
        <f t="shared" si="8"/>
        <v>0</v>
      </c>
      <c r="W8" s="86">
        <f t="shared" si="9"/>
        <v>0.87509854559703104</v>
      </c>
      <c r="X8" s="86">
        <f t="shared" si="10"/>
        <v>0</v>
      </c>
      <c r="Y8" s="86">
        <f t="shared" si="11"/>
        <v>0</v>
      </c>
      <c r="Z8" s="87">
        <v>0</v>
      </c>
      <c r="AB8" s="85">
        <f t="shared" si="16"/>
        <v>0</v>
      </c>
      <c r="AC8" s="85">
        <f>AD8</f>
        <v>0.317</v>
      </c>
      <c r="AD8" s="85">
        <v>0.317</v>
      </c>
      <c r="AF8" s="89">
        <v>6.6613416260767999E-2</v>
      </c>
      <c r="AG8" s="89">
        <v>0.23473898032894899</v>
      </c>
      <c r="AH8" s="89">
        <v>6.0892520391292802E-2</v>
      </c>
      <c r="AI8" s="89">
        <v>0.63775508301898898</v>
      </c>
      <c r="AJ8" s="90">
        <f t="shared" si="12"/>
        <v>0.99999999999999878</v>
      </c>
      <c r="AK8" s="91"/>
      <c r="AM8" s="82">
        <v>5</v>
      </c>
      <c r="AN8" s="92">
        <v>2</v>
      </c>
      <c r="AO8" s="92">
        <v>2</v>
      </c>
      <c r="AP8" s="92">
        <v>0</v>
      </c>
      <c r="AQ8" s="92">
        <v>1.2</v>
      </c>
      <c r="AR8" s="92">
        <v>0.6</v>
      </c>
      <c r="AS8" s="92">
        <v>1.2</v>
      </c>
      <c r="AT8" s="93">
        <v>0</v>
      </c>
    </row>
    <row r="9" spans="1:46" ht="14.25" x14ac:dyDescent="0.45">
      <c r="A9" s="77">
        <f t="shared" si="13"/>
        <v>6</v>
      </c>
      <c r="B9" s="84">
        <f t="shared" si="2"/>
        <v>0.5</v>
      </c>
      <c r="C9" s="84">
        <f t="shared" si="3"/>
        <v>1.2949615398539969</v>
      </c>
      <c r="D9" s="84">
        <f t="shared" si="4"/>
        <v>0</v>
      </c>
      <c r="E9" s="84">
        <f t="shared" si="0"/>
        <v>0.37586402508037553</v>
      </c>
      <c r="F9" s="84">
        <f t="shared" si="5"/>
        <v>0.15</v>
      </c>
      <c r="G9" s="84">
        <f t="shared" si="5"/>
        <v>0</v>
      </c>
      <c r="H9" s="84">
        <f t="shared" si="5"/>
        <v>0</v>
      </c>
      <c r="J9" s="77">
        <f t="shared" si="14"/>
        <v>6</v>
      </c>
      <c r="K9" s="84">
        <v>0.5</v>
      </c>
      <c r="L9" s="85">
        <f>AD9</f>
        <v>0.157</v>
      </c>
      <c r="M9" s="84">
        <f t="shared" si="1"/>
        <v>0</v>
      </c>
      <c r="N9" s="84">
        <v>0.1</v>
      </c>
      <c r="O9" s="84">
        <v>0.15</v>
      </c>
      <c r="P9" s="84">
        <v>0</v>
      </c>
      <c r="Q9" s="84">
        <v>0</v>
      </c>
      <c r="S9" s="77">
        <f t="shared" si="15"/>
        <v>6</v>
      </c>
      <c r="T9" s="84">
        <f t="shared" si="6"/>
        <v>0.48894312928300238</v>
      </c>
      <c r="U9" s="84">
        <f t="shared" si="7"/>
        <v>0.48894312928300232</v>
      </c>
      <c r="V9" s="86">
        <f t="shared" si="8"/>
        <v>0</v>
      </c>
      <c r="W9" s="86">
        <f t="shared" si="9"/>
        <v>0.48894312928300238</v>
      </c>
      <c r="X9" s="86">
        <f t="shared" si="10"/>
        <v>0</v>
      </c>
      <c r="Y9" s="86">
        <f t="shared" si="11"/>
        <v>0</v>
      </c>
      <c r="Z9" s="87">
        <v>0</v>
      </c>
      <c r="AB9" s="85">
        <f t="shared" si="16"/>
        <v>0</v>
      </c>
      <c r="AC9" s="85">
        <f>AD9</f>
        <v>0.157</v>
      </c>
      <c r="AD9" s="85">
        <v>0.157</v>
      </c>
      <c r="AF9" s="89">
        <v>5.5047077472858703E-2</v>
      </c>
      <c r="AG9" s="89">
        <v>0.19986161679941999</v>
      </c>
      <c r="AH9" s="89">
        <v>6.6192044437820799E-2</v>
      </c>
      <c r="AI9" s="89">
        <v>0.67889926128989997</v>
      </c>
      <c r="AJ9" s="90">
        <f t="shared" si="12"/>
        <v>0.99999999999999944</v>
      </c>
      <c r="AK9" s="91"/>
      <c r="AM9" s="82">
        <v>6</v>
      </c>
      <c r="AN9" s="92">
        <v>2</v>
      </c>
      <c r="AO9" s="92">
        <v>2</v>
      </c>
      <c r="AP9" s="92">
        <v>0</v>
      </c>
      <c r="AQ9" s="92">
        <v>1.2</v>
      </c>
      <c r="AR9" s="92">
        <v>0.6</v>
      </c>
      <c r="AS9" s="92">
        <v>1.2</v>
      </c>
      <c r="AT9" s="93">
        <v>0</v>
      </c>
    </row>
    <row r="10" spans="1:46" ht="14.25" x14ac:dyDescent="0.45">
      <c r="A10" s="77">
        <f t="shared" si="13"/>
        <v>7</v>
      </c>
      <c r="B10" s="84">
        <f t="shared" si="2"/>
        <v>0.5</v>
      </c>
      <c r="C10" s="84">
        <f t="shared" si="3"/>
        <v>1.0564153684076472</v>
      </c>
      <c r="D10" s="84">
        <f t="shared" si="4"/>
        <v>0</v>
      </c>
      <c r="E10" s="84">
        <f t="shared" si="0"/>
        <v>0.25523581279974628</v>
      </c>
      <c r="F10" s="84">
        <f t="shared" si="5"/>
        <v>0.15</v>
      </c>
      <c r="G10" s="84">
        <f t="shared" si="5"/>
        <v>0</v>
      </c>
      <c r="H10" s="84">
        <f t="shared" si="5"/>
        <v>0</v>
      </c>
      <c r="J10" s="77">
        <f t="shared" si="14"/>
        <v>7</v>
      </c>
      <c r="K10" s="84">
        <v>0.5</v>
      </c>
      <c r="L10" s="85">
        <f>0.2</f>
        <v>0.2</v>
      </c>
      <c r="M10" s="84">
        <f t="shared" si="1"/>
        <v>0</v>
      </c>
      <c r="N10" s="84">
        <v>0.1</v>
      </c>
      <c r="O10" s="84">
        <v>0.15</v>
      </c>
      <c r="P10" s="84">
        <v>0</v>
      </c>
      <c r="Q10" s="84">
        <v>0</v>
      </c>
      <c r="S10" s="77">
        <f t="shared" si="15"/>
        <v>7</v>
      </c>
      <c r="T10" s="84">
        <f t="shared" si="6"/>
        <v>1.1619997740523107</v>
      </c>
      <c r="U10" s="84">
        <f t="shared" si="7"/>
        <v>3.0741115908701415</v>
      </c>
      <c r="V10" s="86">
        <f t="shared" si="8"/>
        <v>0</v>
      </c>
      <c r="W10" s="86">
        <f t="shared" si="9"/>
        <v>1.1619997740523107</v>
      </c>
      <c r="X10" s="86">
        <f t="shared" si="10"/>
        <v>0</v>
      </c>
      <c r="Y10" s="86">
        <f t="shared" si="11"/>
        <v>0</v>
      </c>
      <c r="Z10" s="87">
        <v>0</v>
      </c>
      <c r="AB10" s="85">
        <f t="shared" si="16"/>
        <v>0</v>
      </c>
      <c r="AC10" s="85">
        <f>$AC$4</f>
        <v>0.5</v>
      </c>
      <c r="AD10" s="85">
        <v>0.86199999999999999</v>
      </c>
      <c r="AF10" s="89">
        <v>3.8498134281119901E-2</v>
      </c>
      <c r="AG10" s="89">
        <v>0.24097321040897801</v>
      </c>
      <c r="AH10" s="89">
        <v>0.150821337946422</v>
      </c>
      <c r="AI10" s="89">
        <v>0.56970731736347902</v>
      </c>
      <c r="AJ10" s="90">
        <f t="shared" si="12"/>
        <v>0.99999999999999889</v>
      </c>
      <c r="AK10" s="91"/>
      <c r="AM10" s="82">
        <v>7</v>
      </c>
      <c r="AN10" s="92">
        <v>2</v>
      </c>
      <c r="AO10" s="92">
        <v>2</v>
      </c>
      <c r="AP10" s="92">
        <v>0</v>
      </c>
      <c r="AQ10" s="92">
        <v>1.2</v>
      </c>
      <c r="AR10" s="92">
        <v>0.6</v>
      </c>
      <c r="AS10" s="92">
        <v>1.2</v>
      </c>
      <c r="AT10" s="93">
        <v>0</v>
      </c>
    </row>
    <row r="11" spans="1:46" ht="14.25" x14ac:dyDescent="0.45">
      <c r="A11" s="77">
        <f t="shared" si="13"/>
        <v>8</v>
      </c>
      <c r="B11" s="84">
        <f t="shared" si="2"/>
        <v>0.5</v>
      </c>
      <c r="C11" s="84">
        <f t="shared" si="3"/>
        <v>2.1297632508577093</v>
      </c>
      <c r="D11" s="84">
        <f t="shared" si="4"/>
        <v>0</v>
      </c>
      <c r="E11" s="84">
        <f t="shared" si="0"/>
        <v>0.21590450900724345</v>
      </c>
      <c r="F11" s="84">
        <f t="shared" si="5"/>
        <v>0.15</v>
      </c>
      <c r="G11" s="84">
        <f t="shared" si="5"/>
        <v>0</v>
      </c>
      <c r="H11" s="84">
        <f t="shared" si="5"/>
        <v>0</v>
      </c>
      <c r="J11" s="77">
        <f t="shared" si="14"/>
        <v>8</v>
      </c>
      <c r="K11" s="84">
        <v>0.5</v>
      </c>
      <c r="L11" s="85">
        <f>0.862</f>
        <v>0.86199999999999999</v>
      </c>
      <c r="M11" s="84">
        <f t="shared" si="1"/>
        <v>0</v>
      </c>
      <c r="N11" s="84">
        <v>0.1</v>
      </c>
      <c r="O11" s="84">
        <v>0.15</v>
      </c>
      <c r="P11" s="84">
        <v>0</v>
      </c>
      <c r="Q11" s="84">
        <v>0</v>
      </c>
      <c r="S11" s="77">
        <f t="shared" si="15"/>
        <v>8</v>
      </c>
      <c r="T11" s="84">
        <f t="shared" si="6"/>
        <v>0.97898168850109868</v>
      </c>
      <c r="U11" s="84">
        <f t="shared" si="7"/>
        <v>1.8733834249401795</v>
      </c>
      <c r="V11" s="86">
        <f t="shared" si="8"/>
        <v>0</v>
      </c>
      <c r="W11" s="86">
        <f t="shared" si="9"/>
        <v>0.97898168850109868</v>
      </c>
      <c r="X11" s="86">
        <f t="shared" si="10"/>
        <v>0</v>
      </c>
      <c r="Y11" s="86">
        <f t="shared" si="11"/>
        <v>0</v>
      </c>
      <c r="Z11" s="87">
        <v>0</v>
      </c>
      <c r="AB11" s="85">
        <f t="shared" si="16"/>
        <v>0</v>
      </c>
      <c r="AC11" s="85">
        <f>$AC$4</f>
        <v>0.5</v>
      </c>
      <c r="AD11" s="85">
        <v>0.86199999999999999</v>
      </c>
      <c r="AF11" s="89">
        <v>4.7567058934349302E-2</v>
      </c>
      <c r="AG11" s="89">
        <v>0.10599496031327101</v>
      </c>
      <c r="AH11" s="89">
        <v>0.35717276350969501</v>
      </c>
      <c r="AI11" s="89">
        <v>0.48926521724268301</v>
      </c>
      <c r="AJ11" s="90">
        <f t="shared" si="12"/>
        <v>0.99999999999999833</v>
      </c>
      <c r="AK11" s="91"/>
      <c r="AM11" s="82">
        <v>8</v>
      </c>
      <c r="AN11" s="92">
        <v>2</v>
      </c>
      <c r="AO11" s="92">
        <v>2</v>
      </c>
      <c r="AP11" s="92">
        <v>0</v>
      </c>
      <c r="AQ11" s="92">
        <v>1.2</v>
      </c>
      <c r="AR11" s="92">
        <v>0.6</v>
      </c>
      <c r="AS11" s="92">
        <v>1.2</v>
      </c>
      <c r="AT11" s="93">
        <v>0</v>
      </c>
    </row>
    <row r="12" spans="1:46" ht="14.25" x14ac:dyDescent="0.45">
      <c r="A12" s="77">
        <f t="shared" si="13"/>
        <v>9</v>
      </c>
      <c r="B12" s="84">
        <f t="shared" si="2"/>
        <v>0.5</v>
      </c>
      <c r="C12" s="84">
        <f t="shared" si="3"/>
        <v>6.9778722921333429</v>
      </c>
      <c r="D12" s="84">
        <f t="shared" si="4"/>
        <v>0</v>
      </c>
      <c r="E12" s="84">
        <f t="shared" si="0"/>
        <v>0.36003551831598596</v>
      </c>
      <c r="F12" s="84">
        <f t="shared" si="5"/>
        <v>0.15</v>
      </c>
      <c r="G12" s="84">
        <f t="shared" si="5"/>
        <v>0</v>
      </c>
      <c r="H12" s="84">
        <f t="shared" si="5"/>
        <v>0</v>
      </c>
      <c r="J12" s="77">
        <f t="shared" si="14"/>
        <v>9</v>
      </c>
      <c r="K12" s="84">
        <v>0.5</v>
      </c>
      <c r="L12" s="85">
        <f>0.5</f>
        <v>0.5</v>
      </c>
      <c r="M12" s="84">
        <f t="shared" si="1"/>
        <v>0</v>
      </c>
      <c r="N12" s="84">
        <v>0.1</v>
      </c>
      <c r="O12" s="84">
        <v>0.15</v>
      </c>
      <c r="P12" s="84">
        <v>0</v>
      </c>
      <c r="Q12" s="84">
        <v>0</v>
      </c>
      <c r="S12" s="77">
        <f t="shared" si="15"/>
        <v>9</v>
      </c>
      <c r="T12" s="84">
        <f t="shared" si="6"/>
        <v>0.28731463626953851</v>
      </c>
      <c r="U12" s="84">
        <f t="shared" si="7"/>
        <v>0.28731463626953846</v>
      </c>
      <c r="V12" s="86">
        <f t="shared" si="8"/>
        <v>0</v>
      </c>
      <c r="W12" s="86">
        <f t="shared" si="9"/>
        <v>0.28731463626953851</v>
      </c>
      <c r="X12" s="86">
        <f t="shared" si="10"/>
        <v>0</v>
      </c>
      <c r="Y12" s="86">
        <f t="shared" si="11"/>
        <v>0</v>
      </c>
      <c r="Z12" s="87">
        <v>0</v>
      </c>
      <c r="AB12" s="85">
        <f t="shared" si="16"/>
        <v>0</v>
      </c>
      <c r="AC12" s="85">
        <f>AD12</f>
        <v>9.2999999999999999E-2</v>
      </c>
      <c r="AD12" s="85">
        <v>9.2999999999999999E-2</v>
      </c>
      <c r="AF12" s="89">
        <v>4.5936581527944602E-2</v>
      </c>
      <c r="AG12" s="89">
        <v>0.25203187551768402</v>
      </c>
      <c r="AH12" s="89">
        <v>2.57184988557543E-2</v>
      </c>
      <c r="AI12" s="89">
        <v>0.67631304409861703</v>
      </c>
      <c r="AJ12" s="90">
        <f t="shared" si="12"/>
        <v>1</v>
      </c>
      <c r="AK12" s="91"/>
      <c r="AM12" s="82">
        <v>9</v>
      </c>
      <c r="AN12" s="92">
        <v>2</v>
      </c>
      <c r="AO12" s="92">
        <v>2</v>
      </c>
      <c r="AP12" s="92">
        <v>0</v>
      </c>
      <c r="AQ12" s="92">
        <v>1.2</v>
      </c>
      <c r="AR12" s="92">
        <v>0.6</v>
      </c>
      <c r="AS12" s="92">
        <v>1.2</v>
      </c>
      <c r="AT12" s="93">
        <v>0</v>
      </c>
    </row>
    <row r="13" spans="1:46" ht="14.25" x14ac:dyDescent="0.45">
      <c r="A13" s="77">
        <f t="shared" si="13"/>
        <v>10</v>
      </c>
      <c r="B13" s="84">
        <f t="shared" si="2"/>
        <v>0.5</v>
      </c>
      <c r="C13" s="84">
        <f t="shared" si="3"/>
        <v>0.98764224803587597</v>
      </c>
      <c r="D13" s="84">
        <f t="shared" si="4"/>
        <v>0</v>
      </c>
      <c r="E13" s="84">
        <f t="shared" si="0"/>
        <v>0.57172935517187284</v>
      </c>
      <c r="F13" s="84">
        <f t="shared" si="5"/>
        <v>0.15</v>
      </c>
      <c r="G13" s="84">
        <f t="shared" si="5"/>
        <v>0</v>
      </c>
      <c r="H13" s="84">
        <f t="shared" si="5"/>
        <v>0</v>
      </c>
      <c r="J13" s="77">
        <f t="shared" si="14"/>
        <v>10</v>
      </c>
      <c r="K13" s="84">
        <v>0.5</v>
      </c>
      <c r="L13" s="85">
        <f>0.1</f>
        <v>0.1</v>
      </c>
      <c r="M13" s="84">
        <f t="shared" si="1"/>
        <v>0</v>
      </c>
      <c r="N13" s="84">
        <v>0.1</v>
      </c>
      <c r="O13" s="84">
        <v>0.15</v>
      </c>
      <c r="P13" s="84">
        <v>0</v>
      </c>
      <c r="Q13" s="84">
        <v>0</v>
      </c>
      <c r="S13" s="77">
        <f t="shared" si="15"/>
        <v>10</v>
      </c>
      <c r="T13" s="84">
        <f t="shared" si="6"/>
        <v>2.2307025862165122</v>
      </c>
      <c r="U13" s="84">
        <f t="shared" si="7"/>
        <v>3.3072326365756108</v>
      </c>
      <c r="V13" s="86">
        <f t="shared" si="8"/>
        <v>0</v>
      </c>
      <c r="W13" s="86">
        <f t="shared" si="9"/>
        <v>2.2307025862165122</v>
      </c>
      <c r="X13" s="86">
        <f t="shared" si="10"/>
        <v>0</v>
      </c>
      <c r="Y13" s="86">
        <f t="shared" si="11"/>
        <v>0</v>
      </c>
      <c r="Z13" s="87">
        <v>0</v>
      </c>
      <c r="AB13" s="85">
        <f t="shared" si="16"/>
        <v>0</v>
      </c>
      <c r="AC13" s="85">
        <f>$AC$4</f>
        <v>0.5</v>
      </c>
      <c r="AD13" s="85">
        <v>0.60899999999999999</v>
      </c>
      <c r="AF13" s="89">
        <v>4.9236693947742403E-2</v>
      </c>
      <c r="AG13" s="89">
        <v>0.122893389706248</v>
      </c>
      <c r="AH13" s="89">
        <v>5.2014543733584002E-2</v>
      </c>
      <c r="AI13" s="89">
        <v>0.77585537261242499</v>
      </c>
      <c r="AJ13" s="90">
        <f t="shared" si="12"/>
        <v>0.99999999999999933</v>
      </c>
      <c r="AK13" s="91"/>
      <c r="AM13" s="82">
        <v>10</v>
      </c>
      <c r="AN13" s="92">
        <v>2</v>
      </c>
      <c r="AO13" s="92">
        <v>2</v>
      </c>
      <c r="AP13" s="92">
        <v>0</v>
      </c>
      <c r="AQ13" s="92">
        <v>1.2</v>
      </c>
      <c r="AR13" s="92">
        <v>0.6</v>
      </c>
      <c r="AS13" s="94">
        <v>0.5</v>
      </c>
      <c r="AT13" s="93">
        <v>0</v>
      </c>
    </row>
    <row r="14" spans="1:46" ht="14.25" x14ac:dyDescent="0.45">
      <c r="A14" s="77">
        <f t="shared" si="13"/>
        <v>11</v>
      </c>
      <c r="B14" s="84">
        <f t="shared" si="2"/>
        <v>0.5</v>
      </c>
      <c r="C14" s="84">
        <f t="shared" si="3"/>
        <v>9.8181097499206587</v>
      </c>
      <c r="D14" s="84">
        <f t="shared" si="4"/>
        <v>0</v>
      </c>
      <c r="E14" s="84">
        <f t="shared" si="0"/>
        <v>0.59986523127104252</v>
      </c>
      <c r="F14" s="84">
        <f t="shared" si="5"/>
        <v>0.15</v>
      </c>
      <c r="G14" s="84">
        <f t="shared" si="5"/>
        <v>0</v>
      </c>
      <c r="H14" s="84">
        <f t="shared" si="5"/>
        <v>0</v>
      </c>
      <c r="J14" s="77">
        <f t="shared" si="14"/>
        <v>11</v>
      </c>
      <c r="K14" s="84">
        <v>0.5</v>
      </c>
      <c r="L14" s="85">
        <f>0.76</f>
        <v>0.76</v>
      </c>
      <c r="M14" s="84">
        <f t="shared" si="1"/>
        <v>0</v>
      </c>
      <c r="N14" s="84">
        <v>0.1</v>
      </c>
      <c r="O14" s="84">
        <v>0.15</v>
      </c>
      <c r="P14" s="84">
        <v>0</v>
      </c>
      <c r="Q14" s="84">
        <v>0</v>
      </c>
      <c r="S14" s="77">
        <f t="shared" si="15"/>
        <v>11</v>
      </c>
      <c r="T14" s="84">
        <f t="shared" si="6"/>
        <v>2.3474070680136392</v>
      </c>
      <c r="U14" s="84">
        <f t="shared" si="7"/>
        <v>5.7062340877232964</v>
      </c>
      <c r="V14" s="86">
        <f t="shared" si="8"/>
        <v>0</v>
      </c>
      <c r="W14" s="86">
        <f t="shared" si="9"/>
        <v>2.3474070680136392</v>
      </c>
      <c r="X14" s="86">
        <f t="shared" si="10"/>
        <v>0</v>
      </c>
      <c r="Y14" s="86">
        <f t="shared" si="11"/>
        <v>0</v>
      </c>
      <c r="Z14" s="87">
        <v>0</v>
      </c>
      <c r="AB14" s="85">
        <f t="shared" si="16"/>
        <v>0</v>
      </c>
      <c r="AC14" s="85">
        <f>$AC$4</f>
        <v>0.5</v>
      </c>
      <c r="AD14" s="85">
        <v>0.76</v>
      </c>
      <c r="AF14" s="89">
        <v>4.6296866631847698E-2</v>
      </c>
      <c r="AG14" s="89">
        <v>0.13559300186298701</v>
      </c>
      <c r="AH14" s="89">
        <v>3.11111089722284E-2</v>
      </c>
      <c r="AI14" s="89">
        <v>0.78699902253293597</v>
      </c>
      <c r="AJ14" s="90">
        <f t="shared" si="12"/>
        <v>0.99999999999999911</v>
      </c>
      <c r="AK14" s="91"/>
      <c r="AM14" s="82">
        <v>11</v>
      </c>
      <c r="AN14" s="92">
        <v>2</v>
      </c>
      <c r="AO14" s="92">
        <v>2</v>
      </c>
      <c r="AP14" s="92">
        <v>0</v>
      </c>
      <c r="AQ14" s="92">
        <v>1.2</v>
      </c>
      <c r="AR14" s="92">
        <v>0.6</v>
      </c>
      <c r="AS14" s="92">
        <v>1.2</v>
      </c>
      <c r="AT14" s="93">
        <v>0</v>
      </c>
    </row>
    <row r="15" spans="1:46" ht="14.25" x14ac:dyDescent="0.45">
      <c r="A15" s="77">
        <f t="shared" si="13"/>
        <v>12</v>
      </c>
      <c r="B15" s="84">
        <f t="shared" si="2"/>
        <v>0.5</v>
      </c>
      <c r="C15" s="84">
        <f t="shared" si="3"/>
        <v>5.058071044240001</v>
      </c>
      <c r="D15" s="84">
        <f t="shared" si="4"/>
        <v>0</v>
      </c>
      <c r="E15" s="84">
        <f t="shared" si="0"/>
        <v>0.41545771946199461</v>
      </c>
      <c r="F15" s="84">
        <f t="shared" si="5"/>
        <v>0.15</v>
      </c>
      <c r="G15" s="84">
        <f t="shared" si="5"/>
        <v>0</v>
      </c>
      <c r="H15" s="84">
        <f t="shared" si="5"/>
        <v>0</v>
      </c>
      <c r="J15" s="77">
        <f t="shared" si="14"/>
        <v>12</v>
      </c>
      <c r="K15" s="84">
        <v>0.5</v>
      </c>
      <c r="L15" s="85">
        <f>0.3</f>
        <v>0.3</v>
      </c>
      <c r="M15" s="84">
        <f t="shared" si="1"/>
        <v>0</v>
      </c>
      <c r="N15" s="84">
        <v>0.1</v>
      </c>
      <c r="O15" s="84">
        <v>0.15</v>
      </c>
      <c r="P15" s="84">
        <v>0</v>
      </c>
      <c r="Q15" s="84">
        <v>0</v>
      </c>
      <c r="S15" s="77">
        <f t="shared" si="15"/>
        <v>12</v>
      </c>
      <c r="T15" s="84">
        <f t="shared" si="6"/>
        <v>1.2410599378701732</v>
      </c>
      <c r="U15" s="84">
        <f t="shared" si="7"/>
        <v>1.2410599378701725</v>
      </c>
      <c r="V15" s="86">
        <f t="shared" si="8"/>
        <v>0</v>
      </c>
      <c r="W15" s="86">
        <f t="shared" si="9"/>
        <v>1.2410599378701732</v>
      </c>
      <c r="X15" s="86">
        <f t="shared" si="10"/>
        <v>0</v>
      </c>
      <c r="Y15" s="86">
        <f t="shared" si="11"/>
        <v>0</v>
      </c>
      <c r="Z15" s="87">
        <v>0</v>
      </c>
      <c r="AB15" s="85">
        <f t="shared" si="16"/>
        <v>0</v>
      </c>
      <c r="AC15" s="85">
        <f t="shared" ref="AC15:AC21" si="17">AD15</f>
        <v>0.35</v>
      </c>
      <c r="AD15" s="85">
        <v>0.35</v>
      </c>
      <c r="AF15" s="89">
        <v>4.1318619677883098E-2</v>
      </c>
      <c r="AG15" s="89">
        <v>0.22270585165765999</v>
      </c>
      <c r="AH15" s="89">
        <v>1.7992528262917799E-2</v>
      </c>
      <c r="AI15" s="89">
        <v>0.71798300040153795</v>
      </c>
      <c r="AJ15" s="90">
        <f t="shared" si="12"/>
        <v>0.99999999999999889</v>
      </c>
      <c r="AK15" s="91"/>
      <c r="AM15" s="82">
        <v>12</v>
      </c>
      <c r="AN15" s="92">
        <v>2</v>
      </c>
      <c r="AO15" s="92">
        <v>2</v>
      </c>
      <c r="AP15" s="92">
        <v>0</v>
      </c>
      <c r="AQ15" s="92">
        <v>1.2</v>
      </c>
      <c r="AR15" s="92">
        <v>0.6</v>
      </c>
      <c r="AS15" s="92">
        <v>1.2</v>
      </c>
      <c r="AT15" s="93">
        <v>0</v>
      </c>
    </row>
    <row r="16" spans="1:46" ht="14.25" x14ac:dyDescent="0.45">
      <c r="A16" s="77">
        <f t="shared" si="13"/>
        <v>13</v>
      </c>
      <c r="B16" s="84">
        <f t="shared" si="2"/>
        <v>0.5</v>
      </c>
      <c r="C16" s="84">
        <f t="shared" si="3"/>
        <v>6.165900586412997</v>
      </c>
      <c r="D16" s="84">
        <f t="shared" si="4"/>
        <v>0</v>
      </c>
      <c r="E16" s="84">
        <f t="shared" si="0"/>
        <v>0.29460709994798551</v>
      </c>
      <c r="F16" s="84">
        <f t="shared" si="5"/>
        <v>0.15</v>
      </c>
      <c r="G16" s="84">
        <f t="shared" si="5"/>
        <v>0.1</v>
      </c>
      <c r="H16" s="84">
        <f t="shared" si="5"/>
        <v>0</v>
      </c>
      <c r="J16" s="77">
        <f t="shared" si="14"/>
        <v>13</v>
      </c>
      <c r="K16" s="84">
        <v>0.5</v>
      </c>
      <c r="L16" s="85">
        <f>AD16</f>
        <v>0.30599999999999999</v>
      </c>
      <c r="M16" s="84">
        <f t="shared" si="1"/>
        <v>0</v>
      </c>
      <c r="N16" s="84">
        <v>0.1</v>
      </c>
      <c r="O16" s="84">
        <v>0.15</v>
      </c>
      <c r="P16" s="84">
        <v>0.1</v>
      </c>
      <c r="Q16" s="84">
        <v>0</v>
      </c>
      <c r="S16" s="77">
        <f t="shared" si="15"/>
        <v>13</v>
      </c>
      <c r="T16" s="84">
        <f t="shared" si="6"/>
        <v>0.83432747876171587</v>
      </c>
      <c r="U16" s="84">
        <f t="shared" si="7"/>
        <v>0.83432747876171653</v>
      </c>
      <c r="V16" s="86">
        <f t="shared" si="8"/>
        <v>0</v>
      </c>
      <c r="W16" s="86">
        <f t="shared" si="9"/>
        <v>0.83432747876171587</v>
      </c>
      <c r="X16" s="86">
        <f t="shared" si="10"/>
        <v>0</v>
      </c>
      <c r="Y16" s="86">
        <f t="shared" si="11"/>
        <v>0</v>
      </c>
      <c r="Z16" s="87">
        <v>0</v>
      </c>
      <c r="AB16" s="85">
        <f t="shared" si="16"/>
        <v>0</v>
      </c>
      <c r="AC16" s="85">
        <f t="shared" si="17"/>
        <v>0.30599999999999999</v>
      </c>
      <c r="AD16" s="85">
        <v>0.30599999999999999</v>
      </c>
      <c r="AF16" s="89">
        <v>2.7327329251775102E-2</v>
      </c>
      <c r="AG16" s="89">
        <v>0.31713467488705699</v>
      </c>
      <c r="AH16" s="89">
        <v>2.2300457591608799E-2</v>
      </c>
      <c r="AI16" s="89">
        <v>0.63323753826955798</v>
      </c>
      <c r="AJ16" s="90">
        <f t="shared" si="12"/>
        <v>0.99999999999999889</v>
      </c>
      <c r="AK16" s="91"/>
      <c r="AM16" s="82">
        <v>13</v>
      </c>
      <c r="AN16" s="92">
        <v>2</v>
      </c>
      <c r="AO16" s="92">
        <v>2</v>
      </c>
      <c r="AP16" s="92">
        <v>0</v>
      </c>
      <c r="AQ16" s="92">
        <v>1.2</v>
      </c>
      <c r="AR16" s="92">
        <v>0.6</v>
      </c>
      <c r="AS16" s="92">
        <v>1.2</v>
      </c>
      <c r="AT16" s="93">
        <v>0</v>
      </c>
    </row>
    <row r="17" spans="1:46" ht="14.25" x14ac:dyDescent="0.45">
      <c r="A17" s="77">
        <f t="shared" si="13"/>
        <v>14</v>
      </c>
      <c r="B17" s="84">
        <f t="shared" si="2"/>
        <v>0.5</v>
      </c>
      <c r="C17" s="84">
        <f t="shared" si="3"/>
        <v>1.1322249386651302</v>
      </c>
      <c r="D17" s="84">
        <f t="shared" si="4"/>
        <v>0</v>
      </c>
      <c r="E17" s="84">
        <v>0</v>
      </c>
      <c r="F17" s="84">
        <f t="shared" si="5"/>
        <v>0.15</v>
      </c>
      <c r="G17" s="84">
        <f t="shared" si="5"/>
        <v>0.1</v>
      </c>
      <c r="H17" s="84">
        <f t="shared" si="5"/>
        <v>0</v>
      </c>
      <c r="J17" s="77">
        <f t="shared" si="14"/>
        <v>14</v>
      </c>
      <c r="K17" s="84">
        <v>0.5</v>
      </c>
      <c r="L17" s="85">
        <v>0.2</v>
      </c>
      <c r="M17" s="84">
        <f t="shared" si="1"/>
        <v>0</v>
      </c>
      <c r="N17" s="84">
        <v>0.1</v>
      </c>
      <c r="O17" s="84">
        <v>0.15</v>
      </c>
      <c r="P17" s="84">
        <v>0.1</v>
      </c>
      <c r="Q17" s="84">
        <v>0</v>
      </c>
      <c r="S17" s="77">
        <f t="shared" si="15"/>
        <v>14</v>
      </c>
      <c r="T17" s="84">
        <f t="shared" si="6"/>
        <v>0.29363246107609825</v>
      </c>
      <c r="U17" s="84">
        <f t="shared" si="7"/>
        <v>0.29363246107609831</v>
      </c>
      <c r="V17" s="86">
        <f t="shared" si="8"/>
        <v>0</v>
      </c>
      <c r="W17" s="86">
        <f t="shared" si="9"/>
        <v>0.29363246107609825</v>
      </c>
      <c r="X17" s="86">
        <f t="shared" si="10"/>
        <v>0</v>
      </c>
      <c r="Y17" s="86">
        <f t="shared" si="11"/>
        <v>0</v>
      </c>
      <c r="Z17" s="87">
        <v>0</v>
      </c>
      <c r="AB17" s="85">
        <f t="shared" si="16"/>
        <v>0</v>
      </c>
      <c r="AC17" s="85">
        <f t="shared" si="17"/>
        <v>0.2</v>
      </c>
      <c r="AD17" s="85">
        <v>0.2</v>
      </c>
      <c r="AF17" s="89">
        <v>0.12191129685197299</v>
      </c>
      <c r="AG17" s="89">
        <v>0.504480258929487</v>
      </c>
      <c r="AH17" s="89">
        <v>5.4732047743312001E-2</v>
      </c>
      <c r="AI17" s="89">
        <v>0.31887639647522598</v>
      </c>
      <c r="AJ17" s="90">
        <f t="shared" si="12"/>
        <v>0.999999999999998</v>
      </c>
      <c r="AK17" s="91"/>
      <c r="AM17" s="82">
        <v>14</v>
      </c>
      <c r="AN17" s="92">
        <v>2</v>
      </c>
      <c r="AO17" s="92">
        <v>2</v>
      </c>
      <c r="AP17" s="92">
        <v>0</v>
      </c>
      <c r="AQ17" s="92">
        <v>1.2</v>
      </c>
      <c r="AR17" s="92">
        <v>0.6</v>
      </c>
      <c r="AS17" s="92">
        <v>1.2</v>
      </c>
      <c r="AT17" s="93">
        <v>0</v>
      </c>
    </row>
    <row r="18" spans="1:46" ht="14.25" x14ac:dyDescent="0.45">
      <c r="A18" s="77">
        <f t="shared" si="13"/>
        <v>15</v>
      </c>
      <c r="B18" s="84">
        <f t="shared" si="2"/>
        <v>0.5</v>
      </c>
      <c r="C18" s="84">
        <f t="shared" si="3"/>
        <v>0.85406930292218641</v>
      </c>
      <c r="D18" s="84">
        <f t="shared" si="4"/>
        <v>0</v>
      </c>
      <c r="E18" s="84">
        <v>0</v>
      </c>
      <c r="F18" s="84">
        <f t="shared" si="5"/>
        <v>0.15</v>
      </c>
      <c r="G18" s="84">
        <f t="shared" si="5"/>
        <v>0.1</v>
      </c>
      <c r="H18" s="84">
        <f t="shared" si="5"/>
        <v>0</v>
      </c>
      <c r="J18" s="77">
        <f t="shared" si="14"/>
        <v>15</v>
      </c>
      <c r="K18" s="84">
        <v>0.5</v>
      </c>
      <c r="L18" s="85">
        <v>0.2</v>
      </c>
      <c r="M18" s="84">
        <f t="shared" si="1"/>
        <v>0</v>
      </c>
      <c r="N18" s="84">
        <v>0.1</v>
      </c>
      <c r="O18" s="84">
        <v>0.15</v>
      </c>
      <c r="P18" s="84">
        <v>0.1</v>
      </c>
      <c r="Q18" s="84">
        <v>0</v>
      </c>
      <c r="S18" s="77">
        <f t="shared" si="15"/>
        <v>15</v>
      </c>
      <c r="T18" s="84">
        <f t="shared" si="6"/>
        <v>0.26980064624885419</v>
      </c>
      <c r="U18" s="84">
        <f t="shared" si="7"/>
        <v>0.26980064624885414</v>
      </c>
      <c r="V18" s="86">
        <f t="shared" si="8"/>
        <v>0</v>
      </c>
      <c r="W18" s="86">
        <f t="shared" si="9"/>
        <v>0.26980064624885419</v>
      </c>
      <c r="X18" s="86">
        <f t="shared" si="10"/>
        <v>0</v>
      </c>
      <c r="Y18" s="86">
        <f t="shared" si="11"/>
        <v>0</v>
      </c>
      <c r="Z18" s="87">
        <v>0</v>
      </c>
      <c r="AB18" s="85">
        <f t="shared" si="16"/>
        <v>0</v>
      </c>
      <c r="AC18" s="85">
        <f t="shared" si="17"/>
        <v>0.2</v>
      </c>
      <c r="AD18" s="85">
        <v>0.2</v>
      </c>
      <c r="AF18" s="89">
        <v>0.12758239677583799</v>
      </c>
      <c r="AG18" s="89">
        <v>0.50711503462673901</v>
      </c>
      <c r="AH18" s="89">
        <v>0.10659063732772101</v>
      </c>
      <c r="AI18" s="89">
        <v>0.25871193126969999</v>
      </c>
      <c r="AJ18" s="90">
        <f t="shared" si="12"/>
        <v>0.999999999999998</v>
      </c>
      <c r="AK18" s="91"/>
      <c r="AM18" s="82">
        <v>15</v>
      </c>
      <c r="AN18" s="92">
        <v>2</v>
      </c>
      <c r="AO18" s="92">
        <v>2</v>
      </c>
      <c r="AP18" s="92">
        <v>0</v>
      </c>
      <c r="AQ18" s="92">
        <v>1.2</v>
      </c>
      <c r="AR18" s="92">
        <v>0.6</v>
      </c>
      <c r="AS18" s="92">
        <v>1.2</v>
      </c>
      <c r="AT18" s="93">
        <v>0</v>
      </c>
    </row>
    <row r="19" spans="1:46" ht="14.25" x14ac:dyDescent="0.45">
      <c r="A19" s="77">
        <f t="shared" si="13"/>
        <v>16</v>
      </c>
      <c r="B19" s="84">
        <f t="shared" si="2"/>
        <v>0.5</v>
      </c>
      <c r="C19" s="84">
        <f t="shared" si="3"/>
        <v>0.80204389827740108</v>
      </c>
      <c r="D19" s="84">
        <f t="shared" si="4"/>
        <v>0</v>
      </c>
      <c r="E19" s="84">
        <v>0</v>
      </c>
      <c r="F19" s="84">
        <f t="shared" si="5"/>
        <v>0.15</v>
      </c>
      <c r="G19" s="84">
        <f t="shared" si="5"/>
        <v>0.1</v>
      </c>
      <c r="H19" s="84">
        <f t="shared" si="5"/>
        <v>0</v>
      </c>
      <c r="J19" s="77">
        <f t="shared" si="14"/>
        <v>16</v>
      </c>
      <c r="K19" s="84">
        <v>0.5</v>
      </c>
      <c r="L19" s="85">
        <v>0.2</v>
      </c>
      <c r="M19" s="84">
        <f t="shared" si="1"/>
        <v>0</v>
      </c>
      <c r="N19" s="84">
        <v>0.1</v>
      </c>
      <c r="O19" s="84">
        <v>0.15</v>
      </c>
      <c r="P19" s="84">
        <v>0.1</v>
      </c>
      <c r="Q19" s="84">
        <v>0</v>
      </c>
      <c r="S19" s="77">
        <f t="shared" si="15"/>
        <v>16</v>
      </c>
      <c r="T19" s="84">
        <f t="shared" si="6"/>
        <v>0.36096326279731161</v>
      </c>
      <c r="U19" s="84">
        <f t="shared" si="7"/>
        <v>0.36096326279731167</v>
      </c>
      <c r="V19" s="86">
        <f t="shared" si="8"/>
        <v>0</v>
      </c>
      <c r="W19" s="86">
        <f t="shared" si="9"/>
        <v>0.36096326279731161</v>
      </c>
      <c r="X19" s="86">
        <f t="shared" si="10"/>
        <v>0</v>
      </c>
      <c r="Y19" s="86">
        <f t="shared" si="11"/>
        <v>0</v>
      </c>
      <c r="Z19" s="87">
        <v>0</v>
      </c>
      <c r="AB19" s="85">
        <f t="shared" si="16"/>
        <v>0</v>
      </c>
      <c r="AC19" s="85">
        <f t="shared" si="17"/>
        <v>0.2</v>
      </c>
      <c r="AD19" s="85">
        <v>0.2</v>
      </c>
      <c r="AF19" s="89">
        <v>0.109309037941132</v>
      </c>
      <c r="AG19" s="89">
        <v>0.30471009632229401</v>
      </c>
      <c r="AH19" s="89">
        <v>0.14005387153246701</v>
      </c>
      <c r="AI19" s="89">
        <v>0.44592699420410498</v>
      </c>
      <c r="AJ19" s="90">
        <f t="shared" si="12"/>
        <v>0.999999999999998</v>
      </c>
      <c r="AK19" s="91"/>
      <c r="AM19" s="82">
        <v>16</v>
      </c>
      <c r="AN19" s="92">
        <v>2</v>
      </c>
      <c r="AO19" s="92">
        <v>2</v>
      </c>
      <c r="AP19" s="92">
        <v>0</v>
      </c>
      <c r="AQ19" s="92">
        <v>1.2</v>
      </c>
      <c r="AR19" s="92">
        <v>0.6</v>
      </c>
      <c r="AS19" s="92">
        <v>1.2</v>
      </c>
      <c r="AT19" s="93">
        <v>0</v>
      </c>
    </row>
    <row r="20" spans="1:46" ht="14.25" x14ac:dyDescent="0.45">
      <c r="A20" s="77">
        <f t="shared" si="13"/>
        <v>17</v>
      </c>
      <c r="B20" s="84">
        <f t="shared" si="2"/>
        <v>0.5</v>
      </c>
      <c r="C20" s="84">
        <f t="shared" si="3"/>
        <v>1.1010167128814041</v>
      </c>
      <c r="D20" s="84">
        <f t="shared" si="4"/>
        <v>0</v>
      </c>
      <c r="E20" s="84">
        <v>0</v>
      </c>
      <c r="F20" s="84">
        <f t="shared" si="5"/>
        <v>0.15</v>
      </c>
      <c r="G20" s="84">
        <f t="shared" si="5"/>
        <v>0.1</v>
      </c>
      <c r="H20" s="84">
        <f t="shared" si="5"/>
        <v>0</v>
      </c>
      <c r="J20" s="77">
        <f t="shared" si="14"/>
        <v>17</v>
      </c>
      <c r="K20" s="84">
        <v>0.5</v>
      </c>
      <c r="L20" s="85">
        <v>0.2</v>
      </c>
      <c r="M20" s="84">
        <f t="shared" si="1"/>
        <v>0</v>
      </c>
      <c r="N20" s="84">
        <v>0.1</v>
      </c>
      <c r="O20" s="84">
        <v>0.15</v>
      </c>
      <c r="P20" s="84">
        <v>0.1</v>
      </c>
      <c r="Q20" s="84">
        <v>0</v>
      </c>
      <c r="S20" s="77">
        <f t="shared" si="15"/>
        <v>17</v>
      </c>
      <c r="T20" s="84">
        <f t="shared" si="6"/>
        <v>0.5978963373820807</v>
      </c>
      <c r="U20" s="84">
        <f t="shared" si="7"/>
        <v>0.5978963373820807</v>
      </c>
      <c r="V20" s="86">
        <f t="shared" si="8"/>
        <v>0</v>
      </c>
      <c r="W20" s="86">
        <f t="shared" si="9"/>
        <v>0.5978963373820807</v>
      </c>
      <c r="X20" s="86">
        <f t="shared" si="10"/>
        <v>0</v>
      </c>
      <c r="Y20" s="86">
        <f t="shared" si="11"/>
        <v>0</v>
      </c>
      <c r="Z20" s="87">
        <v>0</v>
      </c>
      <c r="AB20" s="85">
        <f t="shared" si="16"/>
        <v>0</v>
      </c>
      <c r="AC20" s="85">
        <f t="shared" si="17"/>
        <v>0.2</v>
      </c>
      <c r="AD20" s="85">
        <v>0.2</v>
      </c>
      <c r="AF20" s="89">
        <v>0.10230396623484</v>
      </c>
      <c r="AG20" s="89">
        <v>0.15285586150772501</v>
      </c>
      <c r="AH20" s="89">
        <v>7.93463190515587E-2</v>
      </c>
      <c r="AI20" s="89">
        <v>0.66549385320587495</v>
      </c>
      <c r="AJ20" s="90">
        <f t="shared" si="12"/>
        <v>0.99999999999999867</v>
      </c>
      <c r="AK20" s="91"/>
      <c r="AM20" s="82">
        <v>17</v>
      </c>
      <c r="AN20" s="92">
        <v>2</v>
      </c>
      <c r="AO20" s="92">
        <v>2</v>
      </c>
      <c r="AP20" s="92">
        <v>0</v>
      </c>
      <c r="AQ20" s="92">
        <v>1.2</v>
      </c>
      <c r="AR20" s="92">
        <v>0.6</v>
      </c>
      <c r="AS20" s="92">
        <v>1.2</v>
      </c>
      <c r="AT20" s="93">
        <v>0</v>
      </c>
    </row>
    <row r="21" spans="1:46" ht="14.25" x14ac:dyDescent="0.45">
      <c r="A21" s="77">
        <f t="shared" si="13"/>
        <v>18</v>
      </c>
      <c r="B21" s="84">
        <v>0.5</v>
      </c>
      <c r="C21" s="84">
        <f t="shared" si="3"/>
        <v>0.8149324233932117</v>
      </c>
      <c r="D21" s="84">
        <f t="shared" si="4"/>
        <v>0</v>
      </c>
      <c r="E21" s="84">
        <v>0</v>
      </c>
      <c r="F21" s="84">
        <f t="shared" si="5"/>
        <v>0.15</v>
      </c>
      <c r="G21" s="84">
        <f t="shared" si="5"/>
        <v>0.1</v>
      </c>
      <c r="H21" s="84">
        <f t="shared" si="5"/>
        <v>0</v>
      </c>
      <c r="J21" s="77">
        <f t="shared" si="14"/>
        <v>18</v>
      </c>
      <c r="K21" s="84">
        <v>0.5</v>
      </c>
      <c r="L21" s="85">
        <v>0.2</v>
      </c>
      <c r="M21" s="84">
        <f t="shared" si="1"/>
        <v>0</v>
      </c>
      <c r="N21" s="84">
        <v>0.1</v>
      </c>
      <c r="O21" s="84">
        <v>0.15</v>
      </c>
      <c r="P21" s="84">
        <v>0.1</v>
      </c>
      <c r="Q21" s="84">
        <v>0</v>
      </c>
      <c r="S21" s="77">
        <f t="shared" si="15"/>
        <v>18</v>
      </c>
      <c r="T21" s="84">
        <f t="shared" si="6"/>
        <v>0.38423971765493864</v>
      </c>
      <c r="U21" s="84">
        <f t="shared" si="7"/>
        <v>0.38423971765493864</v>
      </c>
      <c r="V21" s="86">
        <f t="shared" si="8"/>
        <v>0</v>
      </c>
      <c r="W21" s="86">
        <f t="shared" si="9"/>
        <v>0.38423971765493864</v>
      </c>
      <c r="X21" s="86">
        <f t="shared" si="10"/>
        <v>0</v>
      </c>
      <c r="Y21" s="86">
        <f t="shared" si="11"/>
        <v>0</v>
      </c>
      <c r="Z21" s="87">
        <v>0</v>
      </c>
      <c r="AB21" s="85">
        <f t="shared" si="16"/>
        <v>0</v>
      </c>
      <c r="AC21" s="85">
        <f t="shared" si="17"/>
        <v>0.2</v>
      </c>
      <c r="AD21" s="85">
        <v>0.2</v>
      </c>
      <c r="AF21" s="89">
        <v>0.117011420526384</v>
      </c>
      <c r="AG21" s="89">
        <v>0.275089276102293</v>
      </c>
      <c r="AH21" s="89">
        <v>0.12840770167179899</v>
      </c>
      <c r="AI21" s="89">
        <v>0.47949160169952199</v>
      </c>
      <c r="AJ21" s="90">
        <f t="shared" si="12"/>
        <v>0.99999999999999789</v>
      </c>
      <c r="AK21" s="91"/>
      <c r="AM21" s="82">
        <v>18</v>
      </c>
      <c r="AN21" s="92">
        <v>2</v>
      </c>
      <c r="AO21" s="92">
        <v>2</v>
      </c>
      <c r="AP21" s="92">
        <v>0</v>
      </c>
      <c r="AQ21" s="92">
        <v>1.2</v>
      </c>
      <c r="AR21" s="92">
        <v>0.6</v>
      </c>
      <c r="AS21" s="92">
        <v>1.2</v>
      </c>
      <c r="AT21" s="93">
        <v>0</v>
      </c>
    </row>
    <row r="22" spans="1:46" ht="14.25" x14ac:dyDescent="0.45">
      <c r="A22" s="77">
        <f t="shared" si="13"/>
        <v>19</v>
      </c>
      <c r="B22" s="84">
        <f t="shared" si="2"/>
        <v>0.5</v>
      </c>
      <c r="C22" s="84">
        <f t="shared" si="3"/>
        <v>5.604062014060502</v>
      </c>
      <c r="D22" s="84">
        <f t="shared" si="4"/>
        <v>0</v>
      </c>
      <c r="E22" s="84">
        <f t="shared" si="0"/>
        <v>0.24229441121240614</v>
      </c>
      <c r="F22" s="84">
        <f t="shared" si="5"/>
        <v>0.15</v>
      </c>
      <c r="G22" s="84">
        <f t="shared" si="5"/>
        <v>0.1</v>
      </c>
      <c r="H22" s="84">
        <f t="shared" si="5"/>
        <v>0</v>
      </c>
      <c r="J22" s="77">
        <f t="shared" si="14"/>
        <v>19</v>
      </c>
      <c r="K22" s="84">
        <v>0.5</v>
      </c>
      <c r="L22" s="95">
        <v>0.8</v>
      </c>
      <c r="M22" s="84">
        <f t="shared" si="1"/>
        <v>0</v>
      </c>
      <c r="N22" s="84">
        <v>0.1</v>
      </c>
      <c r="O22" s="84">
        <v>0.15</v>
      </c>
      <c r="P22" s="84">
        <v>0.1</v>
      </c>
      <c r="Q22" s="84">
        <v>0</v>
      </c>
      <c r="S22" s="77">
        <f t="shared" si="15"/>
        <v>19</v>
      </c>
      <c r="T22" s="84">
        <f t="shared" si="6"/>
        <v>0.93580344232307566</v>
      </c>
      <c r="U22" s="84">
        <f t="shared" si="7"/>
        <v>3.1774282479472387</v>
      </c>
      <c r="V22" s="86">
        <f t="shared" si="8"/>
        <v>0</v>
      </c>
      <c r="W22" s="86">
        <f t="shared" si="9"/>
        <v>0.93580344232307566</v>
      </c>
      <c r="X22" s="86">
        <f t="shared" si="10"/>
        <v>0</v>
      </c>
      <c r="Y22" s="86">
        <f t="shared" si="11"/>
        <v>0</v>
      </c>
      <c r="Z22" s="87">
        <v>0</v>
      </c>
      <c r="AB22" s="85">
        <f t="shared" si="16"/>
        <v>0</v>
      </c>
      <c r="AC22" s="85">
        <f>$AC$4</f>
        <v>0.5</v>
      </c>
      <c r="AD22" s="96">
        <v>0.82</v>
      </c>
      <c r="AF22" s="89">
        <v>0.121579201614347</v>
      </c>
      <c r="AG22" s="89">
        <v>0.39154664075268403</v>
      </c>
      <c r="AH22" s="89">
        <v>2.1174393544452601E-2</v>
      </c>
      <c r="AI22" s="89">
        <v>0.46569976408851399</v>
      </c>
      <c r="AJ22" s="90">
        <f t="shared" si="12"/>
        <v>0.99999999999999767</v>
      </c>
      <c r="AK22" s="91"/>
      <c r="AM22" s="82">
        <v>19</v>
      </c>
      <c r="AN22" s="92">
        <v>2</v>
      </c>
      <c r="AO22" s="97">
        <v>2.4</v>
      </c>
      <c r="AP22" s="92">
        <v>0</v>
      </c>
      <c r="AQ22" s="92">
        <v>1.2</v>
      </c>
      <c r="AR22" s="92">
        <v>0.6</v>
      </c>
      <c r="AS22" s="92">
        <v>1.2</v>
      </c>
      <c r="AT22" s="93">
        <v>0</v>
      </c>
    </row>
    <row r="23" spans="1:46" ht="14.25" x14ac:dyDescent="0.45">
      <c r="A23" s="77">
        <f t="shared" si="13"/>
        <v>20</v>
      </c>
      <c r="B23" s="84">
        <f t="shared" si="2"/>
        <v>0.5</v>
      </c>
      <c r="C23" s="84">
        <f t="shared" si="3"/>
        <v>4.9089640420981544</v>
      </c>
      <c r="D23" s="84">
        <f t="shared" si="4"/>
        <v>0</v>
      </c>
      <c r="E23" s="84">
        <f t="shared" si="0"/>
        <v>0.16040155767615122</v>
      </c>
      <c r="F23" s="84">
        <f t="shared" si="5"/>
        <v>0.15</v>
      </c>
      <c r="G23" s="84">
        <f t="shared" si="5"/>
        <v>0.1</v>
      </c>
      <c r="H23" s="84">
        <f t="shared" si="5"/>
        <v>0</v>
      </c>
      <c r="J23" s="77">
        <f t="shared" si="14"/>
        <v>20</v>
      </c>
      <c r="K23" s="84">
        <v>0.5</v>
      </c>
      <c r="L23" s="95">
        <v>0.9</v>
      </c>
      <c r="M23" s="84">
        <f t="shared" si="1"/>
        <v>0</v>
      </c>
      <c r="N23" s="84">
        <v>0.1</v>
      </c>
      <c r="O23" s="84">
        <v>0.15</v>
      </c>
      <c r="P23" s="84">
        <v>0.1</v>
      </c>
      <c r="Q23" s="84">
        <v>0</v>
      </c>
      <c r="S23" s="77">
        <f t="shared" si="15"/>
        <v>20</v>
      </c>
      <c r="T23" s="84">
        <f t="shared" si="6"/>
        <v>0.63215186397424528</v>
      </c>
      <c r="U23" s="84">
        <f t="shared" si="7"/>
        <v>2.3775613011646799</v>
      </c>
      <c r="V23" s="86">
        <f t="shared" si="8"/>
        <v>0</v>
      </c>
      <c r="W23" s="86">
        <f t="shared" si="9"/>
        <v>0.63215186397424528</v>
      </c>
      <c r="X23" s="86">
        <f t="shared" si="10"/>
        <v>0</v>
      </c>
      <c r="Y23" s="86">
        <f t="shared" si="11"/>
        <v>0</v>
      </c>
      <c r="Z23" s="87">
        <v>0</v>
      </c>
      <c r="AB23" s="85">
        <f t="shared" si="16"/>
        <v>0</v>
      </c>
      <c r="AC23" s="85">
        <f>$AC$4</f>
        <v>0.5</v>
      </c>
      <c r="AD23" s="96">
        <v>0.82</v>
      </c>
      <c r="AF23" s="89">
        <v>0.16751384025371399</v>
      </c>
      <c r="AG23" s="89">
        <v>0.60761111106865595</v>
      </c>
      <c r="AH23" s="89">
        <v>1.5824231136054901E-2</v>
      </c>
      <c r="AI23" s="89">
        <v>0.20905081754157301</v>
      </c>
      <c r="AJ23" s="90">
        <f t="shared" si="12"/>
        <v>0.99999999999999778</v>
      </c>
      <c r="AK23" s="91"/>
      <c r="AM23" s="82">
        <v>20</v>
      </c>
      <c r="AN23" s="92">
        <v>2</v>
      </c>
      <c r="AO23" s="97">
        <v>2.4</v>
      </c>
      <c r="AP23" s="92">
        <v>0</v>
      </c>
      <c r="AQ23" s="92">
        <v>1.2</v>
      </c>
      <c r="AR23" s="92">
        <v>0.6</v>
      </c>
      <c r="AS23" s="92">
        <v>1.2</v>
      </c>
      <c r="AT23" s="93">
        <v>0</v>
      </c>
    </row>
    <row r="24" spans="1:46" ht="14.25" x14ac:dyDescent="0.45">
      <c r="A24" s="77">
        <f t="shared" si="13"/>
        <v>21</v>
      </c>
      <c r="B24" s="84">
        <f t="shared" si="2"/>
        <v>0.3</v>
      </c>
      <c r="C24" s="84">
        <f t="shared" si="3"/>
        <v>0.42406131096915778</v>
      </c>
      <c r="D24" s="84">
        <f t="shared" si="4"/>
        <v>0</v>
      </c>
      <c r="E24" s="84">
        <f t="shared" si="0"/>
        <v>0</v>
      </c>
      <c r="F24" s="84">
        <f t="shared" si="5"/>
        <v>0.15</v>
      </c>
      <c r="G24" s="84">
        <f t="shared" si="5"/>
        <v>0</v>
      </c>
      <c r="H24" s="84">
        <f t="shared" si="5"/>
        <v>0</v>
      </c>
      <c r="J24" s="77">
        <f t="shared" si="14"/>
        <v>21</v>
      </c>
      <c r="K24" s="84">
        <v>0.3</v>
      </c>
      <c r="L24" s="96">
        <v>7.2999999999999995E-2</v>
      </c>
      <c r="M24" s="84">
        <f t="shared" si="1"/>
        <v>0</v>
      </c>
      <c r="N24" s="84">
        <v>0</v>
      </c>
      <c r="O24" s="84">
        <v>0.15</v>
      </c>
      <c r="P24" s="84">
        <v>0</v>
      </c>
      <c r="Q24" s="84">
        <v>0</v>
      </c>
      <c r="S24" s="77">
        <f t="shared" si="15"/>
        <v>21</v>
      </c>
      <c r="T24" s="84">
        <f t="shared" si="6"/>
        <v>0.13661930410438425</v>
      </c>
      <c r="U24" s="84">
        <f t="shared" si="7"/>
        <v>0.13661930410438428</v>
      </c>
      <c r="V24" s="86">
        <f t="shared" si="8"/>
        <v>0</v>
      </c>
      <c r="W24" s="86">
        <f t="shared" si="9"/>
        <v>0.13661930410438425</v>
      </c>
      <c r="X24" s="86">
        <f t="shared" si="10"/>
        <v>0</v>
      </c>
      <c r="Y24" s="86">
        <f t="shared" si="11"/>
        <v>0</v>
      </c>
      <c r="Z24" s="87">
        <v>0</v>
      </c>
      <c r="AB24" s="96">
        <f t="shared" si="16"/>
        <v>0</v>
      </c>
      <c r="AC24" s="96">
        <f>AD24</f>
        <v>7.2999999999999995E-2</v>
      </c>
      <c r="AD24" s="96">
        <v>7.2999999999999995E-2</v>
      </c>
      <c r="AF24" s="89">
        <v>3.4169072090131501E-2</v>
      </c>
      <c r="AG24" s="89">
        <v>0.36218659796620001</v>
      </c>
      <c r="AH24" s="89">
        <v>0.137975846844266</v>
      </c>
      <c r="AI24" s="89">
        <v>0.46566848309940001</v>
      </c>
      <c r="AJ24" s="90">
        <f t="shared" si="12"/>
        <v>0.99999999999999756</v>
      </c>
      <c r="AK24" s="91"/>
      <c r="AM24" s="82">
        <v>21</v>
      </c>
      <c r="AN24" s="98">
        <v>0</v>
      </c>
      <c r="AO24" s="98">
        <v>0</v>
      </c>
      <c r="AP24" s="98">
        <v>0</v>
      </c>
      <c r="AQ24" s="94">
        <v>0</v>
      </c>
      <c r="AR24" s="94">
        <v>0</v>
      </c>
      <c r="AS24" s="98">
        <v>0</v>
      </c>
      <c r="AT24" s="93">
        <v>0</v>
      </c>
    </row>
    <row r="25" spans="1:46" ht="14.25" x14ac:dyDescent="0.45">
      <c r="A25" s="99" t="s">
        <v>234</v>
      </c>
      <c r="B25" s="84">
        <f t="shared" si="2"/>
        <v>0.3</v>
      </c>
      <c r="C25" s="84">
        <f t="shared" si="3"/>
        <v>0</v>
      </c>
      <c r="D25" s="84">
        <f t="shared" si="4"/>
        <v>0</v>
      </c>
      <c r="E25" s="84">
        <f t="shared" si="0"/>
        <v>0</v>
      </c>
      <c r="F25" s="84">
        <f t="shared" si="5"/>
        <v>0.15</v>
      </c>
      <c r="G25" s="84">
        <f t="shared" si="5"/>
        <v>0</v>
      </c>
      <c r="H25" s="84">
        <f t="shared" si="5"/>
        <v>0</v>
      </c>
      <c r="J25" s="99" t="s">
        <v>234</v>
      </c>
      <c r="K25" s="84">
        <v>0.3</v>
      </c>
      <c r="L25" s="100">
        <v>0</v>
      </c>
      <c r="M25" s="84">
        <f t="shared" si="1"/>
        <v>0</v>
      </c>
      <c r="N25" s="84">
        <v>0</v>
      </c>
      <c r="O25" s="84">
        <v>0.15</v>
      </c>
      <c r="P25" s="84">
        <v>0</v>
      </c>
      <c r="Q25" s="84">
        <v>0</v>
      </c>
      <c r="S25" s="99" t="s">
        <v>234</v>
      </c>
      <c r="T25" s="84">
        <f t="shared" si="6"/>
        <v>0</v>
      </c>
      <c r="U25" s="84">
        <f t="shared" si="7"/>
        <v>0</v>
      </c>
      <c r="V25" s="86">
        <f t="shared" si="8"/>
        <v>0</v>
      </c>
      <c r="W25" s="86">
        <f t="shared" si="9"/>
        <v>0</v>
      </c>
      <c r="X25" s="86">
        <f t="shared" si="10"/>
        <v>0</v>
      </c>
      <c r="Y25" s="86">
        <f t="shared" si="11"/>
        <v>0</v>
      </c>
      <c r="Z25" s="87">
        <v>0</v>
      </c>
      <c r="AB25" s="85">
        <f t="shared" si="16"/>
        <v>0</v>
      </c>
      <c r="AC25" s="100">
        <f>AD25</f>
        <v>0</v>
      </c>
      <c r="AD25" s="100">
        <v>0</v>
      </c>
      <c r="AF25" s="89">
        <v>1.5870447992560099E-2</v>
      </c>
      <c r="AG25" s="89">
        <v>1.25560593392191E-2</v>
      </c>
      <c r="AH25" s="89">
        <v>0.81382609321449895</v>
      </c>
      <c r="AI25" s="89">
        <v>0.15774739945372099</v>
      </c>
      <c r="AJ25" s="90">
        <f t="shared" si="12"/>
        <v>0.99999999999999911</v>
      </c>
      <c r="AK25" s="91"/>
      <c r="AM25" s="101" t="s">
        <v>234</v>
      </c>
      <c r="AN25" s="92">
        <v>1.2</v>
      </c>
      <c r="AO25" s="92">
        <v>0</v>
      </c>
      <c r="AP25" s="92">
        <v>0</v>
      </c>
      <c r="AQ25" s="102">
        <v>0</v>
      </c>
      <c r="AR25" s="92">
        <v>0.6</v>
      </c>
      <c r="AS25" s="92">
        <v>0</v>
      </c>
      <c r="AT25" s="93">
        <v>0</v>
      </c>
    </row>
    <row r="26" spans="1:46" ht="14.25" x14ac:dyDescent="0.45">
      <c r="A26" s="99" t="s">
        <v>235</v>
      </c>
      <c r="B26" s="84">
        <f t="shared" si="2"/>
        <v>0.3</v>
      </c>
      <c r="C26" s="84">
        <f t="shared" si="3"/>
        <v>0</v>
      </c>
      <c r="D26" s="84">
        <f t="shared" si="4"/>
        <v>0</v>
      </c>
      <c r="E26" s="84">
        <f t="shared" si="0"/>
        <v>0</v>
      </c>
      <c r="F26" s="84">
        <f t="shared" si="5"/>
        <v>0.15</v>
      </c>
      <c r="G26" s="84">
        <f t="shared" si="5"/>
        <v>0</v>
      </c>
      <c r="H26" s="84">
        <f t="shared" si="5"/>
        <v>0</v>
      </c>
      <c r="J26" s="99" t="s">
        <v>235</v>
      </c>
      <c r="K26" s="84">
        <v>0.3</v>
      </c>
      <c r="L26" s="100">
        <v>0</v>
      </c>
      <c r="M26" s="84">
        <f t="shared" si="1"/>
        <v>0</v>
      </c>
      <c r="N26" s="84">
        <v>0</v>
      </c>
      <c r="O26" s="84">
        <v>0.15</v>
      </c>
      <c r="P26" s="84">
        <v>0</v>
      </c>
      <c r="Q26" s="84">
        <v>0</v>
      </c>
      <c r="S26" s="99" t="s">
        <v>235</v>
      </c>
      <c r="T26" s="84">
        <f t="shared" si="6"/>
        <v>0</v>
      </c>
      <c r="U26" s="84">
        <f t="shared" si="7"/>
        <v>0</v>
      </c>
      <c r="V26" s="86">
        <f t="shared" si="8"/>
        <v>0</v>
      </c>
      <c r="W26" s="86">
        <f t="shared" si="9"/>
        <v>0</v>
      </c>
      <c r="X26" s="86">
        <f t="shared" si="10"/>
        <v>0</v>
      </c>
      <c r="Y26" s="86">
        <f t="shared" si="11"/>
        <v>0</v>
      </c>
      <c r="Z26" s="87">
        <v>0</v>
      </c>
      <c r="AB26" s="85">
        <f t="shared" si="16"/>
        <v>0</v>
      </c>
      <c r="AC26" s="100">
        <f t="shared" ref="AC26:AC40" si="18">AD26</f>
        <v>0</v>
      </c>
      <c r="AD26" s="100">
        <v>0</v>
      </c>
      <c r="AF26" s="89">
        <v>5.3216770022628299E-2</v>
      </c>
      <c r="AG26" s="89">
        <v>0.168494888522943</v>
      </c>
      <c r="AH26" s="89">
        <v>0</v>
      </c>
      <c r="AI26" s="89">
        <v>0.77828834145442705</v>
      </c>
      <c r="AJ26" s="90">
        <f t="shared" si="12"/>
        <v>0.99999999999999833</v>
      </c>
      <c r="AK26" s="91"/>
      <c r="AM26" s="101" t="s">
        <v>235</v>
      </c>
      <c r="AN26" s="92">
        <v>1.2</v>
      </c>
      <c r="AO26" s="92">
        <v>0</v>
      </c>
      <c r="AP26" s="92">
        <v>0</v>
      </c>
      <c r="AQ26" s="102">
        <v>0</v>
      </c>
      <c r="AR26" s="92">
        <v>0.6</v>
      </c>
      <c r="AS26" s="92">
        <v>0</v>
      </c>
      <c r="AT26" s="93">
        <v>0</v>
      </c>
    </row>
    <row r="27" spans="1:46" ht="14.25" x14ac:dyDescent="0.45">
      <c r="A27" s="99" t="s">
        <v>236</v>
      </c>
      <c r="B27" s="84">
        <f t="shared" si="2"/>
        <v>0</v>
      </c>
      <c r="C27" s="84">
        <f t="shared" si="3"/>
        <v>0</v>
      </c>
      <c r="D27" s="84">
        <f t="shared" si="4"/>
        <v>0</v>
      </c>
      <c r="E27" s="84">
        <f t="shared" si="0"/>
        <v>0</v>
      </c>
      <c r="F27" s="84">
        <f t="shared" si="5"/>
        <v>0</v>
      </c>
      <c r="G27" s="84">
        <f t="shared" si="5"/>
        <v>0</v>
      </c>
      <c r="H27" s="84">
        <f t="shared" si="5"/>
        <v>0</v>
      </c>
      <c r="J27" s="99" t="s">
        <v>236</v>
      </c>
      <c r="K27" s="103">
        <v>0</v>
      </c>
      <c r="L27" s="104">
        <v>0</v>
      </c>
      <c r="M27" s="103">
        <f t="shared" si="1"/>
        <v>0</v>
      </c>
      <c r="N27" s="103">
        <v>0</v>
      </c>
      <c r="O27" s="103">
        <v>0</v>
      </c>
      <c r="P27" s="103">
        <v>0</v>
      </c>
      <c r="Q27" s="103">
        <v>0</v>
      </c>
      <c r="S27" s="99" t="s">
        <v>236</v>
      </c>
      <c r="T27" s="84">
        <f t="shared" si="6"/>
        <v>0</v>
      </c>
      <c r="U27" s="84">
        <f t="shared" si="7"/>
        <v>0</v>
      </c>
      <c r="V27" s="86">
        <f t="shared" si="8"/>
        <v>0</v>
      </c>
      <c r="W27" s="86">
        <f t="shared" si="9"/>
        <v>0</v>
      </c>
      <c r="X27" s="86">
        <f t="shared" si="10"/>
        <v>0</v>
      </c>
      <c r="Y27" s="86">
        <f t="shared" si="11"/>
        <v>0</v>
      </c>
      <c r="Z27" s="87">
        <v>0</v>
      </c>
      <c r="AB27" s="85">
        <f t="shared" si="16"/>
        <v>0</v>
      </c>
      <c r="AC27" s="100">
        <f t="shared" si="18"/>
        <v>0</v>
      </c>
      <c r="AD27" s="100">
        <v>0</v>
      </c>
      <c r="AF27" s="89">
        <v>4.5744974331721998E-2</v>
      </c>
      <c r="AG27" s="89">
        <v>0.18098293532055201</v>
      </c>
      <c r="AH27" s="89">
        <v>0.278550680715</v>
      </c>
      <c r="AI27" s="89">
        <v>0.49472140963272498</v>
      </c>
      <c r="AJ27" s="90">
        <f t="shared" si="12"/>
        <v>0.99999999999999911</v>
      </c>
      <c r="AK27" s="91"/>
      <c r="AM27" s="101" t="s">
        <v>236</v>
      </c>
      <c r="AN27" s="92">
        <v>1.2</v>
      </c>
      <c r="AO27" s="92">
        <v>0</v>
      </c>
      <c r="AP27" s="92">
        <v>0</v>
      </c>
      <c r="AQ27" s="102">
        <v>0</v>
      </c>
      <c r="AR27" s="94">
        <v>0</v>
      </c>
      <c r="AS27" s="92">
        <v>0</v>
      </c>
      <c r="AT27" s="93">
        <v>0</v>
      </c>
    </row>
    <row r="28" spans="1:46" ht="14.25" x14ac:dyDescent="0.45">
      <c r="A28" s="99" t="s">
        <v>237</v>
      </c>
      <c r="B28" s="84">
        <f t="shared" si="2"/>
        <v>0.3</v>
      </c>
      <c r="C28" s="84">
        <f t="shared" si="3"/>
        <v>0</v>
      </c>
      <c r="D28" s="84">
        <f t="shared" si="4"/>
        <v>0</v>
      </c>
      <c r="E28" s="84">
        <f t="shared" si="0"/>
        <v>0</v>
      </c>
      <c r="F28" s="84">
        <f t="shared" si="5"/>
        <v>0.15</v>
      </c>
      <c r="G28" s="84">
        <f t="shared" si="5"/>
        <v>0</v>
      </c>
      <c r="H28" s="84">
        <f t="shared" si="5"/>
        <v>0</v>
      </c>
      <c r="J28" s="99" t="s">
        <v>237</v>
      </c>
      <c r="K28" s="84">
        <v>0.3</v>
      </c>
      <c r="L28" s="100">
        <v>0</v>
      </c>
      <c r="M28" s="84">
        <f t="shared" si="1"/>
        <v>0</v>
      </c>
      <c r="N28" s="84">
        <v>0</v>
      </c>
      <c r="O28" s="84">
        <v>0.15</v>
      </c>
      <c r="P28" s="84">
        <v>0</v>
      </c>
      <c r="Q28" s="84">
        <v>0</v>
      </c>
      <c r="S28" s="99" t="s">
        <v>237</v>
      </c>
      <c r="T28" s="84">
        <f t="shared" si="6"/>
        <v>0</v>
      </c>
      <c r="U28" s="84">
        <f t="shared" si="7"/>
        <v>0</v>
      </c>
      <c r="V28" s="86">
        <f t="shared" si="8"/>
        <v>0</v>
      </c>
      <c r="W28" s="86">
        <f t="shared" si="9"/>
        <v>0</v>
      </c>
      <c r="X28" s="86">
        <f t="shared" si="10"/>
        <v>0</v>
      </c>
      <c r="Y28" s="86">
        <f t="shared" si="11"/>
        <v>0</v>
      </c>
      <c r="Z28" s="87">
        <v>0</v>
      </c>
      <c r="AB28" s="85">
        <f t="shared" si="16"/>
        <v>0</v>
      </c>
      <c r="AC28" s="100">
        <f t="shared" si="18"/>
        <v>0</v>
      </c>
      <c r="AD28" s="100">
        <v>0</v>
      </c>
      <c r="AF28" s="89">
        <v>0.52783208486053601</v>
      </c>
      <c r="AG28" s="89">
        <v>4.52899656052324E-2</v>
      </c>
      <c r="AH28" s="89">
        <v>0.35241832534830397</v>
      </c>
      <c r="AI28" s="89">
        <v>7.4459624185927095E-2</v>
      </c>
      <c r="AJ28" s="90">
        <f t="shared" si="12"/>
        <v>0.99999999999999944</v>
      </c>
      <c r="AK28" s="91"/>
      <c r="AM28" s="101" t="s">
        <v>237</v>
      </c>
      <c r="AN28" s="92">
        <v>1.2</v>
      </c>
      <c r="AO28" s="92">
        <v>0</v>
      </c>
      <c r="AP28" s="92">
        <v>0</v>
      </c>
      <c r="AQ28" s="102">
        <v>0</v>
      </c>
      <c r="AR28" s="92">
        <v>0.6</v>
      </c>
      <c r="AS28" s="92">
        <v>0</v>
      </c>
      <c r="AT28" s="105">
        <v>0</v>
      </c>
    </row>
    <row r="29" spans="1:46" ht="14.25" x14ac:dyDescent="0.45">
      <c r="A29" s="99" t="s">
        <v>238</v>
      </c>
      <c r="B29" s="84">
        <f t="shared" si="2"/>
        <v>0.3</v>
      </c>
      <c r="C29" s="84">
        <f t="shared" si="3"/>
        <v>0</v>
      </c>
      <c r="D29" s="84">
        <f t="shared" si="4"/>
        <v>0</v>
      </c>
      <c r="E29" s="84">
        <f t="shared" si="0"/>
        <v>0</v>
      </c>
      <c r="F29" s="84">
        <f t="shared" si="5"/>
        <v>0.15</v>
      </c>
      <c r="G29" s="84">
        <f t="shared" si="5"/>
        <v>0</v>
      </c>
      <c r="H29" s="84">
        <f t="shared" si="5"/>
        <v>0</v>
      </c>
      <c r="J29" s="99" t="s">
        <v>238</v>
      </c>
      <c r="K29" s="84">
        <v>0.3</v>
      </c>
      <c r="L29" s="100">
        <v>0</v>
      </c>
      <c r="M29" s="84">
        <f t="shared" si="1"/>
        <v>0</v>
      </c>
      <c r="N29" s="84">
        <v>0</v>
      </c>
      <c r="O29" s="84">
        <v>0.15</v>
      </c>
      <c r="P29" s="84">
        <v>0</v>
      </c>
      <c r="Q29" s="84">
        <v>0</v>
      </c>
      <c r="S29" s="99" t="s">
        <v>238</v>
      </c>
      <c r="T29" s="84">
        <f t="shared" si="6"/>
        <v>0</v>
      </c>
      <c r="U29" s="84">
        <f t="shared" si="7"/>
        <v>0</v>
      </c>
      <c r="V29" s="86">
        <f t="shared" si="8"/>
        <v>0</v>
      </c>
      <c r="W29" s="86">
        <f t="shared" si="9"/>
        <v>0</v>
      </c>
      <c r="X29" s="86">
        <f t="shared" si="10"/>
        <v>0</v>
      </c>
      <c r="Y29" s="86">
        <f t="shared" si="11"/>
        <v>0</v>
      </c>
      <c r="Z29" s="87">
        <v>0</v>
      </c>
      <c r="AB29" s="85">
        <f t="shared" si="16"/>
        <v>0</v>
      </c>
      <c r="AC29" s="100">
        <f t="shared" si="18"/>
        <v>0</v>
      </c>
      <c r="AD29" s="100">
        <v>0</v>
      </c>
      <c r="AF29" s="89">
        <v>0.12022022502393601</v>
      </c>
      <c r="AG29" s="89">
        <v>0.112342762888395</v>
      </c>
      <c r="AH29" s="89">
        <v>0.74642507508545897</v>
      </c>
      <c r="AI29" s="89">
        <v>2.1011937002209099E-2</v>
      </c>
      <c r="AJ29" s="90">
        <f t="shared" si="12"/>
        <v>0.999999999999999</v>
      </c>
      <c r="AK29" s="91"/>
      <c r="AM29" s="101" t="s">
        <v>238</v>
      </c>
      <c r="AN29" s="92">
        <v>1.2</v>
      </c>
      <c r="AO29" s="92">
        <v>0</v>
      </c>
      <c r="AP29" s="92">
        <v>0</v>
      </c>
      <c r="AQ29" s="102">
        <v>0</v>
      </c>
      <c r="AR29" s="92">
        <v>0.6</v>
      </c>
      <c r="AS29" s="92">
        <v>0</v>
      </c>
      <c r="AT29" s="105">
        <v>0</v>
      </c>
    </row>
    <row r="30" spans="1:46" ht="14.25" x14ac:dyDescent="0.45">
      <c r="A30" s="99" t="s">
        <v>239</v>
      </c>
      <c r="B30" s="84">
        <f t="shared" si="2"/>
        <v>0.3</v>
      </c>
      <c r="C30" s="84">
        <f t="shared" si="3"/>
        <v>0</v>
      </c>
      <c r="D30" s="84">
        <f t="shared" si="4"/>
        <v>0</v>
      </c>
      <c r="E30" s="84">
        <f t="shared" si="0"/>
        <v>0</v>
      </c>
      <c r="F30" s="84">
        <f t="shared" si="5"/>
        <v>0.15</v>
      </c>
      <c r="G30" s="84">
        <f t="shared" si="5"/>
        <v>0</v>
      </c>
      <c r="H30" s="84">
        <f t="shared" si="5"/>
        <v>0</v>
      </c>
      <c r="J30" s="99" t="s">
        <v>239</v>
      </c>
      <c r="K30" s="84">
        <v>0.3</v>
      </c>
      <c r="L30" s="100">
        <v>0</v>
      </c>
      <c r="M30" s="84">
        <f t="shared" si="1"/>
        <v>0</v>
      </c>
      <c r="N30" s="84">
        <v>0</v>
      </c>
      <c r="O30" s="84">
        <v>0.15</v>
      </c>
      <c r="P30" s="84">
        <v>0</v>
      </c>
      <c r="Q30" s="84">
        <v>0</v>
      </c>
      <c r="S30" s="99" t="s">
        <v>239</v>
      </c>
      <c r="T30" s="84">
        <f t="shared" si="6"/>
        <v>0</v>
      </c>
      <c r="U30" s="84">
        <f t="shared" si="7"/>
        <v>0</v>
      </c>
      <c r="V30" s="86">
        <f t="shared" si="8"/>
        <v>0</v>
      </c>
      <c r="W30" s="86">
        <f t="shared" si="9"/>
        <v>0</v>
      </c>
      <c r="X30" s="86">
        <f t="shared" si="10"/>
        <v>0</v>
      </c>
      <c r="Y30" s="86">
        <f t="shared" si="11"/>
        <v>0</v>
      </c>
      <c r="Z30" s="87">
        <v>0</v>
      </c>
      <c r="AB30" s="85">
        <f t="shared" si="16"/>
        <v>0</v>
      </c>
      <c r="AC30" s="100">
        <f t="shared" si="18"/>
        <v>0</v>
      </c>
      <c r="AD30" s="100">
        <v>0</v>
      </c>
      <c r="AF30" s="89">
        <v>0.18100690653456</v>
      </c>
      <c r="AG30" s="89">
        <v>0.172928163990796</v>
      </c>
      <c r="AH30" s="89">
        <v>0.629531489103343</v>
      </c>
      <c r="AI30" s="89">
        <v>1.65334403712993E-2</v>
      </c>
      <c r="AJ30" s="90">
        <f t="shared" si="12"/>
        <v>0.99999999999999833</v>
      </c>
      <c r="AK30" s="91"/>
      <c r="AM30" s="101" t="s">
        <v>239</v>
      </c>
      <c r="AN30" s="92">
        <v>1.2</v>
      </c>
      <c r="AO30" s="92">
        <v>0</v>
      </c>
      <c r="AP30" s="92">
        <v>0</v>
      </c>
      <c r="AQ30" s="102">
        <v>0</v>
      </c>
      <c r="AR30" s="92">
        <v>0.6</v>
      </c>
      <c r="AS30" s="92">
        <v>0</v>
      </c>
      <c r="AT30" s="105">
        <v>0</v>
      </c>
    </row>
    <row r="31" spans="1:46" ht="14.25" x14ac:dyDescent="0.45">
      <c r="A31" s="99" t="s">
        <v>240</v>
      </c>
      <c r="B31" s="84">
        <f t="shared" si="2"/>
        <v>0.3</v>
      </c>
      <c r="C31" s="84">
        <f t="shared" si="3"/>
        <v>0</v>
      </c>
      <c r="D31" s="84">
        <f t="shared" si="4"/>
        <v>0</v>
      </c>
      <c r="E31" s="84">
        <f t="shared" si="0"/>
        <v>0</v>
      </c>
      <c r="F31" s="84">
        <f t="shared" si="5"/>
        <v>0.15</v>
      </c>
      <c r="G31" s="84">
        <f t="shared" si="5"/>
        <v>0</v>
      </c>
      <c r="H31" s="84">
        <f t="shared" si="5"/>
        <v>0</v>
      </c>
      <c r="J31" s="99" t="s">
        <v>240</v>
      </c>
      <c r="K31" s="84">
        <v>0.3</v>
      </c>
      <c r="L31" s="100">
        <v>0</v>
      </c>
      <c r="M31" s="84">
        <f t="shared" si="1"/>
        <v>0</v>
      </c>
      <c r="N31" s="84">
        <v>0</v>
      </c>
      <c r="O31" s="84">
        <v>0.15</v>
      </c>
      <c r="P31" s="84">
        <v>0</v>
      </c>
      <c r="Q31" s="84">
        <v>0</v>
      </c>
      <c r="S31" s="99" t="s">
        <v>240</v>
      </c>
      <c r="T31" s="84">
        <f t="shared" si="6"/>
        <v>0</v>
      </c>
      <c r="U31" s="84">
        <f t="shared" si="7"/>
        <v>0</v>
      </c>
      <c r="V31" s="86">
        <f t="shared" si="8"/>
        <v>0</v>
      </c>
      <c r="W31" s="86">
        <f t="shared" si="9"/>
        <v>0</v>
      </c>
      <c r="X31" s="86">
        <f t="shared" si="10"/>
        <v>0</v>
      </c>
      <c r="Y31" s="86">
        <f t="shared" si="11"/>
        <v>0</v>
      </c>
      <c r="Z31" s="87">
        <v>0</v>
      </c>
      <c r="AB31" s="85">
        <f t="shared" si="16"/>
        <v>0</v>
      </c>
      <c r="AC31" s="100">
        <f t="shared" si="18"/>
        <v>0</v>
      </c>
      <c r="AD31" s="100">
        <v>0</v>
      </c>
      <c r="AF31" s="89">
        <v>0.62254896479039801</v>
      </c>
      <c r="AG31" s="89">
        <v>0.14238220108914501</v>
      </c>
      <c r="AH31" s="89">
        <v>0.18767264356527799</v>
      </c>
      <c r="AI31" s="89">
        <v>4.7396190555177402E-2</v>
      </c>
      <c r="AJ31" s="90">
        <f t="shared" si="12"/>
        <v>0.99999999999999845</v>
      </c>
      <c r="AK31" s="91"/>
      <c r="AM31" s="101" t="s">
        <v>240</v>
      </c>
      <c r="AN31" s="92">
        <v>1.2</v>
      </c>
      <c r="AO31" s="92">
        <v>0</v>
      </c>
      <c r="AP31" s="92">
        <v>0</v>
      </c>
      <c r="AQ31" s="102">
        <v>0</v>
      </c>
      <c r="AR31" s="92">
        <v>0.6</v>
      </c>
      <c r="AS31" s="92">
        <v>0</v>
      </c>
      <c r="AT31" s="105">
        <v>0</v>
      </c>
    </row>
    <row r="32" spans="1:46" ht="14.25" x14ac:dyDescent="0.45">
      <c r="A32" s="99" t="s">
        <v>241</v>
      </c>
      <c r="B32" s="84">
        <f t="shared" si="2"/>
        <v>0.3</v>
      </c>
      <c r="C32" s="84">
        <f t="shared" si="3"/>
        <v>0</v>
      </c>
      <c r="D32" s="84">
        <f t="shared" si="4"/>
        <v>0</v>
      </c>
      <c r="E32" s="84">
        <f t="shared" si="0"/>
        <v>0</v>
      </c>
      <c r="F32" s="84">
        <f t="shared" si="5"/>
        <v>0.15</v>
      </c>
      <c r="G32" s="84">
        <f t="shared" si="5"/>
        <v>0</v>
      </c>
      <c r="H32" s="84">
        <f t="shared" si="5"/>
        <v>0</v>
      </c>
      <c r="J32" s="99" t="s">
        <v>241</v>
      </c>
      <c r="K32" s="84">
        <v>0.3</v>
      </c>
      <c r="L32" s="100">
        <v>0</v>
      </c>
      <c r="M32" s="84">
        <f t="shared" si="1"/>
        <v>0</v>
      </c>
      <c r="N32" s="84">
        <v>0</v>
      </c>
      <c r="O32" s="84">
        <v>0.15</v>
      </c>
      <c r="P32" s="84">
        <v>0</v>
      </c>
      <c r="Q32" s="84">
        <v>0</v>
      </c>
      <c r="S32" s="99" t="s">
        <v>241</v>
      </c>
      <c r="T32" s="84">
        <f t="shared" si="6"/>
        <v>0</v>
      </c>
      <c r="U32" s="84">
        <f t="shared" si="7"/>
        <v>0</v>
      </c>
      <c r="V32" s="86">
        <f t="shared" si="8"/>
        <v>0</v>
      </c>
      <c r="W32" s="86">
        <f t="shared" si="9"/>
        <v>0</v>
      </c>
      <c r="X32" s="86">
        <f t="shared" si="10"/>
        <v>0</v>
      </c>
      <c r="Y32" s="86">
        <f t="shared" si="11"/>
        <v>0</v>
      </c>
      <c r="Z32" s="87">
        <v>0</v>
      </c>
      <c r="AB32" s="85">
        <f t="shared" si="16"/>
        <v>0</v>
      </c>
      <c r="AC32" s="100">
        <f t="shared" si="18"/>
        <v>0</v>
      </c>
      <c r="AD32" s="100">
        <v>0</v>
      </c>
      <c r="AF32" s="89">
        <v>0.56195689720856001</v>
      </c>
      <c r="AG32" s="89">
        <v>0.27854688198824301</v>
      </c>
      <c r="AH32" s="89">
        <v>9.9668068045384195E-2</v>
      </c>
      <c r="AI32" s="89">
        <v>5.98281527578121E-2</v>
      </c>
      <c r="AJ32" s="90">
        <f t="shared" si="12"/>
        <v>0.99999999999999933</v>
      </c>
      <c r="AK32" s="91"/>
      <c r="AM32" s="101" t="s">
        <v>241</v>
      </c>
      <c r="AN32" s="92">
        <v>1.2</v>
      </c>
      <c r="AO32" s="92">
        <v>0</v>
      </c>
      <c r="AP32" s="92">
        <v>0</v>
      </c>
      <c r="AQ32" s="102">
        <v>0</v>
      </c>
      <c r="AR32" s="92">
        <v>0.6</v>
      </c>
      <c r="AS32" s="92">
        <v>0</v>
      </c>
      <c r="AT32" s="105">
        <v>0</v>
      </c>
    </row>
    <row r="33" spans="1:46" ht="14.25" x14ac:dyDescent="0.45">
      <c r="A33" s="99" t="s">
        <v>242</v>
      </c>
      <c r="B33" s="84">
        <f t="shared" si="2"/>
        <v>0.3</v>
      </c>
      <c r="C33" s="84">
        <f t="shared" si="3"/>
        <v>0</v>
      </c>
      <c r="D33" s="84">
        <f t="shared" si="4"/>
        <v>0</v>
      </c>
      <c r="E33" s="84">
        <f t="shared" si="0"/>
        <v>0</v>
      </c>
      <c r="F33" s="84">
        <f t="shared" si="5"/>
        <v>0.15</v>
      </c>
      <c r="G33" s="84">
        <f t="shared" si="5"/>
        <v>0</v>
      </c>
      <c r="H33" s="84">
        <f t="shared" si="5"/>
        <v>0</v>
      </c>
      <c r="J33" s="99" t="s">
        <v>242</v>
      </c>
      <c r="K33" s="84">
        <v>0.3</v>
      </c>
      <c r="L33" s="100">
        <v>0</v>
      </c>
      <c r="M33" s="84">
        <f t="shared" si="1"/>
        <v>0</v>
      </c>
      <c r="N33" s="84">
        <v>0</v>
      </c>
      <c r="O33" s="84">
        <v>0.15</v>
      </c>
      <c r="P33" s="84">
        <v>0</v>
      </c>
      <c r="Q33" s="84">
        <v>0</v>
      </c>
      <c r="S33" s="99" t="s">
        <v>242</v>
      </c>
      <c r="T33" s="84">
        <f t="shared" si="6"/>
        <v>0</v>
      </c>
      <c r="U33" s="84">
        <f t="shared" si="7"/>
        <v>0</v>
      </c>
      <c r="V33" s="86">
        <f t="shared" si="8"/>
        <v>0</v>
      </c>
      <c r="W33" s="86">
        <f t="shared" si="9"/>
        <v>0</v>
      </c>
      <c r="X33" s="86">
        <f t="shared" si="10"/>
        <v>0</v>
      </c>
      <c r="Y33" s="86">
        <f t="shared" si="11"/>
        <v>0</v>
      </c>
      <c r="Z33" s="87">
        <v>0</v>
      </c>
      <c r="AB33" s="85">
        <f t="shared" si="16"/>
        <v>0</v>
      </c>
      <c r="AC33" s="100">
        <f t="shared" si="18"/>
        <v>0</v>
      </c>
      <c r="AD33" s="100">
        <v>0</v>
      </c>
      <c r="AF33" s="89">
        <v>0.26682594531902598</v>
      </c>
      <c r="AG33" s="89">
        <v>0.27197138961690798</v>
      </c>
      <c r="AH33" s="89">
        <v>0.375217467918604</v>
      </c>
      <c r="AI33" s="89">
        <v>8.5985197145460601E-2</v>
      </c>
      <c r="AJ33" s="90">
        <f t="shared" si="12"/>
        <v>0.99999999999999856</v>
      </c>
      <c r="AK33" s="91"/>
      <c r="AM33" s="101" t="s">
        <v>242</v>
      </c>
      <c r="AN33" s="92">
        <v>1.2</v>
      </c>
      <c r="AO33" s="92">
        <v>0</v>
      </c>
      <c r="AP33" s="92">
        <v>0</v>
      </c>
      <c r="AQ33" s="102">
        <v>0</v>
      </c>
      <c r="AR33" s="92">
        <v>0.6</v>
      </c>
      <c r="AS33" s="92">
        <v>0</v>
      </c>
      <c r="AT33" s="105">
        <v>0</v>
      </c>
    </row>
    <row r="34" spans="1:46" ht="14.25" x14ac:dyDescent="0.45">
      <c r="A34" s="99" t="s">
        <v>243</v>
      </c>
      <c r="B34" s="84">
        <f t="shared" si="2"/>
        <v>0.3</v>
      </c>
      <c r="C34" s="84">
        <f t="shared" si="3"/>
        <v>0</v>
      </c>
      <c r="D34" s="84">
        <f t="shared" si="4"/>
        <v>0</v>
      </c>
      <c r="E34" s="84">
        <f t="shared" si="0"/>
        <v>0</v>
      </c>
      <c r="F34" s="84">
        <f t="shared" si="5"/>
        <v>0.15</v>
      </c>
      <c r="G34" s="84">
        <f t="shared" si="5"/>
        <v>0</v>
      </c>
      <c r="H34" s="84">
        <f t="shared" si="5"/>
        <v>0</v>
      </c>
      <c r="J34" s="99" t="s">
        <v>243</v>
      </c>
      <c r="K34" s="84">
        <v>0.3</v>
      </c>
      <c r="L34" s="100">
        <v>0</v>
      </c>
      <c r="M34" s="84">
        <f t="shared" si="1"/>
        <v>0</v>
      </c>
      <c r="N34" s="84">
        <v>0</v>
      </c>
      <c r="O34" s="84">
        <v>0.15</v>
      </c>
      <c r="P34" s="84">
        <v>0</v>
      </c>
      <c r="Q34" s="84">
        <v>0</v>
      </c>
      <c r="S34" s="99" t="s">
        <v>243</v>
      </c>
      <c r="T34" s="84">
        <f t="shared" si="6"/>
        <v>0</v>
      </c>
      <c r="U34" s="84">
        <f t="shared" si="7"/>
        <v>0</v>
      </c>
      <c r="V34" s="86">
        <f t="shared" si="8"/>
        <v>0</v>
      </c>
      <c r="W34" s="86">
        <f t="shared" si="9"/>
        <v>0</v>
      </c>
      <c r="X34" s="86">
        <f t="shared" si="10"/>
        <v>0</v>
      </c>
      <c r="Y34" s="86">
        <f t="shared" si="11"/>
        <v>0</v>
      </c>
      <c r="Z34" s="87">
        <v>0</v>
      </c>
      <c r="AB34" s="85">
        <f t="shared" si="16"/>
        <v>0</v>
      </c>
      <c r="AC34" s="100">
        <f t="shared" si="18"/>
        <v>0</v>
      </c>
      <c r="AD34" s="100">
        <v>0</v>
      </c>
      <c r="AF34" s="89">
        <v>0.54237567698519695</v>
      </c>
      <c r="AG34" s="89">
        <v>0.204253963840658</v>
      </c>
      <c r="AH34" s="89">
        <v>0.18722011967396901</v>
      </c>
      <c r="AI34" s="89">
        <v>6.6150239500173902E-2</v>
      </c>
      <c r="AJ34" s="90">
        <f t="shared" si="12"/>
        <v>0.99999999999999778</v>
      </c>
      <c r="AK34" s="91"/>
      <c r="AM34" s="101" t="s">
        <v>243</v>
      </c>
      <c r="AN34" s="92">
        <v>1.2</v>
      </c>
      <c r="AO34" s="92">
        <v>0</v>
      </c>
      <c r="AP34" s="92">
        <v>0</v>
      </c>
      <c r="AQ34" s="102">
        <v>0</v>
      </c>
      <c r="AR34" s="92">
        <v>0.6</v>
      </c>
      <c r="AS34" s="92">
        <v>0</v>
      </c>
      <c r="AT34" s="105">
        <v>0</v>
      </c>
    </row>
    <row r="35" spans="1:46" ht="14.25" x14ac:dyDescent="0.45">
      <c r="A35" s="99" t="s">
        <v>244</v>
      </c>
      <c r="B35" s="84">
        <f t="shared" si="2"/>
        <v>0.3</v>
      </c>
      <c r="C35" s="84">
        <f t="shared" si="3"/>
        <v>0</v>
      </c>
      <c r="D35" s="84">
        <f t="shared" si="4"/>
        <v>0</v>
      </c>
      <c r="E35" s="84">
        <f t="shared" si="0"/>
        <v>0</v>
      </c>
      <c r="F35" s="84">
        <f t="shared" si="5"/>
        <v>0.15</v>
      </c>
      <c r="G35" s="84">
        <f t="shared" si="5"/>
        <v>0</v>
      </c>
      <c r="H35" s="84">
        <f t="shared" si="5"/>
        <v>0</v>
      </c>
      <c r="J35" s="99" t="s">
        <v>244</v>
      </c>
      <c r="K35" s="84">
        <v>0.3</v>
      </c>
      <c r="L35" s="100">
        <v>0</v>
      </c>
      <c r="M35" s="84">
        <f t="shared" si="1"/>
        <v>0</v>
      </c>
      <c r="N35" s="84">
        <v>0</v>
      </c>
      <c r="O35" s="84">
        <v>0.15</v>
      </c>
      <c r="P35" s="84">
        <v>0</v>
      </c>
      <c r="Q35" s="84">
        <v>0</v>
      </c>
      <c r="S35" s="99" t="s">
        <v>244</v>
      </c>
      <c r="T35" s="84">
        <f t="shared" si="6"/>
        <v>0</v>
      </c>
      <c r="U35" s="84">
        <f t="shared" si="7"/>
        <v>0</v>
      </c>
      <c r="V35" s="86">
        <f t="shared" si="8"/>
        <v>0</v>
      </c>
      <c r="W35" s="86">
        <f t="shared" si="9"/>
        <v>0</v>
      </c>
      <c r="X35" s="86">
        <f t="shared" si="10"/>
        <v>0</v>
      </c>
      <c r="Y35" s="86">
        <f t="shared" si="11"/>
        <v>0</v>
      </c>
      <c r="Z35" s="87">
        <v>0</v>
      </c>
      <c r="AB35" s="85">
        <f t="shared" si="16"/>
        <v>0</v>
      </c>
      <c r="AC35" s="100">
        <f t="shared" si="18"/>
        <v>0</v>
      </c>
      <c r="AD35" s="100">
        <v>0</v>
      </c>
      <c r="AF35" s="89">
        <v>3.4719991853367299E-2</v>
      </c>
      <c r="AG35" s="89">
        <v>7.0711650643782903E-2</v>
      </c>
      <c r="AH35" s="89">
        <v>0.83468125772778701</v>
      </c>
      <c r="AI35" s="89">
        <v>5.9887099775062097E-2</v>
      </c>
      <c r="AJ35" s="90">
        <f t="shared" si="12"/>
        <v>0.99999999999999933</v>
      </c>
      <c r="AK35" s="91"/>
      <c r="AM35" s="101" t="s">
        <v>244</v>
      </c>
      <c r="AN35" s="92">
        <v>1.2</v>
      </c>
      <c r="AO35" s="92">
        <v>0</v>
      </c>
      <c r="AP35" s="92">
        <v>0</v>
      </c>
      <c r="AQ35" s="102">
        <v>0</v>
      </c>
      <c r="AR35" s="92">
        <v>0.6</v>
      </c>
      <c r="AS35" s="92">
        <v>0</v>
      </c>
      <c r="AT35" s="105">
        <v>0</v>
      </c>
    </row>
    <row r="36" spans="1:46" ht="14.25" x14ac:dyDescent="0.45">
      <c r="A36" s="99" t="s">
        <v>245</v>
      </c>
      <c r="B36" s="84">
        <f t="shared" si="2"/>
        <v>0.3</v>
      </c>
      <c r="C36" s="84">
        <f t="shared" si="3"/>
        <v>0</v>
      </c>
      <c r="D36" s="84">
        <f t="shared" si="4"/>
        <v>0</v>
      </c>
      <c r="E36" s="84">
        <f t="shared" si="0"/>
        <v>0</v>
      </c>
      <c r="F36" s="84">
        <f t="shared" si="5"/>
        <v>0.15</v>
      </c>
      <c r="G36" s="84">
        <f t="shared" si="5"/>
        <v>0</v>
      </c>
      <c r="H36" s="84">
        <f t="shared" si="5"/>
        <v>0</v>
      </c>
      <c r="J36" s="99" t="s">
        <v>245</v>
      </c>
      <c r="K36" s="84">
        <v>0.3</v>
      </c>
      <c r="L36" s="100">
        <v>0</v>
      </c>
      <c r="M36" s="84">
        <f t="shared" si="1"/>
        <v>0</v>
      </c>
      <c r="N36" s="84">
        <v>0</v>
      </c>
      <c r="O36" s="84">
        <v>0.15</v>
      </c>
      <c r="P36" s="84">
        <v>0</v>
      </c>
      <c r="Q36" s="84">
        <v>0</v>
      </c>
      <c r="S36" s="99" t="s">
        <v>245</v>
      </c>
      <c r="T36" s="84">
        <f t="shared" si="6"/>
        <v>0</v>
      </c>
      <c r="U36" s="84">
        <f t="shared" si="7"/>
        <v>0</v>
      </c>
      <c r="V36" s="86">
        <f t="shared" si="8"/>
        <v>0</v>
      </c>
      <c r="W36" s="86">
        <f t="shared" si="9"/>
        <v>0</v>
      </c>
      <c r="X36" s="86">
        <f t="shared" si="10"/>
        <v>0</v>
      </c>
      <c r="Y36" s="86">
        <f t="shared" si="11"/>
        <v>0</v>
      </c>
      <c r="Z36" s="87">
        <v>0</v>
      </c>
      <c r="AB36" s="85">
        <f t="shared" si="16"/>
        <v>0</v>
      </c>
      <c r="AC36" s="100">
        <f t="shared" si="18"/>
        <v>0</v>
      </c>
      <c r="AD36" s="100">
        <v>0</v>
      </c>
      <c r="AF36" s="89">
        <v>0.53158237895749005</v>
      </c>
      <c r="AG36" s="89">
        <v>0.243690053099445</v>
      </c>
      <c r="AH36" s="89">
        <v>0</v>
      </c>
      <c r="AI36" s="89">
        <v>0.22472756794306301</v>
      </c>
      <c r="AJ36" s="90">
        <f t="shared" si="12"/>
        <v>0.99999999999999811</v>
      </c>
      <c r="AK36" s="91"/>
      <c r="AM36" s="101" t="s">
        <v>245</v>
      </c>
      <c r="AN36" s="92">
        <v>1.2</v>
      </c>
      <c r="AO36" s="92">
        <v>0</v>
      </c>
      <c r="AP36" s="92">
        <v>0</v>
      </c>
      <c r="AQ36" s="102">
        <v>0</v>
      </c>
      <c r="AR36" s="92">
        <v>0.6</v>
      </c>
      <c r="AS36" s="92">
        <v>0</v>
      </c>
      <c r="AT36" s="105">
        <v>0</v>
      </c>
    </row>
    <row r="37" spans="1:46" ht="14.25" x14ac:dyDescent="0.45">
      <c r="A37" s="99" t="s">
        <v>246</v>
      </c>
      <c r="B37" s="84">
        <f t="shared" si="2"/>
        <v>0.3</v>
      </c>
      <c r="C37" s="84">
        <f t="shared" si="3"/>
        <v>0</v>
      </c>
      <c r="D37" s="84">
        <f t="shared" si="4"/>
        <v>0</v>
      </c>
      <c r="E37" s="84">
        <f t="shared" si="0"/>
        <v>0</v>
      </c>
      <c r="F37" s="84">
        <f t="shared" si="5"/>
        <v>0.15</v>
      </c>
      <c r="G37" s="84">
        <f t="shared" si="5"/>
        <v>0</v>
      </c>
      <c r="H37" s="84">
        <f t="shared" si="5"/>
        <v>0</v>
      </c>
      <c r="J37" s="99" t="s">
        <v>246</v>
      </c>
      <c r="K37" s="84">
        <v>0.3</v>
      </c>
      <c r="L37" s="100">
        <v>0</v>
      </c>
      <c r="M37" s="84">
        <f t="shared" si="1"/>
        <v>0</v>
      </c>
      <c r="N37" s="84">
        <v>0</v>
      </c>
      <c r="O37" s="84">
        <v>0.15</v>
      </c>
      <c r="P37" s="84">
        <v>0</v>
      </c>
      <c r="Q37" s="84">
        <v>0</v>
      </c>
      <c r="S37" s="99" t="s">
        <v>246</v>
      </c>
      <c r="T37" s="84">
        <f t="shared" si="6"/>
        <v>0</v>
      </c>
      <c r="U37" s="84">
        <f t="shared" si="7"/>
        <v>0</v>
      </c>
      <c r="V37" s="86">
        <f t="shared" si="8"/>
        <v>0</v>
      </c>
      <c r="W37" s="86">
        <f t="shared" si="9"/>
        <v>0</v>
      </c>
      <c r="X37" s="86">
        <f t="shared" si="10"/>
        <v>0</v>
      </c>
      <c r="Y37" s="86">
        <f t="shared" si="11"/>
        <v>0</v>
      </c>
      <c r="Z37" s="87">
        <v>0</v>
      </c>
      <c r="AB37" s="85">
        <f t="shared" si="16"/>
        <v>0</v>
      </c>
      <c r="AC37" s="100">
        <f t="shared" si="18"/>
        <v>0</v>
      </c>
      <c r="AD37" s="100">
        <v>0</v>
      </c>
      <c r="AF37" s="89">
        <v>0.40636854784201498</v>
      </c>
      <c r="AG37" s="89">
        <v>0.281953777129689</v>
      </c>
      <c r="AH37" s="89">
        <v>0</v>
      </c>
      <c r="AI37" s="89">
        <v>0.31167767502829502</v>
      </c>
      <c r="AJ37" s="90">
        <f t="shared" si="12"/>
        <v>0.999999999999999</v>
      </c>
      <c r="AK37" s="91"/>
      <c r="AM37" s="101" t="s">
        <v>246</v>
      </c>
      <c r="AN37" s="92">
        <v>1.2</v>
      </c>
      <c r="AO37" s="92">
        <v>0</v>
      </c>
      <c r="AP37" s="92">
        <v>0</v>
      </c>
      <c r="AQ37" s="102">
        <v>0</v>
      </c>
      <c r="AR37" s="92">
        <v>0.6</v>
      </c>
      <c r="AS37" s="92">
        <v>0</v>
      </c>
      <c r="AT37" s="105">
        <v>0</v>
      </c>
    </row>
    <row r="38" spans="1:46" ht="14.25" x14ac:dyDescent="0.45">
      <c r="A38" s="99" t="s">
        <v>247</v>
      </c>
      <c r="B38" s="84">
        <f t="shared" si="2"/>
        <v>0.3</v>
      </c>
      <c r="C38" s="84">
        <f t="shared" si="3"/>
        <v>0</v>
      </c>
      <c r="D38" s="84">
        <f t="shared" si="4"/>
        <v>0</v>
      </c>
      <c r="E38" s="84">
        <f t="shared" si="0"/>
        <v>0</v>
      </c>
      <c r="F38" s="84">
        <f t="shared" si="5"/>
        <v>0.15</v>
      </c>
      <c r="G38" s="84">
        <f t="shared" si="5"/>
        <v>0</v>
      </c>
      <c r="H38" s="84">
        <f t="shared" si="5"/>
        <v>0</v>
      </c>
      <c r="J38" s="99" t="s">
        <v>247</v>
      </c>
      <c r="K38" s="84">
        <v>0.3</v>
      </c>
      <c r="L38" s="100">
        <v>0</v>
      </c>
      <c r="M38" s="84">
        <f t="shared" si="1"/>
        <v>0</v>
      </c>
      <c r="N38" s="84">
        <v>0</v>
      </c>
      <c r="O38" s="84">
        <v>0.15</v>
      </c>
      <c r="P38" s="84">
        <v>0</v>
      </c>
      <c r="Q38" s="84">
        <v>0</v>
      </c>
      <c r="S38" s="99" t="s">
        <v>247</v>
      </c>
      <c r="T38" s="84">
        <f t="shared" si="6"/>
        <v>0</v>
      </c>
      <c r="U38" s="84">
        <f t="shared" si="7"/>
        <v>0</v>
      </c>
      <c r="V38" s="86">
        <f t="shared" si="8"/>
        <v>0</v>
      </c>
      <c r="W38" s="86">
        <f t="shared" si="9"/>
        <v>0</v>
      </c>
      <c r="X38" s="86">
        <f t="shared" si="10"/>
        <v>0</v>
      </c>
      <c r="Y38" s="86">
        <f t="shared" si="11"/>
        <v>0</v>
      </c>
      <c r="Z38" s="87">
        <v>0</v>
      </c>
      <c r="AB38" s="85">
        <f t="shared" si="16"/>
        <v>0</v>
      </c>
      <c r="AC38" s="100">
        <f t="shared" si="18"/>
        <v>0</v>
      </c>
      <c r="AD38" s="100">
        <v>0</v>
      </c>
      <c r="AF38" s="89">
        <v>0.73557334795751295</v>
      </c>
      <c r="AG38" s="89">
        <v>0.20064672507732001</v>
      </c>
      <c r="AH38" s="89">
        <v>0</v>
      </c>
      <c r="AI38" s="89">
        <v>6.3779926965166406E-2</v>
      </c>
      <c r="AJ38" s="90">
        <f t="shared" si="12"/>
        <v>0.99999999999999933</v>
      </c>
      <c r="AK38" s="91"/>
      <c r="AM38" s="101" t="s">
        <v>247</v>
      </c>
      <c r="AN38" s="92">
        <v>1.2</v>
      </c>
      <c r="AO38" s="92">
        <v>0</v>
      </c>
      <c r="AP38" s="92">
        <v>0</v>
      </c>
      <c r="AQ38" s="102">
        <v>0</v>
      </c>
      <c r="AR38" s="92">
        <v>0.6</v>
      </c>
      <c r="AS38" s="92">
        <v>0</v>
      </c>
      <c r="AT38" s="105">
        <v>0</v>
      </c>
    </row>
    <row r="39" spans="1:46" ht="14.25" x14ac:dyDescent="0.45">
      <c r="A39" s="99" t="s">
        <v>248</v>
      </c>
      <c r="B39" s="84">
        <f t="shared" si="2"/>
        <v>0.3</v>
      </c>
      <c r="C39" s="84">
        <f t="shared" si="3"/>
        <v>0</v>
      </c>
      <c r="D39" s="84">
        <f t="shared" si="4"/>
        <v>0</v>
      </c>
      <c r="E39" s="84">
        <f t="shared" si="0"/>
        <v>0</v>
      </c>
      <c r="F39" s="84">
        <f t="shared" si="5"/>
        <v>0.15</v>
      </c>
      <c r="G39" s="84">
        <f t="shared" si="5"/>
        <v>0</v>
      </c>
      <c r="H39" s="84">
        <f t="shared" si="5"/>
        <v>0</v>
      </c>
      <c r="J39" s="99" t="s">
        <v>248</v>
      </c>
      <c r="K39" s="84">
        <v>0.3</v>
      </c>
      <c r="L39" s="100">
        <v>0</v>
      </c>
      <c r="M39" s="84">
        <f t="shared" si="1"/>
        <v>0</v>
      </c>
      <c r="N39" s="84">
        <v>0</v>
      </c>
      <c r="O39" s="84">
        <v>0.15</v>
      </c>
      <c r="P39" s="84">
        <v>0</v>
      </c>
      <c r="Q39" s="84">
        <v>0</v>
      </c>
      <c r="S39" s="99" t="s">
        <v>248</v>
      </c>
      <c r="T39" s="84">
        <f t="shared" si="6"/>
        <v>0</v>
      </c>
      <c r="U39" s="84">
        <f t="shared" si="7"/>
        <v>0</v>
      </c>
      <c r="V39" s="86">
        <f t="shared" si="8"/>
        <v>0</v>
      </c>
      <c r="W39" s="86">
        <f t="shared" si="9"/>
        <v>0</v>
      </c>
      <c r="X39" s="86">
        <f t="shared" si="10"/>
        <v>0</v>
      </c>
      <c r="Y39" s="86">
        <f t="shared" si="11"/>
        <v>0</v>
      </c>
      <c r="Z39" s="87">
        <v>0</v>
      </c>
      <c r="AB39" s="85">
        <f t="shared" si="16"/>
        <v>0</v>
      </c>
      <c r="AC39" s="100">
        <f t="shared" si="18"/>
        <v>0</v>
      </c>
      <c r="AD39" s="100">
        <v>0</v>
      </c>
      <c r="AF39" s="89">
        <v>0.75999119126965597</v>
      </c>
      <c r="AG39" s="89">
        <v>0.18311680434812799</v>
      </c>
      <c r="AH39" s="89">
        <v>0</v>
      </c>
      <c r="AI39" s="89">
        <v>5.6892004382214902E-2</v>
      </c>
      <c r="AJ39" s="90">
        <f t="shared" si="12"/>
        <v>0.99999999999999878</v>
      </c>
      <c r="AK39" s="91"/>
      <c r="AM39" s="101" t="s">
        <v>248</v>
      </c>
      <c r="AN39" s="92">
        <v>1.2</v>
      </c>
      <c r="AO39" s="92">
        <v>0</v>
      </c>
      <c r="AP39" s="92">
        <v>0</v>
      </c>
      <c r="AQ39" s="102">
        <v>0</v>
      </c>
      <c r="AR39" s="92">
        <v>0.6</v>
      </c>
      <c r="AS39" s="92">
        <v>0</v>
      </c>
      <c r="AT39" s="105">
        <v>0</v>
      </c>
    </row>
    <row r="40" spans="1:46" ht="14.25" x14ac:dyDescent="0.45">
      <c r="A40" s="106" t="s">
        <v>249</v>
      </c>
      <c r="B40" s="84">
        <f t="shared" si="2"/>
        <v>0.3</v>
      </c>
      <c r="C40" s="84">
        <f t="shared" si="3"/>
        <v>0</v>
      </c>
      <c r="D40" s="84">
        <f t="shared" si="4"/>
        <v>0</v>
      </c>
      <c r="E40" s="84">
        <f t="shared" si="0"/>
        <v>0</v>
      </c>
      <c r="F40" s="84">
        <f t="shared" si="5"/>
        <v>0.15</v>
      </c>
      <c r="G40" s="84">
        <f t="shared" si="5"/>
        <v>0</v>
      </c>
      <c r="H40" s="84">
        <f t="shared" si="5"/>
        <v>0</v>
      </c>
      <c r="J40" s="106" t="s">
        <v>249</v>
      </c>
      <c r="K40" s="84">
        <v>0.3</v>
      </c>
      <c r="L40" s="100">
        <v>0</v>
      </c>
      <c r="M40" s="84">
        <f t="shared" si="1"/>
        <v>0</v>
      </c>
      <c r="N40" s="84">
        <v>0</v>
      </c>
      <c r="O40" s="84">
        <v>0.15</v>
      </c>
      <c r="P40" s="84">
        <v>0</v>
      </c>
      <c r="Q40" s="84">
        <v>0</v>
      </c>
      <c r="S40" s="106" t="s">
        <v>249</v>
      </c>
      <c r="T40" s="84">
        <f t="shared" si="6"/>
        <v>0</v>
      </c>
      <c r="U40" s="84">
        <f t="shared" si="7"/>
        <v>0</v>
      </c>
      <c r="V40" s="86">
        <f t="shared" si="8"/>
        <v>0</v>
      </c>
      <c r="W40" s="86">
        <f t="shared" si="9"/>
        <v>0</v>
      </c>
      <c r="X40" s="86">
        <f t="shared" si="10"/>
        <v>0</v>
      </c>
      <c r="Y40" s="86">
        <f t="shared" si="11"/>
        <v>0</v>
      </c>
      <c r="Z40" s="87">
        <v>0</v>
      </c>
      <c r="AB40" s="85">
        <f t="shared" si="16"/>
        <v>0</v>
      </c>
      <c r="AC40" s="100">
        <f t="shared" si="18"/>
        <v>0</v>
      </c>
      <c r="AD40" s="100">
        <v>0</v>
      </c>
      <c r="AF40" s="89">
        <v>0.798550593361667</v>
      </c>
      <c r="AG40" s="89">
        <v>0.14720247334015199</v>
      </c>
      <c r="AH40" s="89">
        <v>0</v>
      </c>
      <c r="AI40" s="89">
        <v>5.4246933298179097E-2</v>
      </c>
      <c r="AJ40" s="90">
        <f t="shared" si="12"/>
        <v>0.99999999999999811</v>
      </c>
      <c r="AK40" s="91"/>
      <c r="AM40" s="107" t="s">
        <v>249</v>
      </c>
      <c r="AN40" s="92">
        <v>1.2</v>
      </c>
      <c r="AO40" s="92">
        <v>0</v>
      </c>
      <c r="AP40" s="108">
        <v>0</v>
      </c>
      <c r="AQ40" s="102">
        <v>0</v>
      </c>
      <c r="AR40" s="92">
        <v>0.6</v>
      </c>
      <c r="AS40" s="92">
        <v>0</v>
      </c>
      <c r="AT40" s="105">
        <v>0</v>
      </c>
    </row>
    <row r="41" spans="1:46" ht="13.15" x14ac:dyDescent="0.4">
      <c r="AE41" s="73" t="s">
        <v>250</v>
      </c>
      <c r="AF41" s="90">
        <f>AVERAGE(AF4:AF40)</f>
        <v>0.2113933956751787</v>
      </c>
      <c r="AG41" s="90">
        <f>AVERAGE(AG4:AG40)</f>
        <v>0.23058589808355051</v>
      </c>
      <c r="AH41" s="90">
        <f>AVERAGE(AH4:AH40)</f>
        <v>0.16612929144062971</v>
      </c>
      <c r="AI41" s="90">
        <f>AVERAGE(AI4:AI40)</f>
        <v>0.39189141480063955</v>
      </c>
    </row>
    <row r="44" spans="1:46" x14ac:dyDescent="0.35">
      <c r="C44" s="69">
        <f>IF(AH4=0,0,L4/(AH4+AF4))</f>
        <v>3.4839883156742073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ELAS</vt:lpstr>
      <vt:lpstr>produits-secteurs V2-V3</vt:lpstr>
      <vt:lpstr>Panel of elasticites</vt:lpstr>
      <vt:lpstr>ELAS_L1_KLEM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2023-01-26T07:28:57Z</dcterms:modified>
</cp:coreProperties>
</file>