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ynesfgd\GitHub\ThreeME_V3\data\input\Luxembourg\"/>
    </mc:Choice>
  </mc:AlternateContent>
  <xr:revisionPtr revIDLastSave="0" documentId="13_ncr:1_{B35D3ACD-B03D-4FFD-A0AB-C0BAF3A7C884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hypothesis Potential GDP growth" sheetId="23" r:id="rId1"/>
    <sheet name="Hypothesis Energy efficiency" sheetId="22" r:id="rId2"/>
    <sheet name="Hypothesis IEA fossil prices" sheetId="21" r:id="rId3"/>
    <sheet name="baseline" sheetId="19" r:id="rId4"/>
    <sheet name="hypothesis carbon tax" sheetId="26" r:id="rId5"/>
    <sheet name="carbontax300_lux" sheetId="25" r:id="rId6"/>
    <sheet name="carbontax155_lux" sheetId="24" r:id="rId7"/>
    <sheet name="carbontax_lux" sheetId="15" r:id="rId8"/>
    <sheet name="enerprice_lux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9" l="1"/>
  <c r="AK7" i="19" s="1"/>
  <c r="AL7" i="19" s="1"/>
  <c r="AM7" i="19" s="1"/>
  <c r="AN7" i="19" s="1"/>
  <c r="AO7" i="19" s="1"/>
  <c r="AP7" i="19" s="1"/>
  <c r="AQ7" i="19" s="1"/>
  <c r="AR7" i="19" s="1"/>
  <c r="AJ8" i="19"/>
  <c r="AK8" i="19"/>
  <c r="AL8" i="19"/>
  <c r="AM8" i="19"/>
  <c r="AN8" i="19"/>
  <c r="AO8" i="19"/>
  <c r="AP8" i="19" s="1"/>
  <c r="AQ8" i="19" s="1"/>
  <c r="AR8" i="19" s="1"/>
  <c r="AJ9" i="19"/>
  <c r="AK9" i="19"/>
  <c r="AL9" i="19"/>
  <c r="AM9" i="19"/>
  <c r="AN9" i="19"/>
  <c r="AO9" i="19" s="1"/>
  <c r="AP9" i="19" s="1"/>
  <c r="AQ9" i="19" s="1"/>
  <c r="AR9" i="19" s="1"/>
  <c r="AJ10" i="19"/>
  <c r="AK10" i="19"/>
  <c r="AL10" i="19"/>
  <c r="AM10" i="19"/>
  <c r="AN10" i="19" s="1"/>
  <c r="AO10" i="19" s="1"/>
  <c r="AP10" i="19" s="1"/>
  <c r="AQ10" i="19" s="1"/>
  <c r="AR10" i="19" s="1"/>
  <c r="AJ11" i="19"/>
  <c r="AK11" i="19"/>
  <c r="AL11" i="19"/>
  <c r="AM11" i="19" s="1"/>
  <c r="AN11" i="19" s="1"/>
  <c r="AO11" i="19" s="1"/>
  <c r="AP11" i="19" s="1"/>
  <c r="AQ11" i="19" s="1"/>
  <c r="AR11" i="19" s="1"/>
  <c r="AJ12" i="19"/>
  <c r="AK12" i="19"/>
  <c r="AL12" i="19" s="1"/>
  <c r="AM12" i="19" s="1"/>
  <c r="AN12" i="19" s="1"/>
  <c r="AO12" i="19" s="1"/>
  <c r="AP12" i="19" s="1"/>
  <c r="AQ12" i="19" s="1"/>
  <c r="AR12" i="19" s="1"/>
  <c r="AJ13" i="19"/>
  <c r="AK13" i="19" s="1"/>
  <c r="AL13" i="19" s="1"/>
  <c r="AM13" i="19" s="1"/>
  <c r="AN13" i="19" s="1"/>
  <c r="AO13" i="19" s="1"/>
  <c r="AP13" i="19" s="1"/>
  <c r="AQ13" i="19" s="1"/>
  <c r="AR13" i="19" s="1"/>
  <c r="AJ14" i="19"/>
  <c r="AK14" i="19" s="1"/>
  <c r="AL14" i="19" s="1"/>
  <c r="AM14" i="19" s="1"/>
  <c r="AN14" i="19" s="1"/>
  <c r="AO14" i="19" s="1"/>
  <c r="AP14" i="19" s="1"/>
  <c r="AQ14" i="19" s="1"/>
  <c r="AR14" i="19" s="1"/>
  <c r="AJ15" i="19"/>
  <c r="AK15" i="19"/>
  <c r="AL15" i="19"/>
  <c r="AM15" i="19"/>
  <c r="AN15" i="19"/>
  <c r="AO15" i="19"/>
  <c r="AP15" i="19"/>
  <c r="AQ15" i="19" s="1"/>
  <c r="AR15" i="19" s="1"/>
  <c r="AJ16" i="19"/>
  <c r="AK16" i="19"/>
  <c r="AL16" i="19"/>
  <c r="AM16" i="19"/>
  <c r="AN16" i="19"/>
  <c r="AO16" i="19"/>
  <c r="AP16" i="19" s="1"/>
  <c r="AQ16" i="19" s="1"/>
  <c r="AR16" i="19" s="1"/>
  <c r="AJ17" i="19"/>
  <c r="AK17" i="19"/>
  <c r="AL17" i="19"/>
  <c r="AM17" i="19"/>
  <c r="AN17" i="19"/>
  <c r="AO17" i="19" s="1"/>
  <c r="AP17" i="19" s="1"/>
  <c r="AQ17" i="19" s="1"/>
  <c r="AR17" i="19" s="1"/>
  <c r="AJ18" i="19"/>
  <c r="AK18" i="19"/>
  <c r="AL18" i="19"/>
  <c r="AM18" i="19"/>
  <c r="AN18" i="19" s="1"/>
  <c r="AO18" i="19" s="1"/>
  <c r="AP18" i="19" s="1"/>
  <c r="AQ18" i="19" s="1"/>
  <c r="AR18" i="19" s="1"/>
  <c r="AJ19" i="19"/>
  <c r="AK19" i="19"/>
  <c r="AL19" i="19"/>
  <c r="AM19" i="19" s="1"/>
  <c r="AN19" i="19" s="1"/>
  <c r="AO19" i="19" s="1"/>
  <c r="AP19" i="19" s="1"/>
  <c r="AQ19" i="19" s="1"/>
  <c r="AR19" i="19" s="1"/>
  <c r="AJ20" i="19"/>
  <c r="AK20" i="19"/>
  <c r="AL20" i="19" s="1"/>
  <c r="AM20" i="19" s="1"/>
  <c r="AN20" i="19" s="1"/>
  <c r="AO20" i="19" s="1"/>
  <c r="AP20" i="19" s="1"/>
  <c r="AQ20" i="19" s="1"/>
  <c r="AR20" i="19" s="1"/>
  <c r="AJ21" i="19"/>
  <c r="AK21" i="19" s="1"/>
  <c r="AL21" i="19" s="1"/>
  <c r="AM21" i="19" s="1"/>
  <c r="AN21" i="19" s="1"/>
  <c r="AO21" i="19" s="1"/>
  <c r="AP21" i="19" s="1"/>
  <c r="AQ21" i="19" s="1"/>
  <c r="AR21" i="19" s="1"/>
  <c r="AJ22" i="19"/>
  <c r="AK22" i="19" s="1"/>
  <c r="AL22" i="19" s="1"/>
  <c r="AM22" i="19" s="1"/>
  <c r="AN22" i="19" s="1"/>
  <c r="AO22" i="19" s="1"/>
  <c r="AP22" i="19" s="1"/>
  <c r="AQ22" i="19" s="1"/>
  <c r="AR22" i="19" s="1"/>
  <c r="AJ23" i="19"/>
  <c r="AK23" i="19"/>
  <c r="AL23" i="19"/>
  <c r="AM23" i="19"/>
  <c r="AN23" i="19"/>
  <c r="AO23" i="19"/>
  <c r="AP23" i="19"/>
  <c r="AQ23" i="19" s="1"/>
  <c r="AR23" i="19" s="1"/>
  <c r="AJ24" i="19"/>
  <c r="AK24" i="19"/>
  <c r="AL24" i="19"/>
  <c r="AM24" i="19"/>
  <c r="AN24" i="19"/>
  <c r="AO24" i="19"/>
  <c r="AP24" i="19" s="1"/>
  <c r="AQ24" i="19" s="1"/>
  <c r="AR24" i="19" s="1"/>
  <c r="AJ25" i="19"/>
  <c r="AK25" i="19"/>
  <c r="AL25" i="19"/>
  <c r="AM25" i="19"/>
  <c r="AN25" i="19"/>
  <c r="AO25" i="19" s="1"/>
  <c r="AP25" i="19" s="1"/>
  <c r="AQ25" i="19" s="1"/>
  <c r="AR25" i="19" s="1"/>
  <c r="AJ26" i="19"/>
  <c r="AK26" i="19"/>
  <c r="AL26" i="19"/>
  <c r="AM26" i="19"/>
  <c r="AN26" i="19" s="1"/>
  <c r="AO26" i="19" s="1"/>
  <c r="AP26" i="19" s="1"/>
  <c r="AQ26" i="19" s="1"/>
  <c r="AR26" i="19" s="1"/>
  <c r="AJ27" i="19"/>
  <c r="AK27" i="19"/>
  <c r="AL27" i="19"/>
  <c r="AM27" i="19" s="1"/>
  <c r="AN27" i="19" s="1"/>
  <c r="AO27" i="19" s="1"/>
  <c r="AP27" i="19" s="1"/>
  <c r="AQ27" i="19" s="1"/>
  <c r="AR27" i="19" s="1"/>
  <c r="AJ28" i="19"/>
  <c r="AK28" i="19"/>
  <c r="AL28" i="19" s="1"/>
  <c r="AM28" i="19" s="1"/>
  <c r="AN28" i="19" s="1"/>
  <c r="AO28" i="19" s="1"/>
  <c r="AP28" i="19" s="1"/>
  <c r="AQ28" i="19" s="1"/>
  <c r="AR28" i="19" s="1"/>
  <c r="AJ29" i="19"/>
  <c r="AK29" i="19" s="1"/>
  <c r="AL29" i="19" s="1"/>
  <c r="AM29" i="19" s="1"/>
  <c r="AN29" i="19" s="1"/>
  <c r="AO29" i="19" s="1"/>
  <c r="AP29" i="19" s="1"/>
  <c r="AQ29" i="19" s="1"/>
  <c r="AR29" i="19" s="1"/>
  <c r="AJ30" i="19"/>
  <c r="AK30" i="19" s="1"/>
  <c r="AL30" i="19" s="1"/>
  <c r="AM30" i="19" s="1"/>
  <c r="AN30" i="19" s="1"/>
  <c r="AO30" i="19" s="1"/>
  <c r="AP30" i="19" s="1"/>
  <c r="AQ30" i="19" s="1"/>
  <c r="AR30" i="19" s="1"/>
  <c r="AJ31" i="19"/>
  <c r="AK31" i="19"/>
  <c r="AL31" i="19"/>
  <c r="AM31" i="19"/>
  <c r="AN31" i="19"/>
  <c r="AO31" i="19"/>
  <c r="AP31" i="19"/>
  <c r="AQ31" i="19" s="1"/>
  <c r="AR31" i="19" s="1"/>
  <c r="AJ32" i="19"/>
  <c r="AK32" i="19"/>
  <c r="AL32" i="19"/>
  <c r="AM32" i="19"/>
  <c r="AN32" i="19"/>
  <c r="AO32" i="19"/>
  <c r="AP32" i="19" s="1"/>
  <c r="AQ32" i="19" s="1"/>
  <c r="AR32" i="19" s="1"/>
  <c r="AJ33" i="19"/>
  <c r="AK33" i="19"/>
  <c r="AL33" i="19"/>
  <c r="AM33" i="19"/>
  <c r="AN33" i="19"/>
  <c r="AO33" i="19" s="1"/>
  <c r="AP33" i="19" s="1"/>
  <c r="AQ33" i="19" s="1"/>
  <c r="AR33" i="19" s="1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7" i="19"/>
  <c r="AJ2" i="19"/>
  <c r="AK2" i="19" s="1"/>
  <c r="AL2" i="19" s="1"/>
  <c r="AM2" i="19" s="1"/>
  <c r="AN2" i="19" s="1"/>
  <c r="AO2" i="19" s="1"/>
  <c r="AP2" i="19" s="1"/>
  <c r="AQ2" i="19" s="1"/>
  <c r="AR2" i="19" s="1"/>
  <c r="AJ3" i="19"/>
  <c r="AK3" i="19"/>
  <c r="AL3" i="19" s="1"/>
  <c r="AM3" i="19" s="1"/>
  <c r="AN3" i="19" s="1"/>
  <c r="AO3" i="19" s="1"/>
  <c r="AP3" i="19" s="1"/>
  <c r="AQ3" i="19" s="1"/>
  <c r="AR3" i="19" s="1"/>
  <c r="AR6" i="19"/>
  <c r="AR5" i="19"/>
  <c r="AR4" i="19"/>
  <c r="K6" i="21"/>
  <c r="K7" i="21"/>
  <c r="K4" i="21"/>
  <c r="K5" i="21"/>
  <c r="E7" i="21"/>
  <c r="E6" i="21"/>
  <c r="E5" i="21"/>
  <c r="AI3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D6" i="26"/>
  <c r="AH2" i="15" s="1"/>
  <c r="C6" i="26"/>
  <c r="A3" i="24"/>
  <c r="A3" i="25"/>
  <c r="A1" i="25"/>
  <c r="AH33" i="19"/>
  <c r="D33" i="19"/>
  <c r="A33" i="19"/>
  <c r="B41" i="22"/>
  <c r="I5" i="21"/>
  <c r="J5" i="21"/>
  <c r="I6" i="21"/>
  <c r="J6" i="21"/>
  <c r="I7" i="21"/>
  <c r="J7" i="21"/>
  <c r="H6" i="21"/>
  <c r="H7" i="21"/>
  <c r="H5" i="21"/>
  <c r="AH31" i="19"/>
  <c r="A31" i="19"/>
  <c r="A32" i="19"/>
  <c r="AH2" i="25"/>
  <c r="N2" i="25"/>
  <c r="C2" i="25"/>
  <c r="D2" i="25" s="1"/>
  <c r="E2" i="25" s="1"/>
  <c r="A2" i="25"/>
  <c r="AH2" i="24"/>
  <c r="N2" i="24"/>
  <c r="C2" i="24"/>
  <c r="D2" i="24"/>
  <c r="E2" i="24" s="1"/>
  <c r="A2" i="24"/>
  <c r="A1" i="24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E13" i="19"/>
  <c r="E14" i="19"/>
  <c r="E15" i="19"/>
  <c r="E16" i="19"/>
  <c r="E17" i="19"/>
  <c r="D30" i="19"/>
  <c r="I30" i="19" s="1"/>
  <c r="D28" i="19"/>
  <c r="AC28" i="19" s="1"/>
  <c r="D27" i="19"/>
  <c r="AH27" i="19"/>
  <c r="D26" i="19"/>
  <c r="AH26" i="19" s="1"/>
  <c r="D25" i="19"/>
  <c r="Q25" i="19" s="1"/>
  <c r="D18" i="19"/>
  <c r="H18" i="19" s="1"/>
  <c r="D8" i="19"/>
  <c r="R8" i="19" s="1"/>
  <c r="D9" i="19"/>
  <c r="K9" i="19" s="1"/>
  <c r="D10" i="19"/>
  <c r="X10" i="19" s="1"/>
  <c r="D11" i="19"/>
  <c r="AA11" i="19" s="1"/>
  <c r="D19" i="19"/>
  <c r="K19" i="19" s="1"/>
  <c r="D20" i="19"/>
  <c r="AH20" i="19" s="1"/>
  <c r="D21" i="19"/>
  <c r="J21" i="19" s="1"/>
  <c r="I21" i="19"/>
  <c r="D22" i="19"/>
  <c r="X22" i="19" s="1"/>
  <c r="D23" i="19"/>
  <c r="AA23" i="19"/>
  <c r="D24" i="19"/>
  <c r="AA24" i="19" s="1"/>
  <c r="D29" i="19"/>
  <c r="H29" i="19" s="1"/>
  <c r="D7" i="19"/>
  <c r="P7" i="19" s="1"/>
  <c r="D5" i="22"/>
  <c r="D6" i="22"/>
  <c r="D7" i="22"/>
  <c r="D8" i="22"/>
  <c r="D4" i="22"/>
  <c r="A4" i="19"/>
  <c r="N4" i="19"/>
  <c r="AH4" i="19"/>
  <c r="A5" i="19"/>
  <c r="N5" i="19"/>
  <c r="AH5" i="19"/>
  <c r="A6" i="19"/>
  <c r="N6" i="19"/>
  <c r="AH6" i="19"/>
  <c r="D3" i="19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07" i="19"/>
  <c r="A106" i="19"/>
  <c r="A105" i="19"/>
  <c r="A104" i="19"/>
  <c r="A3" i="19"/>
  <c r="A2" i="19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F3" i="17"/>
  <c r="F4" i="17"/>
  <c r="F2" i="17"/>
  <c r="A4" i="17"/>
  <c r="A3" i="17"/>
  <c r="A2" i="17"/>
  <c r="N2" i="15"/>
  <c r="C2" i="15"/>
  <c r="D2" i="15" s="1"/>
  <c r="E2" i="15" s="1"/>
  <c r="A2" i="15"/>
  <c r="A1" i="15"/>
  <c r="A1" i="17"/>
  <c r="E9" i="19"/>
  <c r="R9" i="19"/>
  <c r="AH9" i="19"/>
  <c r="AC18" i="19"/>
  <c r="P19" i="19"/>
  <c r="O23" i="19"/>
  <c r="AE23" i="19"/>
  <c r="S26" i="19"/>
  <c r="I28" i="19"/>
  <c r="Q28" i="19"/>
  <c r="Y28" i="19"/>
  <c r="AG28" i="19"/>
  <c r="S9" i="19"/>
  <c r="V18" i="19"/>
  <c r="I19" i="19"/>
  <c r="AG19" i="19"/>
  <c r="P23" i="19"/>
  <c r="AF23" i="19"/>
  <c r="G27" i="19"/>
  <c r="AE27" i="19"/>
  <c r="J28" i="19"/>
  <c r="R28" i="19"/>
  <c r="Z28" i="19"/>
  <c r="AH28" i="19"/>
  <c r="M29" i="19"/>
  <c r="H30" i="19"/>
  <c r="E22" i="19"/>
  <c r="N7" i="19"/>
  <c r="L9" i="19"/>
  <c r="AB9" i="19"/>
  <c r="Z19" i="19"/>
  <c r="U20" i="19"/>
  <c r="F22" i="19"/>
  <c r="I23" i="19"/>
  <c r="Y23" i="19"/>
  <c r="X27" i="19"/>
  <c r="K28" i="19"/>
  <c r="S28" i="19"/>
  <c r="AA28" i="19"/>
  <c r="F29" i="19"/>
  <c r="AD29" i="19"/>
  <c r="N20" i="19"/>
  <c r="AD20" i="19"/>
  <c r="O20" i="19"/>
  <c r="AE20" i="19"/>
  <c r="E20" i="19"/>
  <c r="I7" i="19"/>
  <c r="Y7" i="19"/>
  <c r="T8" i="19"/>
  <c r="G9" i="19"/>
  <c r="W9" i="19"/>
  <c r="AE9" i="19"/>
  <c r="AH18" i="19"/>
  <c r="AC19" i="19"/>
  <c r="X20" i="19"/>
  <c r="I22" i="19"/>
  <c r="AB23" i="19"/>
  <c r="AA27" i="19"/>
  <c r="F28" i="19"/>
  <c r="N28" i="19"/>
  <c r="V28" i="19"/>
  <c r="AD28" i="19"/>
  <c r="I29" i="19"/>
  <c r="AG29" i="19"/>
  <c r="R7" i="19"/>
  <c r="Z7" i="19"/>
  <c r="H9" i="19"/>
  <c r="AF9" i="19"/>
  <c r="K18" i="19"/>
  <c r="N19" i="19"/>
  <c r="I20" i="19"/>
  <c r="AG20" i="19"/>
  <c r="Z22" i="19"/>
  <c r="AC23" i="19"/>
  <c r="Q26" i="19"/>
  <c r="T27" i="19"/>
  <c r="G28" i="19"/>
  <c r="O28" i="19"/>
  <c r="W28" i="19"/>
  <c r="AE28" i="19"/>
  <c r="J29" i="19"/>
  <c r="Z29" i="19"/>
  <c r="E18" i="19"/>
  <c r="I9" i="19"/>
  <c r="Y9" i="19"/>
  <c r="J20" i="19"/>
  <c r="Z20" i="19"/>
  <c r="V23" i="19"/>
  <c r="U27" i="19"/>
  <c r="H28" i="19"/>
  <c r="P28" i="19"/>
  <c r="X28" i="19"/>
  <c r="S29" i="19"/>
  <c r="R20" i="19"/>
  <c r="R29" i="19"/>
  <c r="L27" i="19"/>
  <c r="W20" i="19"/>
  <c r="V20" i="19"/>
  <c r="Q23" i="19"/>
  <c r="M20" i="19"/>
  <c r="X23" i="19"/>
  <c r="L20" i="19"/>
  <c r="W23" i="19"/>
  <c r="K20" i="19"/>
  <c r="M27" i="19"/>
  <c r="N23" i="19"/>
  <c r="V8" i="19"/>
  <c r="U23" i="19"/>
  <c r="Y20" i="19"/>
  <c r="M8" i="19"/>
  <c r="Y29" i="19"/>
  <c r="S27" i="19"/>
  <c r="G20" i="19"/>
  <c r="F20" i="19"/>
  <c r="H23" i="19"/>
  <c r="E23" i="19"/>
  <c r="G23" i="19"/>
  <c r="F23" i="19"/>
  <c r="M23" i="19"/>
  <c r="Q20" i="19"/>
  <c r="Q29" i="19"/>
  <c r="K27" i="19"/>
  <c r="AF20" i="19"/>
  <c r="AF27" i="19"/>
  <c r="E29" i="19"/>
  <c r="AD27" i="19"/>
  <c r="K23" i="19"/>
  <c r="AB29" i="19"/>
  <c r="V27" i="19"/>
  <c r="K29" i="19"/>
  <c r="T23" i="19"/>
  <c r="P20" i="19"/>
  <c r="V29" i="19"/>
  <c r="P27" i="19"/>
  <c r="Q8" i="19"/>
  <c r="AC29" i="19"/>
  <c r="W27" i="19"/>
  <c r="T29" i="19"/>
  <c r="N27" i="19"/>
  <c r="G8" i="19"/>
  <c r="AH29" i="19"/>
  <c r="AB27" i="19"/>
  <c r="L23" i="19"/>
  <c r="H20" i="19"/>
  <c r="N29" i="19"/>
  <c r="H27" i="19"/>
  <c r="AG23" i="19"/>
  <c r="AC20" i="19"/>
  <c r="U29" i="19"/>
  <c r="O27" i="19"/>
  <c r="AB20" i="19"/>
  <c r="X8" i="19"/>
  <c r="L29" i="19"/>
  <c r="F27" i="19"/>
  <c r="AA20" i="19"/>
  <c r="S8" i="19"/>
  <c r="L19" i="19"/>
  <c r="F8" i="19"/>
  <c r="V19" i="19"/>
  <c r="U8" i="19"/>
  <c r="AB8" i="19"/>
  <c r="AH19" i="19"/>
  <c r="Y8" i="19"/>
  <c r="Q19" i="19"/>
  <c r="H8" i="19"/>
  <c r="AA19" i="19"/>
  <c r="F19" i="19"/>
  <c r="U19" i="19"/>
  <c r="L8" i="19"/>
  <c r="R19" i="19"/>
  <c r="I8" i="19"/>
  <c r="Z8" i="19"/>
  <c r="I27" i="19"/>
  <c r="W19" i="19"/>
  <c r="M19" i="19"/>
  <c r="J19" i="19"/>
  <c r="AE8" i="19"/>
  <c r="AH8" i="19"/>
  <c r="J27" i="19"/>
  <c r="O19" i="19"/>
  <c r="E8" i="19"/>
  <c r="AF19" i="19"/>
  <c r="W8" i="19"/>
  <c r="AG9" i="19"/>
  <c r="R27" i="19"/>
  <c r="G19" i="19"/>
  <c r="AF8" i="19"/>
  <c r="X19" i="19"/>
  <c r="O8" i="19"/>
  <c r="N8" i="19"/>
  <c r="AD19" i="19"/>
  <c r="AC8" i="19"/>
  <c r="E19" i="19"/>
  <c r="AG8" i="19"/>
  <c r="Y19" i="19"/>
  <c r="P8" i="19"/>
  <c r="H19" i="19"/>
  <c r="AE7" i="19"/>
  <c r="S19" i="19"/>
  <c r="AH23" i="19"/>
  <c r="M25" i="19"/>
  <c r="V10" i="19"/>
  <c r="AE30" i="19"/>
  <c r="AA29" i="19"/>
  <c r="AA22" i="19"/>
  <c r="AF28" i="19"/>
  <c r="AB11" i="19"/>
  <c r="I18" i="19"/>
  <c r="L28" i="19"/>
  <c r="O29" i="19"/>
  <c r="R30" i="19"/>
  <c r="O25" i="19"/>
  <c r="U30" i="19"/>
  <c r="F25" i="19"/>
  <c r="W21" i="19"/>
  <c r="O10" i="19"/>
  <c r="X30" i="19"/>
  <c r="M28" i="19"/>
  <c r="P29" i="19"/>
  <c r="L21" i="19"/>
  <c r="Q30" i="19"/>
  <c r="AF25" i="19"/>
  <c r="AF21" i="19"/>
  <c r="X7" i="19"/>
  <c r="AA8" i="19"/>
  <c r="AD9" i="19"/>
  <c r="T19" i="19"/>
  <c r="J23" i="19"/>
  <c r="Q27" i="19"/>
  <c r="T28" i="19"/>
  <c r="W29" i="19"/>
  <c r="U28" i="19"/>
  <c r="X29" i="19"/>
  <c r="AA30" i="19"/>
  <c r="E28" i="19"/>
  <c r="AB19" i="19"/>
  <c r="R23" i="19"/>
  <c r="Y27" i="19"/>
  <c r="AB28" i="19"/>
  <c r="AE29" i="19"/>
  <c r="E27" i="19"/>
  <c r="J8" i="19"/>
  <c r="M9" i="19"/>
  <c r="AF18" i="19"/>
  <c r="S23" i="19"/>
  <c r="Z27" i="19"/>
  <c r="AF29" i="19"/>
  <c r="T30" i="19"/>
  <c r="AA25" i="19"/>
  <c r="M30" i="19"/>
  <c r="L30" i="19"/>
  <c r="Q21" i="19"/>
  <c r="AD23" i="19"/>
  <c r="AE19" i="19"/>
  <c r="AD8" i="19"/>
  <c r="AC27" i="19"/>
  <c r="K8" i="19"/>
  <c r="N9" i="19"/>
  <c r="Z23" i="19"/>
  <c r="AG27" i="19"/>
  <c r="G29" i="19"/>
  <c r="R10" i="19"/>
  <c r="K21" i="19"/>
  <c r="U10" i="19"/>
  <c r="E30" i="19"/>
  <c r="V25" i="19"/>
  <c r="AA21" i="19"/>
  <c r="I10" i="19"/>
  <c r="AE25" i="19"/>
  <c r="P30" i="19"/>
  <c r="Z24" i="19"/>
  <c r="W30" i="19"/>
  <c r="M10" i="19"/>
  <c r="AG30" i="19"/>
  <c r="H21" i="19"/>
  <c r="O21" i="19"/>
  <c r="V24" i="19"/>
  <c r="AC10" i="19"/>
  <c r="Z30" i="19"/>
  <c r="AB10" i="19"/>
  <c r="G10" i="19"/>
  <c r="S30" i="19"/>
  <c r="N10" i="19"/>
  <c r="V30" i="19"/>
  <c r="AC30" i="19"/>
  <c r="AB21" i="19"/>
  <c r="N30" i="19"/>
  <c r="Z25" i="19"/>
  <c r="AB30" i="19"/>
  <c r="K30" i="19"/>
  <c r="E21" i="19"/>
  <c r="AH30" i="19"/>
  <c r="O30" i="19"/>
  <c r="AF30" i="19"/>
  <c r="U21" i="19"/>
  <c r="U9" i="19"/>
  <c r="AB25" i="19"/>
  <c r="P10" i="19"/>
  <c r="AH10" i="19"/>
  <c r="Y30" i="19"/>
  <c r="AH21" i="19"/>
  <c r="N25" i="19"/>
  <c r="F21" i="19"/>
  <c r="Y25" i="19"/>
  <c r="G30" i="19"/>
  <c r="X25" i="19"/>
  <c r="U25" i="19"/>
  <c r="J30" i="19"/>
  <c r="I25" i="19"/>
  <c r="AD30" i="19"/>
  <c r="AG25" i="19"/>
  <c r="F30" i="19"/>
  <c r="L10" i="19"/>
  <c r="X18" i="19" l="1"/>
  <c r="P18" i="19"/>
  <c r="AA18" i="19"/>
  <c r="S20" i="19"/>
  <c r="S18" i="19"/>
  <c r="AD18" i="19"/>
  <c r="AG18" i="19"/>
  <c r="Y18" i="19"/>
  <c r="Z18" i="19"/>
  <c r="N18" i="19"/>
  <c r="U18" i="19"/>
  <c r="R18" i="19"/>
  <c r="AE18" i="19"/>
  <c r="F18" i="19"/>
  <c r="M18" i="19"/>
  <c r="AB18" i="19"/>
  <c r="J18" i="19"/>
  <c r="W18" i="19"/>
  <c r="Q18" i="19"/>
  <c r="T18" i="19"/>
  <c r="O18" i="19"/>
  <c r="T20" i="19"/>
  <c r="AC7" i="19"/>
  <c r="L18" i="19"/>
  <c r="G18" i="19"/>
  <c r="U7" i="19"/>
  <c r="AB22" i="19"/>
  <c r="T7" i="19"/>
  <c r="H11" i="19"/>
  <c r="W11" i="19"/>
  <c r="Z10" i="19"/>
  <c r="R24" i="19"/>
  <c r="E11" i="19"/>
  <c r="AG11" i="19"/>
  <c r="AE24" i="19"/>
  <c r="G24" i="19"/>
  <c r="P11" i="19"/>
  <c r="U24" i="19"/>
  <c r="I24" i="19"/>
  <c r="Y11" i="19"/>
  <c r="J11" i="19"/>
  <c r="I11" i="19"/>
  <c r="AD11" i="19"/>
  <c r="P24" i="19"/>
  <c r="AC24" i="19"/>
  <c r="X24" i="19"/>
  <c r="T24" i="19"/>
  <c r="AD24" i="19"/>
  <c r="L11" i="19"/>
  <c r="R11" i="19"/>
  <c r="I26" i="19"/>
  <c r="R22" i="19"/>
  <c r="AD26" i="19"/>
  <c r="AB26" i="19"/>
  <c r="AC22" i="19"/>
  <c r="K26" i="19"/>
  <c r="T22" i="19"/>
  <c r="O24" i="19"/>
  <c r="S24" i="19"/>
  <c r="F10" i="19"/>
  <c r="AE21" i="19"/>
  <c r="Q24" i="19"/>
  <c r="M24" i="19"/>
  <c r="P21" i="19"/>
  <c r="R25" i="19"/>
  <c r="Y24" i="19"/>
  <c r="AE10" i="19"/>
  <c r="AF24" i="19"/>
  <c r="H7" i="19"/>
  <c r="R21" i="19"/>
  <c r="G7" i="19"/>
  <c r="G22" i="19"/>
  <c r="AB24" i="19"/>
  <c r="AF22" i="19"/>
  <c r="K11" i="19"/>
  <c r="F9" i="19"/>
  <c r="X11" i="19"/>
  <c r="AH11" i="19"/>
  <c r="O11" i="19"/>
  <c r="V11" i="19"/>
  <c r="S22" i="19"/>
  <c r="Q9" i="19"/>
  <c r="J22" i="19"/>
  <c r="F11" i="19"/>
  <c r="J7" i="19"/>
  <c r="O9" i="19"/>
  <c r="E26" i="19"/>
  <c r="V26" i="19"/>
  <c r="T9" i="19"/>
  <c r="T26" i="19"/>
  <c r="U22" i="19"/>
  <c r="M7" i="19"/>
  <c r="L22" i="19"/>
  <c r="Z9" i="19"/>
  <c r="E7" i="19"/>
  <c r="T21" i="19"/>
  <c r="AC9" i="19"/>
  <c r="O22" i="19"/>
  <c r="H22" i="19"/>
  <c r="Z26" i="19"/>
  <c r="K22" i="19"/>
  <c r="AE26" i="19"/>
  <c r="N26" i="19"/>
  <c r="L26" i="19"/>
  <c r="M22" i="19"/>
  <c r="AF10" i="19"/>
  <c r="AD10" i="19"/>
  <c r="W10" i="19"/>
  <c r="Z21" i="19"/>
  <c r="P25" i="19"/>
  <c r="K10" i="19"/>
  <c r="J25" i="19"/>
  <c r="G21" i="19"/>
  <c r="L25" i="19"/>
  <c r="S25" i="19"/>
  <c r="W24" i="19"/>
  <c r="AD25" i="19"/>
  <c r="Y21" i="19"/>
  <c r="AH25" i="19"/>
  <c r="F24" i="19"/>
  <c r="AG21" i="19"/>
  <c r="Y10" i="19"/>
  <c r="N24" i="19"/>
  <c r="V9" i="19"/>
  <c r="G11" i="19"/>
  <c r="R26" i="19"/>
  <c r="S7" i="19"/>
  <c r="X9" i="19"/>
  <c r="E25" i="19"/>
  <c r="AF26" i="19"/>
  <c r="W26" i="19"/>
  <c r="F26" i="19"/>
  <c r="AD7" i="19"/>
  <c r="Q11" i="19"/>
  <c r="J9" i="19"/>
  <c r="AE22" i="19"/>
  <c r="N21" i="19"/>
  <c r="W25" i="19"/>
  <c r="H24" i="19"/>
  <c r="S21" i="19"/>
  <c r="E10" i="19"/>
  <c r="G25" i="19"/>
  <c r="T25" i="19"/>
  <c r="V21" i="19"/>
  <c r="AC25" i="19"/>
  <c r="E24" i="19"/>
  <c r="Q10" i="19"/>
  <c r="M21" i="19"/>
  <c r="W22" i="19"/>
  <c r="P22" i="19"/>
  <c r="H25" i="19"/>
  <c r="AG10" i="19"/>
  <c r="H10" i="19"/>
  <c r="AD21" i="19"/>
  <c r="AF7" i="19"/>
  <c r="N11" i="19"/>
  <c r="J26" i="19"/>
  <c r="K7" i="19"/>
  <c r="P9" i="19"/>
  <c r="X26" i="19"/>
  <c r="AG22" i="19"/>
  <c r="AG7" i="19"/>
  <c r="O26" i="19"/>
  <c r="AC26" i="19"/>
  <c r="AD22" i="19"/>
  <c r="V7" i="19"/>
  <c r="AA9" i="19"/>
  <c r="AB7" i="19"/>
  <c r="AG26" i="19"/>
  <c r="P26" i="19"/>
  <c r="Y22" i="19"/>
  <c r="G26" i="19"/>
  <c r="U26" i="19"/>
  <c r="V22" i="19"/>
  <c r="X21" i="19"/>
  <c r="W7" i="19"/>
  <c r="AC21" i="19"/>
  <c r="S10" i="19"/>
  <c r="AA10" i="19"/>
  <c r="T10" i="19"/>
  <c r="L24" i="19"/>
  <c r="J24" i="19"/>
  <c r="T11" i="19"/>
  <c r="AA7" i="19"/>
  <c r="J10" i="19"/>
  <c r="S11" i="19"/>
  <c r="AH24" i="19"/>
  <c r="AE11" i="19"/>
  <c r="K24" i="19"/>
  <c r="M11" i="19"/>
  <c r="AF11" i="19"/>
  <c r="U11" i="19"/>
  <c r="Y26" i="19"/>
  <c r="AH22" i="19"/>
  <c r="AH7" i="19"/>
  <c r="H26" i="19"/>
  <c r="Q22" i="19"/>
  <c r="AC11" i="19"/>
  <c r="Q7" i="19"/>
  <c r="M26" i="19"/>
  <c r="N22" i="19"/>
  <c r="Z11" i="19"/>
  <c r="F7" i="19"/>
  <c r="AA26" i="19"/>
  <c r="L7" i="19"/>
  <c r="K25" i="19"/>
  <c r="O7" i="19"/>
  <c r="AG24" i="19"/>
</calcChain>
</file>

<file path=xl/sharedStrings.xml><?xml version="1.0" encoding="utf-8"?>
<sst xmlns="http://schemas.openxmlformats.org/spreadsheetml/2006/main" count="80" uniqueCount="66">
  <si>
    <t>RCO2TAX_VOL</t>
  </si>
  <si>
    <t>GBP to USD in 2020</t>
  </si>
  <si>
    <t>PWD_CCOI</t>
  </si>
  <si>
    <t>PWD_CFUT</t>
  </si>
  <si>
    <t>PWD_CGAS</t>
  </si>
  <si>
    <t>POP</t>
  </si>
  <si>
    <t>GDP_TREND</t>
  </si>
  <si>
    <t>GR_POP</t>
  </si>
  <si>
    <t>GR_GDP_TREND</t>
  </si>
  <si>
    <t>PWD_CCOA</t>
  </si>
  <si>
    <t>All data for Europe</t>
  </si>
  <si>
    <t xml:space="preserve">Source: </t>
  </si>
  <si>
    <t>https://www.iea.org/reports/world-energy-model/macro-drivers</t>
  </si>
  <si>
    <t>Oil</t>
  </si>
  <si>
    <t>Gas</t>
  </si>
  <si>
    <t>Coal</t>
  </si>
  <si>
    <t>GR_PROG_BASE_E_SAGR</t>
  </si>
  <si>
    <t>GR_PROG_BASE_E_SAIR</t>
  </si>
  <si>
    <t>GR_PROG_BASE_E_SCGO</t>
  </si>
  <si>
    <t>GR_PROG_BASE_E_SCHE</t>
  </si>
  <si>
    <t>GR_PROG_BASE_E_SCON</t>
  </si>
  <si>
    <t>GR_PROG_BASE_E_SEGA</t>
  </si>
  <si>
    <t>GR_PROG_BASE_E_SEHY</t>
  </si>
  <si>
    <t>GR_PROG_BASE_E_SEOI</t>
  </si>
  <si>
    <t>GR_PROG_BASE_E_SEOT</t>
  </si>
  <si>
    <t>GR_PROG_BASE_E_SESO</t>
  </si>
  <si>
    <t>GR_PROG_BASE_E_SEWI</t>
  </si>
  <si>
    <t>GR_PROG_BASE_E_SFIN</t>
  </si>
  <si>
    <t>GR_PROG_BASE_E_SFOO</t>
  </si>
  <si>
    <t>GR_PROG_BASE_E_SFOR</t>
  </si>
  <si>
    <t>GR_PROG_BASE_E_SGLA</t>
  </si>
  <si>
    <t>GR_PROG_BASE_E_SIGO</t>
  </si>
  <si>
    <t>GR_PROG_BASE_E_SMIN</t>
  </si>
  <si>
    <t>GR_PROG_BASE_E_SPLA</t>
  </si>
  <si>
    <t>GR_PROG_BASE_E_SPRI</t>
  </si>
  <si>
    <t>GR_PROG_BASE_E_SPUB</t>
  </si>
  <si>
    <t>GR_PROG_BASE_E_SRAI</t>
  </si>
  <si>
    <t>GR_PROG_BASE_E_SROA</t>
  </si>
  <si>
    <t>GR_PROG_BASE_E_SVEH</t>
  </si>
  <si>
    <t>GR_PROG_BASE_E_SWAT</t>
  </si>
  <si>
    <t xml:space="preserve">https://www.odyssee-mure.eu/publications/efficiency-trends-policies-profiles/luxembourg.html </t>
  </si>
  <si>
    <t>Total</t>
  </si>
  <si>
    <t>Transport</t>
  </si>
  <si>
    <t>Residential</t>
  </si>
  <si>
    <t>Services</t>
  </si>
  <si>
    <t>Industry</t>
  </si>
  <si>
    <t>Annual growth rate</t>
  </si>
  <si>
    <t>RINC_SOC_TAX</t>
  </si>
  <si>
    <t>RHO_Rn_Cons</t>
  </si>
  <si>
    <t xml:space="preserve"># 2015: 177 kWh par m2 </t>
  </si>
  <si>
    <t># 2040: 83  kWh par m2</t>
  </si>
  <si>
    <t xml:space="preserve">Tom Haas (2022), Projections macro démographiques et des émissions du secteur des bâtiments résidentiels, Colloque Mesurer et modéliser la transition écologique (29-30 juin 2022). </t>
  </si>
  <si>
    <t>P. 34: Efficience énergétique: rénovations et réglementations</t>
  </si>
  <si>
    <t>Average annual growth rate</t>
  </si>
  <si>
    <t>GR_PROG_HOUS_base</t>
  </si>
  <si>
    <t>PNEIGHBOR_cfut</t>
  </si>
  <si>
    <t>Sheet: carbontax_lux</t>
  </si>
  <si>
    <t>Sheet: carbontax_155_lux</t>
  </si>
  <si>
    <t>Sheet: carbontax_300_lux</t>
  </si>
  <si>
    <t>Scenarii Carbon tax trajectory:</t>
  </si>
  <si>
    <t>Carbon tax rate  (€/tCO2)</t>
  </si>
  <si>
    <t>Potential GDP growth Hypothesis</t>
  </si>
  <si>
    <t>2025-2050:  OECD (2.75%) instead of STATEC PROJECTIONS (3%)</t>
  </si>
  <si>
    <t>2019-2025: STATEC PROJECTIONS</t>
  </si>
  <si>
    <t>Series loaded if equal to 1</t>
  </si>
  <si>
    <t>GR_PROG_L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</si>
</sst>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ill="1"/>
    <xf numFmtId="0" fontId="5" fillId="0" borderId="0" xfId="0" applyFont="1" applyFill="1"/>
    <xf numFmtId="0" fontId="3" fillId="0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2" applyNumberFormat="1" applyFont="1"/>
    <xf numFmtId="2" fontId="0" fillId="0" borderId="0" xfId="0" applyNumberFormat="1"/>
    <xf numFmtId="10" fontId="1" fillId="0" borderId="0" xfId="2" applyNumberFormat="1" applyFon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10" fontId="3" fillId="3" borderId="1" xfId="2" applyNumberFormat="1" applyFont="1" applyFill="1" applyBorder="1"/>
    <xf numFmtId="0" fontId="0" fillId="0" borderId="0" xfId="0" applyNumberFormat="1"/>
    <xf numFmtId="0" fontId="0" fillId="0" borderId="0" xfId="0" applyFont="1" applyFill="1"/>
    <xf numFmtId="1" fontId="0" fillId="0" borderId="1" xfId="0" applyNumberFormat="1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0" fillId="0" borderId="0" xfId="0" applyNumberFormat="1"/>
    <xf numFmtId="0" fontId="3" fillId="0" borderId="3" xfId="0" applyFont="1" applyFill="1" applyBorder="1"/>
    <xf numFmtId="0" fontId="6" fillId="4" borderId="2" xfId="0" applyFont="1" applyFill="1" applyBorder="1"/>
    <xf numFmtId="164" fontId="7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61913</xdr:rowOff>
    </xdr:from>
    <xdr:to>
      <xdr:col>10</xdr:col>
      <xdr:colOff>0</xdr:colOff>
      <xdr:row>34</xdr:row>
      <xdr:rowOff>0</xdr:rowOff>
    </xdr:to>
    <xdr:pic>
      <xdr:nvPicPr>
        <xdr:cNvPr id="2124" name="Picture 1">
          <a:extLst>
            <a:ext uri="{FF2B5EF4-FFF2-40B4-BE49-F238E27FC236}">
              <a16:creationId xmlns:a16="http://schemas.microsoft.com/office/drawing/2014/main" id="{607EE3CC-4111-5ED2-57BB-B15EC685C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638"/>
          <a:ext cx="7496175" cy="410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923925</xdr:colOff>
      <xdr:row>15</xdr:row>
      <xdr:rowOff>23813</xdr:rowOff>
    </xdr:from>
    <xdr:to>
      <xdr:col>12</xdr:col>
      <xdr:colOff>0</xdr:colOff>
      <xdr:row>24</xdr:row>
      <xdr:rowOff>61913</xdr:rowOff>
    </xdr:to>
    <xdr:pic>
      <xdr:nvPicPr>
        <xdr:cNvPr id="2125" name="Picture 2">
          <a:extLst>
            <a:ext uri="{FF2B5EF4-FFF2-40B4-BE49-F238E27FC236}">
              <a16:creationId xmlns:a16="http://schemas.microsoft.com/office/drawing/2014/main" id="{027DD6AE-50A6-D42B-D1F6-A359F1B30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2738438"/>
          <a:ext cx="12668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66675</xdr:rowOff>
    </xdr:from>
    <xdr:to>
      <xdr:col>11</xdr:col>
      <xdr:colOff>328613</xdr:colOff>
      <xdr:row>70</xdr:row>
      <xdr:rowOff>90488</xdr:rowOff>
    </xdr:to>
    <xdr:pic>
      <xdr:nvPicPr>
        <xdr:cNvPr id="2126" name="Picture 1">
          <a:extLst>
            <a:ext uri="{FF2B5EF4-FFF2-40B4-BE49-F238E27FC236}">
              <a16:creationId xmlns:a16="http://schemas.microsoft.com/office/drawing/2014/main" id="{5C3EE8CB-A891-5205-2418-412572E5C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"/>
          <a:ext cx="8458200" cy="4729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dyssee-mure.eu/publications/efficiency-trends-policies-profiles/luxembourg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world-energy-model/macro-drive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32.85546875" customWidth="1"/>
    <col min="2" max="2" width="11.7109375" bestFit="1" customWidth="1"/>
    <col min="23" max="23" width="9.7109375" bestFit="1" customWidth="1"/>
  </cols>
  <sheetData>
    <row r="1" spans="1:33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65</v>
      </c>
      <c r="B2">
        <f t="shared" ref="B2:AG2" si="0">(1+B4)/(1+B3)-1</f>
        <v>1.8999999999999906E-2</v>
      </c>
      <c r="C2">
        <f t="shared" si="0"/>
        <v>7.187756708211257E-3</v>
      </c>
      <c r="D2">
        <f t="shared" si="0"/>
        <v>-1.8543715880749989E-3</v>
      </c>
      <c r="E2">
        <f t="shared" si="0"/>
        <v>3.0904002062621672E-3</v>
      </c>
      <c r="F2">
        <f t="shared" si="0"/>
        <v>6.2009942342351465E-3</v>
      </c>
      <c r="G2">
        <f t="shared" si="0"/>
        <v>9.1864163102874929E-3</v>
      </c>
      <c r="H2">
        <f t="shared" si="0"/>
        <v>9.7231724706252631E-3</v>
      </c>
      <c r="I2">
        <f t="shared" si="0"/>
        <v>9.6968783536599545E-3</v>
      </c>
      <c r="J2">
        <f t="shared" si="0"/>
        <v>9.9101593960566614E-3</v>
      </c>
      <c r="K2">
        <f t="shared" si="0"/>
        <v>1.0226229178186275E-2</v>
      </c>
      <c r="L2">
        <f t="shared" si="0"/>
        <v>1.0636351507563147E-2</v>
      </c>
      <c r="M2">
        <f t="shared" si="0"/>
        <v>1.1065678434706072E-2</v>
      </c>
      <c r="N2">
        <f t="shared" si="0"/>
        <v>1.1505423994031982E-2</v>
      </c>
      <c r="O2">
        <f t="shared" si="0"/>
        <v>1.1960337757889627E-2</v>
      </c>
      <c r="P2">
        <f t="shared" si="0"/>
        <v>1.2381748941857618E-2</v>
      </c>
      <c r="Q2">
        <f t="shared" si="0"/>
        <v>1.2799070096620957E-2</v>
      </c>
      <c r="R2">
        <f t="shared" si="0"/>
        <v>1.3181756155867586E-2</v>
      </c>
      <c r="S2">
        <f t="shared" si="0"/>
        <v>1.3474257001925283E-2</v>
      </c>
      <c r="T2">
        <f t="shared" si="0"/>
        <v>1.3784008190186325E-2</v>
      </c>
      <c r="U2">
        <f t="shared" si="0"/>
        <v>1.4122494177916112E-2</v>
      </c>
      <c r="V2">
        <f t="shared" si="0"/>
        <v>1.4410636074568384E-2</v>
      </c>
      <c r="W2">
        <f t="shared" si="0"/>
        <v>1.4647557380929932E-2</v>
      </c>
      <c r="X2">
        <f t="shared" si="0"/>
        <v>1.4891457593963153E-2</v>
      </c>
      <c r="Y2">
        <f t="shared" si="0"/>
        <v>1.513162770928389E-2</v>
      </c>
      <c r="Z2">
        <f t="shared" si="0"/>
        <v>1.5351860741250389E-2</v>
      </c>
      <c r="AA2">
        <f t="shared" si="0"/>
        <v>1.5563213483230642E-2</v>
      </c>
      <c r="AB2">
        <f t="shared" si="0"/>
        <v>1.5748252197675505E-2</v>
      </c>
      <c r="AC2">
        <f t="shared" si="0"/>
        <v>1.5934029547743034E-2</v>
      </c>
      <c r="AD2">
        <f t="shared" si="0"/>
        <v>1.606222779219979E-2</v>
      </c>
      <c r="AE2">
        <f t="shared" si="0"/>
        <v>1.6323586418161673E-2</v>
      </c>
      <c r="AF2">
        <f t="shared" si="0"/>
        <v>1.6493923403354538E-2</v>
      </c>
      <c r="AG2">
        <f t="shared" si="0"/>
        <v>1.6666393334832552E-2</v>
      </c>
    </row>
    <row r="3" spans="1:33" x14ac:dyDescent="0.25">
      <c r="A3" t="s">
        <v>7</v>
      </c>
      <c r="B3">
        <v>2.3699999999999999E-2</v>
      </c>
      <c r="C3">
        <v>2.1646763682997561E-2</v>
      </c>
      <c r="D3">
        <v>2.1419294147593471E-2</v>
      </c>
      <c r="E3">
        <v>1.8994800679560608E-2</v>
      </c>
      <c r="F3">
        <v>1.8447216298368208E-2</v>
      </c>
      <c r="G3">
        <v>1.8029260206938735E-2</v>
      </c>
      <c r="H3">
        <v>1.760564480844562E-2</v>
      </c>
      <c r="I3">
        <v>1.7632144882302248E-2</v>
      </c>
      <c r="J3">
        <v>1.7417233048197422E-2</v>
      </c>
      <c r="K3">
        <v>1.709891341453873E-2</v>
      </c>
      <c r="L3">
        <v>1.6686168538546431E-2</v>
      </c>
      <c r="M3">
        <v>1.6254454993207768E-2</v>
      </c>
      <c r="N3">
        <v>1.5812644822814637E-2</v>
      </c>
      <c r="O3">
        <v>1.5355999303826806E-2</v>
      </c>
      <c r="P3">
        <v>1.4933350066755002E-2</v>
      </c>
      <c r="Q3">
        <v>1.4515149487624113E-2</v>
      </c>
      <c r="R3">
        <v>1.4131959796095828E-2</v>
      </c>
      <c r="S3">
        <v>1.3839269129110265E-2</v>
      </c>
      <c r="T3">
        <v>1.3529501056442683E-2</v>
      </c>
      <c r="U3">
        <v>1.3191212993385326E-2</v>
      </c>
      <c r="V3">
        <v>1.2903417472122758E-2</v>
      </c>
      <c r="W3">
        <v>1.2666903424323639E-2</v>
      </c>
      <c r="X3">
        <v>1.2423537819431951E-2</v>
      </c>
      <c r="Y3">
        <v>1.2184008411427749E-2</v>
      </c>
      <c r="Z3">
        <v>1.1964462496657058E-2</v>
      </c>
      <c r="AA3">
        <v>1.1753858704499631E-2</v>
      </c>
      <c r="AB3">
        <v>1.1569547648148548E-2</v>
      </c>
      <c r="AC3">
        <v>1.1384568402936335E-2</v>
      </c>
      <c r="AD3">
        <v>1.1256960346467615E-2</v>
      </c>
      <c r="AE3">
        <v>1.0996904658316042E-2</v>
      </c>
      <c r="AF3">
        <v>1.082748882531015E-2</v>
      </c>
      <c r="AG3">
        <v>1.0656009420781043E-2</v>
      </c>
    </row>
    <row r="4" spans="1:33" x14ac:dyDescent="0.25">
      <c r="A4" t="s">
        <v>8</v>
      </c>
      <c r="B4">
        <v>4.3150299999999975E-2</v>
      </c>
      <c r="C4">
        <v>2.8990112062082352E-2</v>
      </c>
      <c r="D4">
        <v>1.9525203229014521E-2</v>
      </c>
      <c r="E4">
        <v>2.2143902421760897E-2</v>
      </c>
      <c r="F4">
        <v>2.4762601614507274E-2</v>
      </c>
      <c r="G4">
        <v>2.738130080725365E-2</v>
      </c>
      <c r="H4">
        <v>2.750000000000008E-2</v>
      </c>
      <c r="I4">
        <v>2.750000000000008E-2</v>
      </c>
      <c r="J4">
        <v>2.750000000000008E-2</v>
      </c>
      <c r="K4">
        <v>2.750000000000008E-2</v>
      </c>
      <c r="L4">
        <v>2.750000000000008E-2</v>
      </c>
      <c r="M4">
        <v>2.750000000000008E-2</v>
      </c>
      <c r="N4">
        <v>2.750000000000008E-2</v>
      </c>
      <c r="O4">
        <v>2.750000000000008E-2</v>
      </c>
      <c r="P4">
        <v>2.750000000000008E-2</v>
      </c>
      <c r="Q4">
        <v>2.750000000000008E-2</v>
      </c>
      <c r="R4">
        <v>2.750000000000008E-2</v>
      </c>
      <c r="S4">
        <v>2.750000000000008E-2</v>
      </c>
      <c r="T4">
        <v>2.750000000000008E-2</v>
      </c>
      <c r="U4">
        <v>2.750000000000008E-2</v>
      </c>
      <c r="V4">
        <v>2.750000000000008E-2</v>
      </c>
      <c r="W4">
        <v>2.750000000000008E-2</v>
      </c>
      <c r="X4">
        <v>2.750000000000008E-2</v>
      </c>
      <c r="Y4">
        <v>2.750000000000008E-2</v>
      </c>
      <c r="Z4">
        <v>2.750000000000008E-2</v>
      </c>
      <c r="AA4">
        <v>2.750000000000008E-2</v>
      </c>
      <c r="AB4">
        <v>2.750000000000008E-2</v>
      </c>
      <c r="AC4">
        <v>2.750000000000008E-2</v>
      </c>
      <c r="AD4">
        <v>2.750000000000008E-2</v>
      </c>
      <c r="AE4">
        <v>2.750000000000008E-2</v>
      </c>
      <c r="AF4">
        <v>2.750000000000008E-2</v>
      </c>
      <c r="AG4">
        <v>2.750000000000008E-2</v>
      </c>
    </row>
    <row r="9" spans="1:33" x14ac:dyDescent="0.25">
      <c r="A9" s="4" t="s">
        <v>61</v>
      </c>
      <c r="B9" s="19"/>
      <c r="C9" s="19"/>
      <c r="D9" s="19"/>
      <c r="E9" s="19"/>
      <c r="F9" s="19"/>
    </row>
    <row r="10" spans="1:33" x14ac:dyDescent="0.25">
      <c r="A10" s="4" t="s">
        <v>63</v>
      </c>
      <c r="B10" s="19"/>
      <c r="C10" s="19"/>
      <c r="D10" s="19"/>
      <c r="E10" s="19"/>
      <c r="F10" s="19"/>
    </row>
    <row r="11" spans="1:33" x14ac:dyDescent="0.25">
      <c r="A11" s="4" t="s">
        <v>62</v>
      </c>
    </row>
    <row r="12" spans="1:33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34" spans="2:33" x14ac:dyDescent="0.25">
      <c r="B34" s="10"/>
      <c r="M34" s="10"/>
      <c r="W34" s="10"/>
      <c r="AG34" s="10"/>
    </row>
    <row r="35" spans="2:33" x14ac:dyDescent="0.25">
      <c r="B35" s="10"/>
      <c r="M35" s="10"/>
      <c r="W35" s="10"/>
      <c r="AG35" s="10"/>
    </row>
    <row r="36" spans="2:33" x14ac:dyDescent="0.25">
      <c r="B36" s="10"/>
      <c r="M36" s="10"/>
      <c r="W36" s="10"/>
      <c r="AG36" s="10"/>
    </row>
    <row r="37" spans="2:33" x14ac:dyDescent="0.25">
      <c r="B37" s="10"/>
      <c r="M37" s="10"/>
      <c r="W37" s="10"/>
      <c r="AG37" s="10"/>
    </row>
    <row r="38" spans="2:33" x14ac:dyDescent="0.25">
      <c r="B38" s="10"/>
      <c r="M38" s="10"/>
      <c r="W38" s="10"/>
      <c r="AG38" s="10"/>
    </row>
    <row r="39" spans="2:33" x14ac:dyDescent="0.25">
      <c r="B39" s="10"/>
      <c r="M39" s="10"/>
      <c r="W39" s="10"/>
      <c r="AG39" s="10"/>
    </row>
    <row r="40" spans="2:33" x14ac:dyDescent="0.25">
      <c r="B40" s="10"/>
      <c r="M40" s="10"/>
      <c r="W40" s="10"/>
      <c r="AG40" s="10"/>
    </row>
    <row r="41" spans="2:33" x14ac:dyDescent="0.25">
      <c r="B41" s="10"/>
      <c r="M41" s="10"/>
      <c r="W41" s="10"/>
      <c r="AG41" s="10"/>
    </row>
    <row r="57" spans="1:33" x14ac:dyDescent="0.25">
      <c r="A57" t="s">
        <v>5</v>
      </c>
      <c r="B57">
        <v>67215.293000000005</v>
      </c>
      <c r="C57">
        <v>67383.331232500001</v>
      </c>
      <c r="D57">
        <v>67551.789560581194</v>
      </c>
      <c r="E57">
        <v>67720.669034482606</v>
      </c>
      <c r="F57">
        <v>67889.970707068904</v>
      </c>
      <c r="G57">
        <v>68059.695633836498</v>
      </c>
      <c r="H57">
        <v>68229.844872921094</v>
      </c>
      <c r="I57">
        <v>68400.419485103397</v>
      </c>
      <c r="J57">
        <v>68571.420533816199</v>
      </c>
      <c r="K57">
        <v>68742.849085150694</v>
      </c>
      <c r="M57">
        <v>68914.706207863594</v>
      </c>
      <c r="N57">
        <v>69086.992973383196</v>
      </c>
      <c r="O57">
        <v>69259.710455816705</v>
      </c>
      <c r="P57">
        <v>69432.859731956196</v>
      </c>
      <c r="Q57">
        <v>69606.441881286097</v>
      </c>
      <c r="R57">
        <v>69780.457985989298</v>
      </c>
      <c r="S57">
        <v>69954.9091309543</v>
      </c>
      <c r="T57">
        <v>70129.7964037817</v>
      </c>
      <c r="U57">
        <v>70305.120894791093</v>
      </c>
      <c r="V57">
        <v>70480.883697028097</v>
      </c>
      <c r="W57">
        <v>70657.085906270702</v>
      </c>
      <c r="X57">
        <v>70833.728621036294</v>
      </c>
      <c r="Y57">
        <v>71010.812942588906</v>
      </c>
      <c r="Z57">
        <v>71188.339974945397</v>
      </c>
      <c r="AA57">
        <v>71366.310824882807</v>
      </c>
      <c r="AB57">
        <v>71544.726601945003</v>
      </c>
      <c r="AC57">
        <v>71723.588418449799</v>
      </c>
      <c r="AD57">
        <v>71902.897389495905</v>
      </c>
      <c r="AE57">
        <v>72082.654632969701</v>
      </c>
      <c r="AF57">
        <v>72262.861269552101</v>
      </c>
      <c r="AG57">
        <v>72443.518422726003</v>
      </c>
    </row>
    <row r="58" spans="1:33" x14ac:dyDescent="0.25">
      <c r="A58" t="s">
        <v>6</v>
      </c>
      <c r="B58">
        <v>2766764.9482532102</v>
      </c>
      <c r="C58">
        <v>2798644.9973694598</v>
      </c>
      <c r="D58">
        <v>2830892.3843516498</v>
      </c>
      <c r="E58">
        <v>2863511.3418503399</v>
      </c>
      <c r="F58">
        <v>2896506.1512868102</v>
      </c>
      <c r="G58">
        <v>2929881.1434150101</v>
      </c>
      <c r="H58">
        <v>2963640.6988900099</v>
      </c>
      <c r="I58">
        <v>2997789.24884297</v>
      </c>
      <c r="J58">
        <v>3032331.2754627601</v>
      </c>
      <c r="K58">
        <v>3067271.31258428</v>
      </c>
      <c r="M58">
        <v>3102613.94628353</v>
      </c>
      <c r="N58">
        <v>3138363.8154795798</v>
      </c>
      <c r="O58">
        <v>3174525.6125434502</v>
      </c>
      <c r="P58">
        <v>3211104.0839139801</v>
      </c>
      <c r="Q58">
        <v>3248104.0307208798</v>
      </c>
      <c r="R58">
        <v>3285530.3094148599</v>
      </c>
      <c r="S58">
        <v>3323387.8324050899</v>
      </c>
      <c r="T58">
        <v>3361681.5687039802</v>
      </c>
      <c r="U58">
        <v>3400416.5445793699</v>
      </c>
      <c r="V58">
        <v>3439597.8442142801</v>
      </c>
      <c r="W58">
        <v>3479230.6103742402</v>
      </c>
      <c r="X58">
        <v>3519320.0450822799</v>
      </c>
      <c r="Y58">
        <v>3559871.4103017398</v>
      </c>
      <c r="Z58">
        <v>3600890.0286269402</v>
      </c>
      <c r="AA58">
        <v>3642381.2839818001</v>
      </c>
      <c r="AB58">
        <v>3684350.6223264802</v>
      </c>
      <c r="AC58">
        <v>3726803.5523722302</v>
      </c>
      <c r="AD58">
        <v>3769745.6463044402</v>
      </c>
      <c r="AE58">
        <v>3813182.5405139802</v>
      </c>
      <c r="AF58">
        <v>3857119.9363370501</v>
      </c>
      <c r="AG58">
        <v>3901563.6008035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zoomScale="130" zoomScaleNormal="130" workbookViewId="0">
      <selection activeCell="D43" sqref="D43"/>
    </sheetView>
  </sheetViews>
  <sheetFormatPr defaultColWidth="8.85546875" defaultRowHeight="15" x14ac:dyDescent="0.25"/>
  <cols>
    <col min="1" max="1" width="17.85546875" customWidth="1"/>
    <col min="4" max="4" width="16.140625" bestFit="1" customWidth="1"/>
  </cols>
  <sheetData>
    <row r="1" spans="1:4" x14ac:dyDescent="0.25">
      <c r="A1" s="12" t="s">
        <v>40</v>
      </c>
    </row>
    <row r="3" spans="1:4" x14ac:dyDescent="0.25">
      <c r="A3" s="15"/>
      <c r="B3" s="15">
        <v>2020</v>
      </c>
      <c r="C3" s="15">
        <v>2018</v>
      </c>
      <c r="D3" s="16" t="s">
        <v>46</v>
      </c>
    </row>
    <row r="4" spans="1:4" x14ac:dyDescent="0.25">
      <c r="A4" s="14" t="s">
        <v>41</v>
      </c>
      <c r="B4" s="13">
        <v>100</v>
      </c>
      <c r="C4" s="13">
        <v>75.099999999999994</v>
      </c>
      <c r="D4" s="17">
        <f>(C4/B4)^(1/18)-1</f>
        <v>-1.5782443755627318E-2</v>
      </c>
    </row>
    <row r="5" spans="1:4" x14ac:dyDescent="0.25">
      <c r="A5" s="14" t="s">
        <v>42</v>
      </c>
      <c r="B5" s="13">
        <v>100</v>
      </c>
      <c r="C5" s="13">
        <v>95.7</v>
      </c>
      <c r="D5" s="17">
        <f>(C5/B5)^(1/18)-1</f>
        <v>-2.4387928302256334E-3</v>
      </c>
    </row>
    <row r="6" spans="1:4" x14ac:dyDescent="0.25">
      <c r="A6" s="14" t="s">
        <v>43</v>
      </c>
      <c r="B6" s="13">
        <v>100</v>
      </c>
      <c r="C6" s="13">
        <v>64.599999999999994</v>
      </c>
      <c r="D6" s="17">
        <f>(C6/B6)^(1/18)-1</f>
        <v>-2.3983045049497109E-2</v>
      </c>
    </row>
    <row r="7" spans="1:4" x14ac:dyDescent="0.25">
      <c r="A7" s="14" t="s">
        <v>44</v>
      </c>
      <c r="B7" s="13">
        <v>100</v>
      </c>
      <c r="C7" s="13">
        <v>53</v>
      </c>
      <c r="D7" s="17">
        <f>(C7/B7)^(1/18)-1</f>
        <v>-3.4656241966726453E-2</v>
      </c>
    </row>
    <row r="8" spans="1:4" x14ac:dyDescent="0.25">
      <c r="A8" s="14" t="s">
        <v>45</v>
      </c>
      <c r="B8" s="13">
        <v>100</v>
      </c>
      <c r="C8" s="13">
        <v>50.7</v>
      </c>
      <c r="D8" s="17">
        <f>(C8/B8)^(1/18)-1</f>
        <v>-3.7032670081028951E-2</v>
      </c>
    </row>
    <row r="37" spans="1:4" x14ac:dyDescent="0.25">
      <c r="A37" t="s">
        <v>51</v>
      </c>
    </row>
    <row r="38" spans="1:4" x14ac:dyDescent="0.25">
      <c r="A38" t="s">
        <v>52</v>
      </c>
    </row>
    <row r="39" spans="1:4" x14ac:dyDescent="0.25">
      <c r="A39" t="s">
        <v>49</v>
      </c>
    </row>
    <row r="40" spans="1:4" x14ac:dyDescent="0.25">
      <c r="A40" t="s">
        <v>50</v>
      </c>
    </row>
    <row r="41" spans="1:4" x14ac:dyDescent="0.25">
      <c r="A41" t="s">
        <v>53</v>
      </c>
      <c r="B41">
        <f>(177/83)^(1/(2040-2015))-1</f>
        <v>3.0755846828675715E-2</v>
      </c>
    </row>
    <row r="42" spans="1:4" x14ac:dyDescent="0.25">
      <c r="B42">
        <v>2020</v>
      </c>
      <c r="C42">
        <v>2040</v>
      </c>
      <c r="D42">
        <v>2050</v>
      </c>
    </row>
    <row r="43" spans="1:4" x14ac:dyDescent="0.25">
      <c r="A43" t="s">
        <v>46</v>
      </c>
      <c r="B43">
        <v>-0.04</v>
      </c>
      <c r="D43">
        <v>-1.6E-2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K5" sqref="K5:K7"/>
    </sheetView>
  </sheetViews>
  <sheetFormatPr defaultColWidth="8.85546875" defaultRowHeight="15" x14ac:dyDescent="0.25"/>
  <cols>
    <col min="8" max="10" width="9.140625" bestFit="1" customWidth="1"/>
  </cols>
  <sheetData>
    <row r="1" spans="1:11" x14ac:dyDescent="0.25">
      <c r="A1" t="s">
        <v>10</v>
      </c>
    </row>
    <row r="2" spans="1:11" x14ac:dyDescent="0.25">
      <c r="A2" t="s">
        <v>11</v>
      </c>
      <c r="B2" s="12" t="s">
        <v>12</v>
      </c>
    </row>
    <row r="4" spans="1:11" x14ac:dyDescent="0.25">
      <c r="A4" s="15"/>
      <c r="B4" s="15">
        <v>2020</v>
      </c>
      <c r="C4" s="15">
        <v>2030</v>
      </c>
      <c r="D4" s="15">
        <v>2050</v>
      </c>
      <c r="E4" s="25">
        <v>2060</v>
      </c>
      <c r="F4" s="24"/>
      <c r="G4" s="15"/>
      <c r="H4" s="15">
        <v>2020</v>
      </c>
      <c r="I4" s="15">
        <v>2030</v>
      </c>
      <c r="J4" s="15">
        <v>2050</v>
      </c>
      <c r="K4" s="25">
        <f>E4</f>
        <v>2060</v>
      </c>
    </row>
    <row r="5" spans="1:11" x14ac:dyDescent="0.25">
      <c r="A5" s="14" t="s">
        <v>13</v>
      </c>
      <c r="B5" s="13">
        <v>42</v>
      </c>
      <c r="C5" s="13">
        <v>77</v>
      </c>
      <c r="D5" s="13">
        <v>88</v>
      </c>
      <c r="E5" s="26">
        <f>D5*((D5/C5)^(1/20))^10</f>
        <v>94.075957153173562</v>
      </c>
      <c r="F5" s="23"/>
      <c r="G5" s="14" t="s">
        <v>13</v>
      </c>
      <c r="H5" s="20">
        <f>B5/$B5*100</f>
        <v>100</v>
      </c>
      <c r="I5" s="20">
        <f t="shared" ref="I5:K7" si="0">C5/$B5*100</f>
        <v>183.33333333333331</v>
      </c>
      <c r="J5" s="20">
        <f t="shared" si="0"/>
        <v>209.52380952380955</v>
      </c>
      <c r="K5" s="26">
        <f t="shared" si="0"/>
        <v>223.99037417422275</v>
      </c>
    </row>
    <row r="6" spans="1:11" x14ac:dyDescent="0.25">
      <c r="A6" s="14" t="s">
        <v>14</v>
      </c>
      <c r="B6" s="13">
        <v>4.2</v>
      </c>
      <c r="C6" s="13">
        <v>7.7</v>
      </c>
      <c r="D6" s="13">
        <v>8.3000000000000007</v>
      </c>
      <c r="E6" s="26">
        <f t="shared" ref="E6" si="1">D6*((D6/C6)^(1/20))^10</f>
        <v>8.6173111785551804</v>
      </c>
      <c r="F6" s="23"/>
      <c r="G6" s="14" t="s">
        <v>14</v>
      </c>
      <c r="H6" s="20">
        <f>B6/$B6*100</f>
        <v>100</v>
      </c>
      <c r="I6" s="20">
        <f t="shared" si="0"/>
        <v>183.33333333333331</v>
      </c>
      <c r="J6" s="20">
        <f t="shared" si="0"/>
        <v>197.61904761904762</v>
      </c>
      <c r="K6" s="26">
        <f t="shared" si="0"/>
        <v>205.17407567988525</v>
      </c>
    </row>
    <row r="7" spans="1:11" x14ac:dyDescent="0.25">
      <c r="A7" s="14" t="s">
        <v>15</v>
      </c>
      <c r="B7" s="13">
        <v>50</v>
      </c>
      <c r="C7" s="13">
        <v>67</v>
      </c>
      <c r="D7" s="13">
        <v>63</v>
      </c>
      <c r="E7" s="26">
        <f>D7</f>
        <v>63</v>
      </c>
      <c r="F7" s="23"/>
      <c r="G7" s="14" t="s">
        <v>15</v>
      </c>
      <c r="H7" s="20">
        <f>B7/$B7*100</f>
        <v>100</v>
      </c>
      <c r="I7" s="20">
        <f t="shared" si="0"/>
        <v>134</v>
      </c>
      <c r="J7" s="20">
        <f t="shared" si="0"/>
        <v>126</v>
      </c>
      <c r="K7" s="26">
        <f t="shared" si="0"/>
        <v>126</v>
      </c>
    </row>
  </sheetData>
  <hyperlinks>
    <hyperlink ref="B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41"/>
  <sheetViews>
    <sheetView tabSelected="1" zoomScale="115" zoomScaleNormal="115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H4" sqref="AH4"/>
    </sheetView>
  </sheetViews>
  <sheetFormatPr defaultColWidth="8.85546875" defaultRowHeight="15" x14ac:dyDescent="0.25"/>
  <cols>
    <col min="1" max="1" width="16" style="21" customWidth="1"/>
    <col min="2" max="2" width="25.7109375" customWidth="1"/>
    <col min="3" max="3" width="9.7109375" customWidth="1"/>
    <col min="24" max="24" width="9.7109375" bestFit="1" customWidth="1"/>
  </cols>
  <sheetData>
    <row r="1" spans="1:44" ht="30" x14ac:dyDescent="0.25">
      <c r="A1" s="22" t="s">
        <v>64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</row>
    <row r="2" spans="1:44" x14ac:dyDescent="0.25">
      <c r="A2" s="21">
        <f t="shared" ref="A2:A33" si="0">IF(B2="","",1)</f>
        <v>1</v>
      </c>
      <c r="B2" t="str">
        <f>'hypothesis Potential GDP growth'!A2</f>
        <v>GR_PROG_L</v>
      </c>
      <c r="C2">
        <f>'hypothesis Potential GDP growth'!B2</f>
        <v>1.8999999999999906E-2</v>
      </c>
      <c r="D2">
        <f>'hypothesis Potential GDP growth'!C2</f>
        <v>7.187756708211257E-3</v>
      </c>
      <c r="E2">
        <f>'hypothesis Potential GDP growth'!D2</f>
        <v>-1.8543715880749989E-3</v>
      </c>
      <c r="F2">
        <f>'hypothesis Potential GDP growth'!E2</f>
        <v>3.0904002062621672E-3</v>
      </c>
      <c r="G2">
        <f>'hypothesis Potential GDP growth'!F2</f>
        <v>6.2009942342351465E-3</v>
      </c>
      <c r="H2">
        <f>'hypothesis Potential GDP growth'!G2</f>
        <v>9.1864163102874929E-3</v>
      </c>
      <c r="I2">
        <f>'hypothesis Potential GDP growth'!H2</f>
        <v>9.7231724706252631E-3</v>
      </c>
      <c r="J2">
        <f>'hypothesis Potential GDP growth'!I2</f>
        <v>9.6968783536599545E-3</v>
      </c>
      <c r="K2">
        <f>'hypothesis Potential GDP growth'!J2</f>
        <v>9.9101593960566614E-3</v>
      </c>
      <c r="L2">
        <f>'hypothesis Potential GDP growth'!K2</f>
        <v>1.0226229178186275E-2</v>
      </c>
      <c r="M2">
        <f>'hypothesis Potential GDP growth'!L2</f>
        <v>1.0636351507563147E-2</v>
      </c>
      <c r="N2">
        <f>'hypothesis Potential GDP growth'!M2</f>
        <v>1.1065678434706072E-2</v>
      </c>
      <c r="O2">
        <f>'hypothesis Potential GDP growth'!N2</f>
        <v>1.1505423994031982E-2</v>
      </c>
      <c r="P2">
        <f>'hypothesis Potential GDP growth'!O2</f>
        <v>1.1960337757889627E-2</v>
      </c>
      <c r="Q2">
        <f>'hypothesis Potential GDP growth'!P2</f>
        <v>1.2381748941857618E-2</v>
      </c>
      <c r="R2">
        <f>'hypothesis Potential GDP growth'!Q2</f>
        <v>1.2799070096620957E-2</v>
      </c>
      <c r="S2">
        <f>'hypothesis Potential GDP growth'!R2</f>
        <v>1.3181756155867586E-2</v>
      </c>
      <c r="T2">
        <f>'hypothesis Potential GDP growth'!S2</f>
        <v>1.3474257001925283E-2</v>
      </c>
      <c r="U2">
        <f>'hypothesis Potential GDP growth'!T2</f>
        <v>1.3784008190186325E-2</v>
      </c>
      <c r="V2">
        <f>'hypothesis Potential GDP growth'!U2</f>
        <v>1.4122494177916112E-2</v>
      </c>
      <c r="W2">
        <f>'hypothesis Potential GDP growth'!V2</f>
        <v>1.4410636074568384E-2</v>
      </c>
      <c r="X2">
        <f>'hypothesis Potential GDP growth'!W2</f>
        <v>1.4647557380929932E-2</v>
      </c>
      <c r="Y2">
        <f>'hypothesis Potential GDP growth'!X2</f>
        <v>1.4891457593963153E-2</v>
      </c>
      <c r="Z2">
        <f>'hypothesis Potential GDP growth'!Y2</f>
        <v>1.513162770928389E-2</v>
      </c>
      <c r="AA2">
        <f>'hypothesis Potential GDP growth'!Z2</f>
        <v>1.5351860741250389E-2</v>
      </c>
      <c r="AB2">
        <f>'hypothesis Potential GDP growth'!AA2</f>
        <v>1.5563213483230642E-2</v>
      </c>
      <c r="AC2">
        <f>'hypothesis Potential GDP growth'!AB2</f>
        <v>1.5748252197675505E-2</v>
      </c>
      <c r="AD2">
        <f>'hypothesis Potential GDP growth'!AC2</f>
        <v>1.5934029547743034E-2</v>
      </c>
      <c r="AE2">
        <f>'hypothesis Potential GDP growth'!AD2</f>
        <v>1.606222779219979E-2</v>
      </c>
      <c r="AF2">
        <f>'hypothesis Potential GDP growth'!AE2</f>
        <v>1.6323586418161673E-2</v>
      </c>
      <c r="AG2">
        <f>'hypothesis Potential GDP growth'!AF2</f>
        <v>1.6493923403354538E-2</v>
      </c>
      <c r="AH2">
        <f>'hypothesis Potential GDP growth'!AG2</f>
        <v>1.6666393334832552E-2</v>
      </c>
      <c r="AI2">
        <f>AH2</f>
        <v>1.6666393334832552E-2</v>
      </c>
      <c r="AJ2">
        <f t="shared" ref="AJ2:AR2" si="1">AI2</f>
        <v>1.6666393334832552E-2</v>
      </c>
      <c r="AK2">
        <f t="shared" si="1"/>
        <v>1.6666393334832552E-2</v>
      </c>
      <c r="AL2">
        <f t="shared" si="1"/>
        <v>1.6666393334832552E-2</v>
      </c>
      <c r="AM2">
        <f t="shared" si="1"/>
        <v>1.6666393334832552E-2</v>
      </c>
      <c r="AN2">
        <f t="shared" si="1"/>
        <v>1.6666393334832552E-2</v>
      </c>
      <c r="AO2">
        <f t="shared" si="1"/>
        <v>1.6666393334832552E-2</v>
      </c>
      <c r="AP2">
        <f t="shared" si="1"/>
        <v>1.6666393334832552E-2</v>
      </c>
      <c r="AQ2">
        <f t="shared" si="1"/>
        <v>1.6666393334832552E-2</v>
      </c>
      <c r="AR2">
        <f t="shared" si="1"/>
        <v>1.6666393334832552E-2</v>
      </c>
    </row>
    <row r="3" spans="1:44" x14ac:dyDescent="0.25">
      <c r="A3" s="21">
        <f t="shared" si="0"/>
        <v>1</v>
      </c>
      <c r="B3" t="s">
        <v>5</v>
      </c>
      <c r="C3">
        <v>620.00099999999998</v>
      </c>
      <c r="D3">
        <f>C3*(1+'hypothesis Potential GDP growth'!C3)</f>
        <v>633.42201513022212</v>
      </c>
      <c r="E3">
        <f>D3*(1+'hypothesis Potential GDP growth'!D3)</f>
        <v>646.98946759185776</v>
      </c>
      <c r="F3">
        <f>E3*(1+'hypothesis Potential GDP growth'!E3)</f>
        <v>659.27890357054014</v>
      </c>
      <c r="G3">
        <f>F3*(1+'hypothesis Potential GDP growth'!F3)</f>
        <v>671.44076410565697</v>
      </c>
      <c r="H3">
        <f>G3*(1+'hypothesis Potential GDP growth'!G3)</f>
        <v>683.54634435526361</v>
      </c>
      <c r="I3">
        <f>H3*(1+'hypothesis Potential GDP growth'!H3)</f>
        <v>695.58061850409388</v>
      </c>
      <c r="J3">
        <f>I3*(1+'hypothesis Potential GDP growth'!I3)</f>
        <v>707.84519674687942</v>
      </c>
      <c r="K3">
        <f>J3*(1+'hypothesis Potential GDP growth'!J3)</f>
        <v>720.17390150066694</v>
      </c>
      <c r="L3">
        <f>K3*(1+'hypothesis Potential GDP growth'!K3)</f>
        <v>732.48809268583739</v>
      </c>
      <c r="M3">
        <f>L3*(1+'hypothesis Potential GDP growth'!L3)</f>
        <v>744.71051245287174</v>
      </c>
      <c r="N3">
        <f>M3*(1+'hypothesis Potential GDP growth'!M3)</f>
        <v>756.81537596050566</v>
      </c>
      <c r="O3">
        <f>N3*(1+'hypothesis Potential GDP growth'!N3)</f>
        <v>768.78262869701405</v>
      </c>
      <c r="P3">
        <f>O3*(1+'hypothesis Potential GDP growth'!O3)</f>
        <v>780.58805420807948</v>
      </c>
      <c r="Q3">
        <f>P3*(1+'hypothesis Potential GDP growth'!P3)</f>
        <v>792.24484887949586</v>
      </c>
      <c r="R3">
        <f>Q3*(1+'hypothesis Potential GDP growth'!Q3)</f>
        <v>803.74440129178197</v>
      </c>
      <c r="S3">
        <f>R3*(1+'hypothesis Potential GDP growth'!R3)</f>
        <v>815.10288485717456</v>
      </c>
      <c r="T3">
        <f>S3*(1+'hypothesis Potential GDP growth'!S3)</f>
        <v>826.3833130486272</v>
      </c>
      <c r="U3">
        <f>T3*(1+'hypothesis Potential GDP growth'!T3)</f>
        <v>837.56386695554522</v>
      </c>
      <c r="V3">
        <f>U3*(1+'hypothesis Potential GDP growth'!U3)</f>
        <v>848.61235032011928</v>
      </c>
      <c r="W3">
        <f>V3*(1+'hypothesis Potential GDP growth'!V3)</f>
        <v>859.56234974829908</v>
      </c>
      <c r="X3">
        <f>W3*(1+'hypothesis Potential GDP growth'!W3)</f>
        <v>870.45034301974545</v>
      </c>
      <c r="Y3">
        <f>X3*(1+'hypothesis Potential GDP growth'!X3)</f>
        <v>881.2644157761888</v>
      </c>
      <c r="Z3">
        <f>Y3*(1+'hypothesis Potential GDP growth'!Y3)</f>
        <v>892.00174883069781</v>
      </c>
      <c r="AA3">
        <f>Z3*(1+'hypothesis Potential GDP growth'!Z3)</f>
        <v>902.67407030153515</v>
      </c>
      <c r="AB3">
        <f>AA3*(1+'hypothesis Potential GDP growth'!AA3)</f>
        <v>913.28397378007492</v>
      </c>
      <c r="AC3">
        <f>AB3*(1+'hypothesis Potential GDP growth'!AB3)</f>
        <v>923.85025623101399</v>
      </c>
      <c r="AD3">
        <f>AC3*(1+'hypothesis Potential GDP growth'!AC3)</f>
        <v>934.36789266714618</v>
      </c>
      <c r="AE3">
        <f>AD3*(1+'hypothesis Potential GDP growth'!AD3)</f>
        <v>944.88603498391274</v>
      </c>
      <c r="AF3">
        <f>AE3*(1+'hypothesis Potential GDP growth'!AE3)</f>
        <v>955.27685662360511</v>
      </c>
      <c r="AG3">
        <f>AF3*(1+'hypothesis Potential GDP growth'!AF3)</f>
        <v>965.62010611377457</v>
      </c>
      <c r="AH3">
        <f>AG3*(1+'hypothesis Potential GDP growth'!AG3)</f>
        <v>975.90976306141852</v>
      </c>
      <c r="AI3">
        <f>AH3*AH3/AG3</f>
        <v>986.30906669043316</v>
      </c>
      <c r="AJ3">
        <f t="shared" ref="AJ3:AR3" si="2">AI3*AI3/AH3</f>
        <v>996.81918539688809</v>
      </c>
      <c r="AK3">
        <f t="shared" si="2"/>
        <v>1007.4413000272925</v>
      </c>
      <c r="AL3">
        <f t="shared" si="2"/>
        <v>1018.1766040112672</v>
      </c>
      <c r="AM3">
        <f t="shared" si="2"/>
        <v>1029.0263034956299</v>
      </c>
      <c r="AN3">
        <f t="shared" si="2"/>
        <v>1039.9916174799107</v>
      </c>
      <c r="AO3">
        <f t="shared" si="2"/>
        <v>1051.0737779533097</v>
      </c>
      <c r="AP3">
        <f t="shared" si="2"/>
        <v>1062.2740300331159</v>
      </c>
      <c r="AQ3">
        <f t="shared" si="2"/>
        <v>1073.5936321045997</v>
      </c>
      <c r="AR3">
        <f t="shared" si="2"/>
        <v>1085.0338559623967</v>
      </c>
    </row>
    <row r="4" spans="1:44" x14ac:dyDescent="0.25">
      <c r="A4" s="21">
        <f t="shared" si="0"/>
        <v>1</v>
      </c>
      <c r="B4" t="s">
        <v>9</v>
      </c>
      <c r="C4">
        <v>1</v>
      </c>
      <c r="N4">
        <f>'Hypothesis IEA fossil prices'!C7/'Hypothesis IEA fossil prices'!B7</f>
        <v>1.34</v>
      </c>
      <c r="AH4">
        <f>'Hypothesis IEA fossil prices'!D7/'Hypothesis IEA fossil prices'!B7</f>
        <v>1.26</v>
      </c>
      <c r="AR4">
        <f>'Hypothesis IEA fossil prices'!E7/'Hypothesis IEA fossil prices'!B7</f>
        <v>1.26</v>
      </c>
    </row>
    <row r="5" spans="1:44" x14ac:dyDescent="0.25">
      <c r="A5" s="21">
        <f t="shared" si="0"/>
        <v>1</v>
      </c>
      <c r="B5" t="s">
        <v>3</v>
      </c>
      <c r="C5">
        <v>1</v>
      </c>
      <c r="N5">
        <f>'Hypothesis IEA fossil prices'!C5/'Hypothesis IEA fossil prices'!B5</f>
        <v>1.8333333333333333</v>
      </c>
      <c r="AH5">
        <f>'Hypothesis IEA fossil prices'!D5/'Hypothesis IEA fossil prices'!B5</f>
        <v>2.0952380952380953</v>
      </c>
      <c r="AR5">
        <f>'Hypothesis IEA fossil prices'!E5/'Hypothesis IEA fossil prices'!B5</f>
        <v>2.2399037417422276</v>
      </c>
    </row>
    <row r="6" spans="1:44" x14ac:dyDescent="0.25">
      <c r="A6" s="21">
        <f t="shared" si="0"/>
        <v>1</v>
      </c>
      <c r="B6" t="s">
        <v>4</v>
      </c>
      <c r="C6">
        <v>1</v>
      </c>
      <c r="N6">
        <f>'Hypothesis IEA fossil prices'!C6/'Hypothesis IEA fossil prices'!B6</f>
        <v>1.8333333333333333</v>
      </c>
      <c r="AH6">
        <f>'Hypothesis IEA fossil prices'!D6/'Hypothesis IEA fossil prices'!B6</f>
        <v>1.9761904761904763</v>
      </c>
      <c r="AR6">
        <f>'Hypothesis IEA fossil prices'!E6/'Hypothesis IEA fossil prices'!B6</f>
        <v>2.0517407567988526</v>
      </c>
    </row>
    <row r="7" spans="1:44" x14ac:dyDescent="0.25">
      <c r="A7" s="21">
        <f t="shared" si="0"/>
        <v>1</v>
      </c>
      <c r="B7" t="s">
        <v>16</v>
      </c>
      <c r="C7">
        <v>0</v>
      </c>
      <c r="D7" s="18">
        <f>'Hypothesis Energy efficiency'!D$8</f>
        <v>-3.7032670081028951E-2</v>
      </c>
      <c r="E7">
        <f t="shared" ref="E7:E30" si="3">$D7</f>
        <v>-3.7032670081028951E-2</v>
      </c>
      <c r="F7">
        <f t="shared" ref="F7:AH16" si="4">$D7</f>
        <v>-3.7032670081028951E-2</v>
      </c>
      <c r="G7">
        <f t="shared" si="4"/>
        <v>-3.7032670081028951E-2</v>
      </c>
      <c r="H7">
        <f t="shared" si="4"/>
        <v>-3.7032670081028951E-2</v>
      </c>
      <c r="I7">
        <f t="shared" si="4"/>
        <v>-3.7032670081028951E-2</v>
      </c>
      <c r="J7">
        <f t="shared" si="4"/>
        <v>-3.7032670081028951E-2</v>
      </c>
      <c r="K7">
        <f t="shared" si="4"/>
        <v>-3.7032670081028951E-2</v>
      </c>
      <c r="L7">
        <f t="shared" si="4"/>
        <v>-3.7032670081028951E-2</v>
      </c>
      <c r="M7">
        <f t="shared" si="4"/>
        <v>-3.7032670081028951E-2</v>
      </c>
      <c r="N7">
        <f t="shared" si="4"/>
        <v>-3.7032670081028951E-2</v>
      </c>
      <c r="O7">
        <f t="shared" si="4"/>
        <v>-3.7032670081028951E-2</v>
      </c>
      <c r="P7">
        <f t="shared" si="4"/>
        <v>-3.7032670081028951E-2</v>
      </c>
      <c r="Q7">
        <f t="shared" si="4"/>
        <v>-3.7032670081028951E-2</v>
      </c>
      <c r="R7">
        <f t="shared" si="4"/>
        <v>-3.7032670081028951E-2</v>
      </c>
      <c r="S7">
        <f t="shared" si="4"/>
        <v>-3.7032670081028951E-2</v>
      </c>
      <c r="T7">
        <f t="shared" si="4"/>
        <v>-3.7032670081028951E-2</v>
      </c>
      <c r="U7">
        <f t="shared" si="4"/>
        <v>-3.7032670081028951E-2</v>
      </c>
      <c r="V7">
        <f t="shared" si="4"/>
        <v>-3.7032670081028951E-2</v>
      </c>
      <c r="W7">
        <f t="shared" si="4"/>
        <v>-3.7032670081028951E-2</v>
      </c>
      <c r="X7">
        <f t="shared" si="4"/>
        <v>-3.7032670081028951E-2</v>
      </c>
      <c r="Y7">
        <f t="shared" si="4"/>
        <v>-3.7032670081028951E-2</v>
      </c>
      <c r="Z7">
        <f t="shared" si="4"/>
        <v>-3.7032670081028951E-2</v>
      </c>
      <c r="AA7">
        <f t="shared" si="4"/>
        <v>-3.7032670081028951E-2</v>
      </c>
      <c r="AB7">
        <f t="shared" si="4"/>
        <v>-3.7032670081028951E-2</v>
      </c>
      <c r="AC7">
        <f t="shared" si="4"/>
        <v>-3.7032670081028951E-2</v>
      </c>
      <c r="AD7">
        <f t="shared" si="4"/>
        <v>-3.7032670081028951E-2</v>
      </c>
      <c r="AE7">
        <f t="shared" si="4"/>
        <v>-3.7032670081028951E-2</v>
      </c>
      <c r="AF7">
        <f t="shared" si="4"/>
        <v>-3.7032670081028951E-2</v>
      </c>
      <c r="AG7">
        <f t="shared" si="4"/>
        <v>-3.7032670081028951E-2</v>
      </c>
      <c r="AH7">
        <f t="shared" si="4"/>
        <v>-3.7032670081028951E-2</v>
      </c>
      <c r="AI7">
        <f>AH7</f>
        <v>-3.7032670081028951E-2</v>
      </c>
      <c r="AJ7">
        <f t="shared" ref="AJ7:AR7" si="5">AI7</f>
        <v>-3.7032670081028951E-2</v>
      </c>
      <c r="AK7">
        <f t="shared" si="5"/>
        <v>-3.7032670081028951E-2</v>
      </c>
      <c r="AL7">
        <f t="shared" si="5"/>
        <v>-3.7032670081028951E-2</v>
      </c>
      <c r="AM7">
        <f t="shared" si="5"/>
        <v>-3.7032670081028951E-2</v>
      </c>
      <c r="AN7">
        <f t="shared" si="5"/>
        <v>-3.7032670081028951E-2</v>
      </c>
      <c r="AO7">
        <f t="shared" si="5"/>
        <v>-3.7032670081028951E-2</v>
      </c>
      <c r="AP7">
        <f t="shared" si="5"/>
        <v>-3.7032670081028951E-2</v>
      </c>
      <c r="AQ7">
        <f t="shared" si="5"/>
        <v>-3.7032670081028951E-2</v>
      </c>
      <c r="AR7">
        <f t="shared" si="5"/>
        <v>-3.7032670081028951E-2</v>
      </c>
    </row>
    <row r="8" spans="1:44" x14ac:dyDescent="0.25">
      <c r="A8" s="21">
        <f t="shared" si="0"/>
        <v>1</v>
      </c>
      <c r="B8" t="s">
        <v>17</v>
      </c>
      <c r="C8">
        <v>0</v>
      </c>
      <c r="D8" s="18">
        <f>'Hypothesis Energy efficiency'!D$5</f>
        <v>-2.4387928302256334E-3</v>
      </c>
      <c r="E8">
        <f t="shared" si="3"/>
        <v>-2.4387928302256334E-3</v>
      </c>
      <c r="F8">
        <f t="shared" ref="F8:T8" si="6">$D8</f>
        <v>-2.4387928302256334E-3</v>
      </c>
      <c r="G8">
        <f t="shared" si="6"/>
        <v>-2.4387928302256334E-3</v>
      </c>
      <c r="H8">
        <f t="shared" si="6"/>
        <v>-2.4387928302256334E-3</v>
      </c>
      <c r="I8">
        <f t="shared" si="6"/>
        <v>-2.4387928302256334E-3</v>
      </c>
      <c r="J8">
        <f t="shared" si="6"/>
        <v>-2.4387928302256334E-3</v>
      </c>
      <c r="K8">
        <f t="shared" si="6"/>
        <v>-2.4387928302256334E-3</v>
      </c>
      <c r="L8">
        <f t="shared" si="6"/>
        <v>-2.4387928302256334E-3</v>
      </c>
      <c r="M8">
        <f t="shared" si="6"/>
        <v>-2.4387928302256334E-3</v>
      </c>
      <c r="N8">
        <f t="shared" si="6"/>
        <v>-2.4387928302256334E-3</v>
      </c>
      <c r="O8">
        <f t="shared" si="6"/>
        <v>-2.4387928302256334E-3</v>
      </c>
      <c r="P8">
        <f t="shared" si="6"/>
        <v>-2.4387928302256334E-3</v>
      </c>
      <c r="Q8">
        <f t="shared" si="6"/>
        <v>-2.4387928302256334E-3</v>
      </c>
      <c r="R8">
        <f t="shared" si="6"/>
        <v>-2.4387928302256334E-3</v>
      </c>
      <c r="S8">
        <f t="shared" si="6"/>
        <v>-2.4387928302256334E-3</v>
      </c>
      <c r="T8">
        <f t="shared" si="6"/>
        <v>-2.4387928302256334E-3</v>
      </c>
      <c r="U8">
        <f t="shared" si="4"/>
        <v>-2.4387928302256334E-3</v>
      </c>
      <c r="V8">
        <f t="shared" si="4"/>
        <v>-2.4387928302256334E-3</v>
      </c>
      <c r="W8">
        <f t="shared" si="4"/>
        <v>-2.4387928302256334E-3</v>
      </c>
      <c r="X8">
        <f t="shared" si="4"/>
        <v>-2.4387928302256334E-3</v>
      </c>
      <c r="Y8">
        <f t="shared" si="4"/>
        <v>-2.4387928302256334E-3</v>
      </c>
      <c r="Z8">
        <f t="shared" si="4"/>
        <v>-2.4387928302256334E-3</v>
      </c>
      <c r="AA8">
        <f t="shared" si="4"/>
        <v>-2.4387928302256334E-3</v>
      </c>
      <c r="AB8">
        <f t="shared" si="4"/>
        <v>-2.4387928302256334E-3</v>
      </c>
      <c r="AC8">
        <f t="shared" si="4"/>
        <v>-2.4387928302256334E-3</v>
      </c>
      <c r="AD8">
        <f t="shared" si="4"/>
        <v>-2.4387928302256334E-3</v>
      </c>
      <c r="AE8">
        <f t="shared" si="4"/>
        <v>-2.4387928302256334E-3</v>
      </c>
      <c r="AF8">
        <f t="shared" si="4"/>
        <v>-2.4387928302256334E-3</v>
      </c>
      <c r="AG8">
        <f t="shared" si="4"/>
        <v>-2.4387928302256334E-3</v>
      </c>
      <c r="AH8">
        <f t="shared" si="4"/>
        <v>-2.4387928302256334E-3</v>
      </c>
      <c r="AI8">
        <f t="shared" ref="AI8:AR33" si="7">AH8</f>
        <v>-2.4387928302256334E-3</v>
      </c>
      <c r="AJ8">
        <f t="shared" si="7"/>
        <v>-2.4387928302256334E-3</v>
      </c>
      <c r="AK8">
        <f t="shared" si="7"/>
        <v>-2.4387928302256334E-3</v>
      </c>
      <c r="AL8">
        <f t="shared" si="7"/>
        <v>-2.4387928302256334E-3</v>
      </c>
      <c r="AM8">
        <f t="shared" si="7"/>
        <v>-2.4387928302256334E-3</v>
      </c>
      <c r="AN8">
        <f t="shared" si="7"/>
        <v>-2.4387928302256334E-3</v>
      </c>
      <c r="AO8">
        <f t="shared" si="7"/>
        <v>-2.4387928302256334E-3</v>
      </c>
      <c r="AP8">
        <f t="shared" si="7"/>
        <v>-2.4387928302256334E-3</v>
      </c>
      <c r="AQ8">
        <f t="shared" si="7"/>
        <v>-2.4387928302256334E-3</v>
      </c>
      <c r="AR8">
        <f t="shared" si="7"/>
        <v>-2.4387928302256334E-3</v>
      </c>
    </row>
    <row r="9" spans="1:44" x14ac:dyDescent="0.25">
      <c r="A9" s="21">
        <f t="shared" si="0"/>
        <v>1</v>
      </c>
      <c r="B9" t="s">
        <v>18</v>
      </c>
      <c r="C9">
        <v>0</v>
      </c>
      <c r="D9" s="18">
        <f>'Hypothesis Energy efficiency'!D$8</f>
        <v>-3.7032670081028951E-2</v>
      </c>
      <c r="E9">
        <f t="shared" si="3"/>
        <v>-3.7032670081028951E-2</v>
      </c>
      <c r="F9">
        <f t="shared" si="4"/>
        <v>-3.7032670081028951E-2</v>
      </c>
      <c r="G9">
        <f t="shared" si="4"/>
        <v>-3.7032670081028951E-2</v>
      </c>
      <c r="H9">
        <f t="shared" si="4"/>
        <v>-3.7032670081028951E-2</v>
      </c>
      <c r="I9">
        <f t="shared" si="4"/>
        <v>-3.7032670081028951E-2</v>
      </c>
      <c r="J9">
        <f t="shared" si="4"/>
        <v>-3.7032670081028951E-2</v>
      </c>
      <c r="K9">
        <f t="shared" si="4"/>
        <v>-3.7032670081028951E-2</v>
      </c>
      <c r="L9">
        <f t="shared" si="4"/>
        <v>-3.7032670081028951E-2</v>
      </c>
      <c r="M9">
        <f t="shared" si="4"/>
        <v>-3.7032670081028951E-2</v>
      </c>
      <c r="N9">
        <f t="shared" si="4"/>
        <v>-3.7032670081028951E-2</v>
      </c>
      <c r="O9">
        <f t="shared" si="4"/>
        <v>-3.7032670081028951E-2</v>
      </c>
      <c r="P9">
        <f t="shared" si="4"/>
        <v>-3.7032670081028951E-2</v>
      </c>
      <c r="Q9">
        <f t="shared" si="4"/>
        <v>-3.7032670081028951E-2</v>
      </c>
      <c r="R9">
        <f t="shared" si="4"/>
        <v>-3.7032670081028951E-2</v>
      </c>
      <c r="S9">
        <f t="shared" si="4"/>
        <v>-3.7032670081028951E-2</v>
      </c>
      <c r="T9">
        <f t="shared" si="4"/>
        <v>-3.7032670081028951E-2</v>
      </c>
      <c r="U9">
        <f t="shared" si="4"/>
        <v>-3.7032670081028951E-2</v>
      </c>
      <c r="V9">
        <f t="shared" si="4"/>
        <v>-3.7032670081028951E-2</v>
      </c>
      <c r="W9">
        <f t="shared" si="4"/>
        <v>-3.7032670081028951E-2</v>
      </c>
      <c r="X9">
        <f t="shared" si="4"/>
        <v>-3.7032670081028951E-2</v>
      </c>
      <c r="Y9">
        <f t="shared" si="4"/>
        <v>-3.7032670081028951E-2</v>
      </c>
      <c r="Z9">
        <f t="shared" si="4"/>
        <v>-3.7032670081028951E-2</v>
      </c>
      <c r="AA9">
        <f t="shared" si="4"/>
        <v>-3.7032670081028951E-2</v>
      </c>
      <c r="AB9">
        <f t="shared" si="4"/>
        <v>-3.7032670081028951E-2</v>
      </c>
      <c r="AC9">
        <f t="shared" si="4"/>
        <v>-3.7032670081028951E-2</v>
      </c>
      <c r="AD9">
        <f t="shared" si="4"/>
        <v>-3.7032670081028951E-2</v>
      </c>
      <c r="AE9">
        <f t="shared" si="4"/>
        <v>-3.7032670081028951E-2</v>
      </c>
      <c r="AF9">
        <f t="shared" si="4"/>
        <v>-3.7032670081028951E-2</v>
      </c>
      <c r="AG9">
        <f t="shared" si="4"/>
        <v>-3.7032670081028951E-2</v>
      </c>
      <c r="AH9">
        <f t="shared" si="4"/>
        <v>-3.7032670081028951E-2</v>
      </c>
      <c r="AI9">
        <f t="shared" si="7"/>
        <v>-3.7032670081028951E-2</v>
      </c>
      <c r="AJ9">
        <f t="shared" si="7"/>
        <v>-3.7032670081028951E-2</v>
      </c>
      <c r="AK9">
        <f t="shared" si="7"/>
        <v>-3.7032670081028951E-2</v>
      </c>
      <c r="AL9">
        <f t="shared" si="7"/>
        <v>-3.7032670081028951E-2</v>
      </c>
      <c r="AM9">
        <f t="shared" si="7"/>
        <v>-3.7032670081028951E-2</v>
      </c>
      <c r="AN9">
        <f t="shared" si="7"/>
        <v>-3.7032670081028951E-2</v>
      </c>
      <c r="AO9">
        <f t="shared" si="7"/>
        <v>-3.7032670081028951E-2</v>
      </c>
      <c r="AP9">
        <f t="shared" si="7"/>
        <v>-3.7032670081028951E-2</v>
      </c>
      <c r="AQ9">
        <f t="shared" si="7"/>
        <v>-3.7032670081028951E-2</v>
      </c>
      <c r="AR9">
        <f t="shared" si="7"/>
        <v>-3.7032670081028951E-2</v>
      </c>
    </row>
    <row r="10" spans="1:44" x14ac:dyDescent="0.25">
      <c r="A10" s="21">
        <f t="shared" si="0"/>
        <v>1</v>
      </c>
      <c r="B10" t="s">
        <v>19</v>
      </c>
      <c r="C10">
        <v>0</v>
      </c>
      <c r="D10" s="18">
        <f>'Hypothesis Energy efficiency'!D$8</f>
        <v>-3.7032670081028951E-2</v>
      </c>
      <c r="E10">
        <f t="shared" si="3"/>
        <v>-3.7032670081028951E-2</v>
      </c>
      <c r="F10">
        <f t="shared" si="4"/>
        <v>-3.7032670081028951E-2</v>
      </c>
      <c r="G10">
        <f t="shared" si="4"/>
        <v>-3.7032670081028951E-2</v>
      </c>
      <c r="H10">
        <f t="shared" si="4"/>
        <v>-3.7032670081028951E-2</v>
      </c>
      <c r="I10">
        <f t="shared" si="4"/>
        <v>-3.7032670081028951E-2</v>
      </c>
      <c r="J10">
        <f t="shared" si="4"/>
        <v>-3.7032670081028951E-2</v>
      </c>
      <c r="K10">
        <f t="shared" si="4"/>
        <v>-3.7032670081028951E-2</v>
      </c>
      <c r="L10">
        <f t="shared" si="4"/>
        <v>-3.7032670081028951E-2</v>
      </c>
      <c r="M10">
        <f t="shared" si="4"/>
        <v>-3.7032670081028951E-2</v>
      </c>
      <c r="N10">
        <f t="shared" si="4"/>
        <v>-3.7032670081028951E-2</v>
      </c>
      <c r="O10">
        <f t="shared" si="4"/>
        <v>-3.7032670081028951E-2</v>
      </c>
      <c r="P10">
        <f t="shared" si="4"/>
        <v>-3.7032670081028951E-2</v>
      </c>
      <c r="Q10">
        <f t="shared" si="4"/>
        <v>-3.7032670081028951E-2</v>
      </c>
      <c r="R10">
        <f t="shared" si="4"/>
        <v>-3.7032670081028951E-2</v>
      </c>
      <c r="S10">
        <f t="shared" si="4"/>
        <v>-3.7032670081028951E-2</v>
      </c>
      <c r="T10">
        <f t="shared" si="4"/>
        <v>-3.7032670081028951E-2</v>
      </c>
      <c r="U10">
        <f t="shared" si="4"/>
        <v>-3.7032670081028951E-2</v>
      </c>
      <c r="V10">
        <f t="shared" si="4"/>
        <v>-3.7032670081028951E-2</v>
      </c>
      <c r="W10">
        <f t="shared" si="4"/>
        <v>-3.7032670081028951E-2</v>
      </c>
      <c r="X10">
        <f t="shared" si="4"/>
        <v>-3.7032670081028951E-2</v>
      </c>
      <c r="Y10">
        <f t="shared" si="4"/>
        <v>-3.7032670081028951E-2</v>
      </c>
      <c r="Z10">
        <f t="shared" si="4"/>
        <v>-3.7032670081028951E-2</v>
      </c>
      <c r="AA10">
        <f t="shared" si="4"/>
        <v>-3.7032670081028951E-2</v>
      </c>
      <c r="AB10">
        <f t="shared" si="4"/>
        <v>-3.7032670081028951E-2</v>
      </c>
      <c r="AC10">
        <f t="shared" si="4"/>
        <v>-3.7032670081028951E-2</v>
      </c>
      <c r="AD10">
        <f t="shared" si="4"/>
        <v>-3.7032670081028951E-2</v>
      </c>
      <c r="AE10">
        <f t="shared" si="4"/>
        <v>-3.7032670081028951E-2</v>
      </c>
      <c r="AF10">
        <f t="shared" si="4"/>
        <v>-3.7032670081028951E-2</v>
      </c>
      <c r="AG10">
        <f t="shared" si="4"/>
        <v>-3.7032670081028951E-2</v>
      </c>
      <c r="AH10">
        <f t="shared" si="4"/>
        <v>-3.7032670081028951E-2</v>
      </c>
      <c r="AI10">
        <f t="shared" si="7"/>
        <v>-3.7032670081028951E-2</v>
      </c>
      <c r="AJ10">
        <f t="shared" si="7"/>
        <v>-3.7032670081028951E-2</v>
      </c>
      <c r="AK10">
        <f t="shared" si="7"/>
        <v>-3.7032670081028951E-2</v>
      </c>
      <c r="AL10">
        <f t="shared" si="7"/>
        <v>-3.7032670081028951E-2</v>
      </c>
      <c r="AM10">
        <f t="shared" si="7"/>
        <v>-3.7032670081028951E-2</v>
      </c>
      <c r="AN10">
        <f t="shared" si="7"/>
        <v>-3.7032670081028951E-2</v>
      </c>
      <c r="AO10">
        <f t="shared" si="7"/>
        <v>-3.7032670081028951E-2</v>
      </c>
      <c r="AP10">
        <f t="shared" si="7"/>
        <v>-3.7032670081028951E-2</v>
      </c>
      <c r="AQ10">
        <f t="shared" si="7"/>
        <v>-3.7032670081028951E-2</v>
      </c>
      <c r="AR10">
        <f t="shared" si="7"/>
        <v>-3.7032670081028951E-2</v>
      </c>
    </row>
    <row r="11" spans="1:44" x14ac:dyDescent="0.25">
      <c r="A11" s="21">
        <f t="shared" si="0"/>
        <v>1</v>
      </c>
      <c r="B11" t="s">
        <v>20</v>
      </c>
      <c r="C11">
        <v>0</v>
      </c>
      <c r="D11" s="18">
        <f>'Hypothesis Energy efficiency'!D$8</f>
        <v>-3.7032670081028951E-2</v>
      </c>
      <c r="E11">
        <f t="shared" si="3"/>
        <v>-3.7032670081028951E-2</v>
      </c>
      <c r="F11">
        <f t="shared" si="4"/>
        <v>-3.7032670081028951E-2</v>
      </c>
      <c r="G11">
        <f t="shared" si="4"/>
        <v>-3.7032670081028951E-2</v>
      </c>
      <c r="H11">
        <f t="shared" si="4"/>
        <v>-3.7032670081028951E-2</v>
      </c>
      <c r="I11">
        <f t="shared" si="4"/>
        <v>-3.7032670081028951E-2</v>
      </c>
      <c r="J11">
        <f t="shared" si="4"/>
        <v>-3.7032670081028951E-2</v>
      </c>
      <c r="K11">
        <f t="shared" si="4"/>
        <v>-3.7032670081028951E-2</v>
      </c>
      <c r="L11">
        <f t="shared" si="4"/>
        <v>-3.7032670081028951E-2</v>
      </c>
      <c r="M11">
        <f t="shared" si="4"/>
        <v>-3.7032670081028951E-2</v>
      </c>
      <c r="N11">
        <f t="shared" si="4"/>
        <v>-3.7032670081028951E-2</v>
      </c>
      <c r="O11">
        <f t="shared" si="4"/>
        <v>-3.7032670081028951E-2</v>
      </c>
      <c r="P11">
        <f t="shared" si="4"/>
        <v>-3.7032670081028951E-2</v>
      </c>
      <c r="Q11">
        <f t="shared" si="4"/>
        <v>-3.7032670081028951E-2</v>
      </c>
      <c r="R11">
        <f t="shared" si="4"/>
        <v>-3.7032670081028951E-2</v>
      </c>
      <c r="S11">
        <f t="shared" si="4"/>
        <v>-3.7032670081028951E-2</v>
      </c>
      <c r="T11">
        <f t="shared" si="4"/>
        <v>-3.7032670081028951E-2</v>
      </c>
      <c r="U11">
        <f t="shared" si="4"/>
        <v>-3.7032670081028951E-2</v>
      </c>
      <c r="V11">
        <f t="shared" si="4"/>
        <v>-3.7032670081028951E-2</v>
      </c>
      <c r="W11">
        <f t="shared" si="4"/>
        <v>-3.7032670081028951E-2</v>
      </c>
      <c r="X11">
        <f t="shared" si="4"/>
        <v>-3.7032670081028951E-2</v>
      </c>
      <c r="Y11">
        <f t="shared" si="4"/>
        <v>-3.7032670081028951E-2</v>
      </c>
      <c r="Z11">
        <f t="shared" si="4"/>
        <v>-3.7032670081028951E-2</v>
      </c>
      <c r="AA11">
        <f t="shared" si="4"/>
        <v>-3.7032670081028951E-2</v>
      </c>
      <c r="AB11">
        <f t="shared" si="4"/>
        <v>-3.7032670081028951E-2</v>
      </c>
      <c r="AC11">
        <f t="shared" si="4"/>
        <v>-3.7032670081028951E-2</v>
      </c>
      <c r="AD11">
        <f t="shared" si="4"/>
        <v>-3.7032670081028951E-2</v>
      </c>
      <c r="AE11">
        <f t="shared" si="4"/>
        <v>-3.7032670081028951E-2</v>
      </c>
      <c r="AF11">
        <f t="shared" si="4"/>
        <v>-3.7032670081028951E-2</v>
      </c>
      <c r="AG11">
        <f t="shared" si="4"/>
        <v>-3.7032670081028951E-2</v>
      </c>
      <c r="AH11">
        <f t="shared" si="4"/>
        <v>-3.7032670081028951E-2</v>
      </c>
      <c r="AI11">
        <f t="shared" si="7"/>
        <v>-3.7032670081028951E-2</v>
      </c>
      <c r="AJ11">
        <f t="shared" si="7"/>
        <v>-3.7032670081028951E-2</v>
      </c>
      <c r="AK11">
        <f t="shared" si="7"/>
        <v>-3.7032670081028951E-2</v>
      </c>
      <c r="AL11">
        <f t="shared" si="7"/>
        <v>-3.7032670081028951E-2</v>
      </c>
      <c r="AM11">
        <f t="shared" si="7"/>
        <v>-3.7032670081028951E-2</v>
      </c>
      <c r="AN11">
        <f t="shared" si="7"/>
        <v>-3.7032670081028951E-2</v>
      </c>
      <c r="AO11">
        <f t="shared" si="7"/>
        <v>-3.7032670081028951E-2</v>
      </c>
      <c r="AP11">
        <f t="shared" si="7"/>
        <v>-3.7032670081028951E-2</v>
      </c>
      <c r="AQ11">
        <f t="shared" si="7"/>
        <v>-3.7032670081028951E-2</v>
      </c>
      <c r="AR11">
        <f t="shared" si="7"/>
        <v>-3.7032670081028951E-2</v>
      </c>
    </row>
    <row r="12" spans="1:44" x14ac:dyDescent="0.25">
      <c r="A12" s="21">
        <f t="shared" si="0"/>
        <v>1</v>
      </c>
      <c r="B12" t="s">
        <v>21</v>
      </c>
      <c r="C12">
        <v>0</v>
      </c>
      <c r="D12" s="18">
        <v>0</v>
      </c>
      <c r="E12">
        <f t="shared" si="3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7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</row>
    <row r="13" spans="1:44" x14ac:dyDescent="0.25">
      <c r="A13" s="21">
        <f t="shared" si="0"/>
        <v>1</v>
      </c>
      <c r="B13" t="s">
        <v>22</v>
      </c>
      <c r="C13">
        <v>0</v>
      </c>
      <c r="D13" s="18">
        <v>0</v>
      </c>
      <c r="E13">
        <f t="shared" si="3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7"/>
        <v>0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</row>
    <row r="14" spans="1:44" x14ac:dyDescent="0.25">
      <c r="A14" s="21">
        <f t="shared" si="0"/>
        <v>1</v>
      </c>
      <c r="B14" t="s">
        <v>23</v>
      </c>
      <c r="C14">
        <v>0</v>
      </c>
      <c r="D14" s="18">
        <v>0</v>
      </c>
      <c r="E14">
        <f t="shared" si="3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</row>
    <row r="15" spans="1:44" x14ac:dyDescent="0.25">
      <c r="A15" s="21">
        <f t="shared" si="0"/>
        <v>1</v>
      </c>
      <c r="B15" t="s">
        <v>24</v>
      </c>
      <c r="C15">
        <v>0</v>
      </c>
      <c r="D15" s="18">
        <v>0</v>
      </c>
      <c r="E15">
        <f t="shared" si="3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0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</row>
    <row r="16" spans="1:44" x14ac:dyDescent="0.25">
      <c r="A16" s="21">
        <f t="shared" si="0"/>
        <v>1</v>
      </c>
      <c r="B16" t="s">
        <v>25</v>
      </c>
      <c r="C16">
        <v>0</v>
      </c>
      <c r="D16" s="18">
        <v>0</v>
      </c>
      <c r="E16">
        <f t="shared" si="3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ref="F16:AH23" si="8">$D16</f>
        <v>0</v>
      </c>
      <c r="P16">
        <f t="shared" si="8"/>
        <v>0</v>
      </c>
      <c r="Q16">
        <f t="shared" si="8"/>
        <v>0</v>
      </c>
      <c r="R16">
        <f t="shared" si="8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7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</row>
    <row r="17" spans="1:44" x14ac:dyDescent="0.25">
      <c r="A17" s="21">
        <f t="shared" si="0"/>
        <v>1</v>
      </c>
      <c r="B17" t="s">
        <v>26</v>
      </c>
      <c r="C17">
        <v>0</v>
      </c>
      <c r="D17" s="18">
        <v>0</v>
      </c>
      <c r="E17">
        <f t="shared" si="3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</v>
      </c>
      <c r="M17">
        <f t="shared" si="8"/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8"/>
        <v>0</v>
      </c>
      <c r="T17">
        <f t="shared" si="8"/>
        <v>0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</row>
    <row r="18" spans="1:44" x14ac:dyDescent="0.25">
      <c r="A18" s="21">
        <f t="shared" si="0"/>
        <v>1</v>
      </c>
      <c r="B18" t="s">
        <v>27</v>
      </c>
      <c r="C18">
        <v>0</v>
      </c>
      <c r="D18" s="18">
        <f>'Hypothesis Energy efficiency'!D$7</f>
        <v>-3.4656241966726453E-2</v>
      </c>
      <c r="E18">
        <f t="shared" si="3"/>
        <v>-3.4656241966726453E-2</v>
      </c>
      <c r="F18">
        <f t="shared" si="8"/>
        <v>-3.4656241966726453E-2</v>
      </c>
      <c r="G18">
        <f t="shared" si="8"/>
        <v>-3.4656241966726453E-2</v>
      </c>
      <c r="H18">
        <f t="shared" si="8"/>
        <v>-3.4656241966726453E-2</v>
      </c>
      <c r="I18">
        <f t="shared" si="8"/>
        <v>-3.4656241966726453E-2</v>
      </c>
      <c r="J18">
        <f t="shared" si="8"/>
        <v>-3.4656241966726453E-2</v>
      </c>
      <c r="K18">
        <f t="shared" si="8"/>
        <v>-3.4656241966726453E-2</v>
      </c>
      <c r="L18">
        <f t="shared" si="8"/>
        <v>-3.4656241966726453E-2</v>
      </c>
      <c r="M18">
        <f t="shared" si="8"/>
        <v>-3.4656241966726453E-2</v>
      </c>
      <c r="N18">
        <f t="shared" si="8"/>
        <v>-3.4656241966726453E-2</v>
      </c>
      <c r="O18">
        <f t="shared" si="8"/>
        <v>-3.4656241966726453E-2</v>
      </c>
      <c r="P18">
        <f t="shared" si="8"/>
        <v>-3.4656241966726453E-2</v>
      </c>
      <c r="Q18">
        <f t="shared" si="8"/>
        <v>-3.4656241966726453E-2</v>
      </c>
      <c r="R18">
        <f t="shared" si="8"/>
        <v>-3.4656241966726453E-2</v>
      </c>
      <c r="S18">
        <f t="shared" si="8"/>
        <v>-3.4656241966726453E-2</v>
      </c>
      <c r="T18">
        <f t="shared" si="8"/>
        <v>-3.4656241966726453E-2</v>
      </c>
      <c r="U18">
        <f t="shared" si="8"/>
        <v>-3.4656241966726453E-2</v>
      </c>
      <c r="V18">
        <f t="shared" si="8"/>
        <v>-3.4656241966726453E-2</v>
      </c>
      <c r="W18">
        <f t="shared" si="8"/>
        <v>-3.4656241966726453E-2</v>
      </c>
      <c r="X18">
        <f t="shared" si="8"/>
        <v>-3.4656241966726453E-2</v>
      </c>
      <c r="Y18">
        <f t="shared" si="8"/>
        <v>-3.4656241966726453E-2</v>
      </c>
      <c r="Z18">
        <f t="shared" si="8"/>
        <v>-3.4656241966726453E-2</v>
      </c>
      <c r="AA18">
        <f t="shared" si="8"/>
        <v>-3.4656241966726453E-2</v>
      </c>
      <c r="AB18">
        <f t="shared" si="8"/>
        <v>-3.4656241966726453E-2</v>
      </c>
      <c r="AC18">
        <f t="shared" si="8"/>
        <v>-3.4656241966726453E-2</v>
      </c>
      <c r="AD18">
        <f t="shared" si="8"/>
        <v>-3.4656241966726453E-2</v>
      </c>
      <c r="AE18">
        <f t="shared" si="8"/>
        <v>-3.4656241966726453E-2</v>
      </c>
      <c r="AF18">
        <f t="shared" si="8"/>
        <v>-3.4656241966726453E-2</v>
      </c>
      <c r="AG18">
        <f t="shared" si="8"/>
        <v>-3.4656241966726453E-2</v>
      </c>
      <c r="AH18">
        <f t="shared" si="8"/>
        <v>-3.4656241966726453E-2</v>
      </c>
      <c r="AI18">
        <f t="shared" si="7"/>
        <v>-3.4656241966726453E-2</v>
      </c>
      <c r="AJ18">
        <f t="shared" si="7"/>
        <v>-3.4656241966726453E-2</v>
      </c>
      <c r="AK18">
        <f t="shared" si="7"/>
        <v>-3.4656241966726453E-2</v>
      </c>
      <c r="AL18">
        <f t="shared" si="7"/>
        <v>-3.4656241966726453E-2</v>
      </c>
      <c r="AM18">
        <f t="shared" si="7"/>
        <v>-3.4656241966726453E-2</v>
      </c>
      <c r="AN18">
        <f t="shared" si="7"/>
        <v>-3.4656241966726453E-2</v>
      </c>
      <c r="AO18">
        <f t="shared" si="7"/>
        <v>-3.4656241966726453E-2</v>
      </c>
      <c r="AP18">
        <f t="shared" si="7"/>
        <v>-3.4656241966726453E-2</v>
      </c>
      <c r="AQ18">
        <f t="shared" si="7"/>
        <v>-3.4656241966726453E-2</v>
      </c>
      <c r="AR18">
        <f t="shared" si="7"/>
        <v>-3.4656241966726453E-2</v>
      </c>
    </row>
    <row r="19" spans="1:44" x14ac:dyDescent="0.25">
      <c r="A19" s="21">
        <f t="shared" si="0"/>
        <v>1</v>
      </c>
      <c r="B19" t="s">
        <v>28</v>
      </c>
      <c r="C19">
        <v>0</v>
      </c>
      <c r="D19" s="18">
        <f>'Hypothesis Energy efficiency'!D$8</f>
        <v>-3.7032670081028951E-2</v>
      </c>
      <c r="E19">
        <f t="shared" si="3"/>
        <v>-3.7032670081028951E-2</v>
      </c>
      <c r="F19">
        <f t="shared" si="8"/>
        <v>-3.7032670081028951E-2</v>
      </c>
      <c r="G19">
        <f t="shared" si="8"/>
        <v>-3.7032670081028951E-2</v>
      </c>
      <c r="H19">
        <f t="shared" si="8"/>
        <v>-3.7032670081028951E-2</v>
      </c>
      <c r="I19">
        <f t="shared" si="8"/>
        <v>-3.7032670081028951E-2</v>
      </c>
      <c r="J19">
        <f t="shared" si="8"/>
        <v>-3.7032670081028951E-2</v>
      </c>
      <c r="K19">
        <f t="shared" si="8"/>
        <v>-3.7032670081028951E-2</v>
      </c>
      <c r="L19">
        <f t="shared" si="8"/>
        <v>-3.7032670081028951E-2</v>
      </c>
      <c r="M19">
        <f t="shared" si="8"/>
        <v>-3.7032670081028951E-2</v>
      </c>
      <c r="N19">
        <f t="shared" si="8"/>
        <v>-3.7032670081028951E-2</v>
      </c>
      <c r="O19">
        <f t="shared" si="8"/>
        <v>-3.7032670081028951E-2</v>
      </c>
      <c r="P19">
        <f t="shared" si="8"/>
        <v>-3.7032670081028951E-2</v>
      </c>
      <c r="Q19">
        <f t="shared" si="8"/>
        <v>-3.7032670081028951E-2</v>
      </c>
      <c r="R19">
        <f t="shared" si="8"/>
        <v>-3.7032670081028951E-2</v>
      </c>
      <c r="S19">
        <f t="shared" si="8"/>
        <v>-3.7032670081028951E-2</v>
      </c>
      <c r="T19">
        <f t="shared" si="8"/>
        <v>-3.7032670081028951E-2</v>
      </c>
      <c r="U19">
        <f t="shared" si="8"/>
        <v>-3.7032670081028951E-2</v>
      </c>
      <c r="V19">
        <f t="shared" si="8"/>
        <v>-3.7032670081028951E-2</v>
      </c>
      <c r="W19">
        <f t="shared" si="8"/>
        <v>-3.7032670081028951E-2</v>
      </c>
      <c r="X19">
        <f t="shared" si="8"/>
        <v>-3.7032670081028951E-2</v>
      </c>
      <c r="Y19">
        <f t="shared" si="8"/>
        <v>-3.7032670081028951E-2</v>
      </c>
      <c r="Z19">
        <f t="shared" si="8"/>
        <v>-3.7032670081028951E-2</v>
      </c>
      <c r="AA19">
        <f t="shared" si="8"/>
        <v>-3.7032670081028951E-2</v>
      </c>
      <c r="AB19">
        <f t="shared" si="8"/>
        <v>-3.7032670081028951E-2</v>
      </c>
      <c r="AC19">
        <f t="shared" si="8"/>
        <v>-3.7032670081028951E-2</v>
      </c>
      <c r="AD19">
        <f t="shared" si="8"/>
        <v>-3.7032670081028951E-2</v>
      </c>
      <c r="AE19">
        <f t="shared" si="8"/>
        <v>-3.7032670081028951E-2</v>
      </c>
      <c r="AF19">
        <f t="shared" si="8"/>
        <v>-3.7032670081028951E-2</v>
      </c>
      <c r="AG19">
        <f t="shared" si="8"/>
        <v>-3.7032670081028951E-2</v>
      </c>
      <c r="AH19">
        <f t="shared" si="8"/>
        <v>-3.7032670081028951E-2</v>
      </c>
      <c r="AI19">
        <f t="shared" si="7"/>
        <v>-3.7032670081028951E-2</v>
      </c>
      <c r="AJ19">
        <f t="shared" si="7"/>
        <v>-3.7032670081028951E-2</v>
      </c>
      <c r="AK19">
        <f t="shared" si="7"/>
        <v>-3.7032670081028951E-2</v>
      </c>
      <c r="AL19">
        <f t="shared" si="7"/>
        <v>-3.7032670081028951E-2</v>
      </c>
      <c r="AM19">
        <f t="shared" si="7"/>
        <v>-3.7032670081028951E-2</v>
      </c>
      <c r="AN19">
        <f t="shared" si="7"/>
        <v>-3.7032670081028951E-2</v>
      </c>
      <c r="AO19">
        <f t="shared" si="7"/>
        <v>-3.7032670081028951E-2</v>
      </c>
      <c r="AP19">
        <f t="shared" si="7"/>
        <v>-3.7032670081028951E-2</v>
      </c>
      <c r="AQ19">
        <f t="shared" si="7"/>
        <v>-3.7032670081028951E-2</v>
      </c>
      <c r="AR19">
        <f t="shared" si="7"/>
        <v>-3.7032670081028951E-2</v>
      </c>
    </row>
    <row r="20" spans="1:44" x14ac:dyDescent="0.25">
      <c r="A20" s="21">
        <f t="shared" si="0"/>
        <v>1</v>
      </c>
      <c r="B20" t="s">
        <v>29</v>
      </c>
      <c r="C20">
        <v>0</v>
      </c>
      <c r="D20" s="18">
        <f>'Hypothesis Energy efficiency'!D$8</f>
        <v>-3.7032670081028951E-2</v>
      </c>
      <c r="E20">
        <f t="shared" si="3"/>
        <v>-3.7032670081028951E-2</v>
      </c>
      <c r="F20">
        <f t="shared" si="8"/>
        <v>-3.7032670081028951E-2</v>
      </c>
      <c r="G20">
        <f t="shared" si="8"/>
        <v>-3.7032670081028951E-2</v>
      </c>
      <c r="H20">
        <f t="shared" si="8"/>
        <v>-3.7032670081028951E-2</v>
      </c>
      <c r="I20">
        <f t="shared" si="8"/>
        <v>-3.7032670081028951E-2</v>
      </c>
      <c r="J20">
        <f t="shared" si="8"/>
        <v>-3.7032670081028951E-2</v>
      </c>
      <c r="K20">
        <f t="shared" si="8"/>
        <v>-3.7032670081028951E-2</v>
      </c>
      <c r="L20">
        <f t="shared" si="8"/>
        <v>-3.7032670081028951E-2</v>
      </c>
      <c r="M20">
        <f t="shared" si="8"/>
        <v>-3.7032670081028951E-2</v>
      </c>
      <c r="N20">
        <f t="shared" si="8"/>
        <v>-3.7032670081028951E-2</v>
      </c>
      <c r="O20">
        <f t="shared" si="8"/>
        <v>-3.7032670081028951E-2</v>
      </c>
      <c r="P20">
        <f t="shared" si="8"/>
        <v>-3.7032670081028951E-2</v>
      </c>
      <c r="Q20">
        <f t="shared" si="8"/>
        <v>-3.7032670081028951E-2</v>
      </c>
      <c r="R20">
        <f t="shared" si="8"/>
        <v>-3.7032670081028951E-2</v>
      </c>
      <c r="S20">
        <f t="shared" si="8"/>
        <v>-3.7032670081028951E-2</v>
      </c>
      <c r="T20">
        <f t="shared" si="8"/>
        <v>-3.7032670081028951E-2</v>
      </c>
      <c r="U20">
        <f t="shared" si="8"/>
        <v>-3.7032670081028951E-2</v>
      </c>
      <c r="V20">
        <f t="shared" si="8"/>
        <v>-3.7032670081028951E-2</v>
      </c>
      <c r="W20">
        <f t="shared" si="8"/>
        <v>-3.7032670081028951E-2</v>
      </c>
      <c r="X20">
        <f t="shared" si="8"/>
        <v>-3.7032670081028951E-2</v>
      </c>
      <c r="Y20">
        <f t="shared" si="8"/>
        <v>-3.7032670081028951E-2</v>
      </c>
      <c r="Z20">
        <f t="shared" si="8"/>
        <v>-3.7032670081028951E-2</v>
      </c>
      <c r="AA20">
        <f t="shared" si="8"/>
        <v>-3.7032670081028951E-2</v>
      </c>
      <c r="AB20">
        <f t="shared" si="8"/>
        <v>-3.7032670081028951E-2</v>
      </c>
      <c r="AC20">
        <f t="shared" si="8"/>
        <v>-3.7032670081028951E-2</v>
      </c>
      <c r="AD20">
        <f t="shared" si="8"/>
        <v>-3.7032670081028951E-2</v>
      </c>
      <c r="AE20">
        <f t="shared" si="8"/>
        <v>-3.7032670081028951E-2</v>
      </c>
      <c r="AF20">
        <f t="shared" si="8"/>
        <v>-3.7032670081028951E-2</v>
      </c>
      <c r="AG20">
        <f t="shared" si="8"/>
        <v>-3.7032670081028951E-2</v>
      </c>
      <c r="AH20">
        <f t="shared" si="8"/>
        <v>-3.7032670081028951E-2</v>
      </c>
      <c r="AI20">
        <f t="shared" si="7"/>
        <v>-3.7032670081028951E-2</v>
      </c>
      <c r="AJ20">
        <f t="shared" si="7"/>
        <v>-3.7032670081028951E-2</v>
      </c>
      <c r="AK20">
        <f t="shared" si="7"/>
        <v>-3.7032670081028951E-2</v>
      </c>
      <c r="AL20">
        <f t="shared" si="7"/>
        <v>-3.7032670081028951E-2</v>
      </c>
      <c r="AM20">
        <f t="shared" si="7"/>
        <v>-3.7032670081028951E-2</v>
      </c>
      <c r="AN20">
        <f t="shared" si="7"/>
        <v>-3.7032670081028951E-2</v>
      </c>
      <c r="AO20">
        <f t="shared" si="7"/>
        <v>-3.7032670081028951E-2</v>
      </c>
      <c r="AP20">
        <f t="shared" si="7"/>
        <v>-3.7032670081028951E-2</v>
      </c>
      <c r="AQ20">
        <f t="shared" si="7"/>
        <v>-3.7032670081028951E-2</v>
      </c>
      <c r="AR20">
        <f t="shared" si="7"/>
        <v>-3.7032670081028951E-2</v>
      </c>
    </row>
    <row r="21" spans="1:44" x14ac:dyDescent="0.25">
      <c r="A21" s="21">
        <f t="shared" si="0"/>
        <v>1</v>
      </c>
      <c r="B21" t="s">
        <v>30</v>
      </c>
      <c r="C21">
        <v>0</v>
      </c>
      <c r="D21" s="18">
        <f>'Hypothesis Energy efficiency'!D$8</f>
        <v>-3.7032670081028951E-2</v>
      </c>
      <c r="E21">
        <f t="shared" si="3"/>
        <v>-3.7032670081028951E-2</v>
      </c>
      <c r="F21">
        <f t="shared" si="8"/>
        <v>-3.7032670081028951E-2</v>
      </c>
      <c r="G21">
        <f t="shared" si="8"/>
        <v>-3.7032670081028951E-2</v>
      </c>
      <c r="H21">
        <f t="shared" si="8"/>
        <v>-3.7032670081028951E-2</v>
      </c>
      <c r="I21">
        <f t="shared" si="8"/>
        <v>-3.7032670081028951E-2</v>
      </c>
      <c r="J21">
        <f t="shared" si="8"/>
        <v>-3.7032670081028951E-2</v>
      </c>
      <c r="K21">
        <f t="shared" si="8"/>
        <v>-3.7032670081028951E-2</v>
      </c>
      <c r="L21">
        <f t="shared" si="8"/>
        <v>-3.7032670081028951E-2</v>
      </c>
      <c r="M21">
        <f t="shared" si="8"/>
        <v>-3.7032670081028951E-2</v>
      </c>
      <c r="N21">
        <f t="shared" si="8"/>
        <v>-3.7032670081028951E-2</v>
      </c>
      <c r="O21">
        <f t="shared" si="8"/>
        <v>-3.7032670081028951E-2</v>
      </c>
      <c r="P21">
        <f t="shared" si="8"/>
        <v>-3.7032670081028951E-2</v>
      </c>
      <c r="Q21">
        <f t="shared" si="8"/>
        <v>-3.7032670081028951E-2</v>
      </c>
      <c r="R21">
        <f t="shared" si="8"/>
        <v>-3.7032670081028951E-2</v>
      </c>
      <c r="S21">
        <f t="shared" si="8"/>
        <v>-3.7032670081028951E-2</v>
      </c>
      <c r="T21">
        <f t="shared" si="8"/>
        <v>-3.7032670081028951E-2</v>
      </c>
      <c r="U21">
        <f t="shared" si="8"/>
        <v>-3.7032670081028951E-2</v>
      </c>
      <c r="V21">
        <f t="shared" si="8"/>
        <v>-3.7032670081028951E-2</v>
      </c>
      <c r="W21">
        <f t="shared" si="8"/>
        <v>-3.7032670081028951E-2</v>
      </c>
      <c r="X21">
        <f t="shared" si="8"/>
        <v>-3.7032670081028951E-2</v>
      </c>
      <c r="Y21">
        <f t="shared" si="8"/>
        <v>-3.7032670081028951E-2</v>
      </c>
      <c r="Z21">
        <f t="shared" si="8"/>
        <v>-3.7032670081028951E-2</v>
      </c>
      <c r="AA21">
        <f t="shared" si="8"/>
        <v>-3.7032670081028951E-2</v>
      </c>
      <c r="AB21">
        <f t="shared" si="8"/>
        <v>-3.7032670081028951E-2</v>
      </c>
      <c r="AC21">
        <f t="shared" si="8"/>
        <v>-3.7032670081028951E-2</v>
      </c>
      <c r="AD21">
        <f t="shared" si="8"/>
        <v>-3.7032670081028951E-2</v>
      </c>
      <c r="AE21">
        <f t="shared" si="8"/>
        <v>-3.7032670081028951E-2</v>
      </c>
      <c r="AF21">
        <f t="shared" si="8"/>
        <v>-3.7032670081028951E-2</v>
      </c>
      <c r="AG21">
        <f t="shared" si="8"/>
        <v>-3.7032670081028951E-2</v>
      </c>
      <c r="AH21">
        <f t="shared" si="8"/>
        <v>-3.7032670081028951E-2</v>
      </c>
      <c r="AI21">
        <f t="shared" si="7"/>
        <v>-3.7032670081028951E-2</v>
      </c>
      <c r="AJ21">
        <f t="shared" si="7"/>
        <v>-3.7032670081028951E-2</v>
      </c>
      <c r="AK21">
        <f t="shared" si="7"/>
        <v>-3.7032670081028951E-2</v>
      </c>
      <c r="AL21">
        <f t="shared" si="7"/>
        <v>-3.7032670081028951E-2</v>
      </c>
      <c r="AM21">
        <f t="shared" si="7"/>
        <v>-3.7032670081028951E-2</v>
      </c>
      <c r="AN21">
        <f t="shared" si="7"/>
        <v>-3.7032670081028951E-2</v>
      </c>
      <c r="AO21">
        <f t="shared" si="7"/>
        <v>-3.7032670081028951E-2</v>
      </c>
      <c r="AP21">
        <f t="shared" si="7"/>
        <v>-3.7032670081028951E-2</v>
      </c>
      <c r="AQ21">
        <f t="shared" si="7"/>
        <v>-3.7032670081028951E-2</v>
      </c>
      <c r="AR21">
        <f t="shared" si="7"/>
        <v>-3.7032670081028951E-2</v>
      </c>
    </row>
    <row r="22" spans="1:44" x14ac:dyDescent="0.25">
      <c r="A22" s="21">
        <f t="shared" si="0"/>
        <v>1</v>
      </c>
      <c r="B22" t="s">
        <v>31</v>
      </c>
      <c r="C22">
        <v>0</v>
      </c>
      <c r="D22" s="18">
        <f>'Hypothesis Energy efficiency'!D$8</f>
        <v>-3.7032670081028951E-2</v>
      </c>
      <c r="E22">
        <f t="shared" si="3"/>
        <v>-3.7032670081028951E-2</v>
      </c>
      <c r="F22">
        <f t="shared" si="8"/>
        <v>-3.7032670081028951E-2</v>
      </c>
      <c r="G22">
        <f t="shared" si="8"/>
        <v>-3.7032670081028951E-2</v>
      </c>
      <c r="H22">
        <f t="shared" si="8"/>
        <v>-3.7032670081028951E-2</v>
      </c>
      <c r="I22">
        <f t="shared" si="8"/>
        <v>-3.7032670081028951E-2</v>
      </c>
      <c r="J22">
        <f t="shared" si="8"/>
        <v>-3.7032670081028951E-2</v>
      </c>
      <c r="K22">
        <f t="shared" si="8"/>
        <v>-3.7032670081028951E-2</v>
      </c>
      <c r="L22">
        <f t="shared" si="8"/>
        <v>-3.7032670081028951E-2</v>
      </c>
      <c r="M22">
        <f t="shared" si="8"/>
        <v>-3.7032670081028951E-2</v>
      </c>
      <c r="N22">
        <f t="shared" si="8"/>
        <v>-3.7032670081028951E-2</v>
      </c>
      <c r="O22">
        <f t="shared" si="8"/>
        <v>-3.7032670081028951E-2</v>
      </c>
      <c r="P22">
        <f t="shared" si="8"/>
        <v>-3.7032670081028951E-2</v>
      </c>
      <c r="Q22">
        <f t="shared" si="8"/>
        <v>-3.7032670081028951E-2</v>
      </c>
      <c r="R22">
        <f t="shared" si="8"/>
        <v>-3.7032670081028951E-2</v>
      </c>
      <c r="S22">
        <f t="shared" si="8"/>
        <v>-3.7032670081028951E-2</v>
      </c>
      <c r="T22">
        <f t="shared" si="8"/>
        <v>-3.7032670081028951E-2</v>
      </c>
      <c r="U22">
        <f t="shared" si="8"/>
        <v>-3.7032670081028951E-2</v>
      </c>
      <c r="V22">
        <f t="shared" si="8"/>
        <v>-3.7032670081028951E-2</v>
      </c>
      <c r="W22">
        <f t="shared" si="8"/>
        <v>-3.7032670081028951E-2</v>
      </c>
      <c r="X22">
        <f t="shared" si="8"/>
        <v>-3.7032670081028951E-2</v>
      </c>
      <c r="Y22">
        <f t="shared" si="8"/>
        <v>-3.7032670081028951E-2</v>
      </c>
      <c r="Z22">
        <f t="shared" si="8"/>
        <v>-3.7032670081028951E-2</v>
      </c>
      <c r="AA22">
        <f t="shared" si="8"/>
        <v>-3.7032670081028951E-2</v>
      </c>
      <c r="AB22">
        <f t="shared" si="8"/>
        <v>-3.7032670081028951E-2</v>
      </c>
      <c r="AC22">
        <f t="shared" si="8"/>
        <v>-3.7032670081028951E-2</v>
      </c>
      <c r="AD22">
        <f t="shared" si="8"/>
        <v>-3.7032670081028951E-2</v>
      </c>
      <c r="AE22">
        <f t="shared" si="8"/>
        <v>-3.7032670081028951E-2</v>
      </c>
      <c r="AF22">
        <f t="shared" si="8"/>
        <v>-3.7032670081028951E-2</v>
      </c>
      <c r="AG22">
        <f t="shared" si="8"/>
        <v>-3.7032670081028951E-2</v>
      </c>
      <c r="AH22">
        <f t="shared" si="8"/>
        <v>-3.7032670081028951E-2</v>
      </c>
      <c r="AI22">
        <f t="shared" si="7"/>
        <v>-3.7032670081028951E-2</v>
      </c>
      <c r="AJ22">
        <f t="shared" si="7"/>
        <v>-3.7032670081028951E-2</v>
      </c>
      <c r="AK22">
        <f t="shared" si="7"/>
        <v>-3.7032670081028951E-2</v>
      </c>
      <c r="AL22">
        <f t="shared" si="7"/>
        <v>-3.7032670081028951E-2</v>
      </c>
      <c r="AM22">
        <f t="shared" si="7"/>
        <v>-3.7032670081028951E-2</v>
      </c>
      <c r="AN22">
        <f t="shared" si="7"/>
        <v>-3.7032670081028951E-2</v>
      </c>
      <c r="AO22">
        <f t="shared" si="7"/>
        <v>-3.7032670081028951E-2</v>
      </c>
      <c r="AP22">
        <f t="shared" si="7"/>
        <v>-3.7032670081028951E-2</v>
      </c>
      <c r="AQ22">
        <f t="shared" si="7"/>
        <v>-3.7032670081028951E-2</v>
      </c>
      <c r="AR22">
        <f t="shared" si="7"/>
        <v>-3.7032670081028951E-2</v>
      </c>
    </row>
    <row r="23" spans="1:44" x14ac:dyDescent="0.25">
      <c r="A23" s="21">
        <f t="shared" si="0"/>
        <v>1</v>
      </c>
      <c r="B23" t="s">
        <v>32</v>
      </c>
      <c r="C23">
        <v>0</v>
      </c>
      <c r="D23" s="18">
        <f>'Hypothesis Energy efficiency'!D$8</f>
        <v>-3.7032670081028951E-2</v>
      </c>
      <c r="E23">
        <f t="shared" si="3"/>
        <v>-3.7032670081028951E-2</v>
      </c>
      <c r="F23">
        <f t="shared" si="8"/>
        <v>-3.7032670081028951E-2</v>
      </c>
      <c r="G23">
        <f t="shared" si="8"/>
        <v>-3.7032670081028951E-2</v>
      </c>
      <c r="H23">
        <f t="shared" si="8"/>
        <v>-3.7032670081028951E-2</v>
      </c>
      <c r="I23">
        <f t="shared" si="8"/>
        <v>-3.7032670081028951E-2</v>
      </c>
      <c r="J23">
        <f t="shared" si="8"/>
        <v>-3.7032670081028951E-2</v>
      </c>
      <c r="K23">
        <f t="shared" si="8"/>
        <v>-3.7032670081028951E-2</v>
      </c>
      <c r="L23">
        <f t="shared" si="8"/>
        <v>-3.7032670081028951E-2</v>
      </c>
      <c r="M23">
        <f t="shared" si="8"/>
        <v>-3.7032670081028951E-2</v>
      </c>
      <c r="N23">
        <f t="shared" si="8"/>
        <v>-3.7032670081028951E-2</v>
      </c>
      <c r="O23">
        <f t="shared" si="8"/>
        <v>-3.7032670081028951E-2</v>
      </c>
      <c r="P23">
        <f t="shared" si="8"/>
        <v>-3.7032670081028951E-2</v>
      </c>
      <c r="Q23">
        <f t="shared" si="8"/>
        <v>-3.7032670081028951E-2</v>
      </c>
      <c r="R23">
        <f t="shared" si="8"/>
        <v>-3.7032670081028951E-2</v>
      </c>
      <c r="S23">
        <f t="shared" si="8"/>
        <v>-3.7032670081028951E-2</v>
      </c>
      <c r="T23">
        <f t="shared" si="8"/>
        <v>-3.7032670081028951E-2</v>
      </c>
      <c r="U23">
        <f t="shared" si="8"/>
        <v>-3.7032670081028951E-2</v>
      </c>
      <c r="V23">
        <f t="shared" si="8"/>
        <v>-3.7032670081028951E-2</v>
      </c>
      <c r="W23">
        <f t="shared" si="8"/>
        <v>-3.7032670081028951E-2</v>
      </c>
      <c r="X23">
        <f t="shared" si="8"/>
        <v>-3.7032670081028951E-2</v>
      </c>
      <c r="Y23">
        <f t="shared" si="8"/>
        <v>-3.7032670081028951E-2</v>
      </c>
      <c r="Z23">
        <f t="shared" si="8"/>
        <v>-3.7032670081028951E-2</v>
      </c>
      <c r="AA23">
        <f t="shared" si="8"/>
        <v>-3.7032670081028951E-2</v>
      </c>
      <c r="AB23">
        <f t="shared" si="8"/>
        <v>-3.7032670081028951E-2</v>
      </c>
      <c r="AC23">
        <f t="shared" si="8"/>
        <v>-3.7032670081028951E-2</v>
      </c>
      <c r="AD23">
        <f t="shared" si="8"/>
        <v>-3.7032670081028951E-2</v>
      </c>
      <c r="AE23">
        <f t="shared" si="8"/>
        <v>-3.7032670081028951E-2</v>
      </c>
      <c r="AF23">
        <f t="shared" si="8"/>
        <v>-3.7032670081028951E-2</v>
      </c>
      <c r="AG23">
        <f t="shared" si="8"/>
        <v>-3.7032670081028951E-2</v>
      </c>
      <c r="AH23">
        <f t="shared" si="8"/>
        <v>-3.7032670081028951E-2</v>
      </c>
      <c r="AI23">
        <f t="shared" si="7"/>
        <v>-3.7032670081028951E-2</v>
      </c>
      <c r="AJ23">
        <f t="shared" si="7"/>
        <v>-3.7032670081028951E-2</v>
      </c>
      <c r="AK23">
        <f t="shared" si="7"/>
        <v>-3.7032670081028951E-2</v>
      </c>
      <c r="AL23">
        <f t="shared" si="7"/>
        <v>-3.7032670081028951E-2</v>
      </c>
      <c r="AM23">
        <f t="shared" si="7"/>
        <v>-3.7032670081028951E-2</v>
      </c>
      <c r="AN23">
        <f t="shared" si="7"/>
        <v>-3.7032670081028951E-2</v>
      </c>
      <c r="AO23">
        <f t="shared" si="7"/>
        <v>-3.7032670081028951E-2</v>
      </c>
      <c r="AP23">
        <f t="shared" si="7"/>
        <v>-3.7032670081028951E-2</v>
      </c>
      <c r="AQ23">
        <f t="shared" si="7"/>
        <v>-3.7032670081028951E-2</v>
      </c>
      <c r="AR23">
        <f t="shared" si="7"/>
        <v>-3.7032670081028951E-2</v>
      </c>
    </row>
    <row r="24" spans="1:44" x14ac:dyDescent="0.25">
      <c r="A24" s="21">
        <f t="shared" si="0"/>
        <v>1</v>
      </c>
      <c r="B24" t="s">
        <v>33</v>
      </c>
      <c r="C24">
        <v>0</v>
      </c>
      <c r="D24" s="18">
        <f>'Hypothesis Energy efficiency'!D$8</f>
        <v>-3.7032670081028951E-2</v>
      </c>
      <c r="E24">
        <f t="shared" si="3"/>
        <v>-3.7032670081028951E-2</v>
      </c>
      <c r="F24">
        <f t="shared" ref="F24:AH30" si="9">$D24</f>
        <v>-3.7032670081028951E-2</v>
      </c>
      <c r="G24">
        <f t="shared" si="9"/>
        <v>-3.7032670081028951E-2</v>
      </c>
      <c r="H24">
        <f t="shared" si="9"/>
        <v>-3.7032670081028951E-2</v>
      </c>
      <c r="I24">
        <f t="shared" si="9"/>
        <v>-3.7032670081028951E-2</v>
      </c>
      <c r="J24">
        <f t="shared" si="9"/>
        <v>-3.7032670081028951E-2</v>
      </c>
      <c r="K24">
        <f t="shared" si="9"/>
        <v>-3.7032670081028951E-2</v>
      </c>
      <c r="L24">
        <f t="shared" si="9"/>
        <v>-3.7032670081028951E-2</v>
      </c>
      <c r="M24">
        <f t="shared" si="9"/>
        <v>-3.7032670081028951E-2</v>
      </c>
      <c r="N24">
        <f t="shared" si="9"/>
        <v>-3.7032670081028951E-2</v>
      </c>
      <c r="O24">
        <f t="shared" si="9"/>
        <v>-3.7032670081028951E-2</v>
      </c>
      <c r="P24">
        <f t="shared" si="9"/>
        <v>-3.7032670081028951E-2</v>
      </c>
      <c r="Q24">
        <f t="shared" si="9"/>
        <v>-3.7032670081028951E-2</v>
      </c>
      <c r="R24">
        <f t="shared" si="9"/>
        <v>-3.7032670081028951E-2</v>
      </c>
      <c r="S24">
        <f t="shared" si="9"/>
        <v>-3.7032670081028951E-2</v>
      </c>
      <c r="T24">
        <f t="shared" si="9"/>
        <v>-3.7032670081028951E-2</v>
      </c>
      <c r="U24">
        <f t="shared" si="9"/>
        <v>-3.7032670081028951E-2</v>
      </c>
      <c r="V24">
        <f t="shared" si="9"/>
        <v>-3.7032670081028951E-2</v>
      </c>
      <c r="W24">
        <f t="shared" si="9"/>
        <v>-3.7032670081028951E-2</v>
      </c>
      <c r="X24">
        <f t="shared" si="9"/>
        <v>-3.7032670081028951E-2</v>
      </c>
      <c r="Y24">
        <f t="shared" si="9"/>
        <v>-3.7032670081028951E-2</v>
      </c>
      <c r="Z24">
        <f t="shared" si="9"/>
        <v>-3.7032670081028951E-2</v>
      </c>
      <c r="AA24">
        <f t="shared" si="9"/>
        <v>-3.7032670081028951E-2</v>
      </c>
      <c r="AB24">
        <f t="shared" si="9"/>
        <v>-3.7032670081028951E-2</v>
      </c>
      <c r="AC24">
        <f t="shared" si="9"/>
        <v>-3.7032670081028951E-2</v>
      </c>
      <c r="AD24">
        <f t="shared" si="9"/>
        <v>-3.7032670081028951E-2</v>
      </c>
      <c r="AE24">
        <f t="shared" si="9"/>
        <v>-3.7032670081028951E-2</v>
      </c>
      <c r="AF24">
        <f t="shared" si="9"/>
        <v>-3.7032670081028951E-2</v>
      </c>
      <c r="AG24">
        <f t="shared" si="9"/>
        <v>-3.7032670081028951E-2</v>
      </c>
      <c r="AH24">
        <f t="shared" si="9"/>
        <v>-3.7032670081028951E-2</v>
      </c>
      <c r="AI24">
        <f t="shared" si="7"/>
        <v>-3.7032670081028951E-2</v>
      </c>
      <c r="AJ24">
        <f t="shared" si="7"/>
        <v>-3.7032670081028951E-2</v>
      </c>
      <c r="AK24">
        <f t="shared" si="7"/>
        <v>-3.7032670081028951E-2</v>
      </c>
      <c r="AL24">
        <f t="shared" si="7"/>
        <v>-3.7032670081028951E-2</v>
      </c>
      <c r="AM24">
        <f t="shared" si="7"/>
        <v>-3.7032670081028951E-2</v>
      </c>
      <c r="AN24">
        <f t="shared" si="7"/>
        <v>-3.7032670081028951E-2</v>
      </c>
      <c r="AO24">
        <f t="shared" si="7"/>
        <v>-3.7032670081028951E-2</v>
      </c>
      <c r="AP24">
        <f t="shared" si="7"/>
        <v>-3.7032670081028951E-2</v>
      </c>
      <c r="AQ24">
        <f t="shared" si="7"/>
        <v>-3.7032670081028951E-2</v>
      </c>
      <c r="AR24">
        <f t="shared" si="7"/>
        <v>-3.7032670081028951E-2</v>
      </c>
    </row>
    <row r="25" spans="1:44" x14ac:dyDescent="0.25">
      <c r="A25" s="21">
        <f t="shared" si="0"/>
        <v>1</v>
      </c>
      <c r="B25" t="s">
        <v>34</v>
      </c>
      <c r="C25">
        <v>0</v>
      </c>
      <c r="D25" s="18">
        <f>'Hypothesis Energy efficiency'!D$7</f>
        <v>-3.4656241966726453E-2</v>
      </c>
      <c r="E25">
        <f t="shared" si="3"/>
        <v>-3.4656241966726453E-2</v>
      </c>
      <c r="F25">
        <f t="shared" si="9"/>
        <v>-3.4656241966726453E-2</v>
      </c>
      <c r="G25">
        <f t="shared" si="9"/>
        <v>-3.4656241966726453E-2</v>
      </c>
      <c r="H25">
        <f t="shared" si="9"/>
        <v>-3.4656241966726453E-2</v>
      </c>
      <c r="I25">
        <f t="shared" si="9"/>
        <v>-3.4656241966726453E-2</v>
      </c>
      <c r="J25">
        <f t="shared" si="9"/>
        <v>-3.4656241966726453E-2</v>
      </c>
      <c r="K25">
        <f t="shared" si="9"/>
        <v>-3.4656241966726453E-2</v>
      </c>
      <c r="L25">
        <f t="shared" si="9"/>
        <v>-3.4656241966726453E-2</v>
      </c>
      <c r="M25">
        <f t="shared" si="9"/>
        <v>-3.4656241966726453E-2</v>
      </c>
      <c r="N25">
        <f t="shared" si="9"/>
        <v>-3.4656241966726453E-2</v>
      </c>
      <c r="O25">
        <f t="shared" si="9"/>
        <v>-3.4656241966726453E-2</v>
      </c>
      <c r="P25">
        <f t="shared" si="9"/>
        <v>-3.4656241966726453E-2</v>
      </c>
      <c r="Q25">
        <f t="shared" si="9"/>
        <v>-3.4656241966726453E-2</v>
      </c>
      <c r="R25">
        <f t="shared" si="9"/>
        <v>-3.4656241966726453E-2</v>
      </c>
      <c r="S25">
        <f t="shared" si="9"/>
        <v>-3.4656241966726453E-2</v>
      </c>
      <c r="T25">
        <f t="shared" si="9"/>
        <v>-3.4656241966726453E-2</v>
      </c>
      <c r="U25">
        <f t="shared" si="9"/>
        <v>-3.4656241966726453E-2</v>
      </c>
      <c r="V25">
        <f t="shared" si="9"/>
        <v>-3.4656241966726453E-2</v>
      </c>
      <c r="W25">
        <f t="shared" si="9"/>
        <v>-3.4656241966726453E-2</v>
      </c>
      <c r="X25">
        <f t="shared" si="9"/>
        <v>-3.4656241966726453E-2</v>
      </c>
      <c r="Y25">
        <f t="shared" si="9"/>
        <v>-3.4656241966726453E-2</v>
      </c>
      <c r="Z25">
        <f t="shared" si="9"/>
        <v>-3.4656241966726453E-2</v>
      </c>
      <c r="AA25">
        <f t="shared" si="9"/>
        <v>-3.4656241966726453E-2</v>
      </c>
      <c r="AB25">
        <f t="shared" si="9"/>
        <v>-3.4656241966726453E-2</v>
      </c>
      <c r="AC25">
        <f t="shared" si="9"/>
        <v>-3.4656241966726453E-2</v>
      </c>
      <c r="AD25">
        <f t="shared" si="9"/>
        <v>-3.4656241966726453E-2</v>
      </c>
      <c r="AE25">
        <f t="shared" si="9"/>
        <v>-3.4656241966726453E-2</v>
      </c>
      <c r="AF25">
        <f t="shared" si="9"/>
        <v>-3.4656241966726453E-2</v>
      </c>
      <c r="AG25">
        <f t="shared" si="9"/>
        <v>-3.4656241966726453E-2</v>
      </c>
      <c r="AH25">
        <f t="shared" si="9"/>
        <v>-3.4656241966726453E-2</v>
      </c>
      <c r="AI25">
        <f t="shared" si="7"/>
        <v>-3.4656241966726453E-2</v>
      </c>
      <c r="AJ25">
        <f t="shared" si="7"/>
        <v>-3.4656241966726453E-2</v>
      </c>
      <c r="AK25">
        <f t="shared" si="7"/>
        <v>-3.4656241966726453E-2</v>
      </c>
      <c r="AL25">
        <f t="shared" si="7"/>
        <v>-3.4656241966726453E-2</v>
      </c>
      <c r="AM25">
        <f t="shared" si="7"/>
        <v>-3.4656241966726453E-2</v>
      </c>
      <c r="AN25">
        <f t="shared" si="7"/>
        <v>-3.4656241966726453E-2</v>
      </c>
      <c r="AO25">
        <f t="shared" si="7"/>
        <v>-3.4656241966726453E-2</v>
      </c>
      <c r="AP25">
        <f t="shared" si="7"/>
        <v>-3.4656241966726453E-2</v>
      </c>
      <c r="AQ25">
        <f t="shared" si="7"/>
        <v>-3.4656241966726453E-2</v>
      </c>
      <c r="AR25">
        <f t="shared" si="7"/>
        <v>-3.4656241966726453E-2</v>
      </c>
    </row>
    <row r="26" spans="1:44" x14ac:dyDescent="0.25">
      <c r="A26" s="21">
        <f t="shared" si="0"/>
        <v>1</v>
      </c>
      <c r="B26" t="s">
        <v>35</v>
      </c>
      <c r="C26">
        <v>0</v>
      </c>
      <c r="D26" s="18">
        <f>'Hypothesis Energy efficiency'!D$7</f>
        <v>-3.4656241966726453E-2</v>
      </c>
      <c r="E26">
        <f t="shared" si="3"/>
        <v>-3.4656241966726453E-2</v>
      </c>
      <c r="F26">
        <f t="shared" si="9"/>
        <v>-3.4656241966726453E-2</v>
      </c>
      <c r="G26">
        <f t="shared" si="9"/>
        <v>-3.4656241966726453E-2</v>
      </c>
      <c r="H26">
        <f t="shared" si="9"/>
        <v>-3.4656241966726453E-2</v>
      </c>
      <c r="I26">
        <f t="shared" si="9"/>
        <v>-3.4656241966726453E-2</v>
      </c>
      <c r="J26">
        <f t="shared" si="9"/>
        <v>-3.4656241966726453E-2</v>
      </c>
      <c r="K26">
        <f t="shared" si="9"/>
        <v>-3.4656241966726453E-2</v>
      </c>
      <c r="L26">
        <f t="shared" si="9"/>
        <v>-3.4656241966726453E-2</v>
      </c>
      <c r="M26">
        <f t="shared" si="9"/>
        <v>-3.4656241966726453E-2</v>
      </c>
      <c r="N26">
        <f t="shared" si="9"/>
        <v>-3.4656241966726453E-2</v>
      </c>
      <c r="O26">
        <f t="shared" si="9"/>
        <v>-3.4656241966726453E-2</v>
      </c>
      <c r="P26">
        <f t="shared" si="9"/>
        <v>-3.4656241966726453E-2</v>
      </c>
      <c r="Q26">
        <f t="shared" si="9"/>
        <v>-3.4656241966726453E-2</v>
      </c>
      <c r="R26">
        <f t="shared" si="9"/>
        <v>-3.4656241966726453E-2</v>
      </c>
      <c r="S26">
        <f t="shared" si="9"/>
        <v>-3.4656241966726453E-2</v>
      </c>
      <c r="T26">
        <f t="shared" si="9"/>
        <v>-3.4656241966726453E-2</v>
      </c>
      <c r="U26">
        <f t="shared" si="9"/>
        <v>-3.4656241966726453E-2</v>
      </c>
      <c r="V26">
        <f t="shared" si="9"/>
        <v>-3.4656241966726453E-2</v>
      </c>
      <c r="W26">
        <f t="shared" si="9"/>
        <v>-3.4656241966726453E-2</v>
      </c>
      <c r="X26">
        <f t="shared" si="9"/>
        <v>-3.4656241966726453E-2</v>
      </c>
      <c r="Y26">
        <f t="shared" si="9"/>
        <v>-3.4656241966726453E-2</v>
      </c>
      <c r="Z26">
        <f t="shared" si="9"/>
        <v>-3.4656241966726453E-2</v>
      </c>
      <c r="AA26">
        <f t="shared" si="9"/>
        <v>-3.4656241966726453E-2</v>
      </c>
      <c r="AB26">
        <f t="shared" si="9"/>
        <v>-3.4656241966726453E-2</v>
      </c>
      <c r="AC26">
        <f t="shared" si="9"/>
        <v>-3.4656241966726453E-2</v>
      </c>
      <c r="AD26">
        <f t="shared" si="9"/>
        <v>-3.4656241966726453E-2</v>
      </c>
      <c r="AE26">
        <f t="shared" si="9"/>
        <v>-3.4656241966726453E-2</v>
      </c>
      <c r="AF26">
        <f t="shared" si="9"/>
        <v>-3.4656241966726453E-2</v>
      </c>
      <c r="AG26">
        <f t="shared" si="9"/>
        <v>-3.4656241966726453E-2</v>
      </c>
      <c r="AH26">
        <f t="shared" si="9"/>
        <v>-3.4656241966726453E-2</v>
      </c>
      <c r="AI26">
        <f t="shared" si="7"/>
        <v>-3.4656241966726453E-2</v>
      </c>
      <c r="AJ26">
        <f t="shared" si="7"/>
        <v>-3.4656241966726453E-2</v>
      </c>
      <c r="AK26">
        <f t="shared" si="7"/>
        <v>-3.4656241966726453E-2</v>
      </c>
      <c r="AL26">
        <f t="shared" si="7"/>
        <v>-3.4656241966726453E-2</v>
      </c>
      <c r="AM26">
        <f t="shared" si="7"/>
        <v>-3.4656241966726453E-2</v>
      </c>
      <c r="AN26">
        <f t="shared" si="7"/>
        <v>-3.4656241966726453E-2</v>
      </c>
      <c r="AO26">
        <f t="shared" si="7"/>
        <v>-3.4656241966726453E-2</v>
      </c>
      <c r="AP26">
        <f t="shared" si="7"/>
        <v>-3.4656241966726453E-2</v>
      </c>
      <c r="AQ26">
        <f t="shared" si="7"/>
        <v>-3.4656241966726453E-2</v>
      </c>
      <c r="AR26">
        <f t="shared" si="7"/>
        <v>-3.4656241966726453E-2</v>
      </c>
    </row>
    <row r="27" spans="1:44" x14ac:dyDescent="0.25">
      <c r="A27" s="21">
        <f t="shared" si="0"/>
        <v>1</v>
      </c>
      <c r="B27" t="s">
        <v>36</v>
      </c>
      <c r="C27">
        <v>0</v>
      </c>
      <c r="D27" s="18">
        <f>'Hypothesis Energy efficiency'!D$5</f>
        <v>-2.4387928302256334E-3</v>
      </c>
      <c r="E27">
        <f t="shared" si="3"/>
        <v>-2.4387928302256334E-3</v>
      </c>
      <c r="F27">
        <f t="shared" si="9"/>
        <v>-2.4387928302256334E-3</v>
      </c>
      <c r="G27">
        <f t="shared" si="9"/>
        <v>-2.4387928302256334E-3</v>
      </c>
      <c r="H27">
        <f t="shared" si="9"/>
        <v>-2.4387928302256334E-3</v>
      </c>
      <c r="I27">
        <f t="shared" si="9"/>
        <v>-2.4387928302256334E-3</v>
      </c>
      <c r="J27">
        <f t="shared" si="9"/>
        <v>-2.4387928302256334E-3</v>
      </c>
      <c r="K27">
        <f t="shared" si="9"/>
        <v>-2.4387928302256334E-3</v>
      </c>
      <c r="L27">
        <f t="shared" si="9"/>
        <v>-2.4387928302256334E-3</v>
      </c>
      <c r="M27">
        <f t="shared" si="9"/>
        <v>-2.4387928302256334E-3</v>
      </c>
      <c r="N27">
        <f t="shared" si="9"/>
        <v>-2.4387928302256334E-3</v>
      </c>
      <c r="O27">
        <f t="shared" si="9"/>
        <v>-2.4387928302256334E-3</v>
      </c>
      <c r="P27">
        <f t="shared" si="9"/>
        <v>-2.4387928302256334E-3</v>
      </c>
      <c r="Q27">
        <f t="shared" si="9"/>
        <v>-2.4387928302256334E-3</v>
      </c>
      <c r="R27">
        <f t="shared" si="9"/>
        <v>-2.4387928302256334E-3</v>
      </c>
      <c r="S27">
        <f t="shared" si="9"/>
        <v>-2.4387928302256334E-3</v>
      </c>
      <c r="T27">
        <f t="shared" si="9"/>
        <v>-2.4387928302256334E-3</v>
      </c>
      <c r="U27">
        <f t="shared" si="9"/>
        <v>-2.4387928302256334E-3</v>
      </c>
      <c r="V27">
        <f t="shared" si="9"/>
        <v>-2.4387928302256334E-3</v>
      </c>
      <c r="W27">
        <f t="shared" si="9"/>
        <v>-2.4387928302256334E-3</v>
      </c>
      <c r="X27">
        <f t="shared" si="9"/>
        <v>-2.4387928302256334E-3</v>
      </c>
      <c r="Y27">
        <f t="shared" si="9"/>
        <v>-2.4387928302256334E-3</v>
      </c>
      <c r="Z27">
        <f t="shared" si="9"/>
        <v>-2.4387928302256334E-3</v>
      </c>
      <c r="AA27">
        <f t="shared" si="9"/>
        <v>-2.4387928302256334E-3</v>
      </c>
      <c r="AB27">
        <f t="shared" si="9"/>
        <v>-2.4387928302256334E-3</v>
      </c>
      <c r="AC27">
        <f t="shared" si="9"/>
        <v>-2.4387928302256334E-3</v>
      </c>
      <c r="AD27">
        <f t="shared" si="9"/>
        <v>-2.4387928302256334E-3</v>
      </c>
      <c r="AE27">
        <f t="shared" si="9"/>
        <v>-2.4387928302256334E-3</v>
      </c>
      <c r="AF27">
        <f t="shared" si="9"/>
        <v>-2.4387928302256334E-3</v>
      </c>
      <c r="AG27">
        <f t="shared" si="9"/>
        <v>-2.4387928302256334E-3</v>
      </c>
      <c r="AH27">
        <f t="shared" si="9"/>
        <v>-2.4387928302256334E-3</v>
      </c>
      <c r="AI27">
        <f t="shared" si="7"/>
        <v>-2.4387928302256334E-3</v>
      </c>
      <c r="AJ27">
        <f t="shared" si="7"/>
        <v>-2.4387928302256334E-3</v>
      </c>
      <c r="AK27">
        <f t="shared" si="7"/>
        <v>-2.4387928302256334E-3</v>
      </c>
      <c r="AL27">
        <f t="shared" si="7"/>
        <v>-2.4387928302256334E-3</v>
      </c>
      <c r="AM27">
        <f t="shared" si="7"/>
        <v>-2.4387928302256334E-3</v>
      </c>
      <c r="AN27">
        <f t="shared" si="7"/>
        <v>-2.4387928302256334E-3</v>
      </c>
      <c r="AO27">
        <f t="shared" si="7"/>
        <v>-2.4387928302256334E-3</v>
      </c>
      <c r="AP27">
        <f t="shared" si="7"/>
        <v>-2.4387928302256334E-3</v>
      </c>
      <c r="AQ27">
        <f t="shared" si="7"/>
        <v>-2.4387928302256334E-3</v>
      </c>
      <c r="AR27">
        <f t="shared" si="7"/>
        <v>-2.4387928302256334E-3</v>
      </c>
    </row>
    <row r="28" spans="1:44" x14ac:dyDescent="0.25">
      <c r="A28" s="21">
        <f t="shared" si="0"/>
        <v>1</v>
      </c>
      <c r="B28" t="s">
        <v>37</v>
      </c>
      <c r="C28">
        <v>0</v>
      </c>
      <c r="D28" s="18">
        <f>'Hypothesis Energy efficiency'!D$5</f>
        <v>-2.4387928302256334E-3</v>
      </c>
      <c r="E28">
        <f t="shared" si="3"/>
        <v>-2.4387928302256334E-3</v>
      </c>
      <c r="F28">
        <f t="shared" si="9"/>
        <v>-2.4387928302256334E-3</v>
      </c>
      <c r="G28">
        <f t="shared" si="9"/>
        <v>-2.4387928302256334E-3</v>
      </c>
      <c r="H28">
        <f t="shared" si="9"/>
        <v>-2.4387928302256334E-3</v>
      </c>
      <c r="I28">
        <f t="shared" si="9"/>
        <v>-2.4387928302256334E-3</v>
      </c>
      <c r="J28">
        <f t="shared" si="9"/>
        <v>-2.4387928302256334E-3</v>
      </c>
      <c r="K28">
        <f t="shared" si="9"/>
        <v>-2.4387928302256334E-3</v>
      </c>
      <c r="L28">
        <f t="shared" si="9"/>
        <v>-2.4387928302256334E-3</v>
      </c>
      <c r="M28">
        <f t="shared" si="9"/>
        <v>-2.4387928302256334E-3</v>
      </c>
      <c r="N28">
        <f t="shared" si="9"/>
        <v>-2.4387928302256334E-3</v>
      </c>
      <c r="O28">
        <f t="shared" si="9"/>
        <v>-2.4387928302256334E-3</v>
      </c>
      <c r="P28">
        <f t="shared" si="9"/>
        <v>-2.4387928302256334E-3</v>
      </c>
      <c r="Q28">
        <f t="shared" si="9"/>
        <v>-2.4387928302256334E-3</v>
      </c>
      <c r="R28">
        <f t="shared" si="9"/>
        <v>-2.4387928302256334E-3</v>
      </c>
      <c r="S28">
        <f t="shared" si="9"/>
        <v>-2.4387928302256334E-3</v>
      </c>
      <c r="T28">
        <f t="shared" si="9"/>
        <v>-2.4387928302256334E-3</v>
      </c>
      <c r="U28">
        <f t="shared" si="9"/>
        <v>-2.4387928302256334E-3</v>
      </c>
      <c r="V28">
        <f t="shared" si="9"/>
        <v>-2.4387928302256334E-3</v>
      </c>
      <c r="W28">
        <f t="shared" si="9"/>
        <v>-2.4387928302256334E-3</v>
      </c>
      <c r="X28">
        <f t="shared" si="9"/>
        <v>-2.4387928302256334E-3</v>
      </c>
      <c r="Y28">
        <f t="shared" si="9"/>
        <v>-2.4387928302256334E-3</v>
      </c>
      <c r="Z28">
        <f t="shared" si="9"/>
        <v>-2.4387928302256334E-3</v>
      </c>
      <c r="AA28">
        <f t="shared" si="9"/>
        <v>-2.4387928302256334E-3</v>
      </c>
      <c r="AB28">
        <f t="shared" si="9"/>
        <v>-2.4387928302256334E-3</v>
      </c>
      <c r="AC28">
        <f t="shared" si="9"/>
        <v>-2.4387928302256334E-3</v>
      </c>
      <c r="AD28">
        <f t="shared" si="9"/>
        <v>-2.4387928302256334E-3</v>
      </c>
      <c r="AE28">
        <f t="shared" si="9"/>
        <v>-2.4387928302256334E-3</v>
      </c>
      <c r="AF28">
        <f t="shared" si="9"/>
        <v>-2.4387928302256334E-3</v>
      </c>
      <c r="AG28">
        <f t="shared" si="9"/>
        <v>-2.4387928302256334E-3</v>
      </c>
      <c r="AH28">
        <f t="shared" si="9"/>
        <v>-2.4387928302256334E-3</v>
      </c>
      <c r="AI28">
        <f t="shared" si="7"/>
        <v>-2.4387928302256334E-3</v>
      </c>
      <c r="AJ28">
        <f t="shared" si="7"/>
        <v>-2.4387928302256334E-3</v>
      </c>
      <c r="AK28">
        <f t="shared" si="7"/>
        <v>-2.4387928302256334E-3</v>
      </c>
      <c r="AL28">
        <f t="shared" si="7"/>
        <v>-2.4387928302256334E-3</v>
      </c>
      <c r="AM28">
        <f t="shared" si="7"/>
        <v>-2.4387928302256334E-3</v>
      </c>
      <c r="AN28">
        <f t="shared" si="7"/>
        <v>-2.4387928302256334E-3</v>
      </c>
      <c r="AO28">
        <f t="shared" si="7"/>
        <v>-2.4387928302256334E-3</v>
      </c>
      <c r="AP28">
        <f t="shared" si="7"/>
        <v>-2.4387928302256334E-3</v>
      </c>
      <c r="AQ28">
        <f t="shared" si="7"/>
        <v>-2.4387928302256334E-3</v>
      </c>
      <c r="AR28">
        <f t="shared" si="7"/>
        <v>-2.4387928302256334E-3</v>
      </c>
    </row>
    <row r="29" spans="1:44" x14ac:dyDescent="0.25">
      <c r="A29" s="21">
        <f t="shared" si="0"/>
        <v>1</v>
      </c>
      <c r="B29" t="s">
        <v>38</v>
      </c>
      <c r="C29">
        <v>0</v>
      </c>
      <c r="D29" s="18">
        <f>'Hypothesis Energy efficiency'!D$8</f>
        <v>-3.7032670081028951E-2</v>
      </c>
      <c r="E29">
        <f t="shared" si="3"/>
        <v>-3.7032670081028951E-2</v>
      </c>
      <c r="F29">
        <f t="shared" si="9"/>
        <v>-3.7032670081028951E-2</v>
      </c>
      <c r="G29">
        <f t="shared" si="9"/>
        <v>-3.7032670081028951E-2</v>
      </c>
      <c r="H29">
        <f t="shared" si="9"/>
        <v>-3.7032670081028951E-2</v>
      </c>
      <c r="I29">
        <f t="shared" si="9"/>
        <v>-3.7032670081028951E-2</v>
      </c>
      <c r="J29">
        <f t="shared" si="9"/>
        <v>-3.7032670081028951E-2</v>
      </c>
      <c r="K29">
        <f t="shared" si="9"/>
        <v>-3.7032670081028951E-2</v>
      </c>
      <c r="L29">
        <f t="shared" si="9"/>
        <v>-3.7032670081028951E-2</v>
      </c>
      <c r="M29">
        <f t="shared" si="9"/>
        <v>-3.7032670081028951E-2</v>
      </c>
      <c r="N29">
        <f t="shared" si="9"/>
        <v>-3.7032670081028951E-2</v>
      </c>
      <c r="O29">
        <f t="shared" si="9"/>
        <v>-3.7032670081028951E-2</v>
      </c>
      <c r="P29">
        <f t="shared" si="9"/>
        <v>-3.7032670081028951E-2</v>
      </c>
      <c r="Q29">
        <f t="shared" si="9"/>
        <v>-3.7032670081028951E-2</v>
      </c>
      <c r="R29">
        <f t="shared" si="9"/>
        <v>-3.7032670081028951E-2</v>
      </c>
      <c r="S29">
        <f t="shared" si="9"/>
        <v>-3.7032670081028951E-2</v>
      </c>
      <c r="T29">
        <f t="shared" si="9"/>
        <v>-3.7032670081028951E-2</v>
      </c>
      <c r="U29">
        <f t="shared" si="9"/>
        <v>-3.7032670081028951E-2</v>
      </c>
      <c r="V29">
        <f t="shared" si="9"/>
        <v>-3.7032670081028951E-2</v>
      </c>
      <c r="W29">
        <f t="shared" si="9"/>
        <v>-3.7032670081028951E-2</v>
      </c>
      <c r="X29">
        <f t="shared" si="9"/>
        <v>-3.7032670081028951E-2</v>
      </c>
      <c r="Y29">
        <f t="shared" si="9"/>
        <v>-3.7032670081028951E-2</v>
      </c>
      <c r="Z29">
        <f t="shared" si="9"/>
        <v>-3.7032670081028951E-2</v>
      </c>
      <c r="AA29">
        <f t="shared" si="9"/>
        <v>-3.7032670081028951E-2</v>
      </c>
      <c r="AB29">
        <f t="shared" si="9"/>
        <v>-3.7032670081028951E-2</v>
      </c>
      <c r="AC29">
        <f t="shared" si="9"/>
        <v>-3.7032670081028951E-2</v>
      </c>
      <c r="AD29">
        <f t="shared" si="9"/>
        <v>-3.7032670081028951E-2</v>
      </c>
      <c r="AE29">
        <f t="shared" si="9"/>
        <v>-3.7032670081028951E-2</v>
      </c>
      <c r="AF29">
        <f t="shared" si="9"/>
        <v>-3.7032670081028951E-2</v>
      </c>
      <c r="AG29">
        <f t="shared" si="9"/>
        <v>-3.7032670081028951E-2</v>
      </c>
      <c r="AH29">
        <f t="shared" si="9"/>
        <v>-3.7032670081028951E-2</v>
      </c>
      <c r="AI29">
        <f t="shared" si="7"/>
        <v>-3.7032670081028951E-2</v>
      </c>
      <c r="AJ29">
        <f t="shared" si="7"/>
        <v>-3.7032670081028951E-2</v>
      </c>
      <c r="AK29">
        <f t="shared" si="7"/>
        <v>-3.7032670081028951E-2</v>
      </c>
      <c r="AL29">
        <f t="shared" si="7"/>
        <v>-3.7032670081028951E-2</v>
      </c>
      <c r="AM29">
        <f t="shared" si="7"/>
        <v>-3.7032670081028951E-2</v>
      </c>
      <c r="AN29">
        <f t="shared" si="7"/>
        <v>-3.7032670081028951E-2</v>
      </c>
      <c r="AO29">
        <f t="shared" si="7"/>
        <v>-3.7032670081028951E-2</v>
      </c>
      <c r="AP29">
        <f t="shared" si="7"/>
        <v>-3.7032670081028951E-2</v>
      </c>
      <c r="AQ29">
        <f t="shared" si="7"/>
        <v>-3.7032670081028951E-2</v>
      </c>
      <c r="AR29">
        <f t="shared" si="7"/>
        <v>-3.7032670081028951E-2</v>
      </c>
    </row>
    <row r="30" spans="1:44" x14ac:dyDescent="0.25">
      <c r="A30" s="21">
        <f t="shared" si="0"/>
        <v>1</v>
      </c>
      <c r="B30" t="s">
        <v>39</v>
      </c>
      <c r="C30">
        <v>0</v>
      </c>
      <c r="D30" s="18">
        <f>'Hypothesis Energy efficiency'!D$5</f>
        <v>-2.4387928302256334E-3</v>
      </c>
      <c r="E30">
        <f t="shared" si="3"/>
        <v>-2.4387928302256334E-3</v>
      </c>
      <c r="F30">
        <f t="shared" si="9"/>
        <v>-2.4387928302256334E-3</v>
      </c>
      <c r="G30">
        <f t="shared" si="9"/>
        <v>-2.4387928302256334E-3</v>
      </c>
      <c r="H30">
        <f t="shared" si="9"/>
        <v>-2.4387928302256334E-3</v>
      </c>
      <c r="I30">
        <f t="shared" si="9"/>
        <v>-2.4387928302256334E-3</v>
      </c>
      <c r="J30">
        <f t="shared" si="9"/>
        <v>-2.4387928302256334E-3</v>
      </c>
      <c r="K30">
        <f t="shared" si="9"/>
        <v>-2.4387928302256334E-3</v>
      </c>
      <c r="L30">
        <f t="shared" si="9"/>
        <v>-2.4387928302256334E-3</v>
      </c>
      <c r="M30">
        <f t="shared" si="9"/>
        <v>-2.4387928302256334E-3</v>
      </c>
      <c r="N30">
        <f t="shared" si="9"/>
        <v>-2.4387928302256334E-3</v>
      </c>
      <c r="O30">
        <f t="shared" si="9"/>
        <v>-2.4387928302256334E-3</v>
      </c>
      <c r="P30">
        <f t="shared" si="9"/>
        <v>-2.4387928302256334E-3</v>
      </c>
      <c r="Q30">
        <f t="shared" si="9"/>
        <v>-2.4387928302256334E-3</v>
      </c>
      <c r="R30">
        <f t="shared" si="9"/>
        <v>-2.4387928302256334E-3</v>
      </c>
      <c r="S30">
        <f t="shared" si="9"/>
        <v>-2.4387928302256334E-3</v>
      </c>
      <c r="T30">
        <f t="shared" si="9"/>
        <v>-2.4387928302256334E-3</v>
      </c>
      <c r="U30">
        <f t="shared" si="9"/>
        <v>-2.4387928302256334E-3</v>
      </c>
      <c r="V30">
        <f t="shared" si="9"/>
        <v>-2.4387928302256334E-3</v>
      </c>
      <c r="W30">
        <f t="shared" si="9"/>
        <v>-2.4387928302256334E-3</v>
      </c>
      <c r="X30">
        <f t="shared" si="9"/>
        <v>-2.4387928302256334E-3</v>
      </c>
      <c r="Y30">
        <f t="shared" si="9"/>
        <v>-2.4387928302256334E-3</v>
      </c>
      <c r="Z30">
        <f t="shared" si="9"/>
        <v>-2.4387928302256334E-3</v>
      </c>
      <c r="AA30">
        <f t="shared" si="9"/>
        <v>-2.4387928302256334E-3</v>
      </c>
      <c r="AB30">
        <f t="shared" si="9"/>
        <v>-2.4387928302256334E-3</v>
      </c>
      <c r="AC30">
        <f t="shared" si="9"/>
        <v>-2.4387928302256334E-3</v>
      </c>
      <c r="AD30">
        <f t="shared" si="9"/>
        <v>-2.4387928302256334E-3</v>
      </c>
      <c r="AE30">
        <f t="shared" si="9"/>
        <v>-2.4387928302256334E-3</v>
      </c>
      <c r="AF30">
        <f t="shared" si="9"/>
        <v>-2.4387928302256334E-3</v>
      </c>
      <c r="AG30">
        <f t="shared" si="9"/>
        <v>-2.4387928302256334E-3</v>
      </c>
      <c r="AH30">
        <f t="shared" si="9"/>
        <v>-2.4387928302256334E-3</v>
      </c>
      <c r="AI30">
        <f t="shared" si="7"/>
        <v>-2.4387928302256334E-3</v>
      </c>
      <c r="AJ30">
        <f t="shared" si="7"/>
        <v>-2.4387928302256334E-3</v>
      </c>
      <c r="AK30">
        <f t="shared" si="7"/>
        <v>-2.4387928302256334E-3</v>
      </c>
      <c r="AL30">
        <f t="shared" si="7"/>
        <v>-2.4387928302256334E-3</v>
      </c>
      <c r="AM30">
        <f t="shared" si="7"/>
        <v>-2.4387928302256334E-3</v>
      </c>
      <c r="AN30">
        <f t="shared" si="7"/>
        <v>-2.4387928302256334E-3</v>
      </c>
      <c r="AO30">
        <f t="shared" si="7"/>
        <v>-2.4387928302256334E-3</v>
      </c>
      <c r="AP30">
        <f t="shared" si="7"/>
        <v>-2.4387928302256334E-3</v>
      </c>
      <c r="AQ30">
        <f t="shared" si="7"/>
        <v>-2.4387928302256334E-3</v>
      </c>
      <c r="AR30">
        <f t="shared" si="7"/>
        <v>-2.4387928302256334E-3</v>
      </c>
    </row>
    <row r="31" spans="1:44" x14ac:dyDescent="0.25">
      <c r="A31" s="21">
        <f t="shared" si="0"/>
        <v>1</v>
      </c>
      <c r="B31" t="s">
        <v>47</v>
      </c>
      <c r="C31">
        <v>0.26636371051859697</v>
      </c>
      <c r="AH31">
        <f>C31-0.02</f>
        <v>0.24636371051859698</v>
      </c>
      <c r="AI31">
        <f t="shared" si="7"/>
        <v>0.24636371051859698</v>
      </c>
      <c r="AJ31">
        <f t="shared" si="7"/>
        <v>0.24636371051859698</v>
      </c>
      <c r="AK31">
        <f t="shared" si="7"/>
        <v>0.24636371051859698</v>
      </c>
      <c r="AL31">
        <f t="shared" si="7"/>
        <v>0.24636371051859698</v>
      </c>
      <c r="AM31">
        <f t="shared" si="7"/>
        <v>0.24636371051859698</v>
      </c>
      <c r="AN31">
        <f t="shared" si="7"/>
        <v>0.24636371051859698</v>
      </c>
      <c r="AO31">
        <f t="shared" si="7"/>
        <v>0.24636371051859698</v>
      </c>
      <c r="AP31">
        <f t="shared" si="7"/>
        <v>0.24636371051859698</v>
      </c>
      <c r="AQ31">
        <f t="shared" si="7"/>
        <v>0.24636371051859698</v>
      </c>
      <c r="AR31">
        <f t="shared" si="7"/>
        <v>0.24636371051859698</v>
      </c>
    </row>
    <row r="32" spans="1:44" x14ac:dyDescent="0.25">
      <c r="A32" s="21">
        <f t="shared" si="0"/>
        <v>1</v>
      </c>
      <c r="B32" t="s">
        <v>48</v>
      </c>
      <c r="C32">
        <v>0</v>
      </c>
      <c r="D32">
        <v>0</v>
      </c>
      <c r="E32">
        <v>0</v>
      </c>
      <c r="F32">
        <v>0</v>
      </c>
      <c r="G32">
        <v>5.6123015874999984E-3</v>
      </c>
      <c r="H32">
        <v>1.4337948983333335E-3</v>
      </c>
      <c r="I32">
        <v>1.4337948983333335E-3</v>
      </c>
      <c r="J32">
        <v>1.4337948983333335E-3</v>
      </c>
      <c r="K32">
        <v>1.4337948983333335E-3</v>
      </c>
      <c r="L32">
        <v>1.4337948983333335E-3</v>
      </c>
      <c r="M32">
        <v>1.4337948983333335E-3</v>
      </c>
      <c r="N32">
        <v>1.4337948983333335E-3</v>
      </c>
      <c r="O32">
        <v>1.4337948983333335E-3</v>
      </c>
      <c r="P32">
        <v>1.4337948983333335E-3</v>
      </c>
      <c r="Q32">
        <v>1.4337948983333335E-3</v>
      </c>
      <c r="R32">
        <v>0</v>
      </c>
      <c r="S32">
        <v>1.8189299999999894E-4</v>
      </c>
      <c r="T32">
        <v>1.8189299999999894E-4</v>
      </c>
      <c r="U32">
        <v>1.8189299999999894E-4</v>
      </c>
      <c r="V32">
        <v>1.8189300000000241E-4</v>
      </c>
      <c r="W32">
        <v>1.8189299999999894E-4</v>
      </c>
      <c r="X32">
        <v>1.8189300000000241E-4</v>
      </c>
      <c r="Y32">
        <v>4.1404500000000177E-4</v>
      </c>
      <c r="Z32">
        <v>4.1404500000000177E-4</v>
      </c>
      <c r="AA32">
        <v>4.1404500000000177E-4</v>
      </c>
      <c r="AB32">
        <v>4.1404499999999483E-4</v>
      </c>
      <c r="AC32">
        <v>4.1404500000000177E-4</v>
      </c>
      <c r="AD32">
        <v>4.1404500000000177E-4</v>
      </c>
      <c r="AE32">
        <v>4.1404500000000177E-4</v>
      </c>
      <c r="AF32">
        <v>4.1404500000000177E-4</v>
      </c>
      <c r="AG32">
        <v>4.1404500000000177E-4</v>
      </c>
      <c r="AH32">
        <v>4.1404499999999483E-4</v>
      </c>
      <c r="AI32">
        <f t="shared" si="7"/>
        <v>4.1404499999999483E-4</v>
      </c>
      <c r="AJ32">
        <f t="shared" si="7"/>
        <v>4.1404499999999483E-4</v>
      </c>
      <c r="AK32">
        <f t="shared" si="7"/>
        <v>4.1404499999999483E-4</v>
      </c>
      <c r="AL32">
        <f t="shared" si="7"/>
        <v>4.1404499999999483E-4</v>
      </c>
      <c r="AM32">
        <f t="shared" si="7"/>
        <v>4.1404499999999483E-4</v>
      </c>
      <c r="AN32">
        <f t="shared" si="7"/>
        <v>4.1404499999999483E-4</v>
      </c>
      <c r="AO32">
        <f t="shared" si="7"/>
        <v>4.1404499999999483E-4</v>
      </c>
      <c r="AP32">
        <f t="shared" si="7"/>
        <v>4.1404499999999483E-4</v>
      </c>
      <c r="AQ32">
        <f t="shared" si="7"/>
        <v>4.1404499999999483E-4</v>
      </c>
      <c r="AR32">
        <f t="shared" si="7"/>
        <v>4.1404499999999483E-4</v>
      </c>
    </row>
    <row r="33" spans="1:44" x14ac:dyDescent="0.25">
      <c r="A33" s="21">
        <f t="shared" si="0"/>
        <v>1</v>
      </c>
      <c r="B33" t="s">
        <v>54</v>
      </c>
      <c r="C33">
        <v>0</v>
      </c>
      <c r="D33">
        <f>-'Hypothesis Energy efficiency'!B43</f>
        <v>0.04</v>
      </c>
      <c r="AH33">
        <f>-'Hypothesis Energy efficiency'!D43</f>
        <v>1.6E-2</v>
      </c>
      <c r="AI33">
        <f t="shared" si="7"/>
        <v>1.6E-2</v>
      </c>
      <c r="AJ33">
        <f t="shared" si="7"/>
        <v>1.6E-2</v>
      </c>
      <c r="AK33">
        <f t="shared" si="7"/>
        <v>1.6E-2</v>
      </c>
      <c r="AL33">
        <f t="shared" si="7"/>
        <v>1.6E-2</v>
      </c>
      <c r="AM33">
        <f t="shared" si="7"/>
        <v>1.6E-2</v>
      </c>
      <c r="AN33">
        <f t="shared" ref="AN33:AR33" si="10">AM33</f>
        <v>1.6E-2</v>
      </c>
      <c r="AO33">
        <f t="shared" si="10"/>
        <v>1.6E-2</v>
      </c>
      <c r="AP33">
        <f t="shared" si="10"/>
        <v>1.6E-2</v>
      </c>
      <c r="AQ33">
        <f t="shared" si="10"/>
        <v>1.6E-2</v>
      </c>
      <c r="AR33">
        <f t="shared" si="10"/>
        <v>1.6E-2</v>
      </c>
    </row>
    <row r="62" spans="3:34" x14ac:dyDescent="0.25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4" spans="3:34" x14ac:dyDescent="0.25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86" spans="3:34" x14ac:dyDescent="0.25">
      <c r="C86" s="10"/>
      <c r="N86" s="10"/>
      <c r="X86" s="10"/>
      <c r="AH86" s="10"/>
    </row>
    <row r="87" spans="3:34" x14ac:dyDescent="0.25">
      <c r="C87" s="10"/>
      <c r="N87" s="10"/>
      <c r="X87" s="10"/>
      <c r="AH87" s="10"/>
    </row>
    <row r="88" spans="3:34" x14ac:dyDescent="0.25">
      <c r="C88" s="10"/>
      <c r="N88" s="10"/>
      <c r="X88" s="10"/>
      <c r="AH88" s="10"/>
    </row>
    <row r="89" spans="3:34" x14ac:dyDescent="0.25">
      <c r="C89" s="10"/>
      <c r="N89" s="10"/>
      <c r="X89" s="10"/>
      <c r="AH89" s="10"/>
    </row>
    <row r="90" spans="3:34" x14ac:dyDescent="0.25">
      <c r="C90" s="10"/>
      <c r="N90" s="10"/>
      <c r="X90" s="10"/>
      <c r="AH90" s="10"/>
    </row>
    <row r="91" spans="3:34" x14ac:dyDescent="0.25">
      <c r="C91" s="10"/>
      <c r="N91" s="10"/>
      <c r="X91" s="10"/>
      <c r="AH91" s="10"/>
    </row>
    <row r="92" spans="3:34" x14ac:dyDescent="0.25">
      <c r="C92" s="10"/>
      <c r="N92" s="10"/>
      <c r="X92" s="10"/>
      <c r="AH92" s="10"/>
    </row>
    <row r="93" spans="3:34" x14ac:dyDescent="0.25">
      <c r="C93" s="10"/>
      <c r="N93" s="10"/>
      <c r="X93" s="10"/>
      <c r="AH93" s="10"/>
    </row>
    <row r="104" spans="1:34" x14ac:dyDescent="0.25">
      <c r="A104" s="21" t="str">
        <f>IF(B104="","",1)</f>
        <v/>
      </c>
    </row>
    <row r="105" spans="1:34" x14ac:dyDescent="0.25">
      <c r="A105" s="21" t="str">
        <f>IF(B105="","",1)</f>
        <v/>
      </c>
    </row>
    <row r="106" spans="1:34" x14ac:dyDescent="0.25">
      <c r="A106" s="21" t="str">
        <f>IF(B106="","",1)</f>
        <v/>
      </c>
    </row>
    <row r="107" spans="1:34" x14ac:dyDescent="0.25">
      <c r="A107" s="21" t="str">
        <f>IF(B107="","",1)</f>
        <v/>
      </c>
    </row>
    <row r="109" spans="1:34" x14ac:dyDescent="0.25">
      <c r="B109" t="s">
        <v>5</v>
      </c>
      <c r="C109">
        <v>67215.293000000005</v>
      </c>
      <c r="D109">
        <v>67383.331232500001</v>
      </c>
      <c r="E109">
        <v>67551.789560581194</v>
      </c>
      <c r="F109">
        <v>67720.669034482606</v>
      </c>
      <c r="G109">
        <v>67889.970707068904</v>
      </c>
      <c r="H109">
        <v>68059.695633836498</v>
      </c>
      <c r="I109">
        <v>68229.844872921094</v>
      </c>
      <c r="J109">
        <v>68400.419485103397</v>
      </c>
      <c r="K109">
        <v>68571.420533816199</v>
      </c>
      <c r="L109">
        <v>68742.849085150694</v>
      </c>
      <c r="N109">
        <v>68914.706207863594</v>
      </c>
      <c r="O109">
        <v>69086.992973383196</v>
      </c>
      <c r="P109">
        <v>69259.710455816705</v>
      </c>
      <c r="Q109">
        <v>69432.859731956196</v>
      </c>
      <c r="R109">
        <v>69606.441881286097</v>
      </c>
      <c r="S109">
        <v>69780.457985989298</v>
      </c>
      <c r="T109">
        <v>69954.9091309543</v>
      </c>
      <c r="U109">
        <v>70129.7964037817</v>
      </c>
      <c r="V109">
        <v>70305.120894791093</v>
      </c>
      <c r="W109">
        <v>70480.883697028097</v>
      </c>
      <c r="X109">
        <v>70657.085906270702</v>
      </c>
      <c r="Y109">
        <v>70833.728621036294</v>
      </c>
      <c r="Z109">
        <v>71010.812942588906</v>
      </c>
      <c r="AA109">
        <v>71188.339974945397</v>
      </c>
      <c r="AB109">
        <v>71366.310824882807</v>
      </c>
      <c r="AC109">
        <v>71544.726601945003</v>
      </c>
      <c r="AD109">
        <v>71723.588418449799</v>
      </c>
      <c r="AE109">
        <v>71902.897389495905</v>
      </c>
      <c r="AF109">
        <v>72082.654632969701</v>
      </c>
      <c r="AG109">
        <v>72262.861269552101</v>
      </c>
      <c r="AH109">
        <v>72443.518422726003</v>
      </c>
    </row>
    <row r="110" spans="1:34" x14ac:dyDescent="0.25">
      <c r="B110" t="s">
        <v>6</v>
      </c>
      <c r="C110">
        <v>2766764.9482532102</v>
      </c>
      <c r="D110">
        <v>2798644.9973694598</v>
      </c>
      <c r="E110">
        <v>2830892.3843516498</v>
      </c>
      <c r="F110">
        <v>2863511.3418503399</v>
      </c>
      <c r="G110">
        <v>2896506.1512868102</v>
      </c>
      <c r="H110">
        <v>2929881.1434150101</v>
      </c>
      <c r="I110">
        <v>2963640.6988900099</v>
      </c>
      <c r="J110">
        <v>2997789.24884297</v>
      </c>
      <c r="K110">
        <v>3032331.2754627601</v>
      </c>
      <c r="L110">
        <v>3067271.31258428</v>
      </c>
      <c r="N110">
        <v>3102613.94628353</v>
      </c>
      <c r="O110">
        <v>3138363.8154795798</v>
      </c>
      <c r="P110">
        <v>3174525.6125434502</v>
      </c>
      <c r="Q110">
        <v>3211104.0839139801</v>
      </c>
      <c r="R110">
        <v>3248104.0307208798</v>
      </c>
      <c r="S110">
        <v>3285530.3094148599</v>
      </c>
      <c r="T110">
        <v>3323387.8324050899</v>
      </c>
      <c r="U110">
        <v>3361681.5687039802</v>
      </c>
      <c r="V110">
        <v>3400416.5445793699</v>
      </c>
      <c r="W110">
        <v>3439597.8442142801</v>
      </c>
      <c r="X110">
        <v>3479230.6103742402</v>
      </c>
      <c r="Y110">
        <v>3519320.0450822799</v>
      </c>
      <c r="Z110">
        <v>3559871.4103017398</v>
      </c>
      <c r="AA110">
        <v>3600890.0286269402</v>
      </c>
      <c r="AB110">
        <v>3642381.2839818001</v>
      </c>
      <c r="AC110">
        <v>3684350.6223264802</v>
      </c>
      <c r="AD110">
        <v>3726803.5523722302</v>
      </c>
      <c r="AE110">
        <v>3769745.6463044402</v>
      </c>
      <c r="AF110">
        <v>3813182.5405139802</v>
      </c>
      <c r="AG110">
        <v>3857119.9363370501</v>
      </c>
      <c r="AH110">
        <v>3901563.6008035</v>
      </c>
    </row>
    <row r="111" spans="1:34" x14ac:dyDescent="0.25">
      <c r="A111" s="21" t="str">
        <f t="shared" ref="A111:A118" si="11">IF(B111="","",1)</f>
        <v/>
      </c>
    </row>
    <row r="112" spans="1:34" x14ac:dyDescent="0.25">
      <c r="A112" s="21" t="str">
        <f t="shared" si="11"/>
        <v/>
      </c>
    </row>
    <row r="113" spans="1:1" x14ac:dyDescent="0.25">
      <c r="A113" s="21" t="str">
        <f t="shared" si="11"/>
        <v/>
      </c>
    </row>
    <row r="114" spans="1:1" x14ac:dyDescent="0.25">
      <c r="A114" s="21" t="str">
        <f t="shared" si="11"/>
        <v/>
      </c>
    </row>
    <row r="115" spans="1:1" x14ac:dyDescent="0.25">
      <c r="A115" s="21" t="str">
        <f t="shared" si="11"/>
        <v/>
      </c>
    </row>
    <row r="116" spans="1:1" x14ac:dyDescent="0.25">
      <c r="A116" s="21" t="str">
        <f t="shared" si="11"/>
        <v/>
      </c>
    </row>
    <row r="117" spans="1:1" x14ac:dyDescent="0.25">
      <c r="A117" s="21" t="str">
        <f t="shared" si="11"/>
        <v/>
      </c>
    </row>
    <row r="118" spans="1:1" x14ac:dyDescent="0.25">
      <c r="A118" s="21" t="str">
        <f t="shared" si="11"/>
        <v/>
      </c>
    </row>
    <row r="119" spans="1:1" x14ac:dyDescent="0.25">
      <c r="A119" s="21" t="str">
        <f t="shared" ref="A119:A141" si="12">IF(B119="","",1)</f>
        <v/>
      </c>
    </row>
    <row r="120" spans="1:1" x14ac:dyDescent="0.25">
      <c r="A120" s="21" t="str">
        <f t="shared" si="12"/>
        <v/>
      </c>
    </row>
    <row r="121" spans="1:1" x14ac:dyDescent="0.25">
      <c r="A121" s="21" t="str">
        <f t="shared" si="12"/>
        <v/>
      </c>
    </row>
    <row r="122" spans="1:1" x14ac:dyDescent="0.25">
      <c r="A122" s="21" t="str">
        <f t="shared" si="12"/>
        <v/>
      </c>
    </row>
    <row r="123" spans="1:1" x14ac:dyDescent="0.25">
      <c r="A123" s="21" t="str">
        <f t="shared" si="12"/>
        <v/>
      </c>
    </row>
    <row r="124" spans="1:1" x14ac:dyDescent="0.25">
      <c r="A124" s="21" t="str">
        <f t="shared" si="12"/>
        <v/>
      </c>
    </row>
    <row r="125" spans="1:1" x14ac:dyDescent="0.25">
      <c r="A125" s="21" t="str">
        <f t="shared" si="12"/>
        <v/>
      </c>
    </row>
    <row r="126" spans="1:1" x14ac:dyDescent="0.25">
      <c r="A126" s="21" t="str">
        <f t="shared" si="12"/>
        <v/>
      </c>
    </row>
    <row r="127" spans="1:1" x14ac:dyDescent="0.25">
      <c r="A127" s="21" t="str">
        <f t="shared" si="12"/>
        <v/>
      </c>
    </row>
    <row r="128" spans="1:1" x14ac:dyDescent="0.25">
      <c r="A128" s="21" t="str">
        <f t="shared" si="12"/>
        <v/>
      </c>
    </row>
    <row r="129" spans="1:1" x14ac:dyDescent="0.25">
      <c r="A129" s="21" t="str">
        <f t="shared" si="12"/>
        <v/>
      </c>
    </row>
    <row r="130" spans="1:1" x14ac:dyDescent="0.25">
      <c r="A130" s="21" t="str">
        <f t="shared" si="12"/>
        <v/>
      </c>
    </row>
    <row r="131" spans="1:1" x14ac:dyDescent="0.25">
      <c r="A131" s="21" t="str">
        <f t="shared" si="12"/>
        <v/>
      </c>
    </row>
    <row r="132" spans="1:1" x14ac:dyDescent="0.25">
      <c r="A132" s="21" t="str">
        <f t="shared" si="12"/>
        <v/>
      </c>
    </row>
    <row r="133" spans="1:1" x14ac:dyDescent="0.25">
      <c r="A133" s="21" t="str">
        <f t="shared" si="12"/>
        <v/>
      </c>
    </row>
    <row r="134" spans="1:1" x14ac:dyDescent="0.25">
      <c r="A134" s="21" t="str">
        <f t="shared" si="12"/>
        <v/>
      </c>
    </row>
    <row r="135" spans="1:1" x14ac:dyDescent="0.25">
      <c r="A135" s="21" t="str">
        <f t="shared" si="12"/>
        <v/>
      </c>
    </row>
    <row r="136" spans="1:1" x14ac:dyDescent="0.25">
      <c r="A136" s="21" t="str">
        <f t="shared" si="12"/>
        <v/>
      </c>
    </row>
    <row r="137" spans="1:1" x14ac:dyDescent="0.25">
      <c r="A137" s="21" t="str">
        <f t="shared" si="12"/>
        <v/>
      </c>
    </row>
    <row r="138" spans="1:1" x14ac:dyDescent="0.25">
      <c r="A138" s="21" t="str">
        <f t="shared" si="12"/>
        <v/>
      </c>
    </row>
    <row r="139" spans="1:1" x14ac:dyDescent="0.25">
      <c r="A139" s="21" t="str">
        <f t="shared" si="12"/>
        <v/>
      </c>
    </row>
    <row r="140" spans="1:1" x14ac:dyDescent="0.25">
      <c r="A140" s="21" t="str">
        <f t="shared" si="12"/>
        <v/>
      </c>
    </row>
    <row r="141" spans="1:1" x14ac:dyDescent="0.25">
      <c r="A141" s="21" t="str">
        <f t="shared" si="12"/>
        <v/>
      </c>
    </row>
  </sheetData>
  <conditionalFormatting sqref="D7:D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K25" sqref="K25"/>
    </sheetView>
  </sheetViews>
  <sheetFormatPr defaultRowHeight="15" x14ac:dyDescent="0.25"/>
  <cols>
    <col min="1" max="1" width="28.5703125" bestFit="1" customWidth="1"/>
  </cols>
  <sheetData>
    <row r="2" spans="1:8" x14ac:dyDescent="0.25">
      <c r="A2" s="4" t="s">
        <v>59</v>
      </c>
    </row>
    <row r="3" spans="1:8" x14ac:dyDescent="0.25">
      <c r="A3" s="4"/>
    </row>
    <row r="4" spans="1:8" x14ac:dyDescent="0.25">
      <c r="A4" s="4" t="s">
        <v>56</v>
      </c>
      <c r="B4" s="2"/>
      <c r="C4" s="2"/>
      <c r="E4" s="2"/>
      <c r="F4" s="2"/>
      <c r="G4" s="2"/>
      <c r="H4" s="2"/>
    </row>
    <row r="5" spans="1:8" x14ac:dyDescent="0.25">
      <c r="A5" s="5"/>
      <c r="B5" s="6">
        <v>2020</v>
      </c>
      <c r="C5" s="6">
        <v>2030</v>
      </c>
      <c r="D5" s="6">
        <v>2050</v>
      </c>
      <c r="G5" s="7" t="s">
        <v>1</v>
      </c>
    </row>
    <row r="6" spans="1:8" x14ac:dyDescent="0.25">
      <c r="A6" s="5" t="s">
        <v>60</v>
      </c>
      <c r="B6" s="5">
        <v>0</v>
      </c>
      <c r="C6" s="5">
        <f>C7*$G$6</f>
        <v>179.71800000000002</v>
      </c>
      <c r="D6" s="5">
        <f>D7*$G$6</f>
        <v>485.23860000000002</v>
      </c>
      <c r="G6" s="1">
        <v>1.2837000000000001</v>
      </c>
    </row>
    <row r="7" spans="1:8" x14ac:dyDescent="0.25">
      <c r="C7">
        <v>140</v>
      </c>
      <c r="D7">
        <v>378</v>
      </c>
    </row>
    <row r="8" spans="1:8" x14ac:dyDescent="0.25">
      <c r="B8" s="2"/>
      <c r="C8" s="2"/>
      <c r="D8" s="2"/>
      <c r="E8" s="2"/>
    </row>
    <row r="9" spans="1:8" x14ac:dyDescent="0.25">
      <c r="A9" s="4" t="s">
        <v>57</v>
      </c>
      <c r="B9" s="2"/>
      <c r="C9" s="2"/>
      <c r="E9" s="2"/>
    </row>
    <row r="10" spans="1:8" x14ac:dyDescent="0.25">
      <c r="A10" s="5"/>
      <c r="B10" s="6">
        <v>2020</v>
      </c>
      <c r="C10" s="6">
        <v>2030</v>
      </c>
      <c r="D10" s="6">
        <v>2050</v>
      </c>
    </row>
    <row r="11" spans="1:8" x14ac:dyDescent="0.25">
      <c r="A11" s="5" t="s">
        <v>60</v>
      </c>
      <c r="B11" s="5">
        <v>0</v>
      </c>
      <c r="C11" s="5">
        <v>65</v>
      </c>
      <c r="D11" s="5">
        <v>155</v>
      </c>
    </row>
    <row r="13" spans="1:8" x14ac:dyDescent="0.25">
      <c r="A13" s="4" t="s">
        <v>58</v>
      </c>
      <c r="B13" s="2"/>
      <c r="C13" s="2"/>
    </row>
    <row r="14" spans="1:8" x14ac:dyDescent="0.25">
      <c r="A14" s="5"/>
      <c r="B14" s="6">
        <v>2020</v>
      </c>
      <c r="C14" s="6">
        <v>2030</v>
      </c>
      <c r="D14" s="6">
        <v>2050</v>
      </c>
    </row>
    <row r="15" spans="1:8" x14ac:dyDescent="0.25">
      <c r="A15" s="5" t="s">
        <v>60</v>
      </c>
      <c r="B15" s="5">
        <v>0</v>
      </c>
      <c r="C15" s="5">
        <v>100</v>
      </c>
      <c r="D15" s="5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N44"/>
  <sheetViews>
    <sheetView workbookViewId="0">
      <pane xSplit="2" ySplit="1" topLeftCell="C2" activePane="bottomRight" state="frozen"/>
      <selection activeCell="E28" sqref="E28"/>
      <selection pane="topRight" activeCell="E28" sqref="E28"/>
      <selection pane="bottomLeft" activeCell="E28" sqref="E28"/>
      <selection pane="bottomRight" activeCell="F32" sqref="F32"/>
    </sheetView>
  </sheetViews>
  <sheetFormatPr defaultColWidth="8.85546875" defaultRowHeight="15" x14ac:dyDescent="0.25"/>
  <cols>
    <col min="1" max="1" width="28.28515625" customWidth="1"/>
    <col min="2" max="2" width="31.7109375" customWidth="1"/>
    <col min="3" max="3" width="9.7109375" bestFit="1" customWidth="1"/>
    <col min="4" max="4" width="10.85546875" customWidth="1"/>
    <col min="5" max="5" width="12.28515625" customWidth="1"/>
    <col min="6" max="6" width="7.28515625" customWidth="1"/>
  </cols>
  <sheetData>
    <row r="1" spans="1:39" x14ac:dyDescent="0.25">
      <c r="A1">
        <f>SUM(A2:A249)</f>
        <v>2</v>
      </c>
      <c r="B1" s="3"/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9" x14ac:dyDescent="0.25">
      <c r="A2">
        <f>IF(B2="","",1)</f>
        <v>1</v>
      </c>
      <c r="B2" t="s">
        <v>0</v>
      </c>
      <c r="C2" s="2">
        <f>'hypothesis carbon tax'!B15</f>
        <v>0</v>
      </c>
      <c r="D2" s="2">
        <f>C2</f>
        <v>0</v>
      </c>
      <c r="E2" s="2">
        <f>D2</f>
        <v>0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  <c r="M2" s="2" t="e">
        <v>#N/A</v>
      </c>
      <c r="N2" s="2">
        <f>'hypothesis carbon tax'!C15</f>
        <v>100</v>
      </c>
      <c r="O2" s="2" t="e">
        <v>#N/A</v>
      </c>
      <c r="P2" s="2" t="e">
        <v>#N/A</v>
      </c>
      <c r="Q2" s="2" t="e">
        <v>#N/A</v>
      </c>
      <c r="R2" s="2" t="e">
        <v>#N/A</v>
      </c>
      <c r="S2" s="2" t="e">
        <v>#N/A</v>
      </c>
      <c r="T2" s="2" t="e">
        <v>#N/A</v>
      </c>
      <c r="U2" s="2" t="e">
        <v>#N/A</v>
      </c>
      <c r="V2" s="2" t="e">
        <v>#N/A</v>
      </c>
      <c r="W2" s="2" t="e">
        <v>#N/A</v>
      </c>
      <c r="X2" s="2" t="e">
        <v>#N/A</v>
      </c>
      <c r="Y2" s="2" t="e">
        <v>#N/A</v>
      </c>
      <c r="Z2" s="2" t="e">
        <v>#N/A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2" t="e">
        <v>#N/A</v>
      </c>
      <c r="AF2" s="2" t="e">
        <v>#N/A</v>
      </c>
      <c r="AG2" s="2" t="e">
        <v>#N/A</v>
      </c>
      <c r="AH2" s="2">
        <f>'hypothesis carbon tax'!D15</f>
        <v>300</v>
      </c>
    </row>
    <row r="3" spans="1:39" x14ac:dyDescent="0.25">
      <c r="A3">
        <f>IF(B3="","",1)</f>
        <v>1</v>
      </c>
      <c r="B3" t="s">
        <v>55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v>1.9</v>
      </c>
      <c r="AI3" s="2"/>
      <c r="AJ3" s="2"/>
      <c r="AK3" s="2"/>
      <c r="AL3" s="2"/>
      <c r="AM3" s="2"/>
    </row>
    <row r="4" spans="1:39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C6" s="2"/>
      <c r="D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C7" s="2"/>
      <c r="D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C8" s="2"/>
      <c r="D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H12" s="7"/>
    </row>
    <row r="13" spans="1:39" x14ac:dyDescent="0.25">
      <c r="H13" s="1"/>
    </row>
    <row r="44" spans="4:144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N44"/>
  <sheetViews>
    <sheetView workbookViewId="0">
      <pane xSplit="2" ySplit="1" topLeftCell="C2" activePane="bottomRight" state="frozen"/>
      <selection activeCell="E28" sqref="E28"/>
      <selection pane="topRight" activeCell="E28" sqref="E28"/>
      <selection pane="bottomLeft" activeCell="E28" sqref="E28"/>
      <selection pane="bottomRight" activeCell="B10" sqref="B10:F14"/>
    </sheetView>
  </sheetViews>
  <sheetFormatPr defaultColWidth="8.85546875" defaultRowHeight="15" x14ac:dyDescent="0.25"/>
  <cols>
    <col min="1" max="1" width="28.28515625" customWidth="1"/>
    <col min="2" max="2" width="31.7109375" customWidth="1"/>
    <col min="3" max="3" width="9.7109375" bestFit="1" customWidth="1"/>
    <col min="4" max="4" width="10.85546875" customWidth="1"/>
    <col min="5" max="5" width="12.28515625" customWidth="1"/>
    <col min="6" max="6" width="7.28515625" customWidth="1"/>
  </cols>
  <sheetData>
    <row r="1" spans="1:39" x14ac:dyDescent="0.25">
      <c r="A1">
        <f>SUM(A2:A249)</f>
        <v>2</v>
      </c>
      <c r="B1" s="3"/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9" x14ac:dyDescent="0.25">
      <c r="A2">
        <f>IF(B2="","",1)</f>
        <v>1</v>
      </c>
      <c r="B2" t="s">
        <v>0</v>
      </c>
      <c r="C2" s="2">
        <f>'hypothesis carbon tax'!B11</f>
        <v>0</v>
      </c>
      <c r="D2" s="2">
        <f>C2</f>
        <v>0</v>
      </c>
      <c r="E2" s="2">
        <f>D2</f>
        <v>0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  <c r="M2" s="2" t="e">
        <v>#N/A</v>
      </c>
      <c r="N2" s="2">
        <f>'hypothesis carbon tax'!C11</f>
        <v>65</v>
      </c>
      <c r="O2" s="2" t="e">
        <v>#N/A</v>
      </c>
      <c r="P2" s="2" t="e">
        <v>#N/A</v>
      </c>
      <c r="Q2" s="2" t="e">
        <v>#N/A</v>
      </c>
      <c r="R2" s="2" t="e">
        <v>#N/A</v>
      </c>
      <c r="S2" s="2" t="e">
        <v>#N/A</v>
      </c>
      <c r="T2" s="2" t="e">
        <v>#N/A</v>
      </c>
      <c r="U2" s="2" t="e">
        <v>#N/A</v>
      </c>
      <c r="V2" s="2" t="e">
        <v>#N/A</v>
      </c>
      <c r="W2" s="2" t="e">
        <v>#N/A</v>
      </c>
      <c r="X2" s="2" t="e">
        <v>#N/A</v>
      </c>
      <c r="Y2" s="2" t="e">
        <v>#N/A</v>
      </c>
      <c r="Z2" s="2" t="e">
        <v>#N/A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2" t="e">
        <v>#N/A</v>
      </c>
      <c r="AF2" s="2" t="e">
        <v>#N/A</v>
      </c>
      <c r="AG2" s="2" t="e">
        <v>#N/A</v>
      </c>
      <c r="AH2" s="2">
        <f>'hypothesis carbon tax'!D11</f>
        <v>155</v>
      </c>
    </row>
    <row r="3" spans="1:39" x14ac:dyDescent="0.25">
      <c r="A3">
        <f>IF(B3="","",1)</f>
        <v>1</v>
      </c>
      <c r="B3" t="s">
        <v>55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v>1.9</v>
      </c>
      <c r="AI3" s="2"/>
      <c r="AJ3" s="2"/>
      <c r="AK3" s="2"/>
      <c r="AL3" s="2"/>
      <c r="AM3" s="2"/>
    </row>
    <row r="4" spans="1:39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C6" s="2"/>
      <c r="D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C7" s="2"/>
      <c r="D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C8" s="2"/>
      <c r="D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H12" s="7"/>
    </row>
    <row r="13" spans="1:39" x14ac:dyDescent="0.25">
      <c r="H13" s="1"/>
    </row>
    <row r="44" spans="4:144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N44"/>
  <sheetViews>
    <sheetView workbookViewId="0">
      <pane xSplit="2" ySplit="1" topLeftCell="C2" activePane="bottomRight" state="frozen"/>
      <selection activeCell="E28" sqref="E28"/>
      <selection pane="topRight" activeCell="E28" sqref="E28"/>
      <selection pane="bottomLeft" activeCell="E28" sqref="E28"/>
      <selection pane="bottomRight" activeCell="A2" sqref="A2"/>
    </sheetView>
  </sheetViews>
  <sheetFormatPr defaultColWidth="8.85546875" defaultRowHeight="15" x14ac:dyDescent="0.25"/>
  <cols>
    <col min="1" max="1" width="28.28515625" customWidth="1"/>
    <col min="2" max="2" width="31.7109375" customWidth="1"/>
    <col min="3" max="3" width="9.7109375" bestFit="1" customWidth="1"/>
    <col min="4" max="4" width="10.85546875" customWidth="1"/>
    <col min="5" max="5" width="12.28515625" customWidth="1"/>
    <col min="6" max="6" width="7.28515625" customWidth="1"/>
  </cols>
  <sheetData>
    <row r="1" spans="1:39" x14ac:dyDescent="0.25">
      <c r="A1">
        <f>SUM(A2:A249)</f>
        <v>1</v>
      </c>
      <c r="B1" s="3"/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9" x14ac:dyDescent="0.25">
      <c r="A2">
        <f>IF(B2="","",1)</f>
        <v>1</v>
      </c>
      <c r="B2" t="s">
        <v>0</v>
      </c>
      <c r="C2" s="2">
        <f>'hypothesis carbon tax'!B6</f>
        <v>0</v>
      </c>
      <c r="D2" s="2">
        <f>C2</f>
        <v>0</v>
      </c>
      <c r="E2" s="2">
        <f>D2</f>
        <v>0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  <c r="M2" s="2" t="e">
        <v>#N/A</v>
      </c>
      <c r="N2" s="2">
        <f>'hypothesis carbon tax'!C6</f>
        <v>179.71800000000002</v>
      </c>
      <c r="O2" s="2" t="e">
        <v>#N/A</v>
      </c>
      <c r="P2" s="2" t="e">
        <v>#N/A</v>
      </c>
      <c r="Q2" s="2" t="e">
        <v>#N/A</v>
      </c>
      <c r="R2" s="2" t="e">
        <v>#N/A</v>
      </c>
      <c r="S2" s="2" t="e">
        <v>#N/A</v>
      </c>
      <c r="T2" s="2" t="e">
        <v>#N/A</v>
      </c>
      <c r="U2" s="2" t="e">
        <v>#N/A</v>
      </c>
      <c r="V2" s="2" t="e">
        <v>#N/A</v>
      </c>
      <c r="W2" s="2" t="e">
        <v>#N/A</v>
      </c>
      <c r="X2" s="2" t="e">
        <v>#N/A</v>
      </c>
      <c r="Y2" s="2" t="e">
        <v>#N/A</v>
      </c>
      <c r="Z2" s="2" t="e">
        <v>#N/A</v>
      </c>
      <c r="AA2" s="2" t="e">
        <v>#N/A</v>
      </c>
      <c r="AB2" s="2" t="e">
        <v>#N/A</v>
      </c>
      <c r="AC2" s="2" t="e">
        <v>#N/A</v>
      </c>
      <c r="AD2" s="2" t="e">
        <v>#N/A</v>
      </c>
      <c r="AE2" s="2" t="e">
        <v>#N/A</v>
      </c>
      <c r="AF2" s="2" t="e">
        <v>#N/A</v>
      </c>
      <c r="AG2" s="2" t="e">
        <v>#N/A</v>
      </c>
      <c r="AH2" s="2">
        <f>'hypothesis carbon tax'!D6</f>
        <v>485.23860000000002</v>
      </c>
    </row>
    <row r="3" spans="1:3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C6" s="2"/>
      <c r="D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C7" s="2"/>
      <c r="D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C8" s="2"/>
      <c r="D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44" spans="4:144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N35"/>
  <sheetViews>
    <sheetView workbookViewId="0">
      <pane xSplit="2" ySplit="1" topLeftCell="C2" activePane="bottomRight" state="frozen"/>
      <selection activeCell="E28" sqref="E28"/>
      <selection pane="topRight" activeCell="E28" sqref="E28"/>
      <selection pane="bottomLeft" activeCell="E28" sqref="E28"/>
      <selection pane="bottomRight" sqref="A1:IV65536"/>
    </sheetView>
  </sheetViews>
  <sheetFormatPr defaultColWidth="8.85546875" defaultRowHeight="15" x14ac:dyDescent="0.25"/>
  <cols>
    <col min="1" max="1" width="1.7109375" bestFit="1" customWidth="1"/>
    <col min="2" max="2" width="31.7109375" customWidth="1"/>
    <col min="3" max="3" width="9.7109375" bestFit="1" customWidth="1"/>
    <col min="4" max="4" width="10.85546875" customWidth="1"/>
    <col min="5" max="5" width="12.28515625" customWidth="1"/>
    <col min="6" max="6" width="7.28515625" customWidth="1"/>
  </cols>
  <sheetData>
    <row r="1" spans="1:39" x14ac:dyDescent="0.25">
      <c r="A1">
        <f>SUM(A2:A240)</f>
        <v>3</v>
      </c>
      <c r="B1" s="3"/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9" x14ac:dyDescent="0.25">
      <c r="A2">
        <f>IF(B2="","",1)</f>
        <v>1</v>
      </c>
      <c r="B2" t="s">
        <v>2</v>
      </c>
      <c r="C2" s="9">
        <v>1</v>
      </c>
      <c r="D2">
        <v>1.02</v>
      </c>
      <c r="E2">
        <v>1.0404</v>
      </c>
      <c r="F2" s="8">
        <f>E2*2</f>
        <v>2.0808</v>
      </c>
      <c r="G2">
        <f t="shared" ref="G2:K4" si="0">F2*$D$2/$C$2</f>
        <v>2.1224159999999999</v>
      </c>
      <c r="H2">
        <f t="shared" si="0"/>
        <v>2.16486432</v>
      </c>
      <c r="I2">
        <f t="shared" si="0"/>
        <v>2.2081616064</v>
      </c>
      <c r="J2">
        <f t="shared" si="0"/>
        <v>2.2523248385280001</v>
      </c>
      <c r="K2">
        <f t="shared" si="0"/>
        <v>2.2973713352985601</v>
      </c>
      <c r="L2">
        <f t="shared" ref="L2:AA4" si="1">K2*$D$2/$C$2</f>
        <v>2.3433187620045315</v>
      </c>
      <c r="M2">
        <f t="shared" si="1"/>
        <v>2.3901851372446221</v>
      </c>
      <c r="N2">
        <f t="shared" si="1"/>
        <v>2.4379888399895147</v>
      </c>
      <c r="O2">
        <f t="shared" si="1"/>
        <v>2.4867486167893049</v>
      </c>
      <c r="P2">
        <f t="shared" si="1"/>
        <v>2.536483589125091</v>
      </c>
      <c r="Q2">
        <f t="shared" si="1"/>
        <v>2.5872132609075926</v>
      </c>
      <c r="R2">
        <f t="shared" si="1"/>
        <v>2.6389575261257447</v>
      </c>
      <c r="S2">
        <f t="shared" si="1"/>
        <v>2.6917366766482598</v>
      </c>
      <c r="T2">
        <f t="shared" si="1"/>
        <v>2.745571410181225</v>
      </c>
      <c r="U2">
        <f t="shared" si="1"/>
        <v>2.8004828383848497</v>
      </c>
      <c r="V2">
        <f t="shared" si="1"/>
        <v>2.8564924951525468</v>
      </c>
      <c r="W2">
        <f t="shared" si="1"/>
        <v>2.9136223450555976</v>
      </c>
      <c r="X2">
        <f t="shared" si="1"/>
        <v>2.9718947919567098</v>
      </c>
      <c r="Y2">
        <f t="shared" si="1"/>
        <v>3.0313326877958442</v>
      </c>
      <c r="Z2">
        <f t="shared" si="1"/>
        <v>3.0919593415517612</v>
      </c>
      <c r="AA2">
        <f t="shared" si="1"/>
        <v>3.1537985283827963</v>
      </c>
      <c r="AB2">
        <f t="shared" ref="AA2:AH4" si="2">AA2*$D$2/$C$2</f>
        <v>3.2168744989504523</v>
      </c>
      <c r="AC2">
        <f t="shared" si="2"/>
        <v>3.2812119889294613</v>
      </c>
      <c r="AD2">
        <f t="shared" si="2"/>
        <v>3.3468362287080504</v>
      </c>
      <c r="AE2">
        <f t="shared" si="2"/>
        <v>3.4137729532822116</v>
      </c>
      <c r="AF2">
        <f t="shared" si="2"/>
        <v>3.4820484123478561</v>
      </c>
      <c r="AG2">
        <f t="shared" si="2"/>
        <v>3.5516893805948131</v>
      </c>
      <c r="AH2">
        <f t="shared" si="2"/>
        <v>3.6227231682067096</v>
      </c>
    </row>
    <row r="3" spans="1:39" x14ac:dyDescent="0.25">
      <c r="A3">
        <f>IF(B3="","",1)</f>
        <v>1</v>
      </c>
      <c r="B3" t="s">
        <v>3</v>
      </c>
      <c r="C3" s="9">
        <v>1</v>
      </c>
      <c r="D3">
        <v>1.02</v>
      </c>
      <c r="E3">
        <v>1.0404</v>
      </c>
      <c r="F3" s="8">
        <f>E3*2</f>
        <v>2.0808</v>
      </c>
      <c r="G3">
        <f t="shared" si="0"/>
        <v>2.1224159999999999</v>
      </c>
      <c r="H3">
        <f t="shared" si="0"/>
        <v>2.16486432</v>
      </c>
      <c r="I3">
        <f t="shared" si="0"/>
        <v>2.2081616064</v>
      </c>
      <c r="J3">
        <f t="shared" si="0"/>
        <v>2.2523248385280001</v>
      </c>
      <c r="K3">
        <f t="shared" si="0"/>
        <v>2.2973713352985601</v>
      </c>
      <c r="L3">
        <f t="shared" si="1"/>
        <v>2.3433187620045315</v>
      </c>
      <c r="M3">
        <f t="shared" si="1"/>
        <v>2.3901851372446221</v>
      </c>
      <c r="N3">
        <f t="shared" si="1"/>
        <v>2.4379888399895147</v>
      </c>
      <c r="O3">
        <f t="shared" si="1"/>
        <v>2.4867486167893049</v>
      </c>
      <c r="P3">
        <f t="shared" si="1"/>
        <v>2.536483589125091</v>
      </c>
      <c r="Q3">
        <f t="shared" si="1"/>
        <v>2.5872132609075926</v>
      </c>
      <c r="R3">
        <f t="shared" si="1"/>
        <v>2.6389575261257447</v>
      </c>
      <c r="S3">
        <f t="shared" si="1"/>
        <v>2.6917366766482598</v>
      </c>
      <c r="T3">
        <f t="shared" si="1"/>
        <v>2.745571410181225</v>
      </c>
      <c r="U3">
        <f t="shared" si="1"/>
        <v>2.8004828383848497</v>
      </c>
      <c r="V3">
        <f t="shared" si="1"/>
        <v>2.8564924951525468</v>
      </c>
      <c r="W3">
        <f t="shared" si="1"/>
        <v>2.9136223450555976</v>
      </c>
      <c r="X3">
        <f t="shared" si="1"/>
        <v>2.9718947919567098</v>
      </c>
      <c r="Y3">
        <f t="shared" si="1"/>
        <v>3.0313326877958442</v>
      </c>
      <c r="Z3">
        <f t="shared" si="1"/>
        <v>3.0919593415517612</v>
      </c>
      <c r="AA3">
        <f t="shared" si="2"/>
        <v>3.1537985283827963</v>
      </c>
      <c r="AB3">
        <f t="shared" si="2"/>
        <v>3.2168744989504523</v>
      </c>
      <c r="AC3">
        <f t="shared" si="2"/>
        <v>3.2812119889294613</v>
      </c>
      <c r="AD3">
        <f t="shared" si="2"/>
        <v>3.3468362287080504</v>
      </c>
      <c r="AE3">
        <f t="shared" si="2"/>
        <v>3.4137729532822116</v>
      </c>
      <c r="AF3">
        <f t="shared" si="2"/>
        <v>3.4820484123478561</v>
      </c>
      <c r="AG3">
        <f t="shared" si="2"/>
        <v>3.5516893805948131</v>
      </c>
      <c r="AH3">
        <f t="shared" si="2"/>
        <v>3.6227231682067096</v>
      </c>
    </row>
    <row r="4" spans="1:39" x14ac:dyDescent="0.25">
      <c r="A4">
        <f>IF(B4="","",1)</f>
        <v>1</v>
      </c>
      <c r="B4" t="s">
        <v>4</v>
      </c>
      <c r="C4">
        <v>1</v>
      </c>
      <c r="D4">
        <v>1.02</v>
      </c>
      <c r="E4">
        <v>1.0404</v>
      </c>
      <c r="F4" s="8">
        <f>E4*2</f>
        <v>2.0808</v>
      </c>
      <c r="G4">
        <f t="shared" si="0"/>
        <v>2.1224159999999999</v>
      </c>
      <c r="H4">
        <f t="shared" si="0"/>
        <v>2.16486432</v>
      </c>
      <c r="I4">
        <f t="shared" si="0"/>
        <v>2.2081616064</v>
      </c>
      <c r="J4">
        <f t="shared" si="0"/>
        <v>2.2523248385280001</v>
      </c>
      <c r="K4">
        <f t="shared" si="0"/>
        <v>2.2973713352985601</v>
      </c>
      <c r="L4">
        <f t="shared" si="1"/>
        <v>2.3433187620045315</v>
      </c>
      <c r="M4">
        <f t="shared" si="1"/>
        <v>2.3901851372446221</v>
      </c>
      <c r="N4">
        <f t="shared" si="1"/>
        <v>2.4379888399895147</v>
      </c>
      <c r="O4">
        <f t="shared" si="1"/>
        <v>2.4867486167893049</v>
      </c>
      <c r="P4">
        <f t="shared" si="1"/>
        <v>2.536483589125091</v>
      </c>
      <c r="Q4">
        <f t="shared" si="1"/>
        <v>2.5872132609075926</v>
      </c>
      <c r="R4">
        <f t="shared" si="1"/>
        <v>2.6389575261257447</v>
      </c>
      <c r="S4">
        <f t="shared" si="1"/>
        <v>2.6917366766482598</v>
      </c>
      <c r="T4">
        <f t="shared" si="1"/>
        <v>2.745571410181225</v>
      </c>
      <c r="U4">
        <f t="shared" si="1"/>
        <v>2.8004828383848497</v>
      </c>
      <c r="V4">
        <f t="shared" si="1"/>
        <v>2.8564924951525468</v>
      </c>
      <c r="W4">
        <f t="shared" si="1"/>
        <v>2.9136223450555976</v>
      </c>
      <c r="X4">
        <f t="shared" si="1"/>
        <v>2.9718947919567098</v>
      </c>
      <c r="Y4">
        <f t="shared" si="1"/>
        <v>3.0313326877958442</v>
      </c>
      <c r="Z4">
        <f t="shared" si="1"/>
        <v>3.0919593415517612</v>
      </c>
      <c r="AA4">
        <f t="shared" si="1"/>
        <v>3.1537985283827963</v>
      </c>
      <c r="AB4">
        <f t="shared" si="2"/>
        <v>3.2168744989504523</v>
      </c>
      <c r="AC4">
        <f t="shared" si="2"/>
        <v>3.2812119889294613</v>
      </c>
      <c r="AD4">
        <f t="shared" si="2"/>
        <v>3.3468362287080504</v>
      </c>
      <c r="AE4">
        <f t="shared" si="2"/>
        <v>3.4137729532822116</v>
      </c>
      <c r="AF4">
        <f t="shared" si="2"/>
        <v>3.4820484123478561</v>
      </c>
      <c r="AG4">
        <f t="shared" si="2"/>
        <v>3.5516893805948131</v>
      </c>
      <c r="AH4">
        <f t="shared" si="2"/>
        <v>3.6227231682067096</v>
      </c>
    </row>
    <row r="5" spans="1:3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C6" s="2"/>
      <c r="D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C7" s="2"/>
      <c r="D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C8" s="2"/>
      <c r="D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35" spans="4:144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hypothesis Potential GDP growth</vt:lpstr>
      <vt:lpstr>Hypothesis Energy efficiency</vt:lpstr>
      <vt:lpstr>Hypothesis IEA fossil prices</vt:lpstr>
      <vt:lpstr>baseline</vt:lpstr>
      <vt:lpstr>hypothesis carbon tax</vt:lpstr>
      <vt:lpstr>carbontax300_lux</vt:lpstr>
      <vt:lpstr>carbontax155_lux</vt:lpstr>
      <vt:lpstr>carbontax_lux</vt:lpstr>
      <vt:lpstr>enerprice_lux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Dr. F.G.D. Reynès</cp:lastModifiedBy>
  <dcterms:created xsi:type="dcterms:W3CDTF">2020-06-04T12:49:11Z</dcterms:created>
  <dcterms:modified xsi:type="dcterms:W3CDTF">2023-03-14T12:41:52Z</dcterms:modified>
</cp:coreProperties>
</file>