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9" activeTab="11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Empleo por sectores" sheetId="15" r:id="rId10"/>
    <sheet name="compare Balmorel-ThreeME " sheetId="18" r:id="rId11"/>
    <sheet name="ENER-baseline" sheetId="2" r:id="rId12"/>
    <sheet name="ENER-EE " sheetId="19" r:id="rId13"/>
    <sheet name="GRAPH" sheetId="5" r:id="rId14"/>
    <sheet name="ENR_EMS_ELEC" sheetId="4" r:id="rId15"/>
  </sheets>
  <externalReferences>
    <externalReference r:id="rId16"/>
  </externalReferences>
  <calcPr calcId="162913"/>
</workbook>
</file>

<file path=xl/calcChain.xml><?xml version="1.0" encoding="utf-8"?>
<calcChain xmlns="http://schemas.openxmlformats.org/spreadsheetml/2006/main">
  <c r="L3" i="19" l="1"/>
  <c r="M3" i="19"/>
  <c r="N3" i="19"/>
  <c r="O3" i="19"/>
  <c r="P3" i="19"/>
  <c r="L4" i="19"/>
  <c r="M4" i="19"/>
  <c r="N4" i="19"/>
  <c r="O4" i="19"/>
  <c r="P4" i="19"/>
  <c r="L5" i="19"/>
  <c r="M5" i="19"/>
  <c r="N5" i="19"/>
  <c r="O5" i="19"/>
  <c r="P5" i="19"/>
  <c r="L6" i="19"/>
  <c r="M6" i="19"/>
  <c r="N6" i="19"/>
  <c r="O6" i="19"/>
  <c r="P6" i="19"/>
  <c r="L7" i="19"/>
  <c r="M7" i="19"/>
  <c r="N7" i="19"/>
  <c r="O7" i="19"/>
  <c r="P7" i="19"/>
  <c r="K4" i="19"/>
  <c r="K5" i="19"/>
  <c r="K6" i="19"/>
  <c r="K7" i="19"/>
  <c r="K3" i="19"/>
  <c r="L3" i="2"/>
  <c r="M3" i="2"/>
  <c r="N3" i="2"/>
  <c r="O3" i="2"/>
  <c r="P3" i="2"/>
  <c r="L4" i="2"/>
  <c r="M4" i="2"/>
  <c r="N4" i="2"/>
  <c r="O4" i="2"/>
  <c r="P4" i="2"/>
  <c r="L5" i="2"/>
  <c r="M5" i="2"/>
  <c r="N5" i="2"/>
  <c r="O5" i="2"/>
  <c r="P5" i="2"/>
  <c r="L6" i="2"/>
  <c r="M6" i="2"/>
  <c r="N6" i="2"/>
  <c r="O6" i="2"/>
  <c r="P6" i="2"/>
  <c r="L7" i="2"/>
  <c r="M7" i="2"/>
  <c r="N7" i="2"/>
  <c r="O7" i="2"/>
  <c r="P7" i="2"/>
  <c r="K4" i="2"/>
  <c r="K5" i="2"/>
  <c r="K6" i="2"/>
  <c r="K7" i="2"/>
  <c r="K3" i="2"/>
  <c r="Q22" i="19" l="1"/>
  <c r="L42" i="19"/>
  <c r="M42" i="19"/>
  <c r="N42" i="19"/>
  <c r="O42" i="19"/>
  <c r="P42" i="19"/>
  <c r="L33" i="19"/>
  <c r="M33" i="19"/>
  <c r="N33" i="19"/>
  <c r="O33" i="19"/>
  <c r="P33" i="19"/>
  <c r="L24" i="19"/>
  <c r="M24" i="19"/>
  <c r="N24" i="19"/>
  <c r="O24" i="19"/>
  <c r="P24" i="19"/>
  <c r="H23" i="18" l="1"/>
  <c r="L13" i="19" l="1"/>
  <c r="M13" i="19"/>
  <c r="N13" i="19"/>
  <c r="O13" i="19"/>
  <c r="P13" i="19"/>
  <c r="K13" i="19"/>
  <c r="L13" i="2"/>
  <c r="M13" i="2"/>
  <c r="N13" i="2"/>
  <c r="O13" i="2"/>
  <c r="P13" i="2"/>
  <c r="K13" i="2"/>
  <c r="B18" i="2" l="1"/>
  <c r="B40" i="2" l="1"/>
  <c r="C36" i="19" l="1"/>
  <c r="D36" i="19"/>
  <c r="E36" i="19"/>
  <c r="F36" i="19"/>
  <c r="G36" i="19"/>
  <c r="C37" i="19"/>
  <c r="D37" i="19"/>
  <c r="E37" i="19"/>
  <c r="F37" i="19"/>
  <c r="G37" i="19"/>
  <c r="C38" i="19"/>
  <c r="D38" i="19"/>
  <c r="E38" i="19"/>
  <c r="F38" i="19"/>
  <c r="G38" i="19"/>
  <c r="C39" i="19"/>
  <c r="D39" i="19"/>
  <c r="E39" i="19"/>
  <c r="F39" i="19"/>
  <c r="G39" i="19"/>
  <c r="C40" i="19"/>
  <c r="D40" i="19"/>
  <c r="E40" i="19"/>
  <c r="F40" i="19"/>
  <c r="G40" i="19"/>
  <c r="B37" i="19"/>
  <c r="B38" i="19"/>
  <c r="B39" i="19"/>
  <c r="B40" i="19"/>
  <c r="B36" i="19"/>
  <c r="C27" i="19"/>
  <c r="D27" i="19"/>
  <c r="E27" i="19"/>
  <c r="F27" i="19"/>
  <c r="G27" i="19"/>
  <c r="C28" i="19"/>
  <c r="D28" i="19"/>
  <c r="E28" i="19"/>
  <c r="F28" i="19"/>
  <c r="G28" i="19"/>
  <c r="C29" i="19"/>
  <c r="D29" i="19"/>
  <c r="E29" i="19"/>
  <c r="F29" i="19"/>
  <c r="G29" i="19"/>
  <c r="C30" i="19"/>
  <c r="D30" i="19"/>
  <c r="E30" i="19"/>
  <c r="F30" i="19"/>
  <c r="G30" i="19"/>
  <c r="C31" i="19"/>
  <c r="D31" i="19"/>
  <c r="E31" i="19"/>
  <c r="F31" i="19"/>
  <c r="G31" i="19"/>
  <c r="B28" i="19"/>
  <c r="B29" i="19"/>
  <c r="B30" i="19"/>
  <c r="B31" i="19"/>
  <c r="B27" i="19"/>
  <c r="C18" i="19"/>
  <c r="D18" i="19"/>
  <c r="E18" i="19"/>
  <c r="F18" i="19"/>
  <c r="G18" i="19"/>
  <c r="C19" i="19"/>
  <c r="D19" i="19"/>
  <c r="E19" i="19"/>
  <c r="F19" i="19"/>
  <c r="G19" i="19"/>
  <c r="C20" i="19"/>
  <c r="D20" i="19"/>
  <c r="E20" i="19"/>
  <c r="F20" i="19"/>
  <c r="G20" i="19"/>
  <c r="C21" i="19"/>
  <c r="D21" i="19"/>
  <c r="E21" i="19"/>
  <c r="F21" i="19"/>
  <c r="G21" i="19"/>
  <c r="C22" i="19"/>
  <c r="D22" i="19"/>
  <c r="E22" i="19"/>
  <c r="F22" i="19"/>
  <c r="G22" i="19"/>
  <c r="B19" i="19"/>
  <c r="B20" i="19"/>
  <c r="B21" i="19"/>
  <c r="B22" i="19"/>
  <c r="B18" i="19"/>
  <c r="B13" i="2"/>
  <c r="G3" i="2"/>
  <c r="B3" i="19"/>
  <c r="P50" i="19"/>
  <c r="O50" i="19"/>
  <c r="N50" i="19"/>
  <c r="M50" i="19"/>
  <c r="L50" i="19"/>
  <c r="K50" i="19"/>
  <c r="P41" i="19"/>
  <c r="O41" i="19"/>
  <c r="N41" i="19"/>
  <c r="M41" i="19"/>
  <c r="L41" i="19"/>
  <c r="K41" i="19"/>
  <c r="P32" i="19"/>
  <c r="O32" i="19"/>
  <c r="N32" i="19"/>
  <c r="M32" i="19"/>
  <c r="L32" i="19"/>
  <c r="K32" i="19"/>
  <c r="P23" i="19"/>
  <c r="O23" i="19"/>
  <c r="N23" i="19"/>
  <c r="M23" i="19"/>
  <c r="L23" i="19"/>
  <c r="K23" i="19"/>
  <c r="G13" i="19"/>
  <c r="F13" i="19"/>
  <c r="E13" i="19"/>
  <c r="D13" i="19"/>
  <c r="C13" i="19"/>
  <c r="B13" i="19"/>
  <c r="P8" i="19"/>
  <c r="O8" i="19"/>
  <c r="N8" i="19"/>
  <c r="M8" i="19"/>
  <c r="L8" i="19"/>
  <c r="K8" i="19"/>
  <c r="G7" i="19"/>
  <c r="F7" i="19"/>
  <c r="E7" i="19"/>
  <c r="D7" i="19"/>
  <c r="C7" i="19"/>
  <c r="B7" i="19"/>
  <c r="G6" i="19"/>
  <c r="F6" i="19"/>
  <c r="E6" i="19"/>
  <c r="D6" i="19"/>
  <c r="C6" i="19"/>
  <c r="B6" i="19"/>
  <c r="G5" i="19"/>
  <c r="F5" i="19"/>
  <c r="E5" i="19"/>
  <c r="D5" i="19"/>
  <c r="C5" i="19"/>
  <c r="B5" i="19"/>
  <c r="G4" i="19"/>
  <c r="F4" i="19"/>
  <c r="E4" i="19"/>
  <c r="D4" i="19"/>
  <c r="C4" i="19"/>
  <c r="B4" i="19"/>
  <c r="G3" i="19"/>
  <c r="F3" i="19"/>
  <c r="E3" i="19"/>
  <c r="D3" i="19"/>
  <c r="C3" i="19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B37" i="2"/>
  <c r="B38" i="2"/>
  <c r="B39" i="2"/>
  <c r="B3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B28" i="2"/>
  <c r="B29" i="2"/>
  <c r="B30" i="2"/>
  <c r="B31" i="2"/>
  <c r="B2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B19" i="2"/>
  <c r="B20" i="2"/>
  <c r="B21" i="2"/>
  <c r="B22" i="2"/>
  <c r="B3" i="2"/>
  <c r="L50" i="2"/>
  <c r="M50" i="2"/>
  <c r="N50" i="2"/>
  <c r="O50" i="2"/>
  <c r="P50" i="2"/>
  <c r="K50" i="2"/>
  <c r="L41" i="2"/>
  <c r="M41" i="2"/>
  <c r="N41" i="2"/>
  <c r="O41" i="2"/>
  <c r="P41" i="2"/>
  <c r="K41" i="2"/>
  <c r="L32" i="2"/>
  <c r="M32" i="2"/>
  <c r="N32" i="2"/>
  <c r="O32" i="2"/>
  <c r="P32" i="2"/>
  <c r="K32" i="2"/>
  <c r="L23" i="2"/>
  <c r="M23" i="2"/>
  <c r="N23" i="2"/>
  <c r="O23" i="2"/>
  <c r="P23" i="2"/>
  <c r="K23" i="2"/>
  <c r="P8" i="2"/>
  <c r="P9" i="19" s="1"/>
  <c r="O8" i="2"/>
  <c r="O9" i="19" s="1"/>
  <c r="N8" i="2"/>
  <c r="N9" i="19" s="1"/>
  <c r="M8" i="2"/>
  <c r="M9" i="19" s="1"/>
  <c r="L8" i="2"/>
  <c r="L9" i="19" s="1"/>
  <c r="K8" i="2"/>
  <c r="C32" i="19" l="1"/>
  <c r="F23" i="19"/>
  <c r="G23" i="19"/>
  <c r="C23" i="19"/>
  <c r="D23" i="19"/>
  <c r="E23" i="19"/>
  <c r="F41" i="19"/>
  <c r="G41" i="19"/>
  <c r="C41" i="19"/>
  <c r="D41" i="19"/>
  <c r="E41" i="19"/>
  <c r="F32" i="19"/>
  <c r="G32" i="19"/>
  <c r="D32" i="19"/>
  <c r="E32" i="19"/>
  <c r="B41" i="19"/>
  <c r="B32" i="19"/>
  <c r="B23" i="19"/>
  <c r="E8" i="19"/>
  <c r="C8" i="19"/>
  <c r="G8" i="19"/>
  <c r="D8" i="19"/>
  <c r="F8" i="19"/>
  <c r="B8" i="19"/>
  <c r="F41" i="2"/>
  <c r="D41" i="2"/>
  <c r="E41" i="2"/>
  <c r="G41" i="2"/>
  <c r="C41" i="2"/>
  <c r="F32" i="2"/>
  <c r="G32" i="2"/>
  <c r="C32" i="2"/>
  <c r="D32" i="2"/>
  <c r="E32" i="2"/>
  <c r="G23" i="2"/>
  <c r="C23" i="2"/>
  <c r="D23" i="2"/>
  <c r="E23" i="2"/>
  <c r="F23" i="2"/>
  <c r="D33" i="19" l="1"/>
  <c r="F24" i="19"/>
  <c r="G33" i="19"/>
  <c r="C33" i="19"/>
  <c r="D42" i="19"/>
  <c r="E24" i="19"/>
  <c r="C42" i="19"/>
  <c r="D24" i="19"/>
  <c r="F33" i="19"/>
  <c r="G42" i="19"/>
  <c r="C24" i="19"/>
  <c r="E33" i="19"/>
  <c r="E42" i="19"/>
  <c r="F42" i="19"/>
  <c r="G24" i="19"/>
  <c r="C5" i="18"/>
  <c r="C6" i="18"/>
  <c r="C7" i="18"/>
  <c r="C8" i="18"/>
  <c r="C9" i="18"/>
  <c r="C10" i="18"/>
  <c r="C11" i="18"/>
  <c r="C12" i="18"/>
  <c r="C13" i="18"/>
  <c r="C14" i="18"/>
  <c r="C15" i="18"/>
  <c r="C4" i="18"/>
  <c r="C16" i="18" l="1"/>
  <c r="F4" i="18"/>
  <c r="F9" i="18"/>
  <c r="F6" i="18"/>
  <c r="F14" i="18"/>
  <c r="F8" i="18"/>
  <c r="F11" i="18"/>
  <c r="F13" i="18"/>
  <c r="F5" i="18"/>
  <c r="F10" i="18"/>
  <c r="F15" i="18"/>
  <c r="F7" i="18"/>
  <c r="F12" i="18"/>
  <c r="D4" i="18"/>
  <c r="J8" i="18"/>
  <c r="F16" i="18" l="1"/>
  <c r="D6" i="18"/>
  <c r="D9" i="18"/>
  <c r="D14" i="18"/>
  <c r="D5" i="18"/>
  <c r="D12" i="18"/>
  <c r="D10" i="18"/>
  <c r="D8" i="18"/>
  <c r="D7" i="18"/>
  <c r="D11" i="18"/>
  <c r="D15" i="18"/>
  <c r="D13" i="18"/>
  <c r="J11" i="18"/>
  <c r="J12" i="18"/>
  <c r="J5" i="18"/>
  <c r="J6" i="18"/>
  <c r="J9" i="18"/>
  <c r="J7" i="18"/>
  <c r="J4" i="18"/>
  <c r="J14" i="18"/>
  <c r="J13" i="18"/>
  <c r="J15" i="18"/>
  <c r="J10" i="18"/>
  <c r="H4" i="18" l="1"/>
  <c r="H14" i="18"/>
  <c r="H5" i="18"/>
  <c r="H12" i="18"/>
  <c r="H8" i="18"/>
  <c r="H6" i="18"/>
  <c r="H11" i="18"/>
  <c r="H9" i="18"/>
  <c r="H15" i="18"/>
  <c r="H7" i="18"/>
  <c r="H13" i="18"/>
  <c r="H10" i="18"/>
  <c r="B4" i="18"/>
  <c r="J16" i="18"/>
  <c r="D16" i="18"/>
  <c r="B5" i="18"/>
  <c r="B14" i="18" l="1"/>
  <c r="B13" i="18"/>
  <c r="B10" i="18"/>
  <c r="B7" i="18"/>
  <c r="B12" i="18"/>
  <c r="B8" i="18"/>
  <c r="B9" i="18"/>
  <c r="B11" i="18"/>
  <c r="B15" i="18"/>
  <c r="B6" i="18"/>
  <c r="H16" i="18"/>
  <c r="B16" i="18" l="1"/>
  <c r="Q3" i="8" l="1"/>
  <c r="R3" i="8"/>
  <c r="T3" i="8"/>
  <c r="V3" i="8" s="1"/>
  <c r="X3" i="8"/>
  <c r="Y3" i="8"/>
  <c r="Q4" i="8"/>
  <c r="R4" i="8"/>
  <c r="T4" i="8"/>
  <c r="U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W16" i="8"/>
  <c r="W11" i="8"/>
  <c r="W5" i="8"/>
  <c r="W15" i="8"/>
  <c r="W35" i="8"/>
  <c r="U29" i="8"/>
  <c r="W26" i="8"/>
  <c r="V15" i="8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V7" i="8"/>
  <c r="W40" i="8"/>
  <c r="W37" i="8"/>
  <c r="W32" i="8"/>
  <c r="W29" i="8"/>
  <c r="W25" i="8"/>
  <c r="W20" i="8"/>
  <c r="W9" i="8"/>
  <c r="W4" i="8"/>
  <c r="AA4" i="8" s="1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V6" i="8"/>
  <c r="V25" i="8"/>
  <c r="V21" i="8"/>
  <c r="V17" i="8"/>
  <c r="V13" i="8"/>
  <c r="V9" i="8"/>
  <c r="V5" i="8"/>
  <c r="H26" i="18"/>
  <c r="H25" i="18"/>
  <c r="H24" i="18"/>
  <c r="AA5" i="8" l="1"/>
  <c r="AA6" i="8"/>
  <c r="AA31" i="8"/>
  <c r="AA7" i="8"/>
  <c r="AA15" i="8"/>
  <c r="AA23" i="8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E23" i="18" l="1"/>
  <c r="E24" i="18"/>
  <c r="E25" i="18"/>
  <c r="E26" i="18"/>
  <c r="L23" i="18"/>
  <c r="L24" i="18"/>
  <c r="L25" i="18"/>
  <c r="L26" i="18"/>
  <c r="Q26" i="18" s="1"/>
  <c r="Q25" i="18" l="1"/>
  <c r="Q23" i="18"/>
  <c r="Q24" i="18"/>
  <c r="C29" i="18"/>
  <c r="D29" i="18"/>
  <c r="C30" i="18"/>
  <c r="D30" i="18"/>
  <c r="C31" i="18"/>
  <c r="D31" i="18"/>
  <c r="C32" i="18"/>
  <c r="D32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O11" i="16"/>
  <c r="P11" i="16"/>
  <c r="Q11" i="16"/>
  <c r="K12" i="16"/>
  <c r="L12" i="16"/>
  <c r="M12" i="16"/>
  <c r="N12" i="16"/>
  <c r="O12" i="16"/>
  <c r="P12" i="16"/>
  <c r="Q12" i="16"/>
  <c r="K13" i="16"/>
  <c r="L13" i="16"/>
  <c r="M13" i="16"/>
  <c r="N13" i="16"/>
  <c r="O13" i="16"/>
  <c r="P13" i="16"/>
  <c r="Q13" i="16"/>
  <c r="K14" i="16"/>
  <c r="L14" i="16"/>
  <c r="M14" i="16"/>
  <c r="N14" i="16"/>
  <c r="O14" i="16"/>
  <c r="P14" i="16"/>
  <c r="Q14" i="16"/>
  <c r="K15" i="16"/>
  <c r="L15" i="16"/>
  <c r="M15" i="16"/>
  <c r="N15" i="16"/>
  <c r="O15" i="16"/>
  <c r="P15" i="16"/>
  <c r="Q15" i="16"/>
  <c r="K16" i="16"/>
  <c r="L16" i="16"/>
  <c r="M16" i="16"/>
  <c r="N16" i="16"/>
  <c r="O16" i="16"/>
  <c r="P16" i="16"/>
  <c r="Q16" i="16"/>
  <c r="K17" i="16"/>
  <c r="L17" i="16"/>
  <c r="M17" i="16"/>
  <c r="N17" i="16"/>
  <c r="O17" i="16"/>
  <c r="P17" i="16"/>
  <c r="Q17" i="16"/>
  <c r="K18" i="16"/>
  <c r="L18" i="16"/>
  <c r="M18" i="16"/>
  <c r="N18" i="16"/>
  <c r="O18" i="16"/>
  <c r="P18" i="16"/>
  <c r="Q18" i="16"/>
  <c r="K19" i="16"/>
  <c r="L19" i="16"/>
  <c r="M19" i="16"/>
  <c r="N19" i="16"/>
  <c r="O19" i="16"/>
  <c r="P19" i="16"/>
  <c r="Q19" i="16"/>
  <c r="K20" i="16"/>
  <c r="L20" i="16"/>
  <c r="M20" i="16"/>
  <c r="N20" i="16"/>
  <c r="O20" i="16"/>
  <c r="P20" i="16"/>
  <c r="Q20" i="16"/>
  <c r="K21" i="16"/>
  <c r="L21" i="16"/>
  <c r="M21" i="16"/>
  <c r="N21" i="16"/>
  <c r="O21" i="16"/>
  <c r="P21" i="16"/>
  <c r="Q21" i="16"/>
  <c r="Q10" i="16"/>
  <c r="P10" i="16"/>
  <c r="O10" i="16"/>
  <c r="N10" i="16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E5" i="18" s="1"/>
  <c r="F11" i="16"/>
  <c r="G5" i="18" s="1"/>
  <c r="G11" i="16"/>
  <c r="I5" i="18" s="1"/>
  <c r="H11" i="16"/>
  <c r="K5" i="18" s="1"/>
  <c r="B12" i="16"/>
  <c r="C12" i="16"/>
  <c r="D12" i="16"/>
  <c r="E12" i="16"/>
  <c r="E6" i="18" s="1"/>
  <c r="F12" i="16"/>
  <c r="G6" i="18" s="1"/>
  <c r="G12" i="16"/>
  <c r="I6" i="18" s="1"/>
  <c r="H12" i="16"/>
  <c r="K6" i="18" s="1"/>
  <c r="B13" i="16"/>
  <c r="C13" i="16"/>
  <c r="D13" i="16"/>
  <c r="E13" i="16"/>
  <c r="E7" i="18" s="1"/>
  <c r="F13" i="16"/>
  <c r="G7" i="18" s="1"/>
  <c r="G13" i="16"/>
  <c r="I7" i="18" s="1"/>
  <c r="H13" i="16"/>
  <c r="K7" i="18" s="1"/>
  <c r="B14" i="16"/>
  <c r="C14" i="16"/>
  <c r="D14" i="16"/>
  <c r="E14" i="16"/>
  <c r="E8" i="18" s="1"/>
  <c r="F14" i="16"/>
  <c r="G8" i="18" s="1"/>
  <c r="G14" i="16"/>
  <c r="I8" i="18" s="1"/>
  <c r="H14" i="16"/>
  <c r="K8" i="18" s="1"/>
  <c r="B15" i="16"/>
  <c r="C15" i="16"/>
  <c r="D15" i="16"/>
  <c r="E15" i="16"/>
  <c r="E9" i="18" s="1"/>
  <c r="F15" i="16"/>
  <c r="G9" i="18" s="1"/>
  <c r="G15" i="16"/>
  <c r="I9" i="18" s="1"/>
  <c r="H15" i="16"/>
  <c r="K9" i="18" s="1"/>
  <c r="B16" i="16"/>
  <c r="C16" i="16"/>
  <c r="D16" i="16"/>
  <c r="E16" i="16"/>
  <c r="E10" i="18" s="1"/>
  <c r="F16" i="16"/>
  <c r="G10" i="18" s="1"/>
  <c r="G16" i="16"/>
  <c r="I10" i="18" s="1"/>
  <c r="H16" i="16"/>
  <c r="K10" i="18" s="1"/>
  <c r="B17" i="16"/>
  <c r="C17" i="16"/>
  <c r="D17" i="16"/>
  <c r="E17" i="16"/>
  <c r="E11" i="18" s="1"/>
  <c r="F17" i="16"/>
  <c r="G11" i="18" s="1"/>
  <c r="G17" i="16"/>
  <c r="I11" i="18" s="1"/>
  <c r="H17" i="16"/>
  <c r="K11" i="18" s="1"/>
  <c r="B18" i="16"/>
  <c r="C18" i="16"/>
  <c r="D18" i="16"/>
  <c r="E18" i="16"/>
  <c r="E12" i="18" s="1"/>
  <c r="F18" i="16"/>
  <c r="G12" i="18" s="1"/>
  <c r="G18" i="16"/>
  <c r="I12" i="18" s="1"/>
  <c r="H18" i="16"/>
  <c r="K12" i="18" s="1"/>
  <c r="B19" i="16"/>
  <c r="C19" i="16"/>
  <c r="D19" i="16"/>
  <c r="E19" i="16"/>
  <c r="E13" i="18" s="1"/>
  <c r="F19" i="16"/>
  <c r="G13" i="18" s="1"/>
  <c r="G19" i="16"/>
  <c r="I13" i="18" s="1"/>
  <c r="H19" i="16"/>
  <c r="K13" i="18" s="1"/>
  <c r="B20" i="16"/>
  <c r="C20" i="16"/>
  <c r="D20" i="16"/>
  <c r="E20" i="16"/>
  <c r="E14" i="18" s="1"/>
  <c r="F20" i="16"/>
  <c r="G14" i="18" s="1"/>
  <c r="G20" i="16"/>
  <c r="I14" i="18" s="1"/>
  <c r="H20" i="16"/>
  <c r="K14" i="18" s="1"/>
  <c r="B21" i="16"/>
  <c r="C21" i="16"/>
  <c r="D21" i="16"/>
  <c r="E21" i="16"/>
  <c r="E15" i="18" s="1"/>
  <c r="F21" i="16"/>
  <c r="G15" i="18" s="1"/>
  <c r="G21" i="16"/>
  <c r="I15" i="18" s="1"/>
  <c r="H21" i="16"/>
  <c r="K15" i="18" s="1"/>
  <c r="H10" i="16"/>
  <c r="K4" i="18" s="1"/>
  <c r="G10" i="16"/>
  <c r="I4" i="18" s="1"/>
  <c r="F10" i="16"/>
  <c r="G4" i="18" s="1"/>
  <c r="E10" i="16"/>
  <c r="E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G16" i="18" l="1"/>
  <c r="E16" i="18"/>
  <c r="I16" i="18"/>
  <c r="K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M23" i="18" a="1"/>
  <c r="I23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I24" i="18" l="1"/>
  <c r="I25" i="18"/>
  <c r="I23" i="18"/>
  <c r="I26" i="18"/>
  <c r="J26" i="18" s="1"/>
  <c r="M25" i="18"/>
  <c r="M26" i="18"/>
  <c r="M23" i="18"/>
  <c r="M24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T24" i="18" l="1"/>
  <c r="T25" i="18"/>
  <c r="N26" i="18"/>
  <c r="T26" i="18"/>
  <c r="T23" i="18"/>
  <c r="N24" i="18"/>
  <c r="J24" i="18"/>
  <c r="J23" i="18"/>
  <c r="N23" i="18"/>
  <c r="N25" i="18"/>
  <c r="J25" i="18"/>
  <c r="R26" i="18"/>
  <c r="R24" i="18"/>
  <c r="AC37" i="16"/>
  <c r="R23" i="18"/>
  <c r="R25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S15" i="4" l="1"/>
  <c r="C34" i="4"/>
  <c r="H34" i="4"/>
  <c r="G34" i="4"/>
  <c r="F34" i="4"/>
  <c r="I34" i="4"/>
  <c r="E34" i="4"/>
  <c r="N15" i="4"/>
  <c r="C13" i="2" l="1"/>
  <c r="D13" i="2"/>
  <c r="E13" i="2"/>
  <c r="F13" i="2"/>
  <c r="G13" i="2"/>
  <c r="E17" i="4"/>
  <c r="F17" i="4"/>
  <c r="G17" i="4"/>
  <c r="H17" i="4"/>
  <c r="I17" i="4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B32" i="2" l="1"/>
  <c r="B41" i="2"/>
  <c r="B23" i="2"/>
  <c r="F4" i="2" l="1"/>
  <c r="G4" i="2"/>
  <c r="F5" i="2"/>
  <c r="G5" i="2"/>
  <c r="F6" i="2"/>
  <c r="G6" i="2"/>
  <c r="F7" i="2"/>
  <c r="G7" i="2"/>
  <c r="D4" i="2"/>
  <c r="E4" i="2"/>
  <c r="D5" i="2"/>
  <c r="E5" i="2"/>
  <c r="D6" i="2"/>
  <c r="E6" i="2"/>
  <c r="D7" i="2"/>
  <c r="E7" i="2"/>
  <c r="F3" i="2"/>
  <c r="D3" i="2"/>
  <c r="E3" i="2"/>
  <c r="C3" i="2"/>
  <c r="C4" i="2"/>
  <c r="C5" i="2"/>
  <c r="C6" i="2"/>
  <c r="C7" i="2"/>
  <c r="B4" i="2"/>
  <c r="B5" i="2"/>
  <c r="B6" i="2"/>
  <c r="B7" i="2"/>
  <c r="B8" i="2" l="1"/>
  <c r="F8" i="2"/>
  <c r="G8" i="2"/>
  <c r="E8" i="2"/>
  <c r="D8" i="2"/>
  <c r="C8" i="2"/>
</calcChain>
</file>

<file path=xl/sharedStrings.xml><?xml version="1.0" encoding="utf-8"?>
<sst xmlns="http://schemas.openxmlformats.org/spreadsheetml/2006/main" count="1365" uniqueCount="477">
  <si>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</si>
  <si>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</si>
  <si>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</si>
  <si>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</si>
  <si>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</si>
  <si>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</si>
  <si>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</si>
  <si>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</si>
  <si>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</si>
  <si>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</si>
  <si>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</si>
  <si>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</si>
  <si>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</si>
  <si>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</si>
  <si>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</si>
  <si>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</si>
  <si>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</si>
  <si>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</si>
  <si>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</si>
  <si>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</si>
  <si>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</si>
  <si>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</si>
  <si>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</si>
  <si>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</si>
  <si>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</si>
  <si>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</si>
  <si>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</si>
  <si>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</si>
  <si>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</si>
  <si>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</si>
  <si>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</si>
  <si>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</si>
  <si>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</si>
  <si>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</si>
  <si>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</si>
  <si>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</si>
  <si>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</si>
  <si>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</si>
  <si>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</si>
  <si>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</si>
  <si>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</si>
  <si>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</si>
  <si>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</si>
  <si>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</si>
  <si>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</si>
  <si>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</si>
  <si>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</si>
  <si>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</si>
  <si>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</si>
  <si>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</si>
  <si>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</si>
  <si>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</si>
  <si>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</si>
  <si>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</si>
  <si>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</si>
  <si>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</si>
  <si>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</si>
  <si>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</si>
  <si>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</si>
  <si>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</si>
  <si>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</si>
  <si>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</si>
  <si>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</si>
  <si>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</si>
  <si>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</si>
  <si>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</si>
  <si>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</si>
  <si>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</si>
  <si>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</si>
  <si>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</si>
  <si>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</si>
  <si>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</si>
  <si>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</si>
  <si>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</si>
  <si>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</si>
  <si>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</si>
  <si>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</si>
  <si>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</si>
  <si>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 xml:space="preserve">Total </t>
  </si>
  <si>
    <t>Final energy consumption by sector (baseline ENERDATA)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</si>
  <si>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</si>
  <si>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</si>
  <si>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</si>
  <si>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</si>
  <si>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</si>
  <si>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</si>
  <si>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</si>
  <si>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</si>
  <si>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</si>
  <si>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</si>
  <si>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</si>
  <si>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</si>
  <si>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</si>
  <si>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</si>
  <si>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</si>
  <si>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</si>
  <si>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</si>
  <si>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</si>
  <si>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</si>
  <si>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</si>
  <si>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</si>
  <si>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</si>
  <si>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</si>
  <si>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</si>
  <si>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</si>
  <si>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</si>
  <si>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</si>
  <si>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</si>
  <si>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</si>
  <si>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</si>
  <si>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</si>
  <si>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</si>
  <si>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</si>
  <si>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</si>
  <si>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</si>
  <si>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</si>
  <si>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</si>
  <si>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</si>
  <si>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</si>
  <si>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</si>
  <si>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</si>
  <si>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</si>
  <si>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</si>
  <si>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</si>
  <si>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</si>
  <si>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</si>
  <si>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</si>
  <si>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</si>
  <si>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</si>
  <si>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</si>
  <si>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GDP_0</t>
  </si>
  <si>
    <t>GDP_2</t>
  </si>
  <si>
    <t>EN_GWH_HH_22_H01_0</t>
  </si>
  <si>
    <t>EN_GWH_HH_22_H01_2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</si>
  <si>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</si>
  <si>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</si>
  <si>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</si>
  <si>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</si>
  <si>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</si>
  <si>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</si>
  <si>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</si>
  <si>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</si>
  <si>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</si>
  <si>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</si>
  <si>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</si>
  <si>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</si>
  <si>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</si>
  <si>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</si>
  <si>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</si>
  <si>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</si>
  <si>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</si>
  <si>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</si>
  <si>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</si>
  <si>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</si>
  <si>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</si>
  <si>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</si>
  <si>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</si>
  <si>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</si>
  <si>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</si>
  <si>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</si>
  <si>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</si>
  <si>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</si>
  <si>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</si>
  <si>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</si>
  <si>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</si>
  <si>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</si>
  <si>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</si>
  <si>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</si>
  <si>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</si>
  <si>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</si>
  <si>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</si>
  <si>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</si>
  <si>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</si>
  <si>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</si>
  <si>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</si>
  <si>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</si>
  <si>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</si>
  <si>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</si>
  <si>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</si>
  <si>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</si>
  <si>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</si>
  <si>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</si>
  <si>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</si>
  <si>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</si>
  <si>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</si>
  <si>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</si>
  <si>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</si>
  <si>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</si>
  <si>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</si>
  <si>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</si>
  <si>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</si>
  <si>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</si>
  <si>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</si>
  <si>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</si>
  <si>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</si>
  <si>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</si>
  <si>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</si>
  <si>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</si>
  <si>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</si>
  <si>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</si>
  <si>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</si>
  <si>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</si>
  <si>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</si>
  <si>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</si>
  <si>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</si>
  <si>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</si>
  <si>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</si>
  <si>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</si>
  <si>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</si>
  <si>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</si>
  <si>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</si>
  <si>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</si>
  <si>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</si>
  <si>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</si>
  <si>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</si>
  <si>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</si>
  <si>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</si>
  <si>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</si>
  <si>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</si>
  <si>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</si>
  <si>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</si>
  <si>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</si>
  <si>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</si>
  <si>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</si>
  <si>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</si>
  <si>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</si>
  <si>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</si>
  <si>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</si>
  <si>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</si>
  <si>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</si>
  <si>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</si>
  <si>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</si>
  <si>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</si>
  <si>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</si>
  <si>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</si>
  <si>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</si>
  <si>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</si>
  <si>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</si>
  <si>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</si>
  <si>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</si>
  <si>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</si>
  <si>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</si>
  <si>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</si>
  <si>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</si>
  <si>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</si>
  <si>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</si>
  <si>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</si>
  <si>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</si>
  <si>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</si>
  <si>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</si>
  <si>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</si>
  <si>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</si>
  <si>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</si>
  <si>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</si>
  <si>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</si>
  <si>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</si>
  <si>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</si>
  <si>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</si>
  <si>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</si>
  <si>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</si>
  <si>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</si>
  <si>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</si>
  <si>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</si>
  <si>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</si>
  <si>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</si>
  <si>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</si>
  <si>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</si>
  <si>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</si>
  <si>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</si>
  <si>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</si>
  <si>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</si>
  <si>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</si>
  <si>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</si>
  <si>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</si>
  <si>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</si>
  <si>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</si>
  <si>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</si>
  <si>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</si>
  <si>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</si>
  <si>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</si>
  <si>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</si>
  <si>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</si>
  <si>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</si>
  <si>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</si>
  <si>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</si>
  <si>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</si>
  <si>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</si>
  <si>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</si>
  <si>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</si>
  <si>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</si>
  <si>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</si>
  <si>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</si>
  <si>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</si>
  <si>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</si>
  <si>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</si>
  <si>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</si>
  <si>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</si>
  <si>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</si>
  <si>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</si>
  <si>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</si>
  <si>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</si>
  <si>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</si>
  <si>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</si>
  <si>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</si>
  <si>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</si>
  <si>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</si>
  <si>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</si>
  <si>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</si>
  <si>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</si>
  <si>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</si>
  <si>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</si>
  <si>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</si>
  <si>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</si>
  <si>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</si>
  <si>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</si>
  <si>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</si>
  <si>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</si>
  <si>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</si>
  <si>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</si>
  <si>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</si>
  <si>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</si>
  <si>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</si>
  <si>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</si>
  <si>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</si>
  <si>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</si>
  <si>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</si>
  <si>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</si>
  <si>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</si>
  <si>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</si>
  <si>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</si>
  <si>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</si>
  <si>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</si>
  <si>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</si>
  <si>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</si>
  <si>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</si>
  <si>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</si>
  <si>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</si>
  <si>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</si>
  <si>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</si>
  <si>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</si>
  <si>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</si>
  <si>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</si>
  <si>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</si>
  <si>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</si>
  <si>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</si>
  <si>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</si>
  <si>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</si>
  <si>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</si>
  <si>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</si>
  <si>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</si>
  <si>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</si>
  <si>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</si>
  <si>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</si>
  <si>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</si>
  <si>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</si>
  <si>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</si>
  <si>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</si>
  <si>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</si>
  <si>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</si>
  <si>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</si>
  <si>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</si>
  <si>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</si>
  <si>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</si>
  <si>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</si>
  <si>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</si>
  <si>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</si>
  <si>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</si>
  <si>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</si>
  <si>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</si>
  <si>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</si>
  <si>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</si>
  <si>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</si>
  <si>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</si>
  <si>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</si>
  <si>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</si>
  <si>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</si>
  <si>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</si>
  <si>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</si>
  <si>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</si>
  <si>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</si>
  <si>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</si>
  <si>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</si>
  <si>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</si>
  <si>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</si>
  <si>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</si>
  <si>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</si>
  <si>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</si>
  <si>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</si>
  <si>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</si>
  <si>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</si>
  <si>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</si>
  <si>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</si>
  <si>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</si>
  <si>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</si>
  <si>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</si>
  <si>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</si>
  <si>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</si>
  <si>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</si>
  <si>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</si>
  <si>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</si>
  <si>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</si>
  <si>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</si>
  <si>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</si>
  <si>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</si>
  <si>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</si>
  <si>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</si>
  <si>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</si>
  <si>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</si>
  <si>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</si>
  <si>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</si>
  <si>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</si>
  <si>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</si>
  <si>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</si>
  <si>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</si>
  <si>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</si>
  <si>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</si>
  <si>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</si>
  <si>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</si>
  <si>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</si>
  <si>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</si>
  <si>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</si>
  <si>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</si>
  <si>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</si>
  <si>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</si>
  <si>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</si>
  <si>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</si>
  <si>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</si>
  <si>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</si>
  <si>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</si>
  <si>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</si>
  <si>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</si>
  <si>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</si>
  <si>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</si>
  <si>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</si>
  <si>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</si>
  <si>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</si>
  <si>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</si>
  <si>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</si>
  <si>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</si>
  <si>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</si>
  <si>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</si>
  <si>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</si>
  <si>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</si>
  <si>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</si>
  <si>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</si>
  <si>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</si>
  <si>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</si>
  <si>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</si>
  <si>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</si>
  <si>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</si>
  <si>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</si>
  <si>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</si>
  <si>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</si>
  <si>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</si>
  <si>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</si>
  <si>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</si>
  <si>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</si>
  <si>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</si>
  <si>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</si>
  <si>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 xml:space="preserve">Main - Investment </t>
  </si>
  <si>
    <t>Étiquettes de lignes</t>
  </si>
  <si>
    <t>Household</t>
  </si>
  <si>
    <t>EE</t>
  </si>
  <si>
    <t>Final Consumption Oil&amp;Coal</t>
  </si>
  <si>
    <t>Final Consumption Gas</t>
  </si>
  <si>
    <t>Auxiliary information</t>
  </si>
  <si>
    <t>MAIN Scenario - Baseline</t>
  </si>
  <si>
    <t>Baseline</t>
  </si>
  <si>
    <t>EE Scenario - Baseline</t>
  </si>
  <si>
    <t>ThreeME Oil&amp;Coal</t>
  </si>
  <si>
    <t>ThreeME Gas</t>
  </si>
  <si>
    <t>Final Consumption Elec&amp;Solar</t>
  </si>
  <si>
    <t>ThreeME Elec&amp;Solar</t>
  </si>
  <si>
    <t>Final Consumption Biomass</t>
  </si>
  <si>
    <t>Final energy consumption by sector (EE ENERDATA)</t>
  </si>
  <si>
    <t>baseline</t>
  </si>
  <si>
    <t xml:space="preserve">Reduction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</si>
</sst>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/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2" borderId="0" xfId="0" applyFill="1"/>
    <xf numFmtId="164" fontId="4" fillId="2" borderId="0" xfId="1" applyNumberFormat="1" applyFont="1" applyFill="1" applyBorder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0" fontId="0" fillId="0" borderId="0" xfId="0" applyFill="1" applyBorder="1"/>
    <xf numFmtId="0" fontId="0" fillId="0" borderId="0" xfId="0" applyFill="1"/>
    <xf numFmtId="0" fontId="7" fillId="2" borderId="0" xfId="0" applyFont="1" applyFill="1"/>
    <xf numFmtId="0" fontId="2" fillId="5" borderId="2" xfId="0" applyFont="1" applyFill="1" applyBorder="1" applyAlignment="1">
      <alignment horizontal="center"/>
    </xf>
    <xf numFmtId="0" fontId="0" fillId="3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2" borderId="0" xfId="1" applyNumberFormat="1" applyFont="1" applyFill="1" applyBorder="1" applyAlignment="1">
      <alignment vertical="center" wrapText="1"/>
    </xf>
    <xf numFmtId="0" fontId="2" fillId="2" borderId="0" xfId="0" applyFont="1" applyFill="1"/>
    <xf numFmtId="0" fontId="2" fillId="0" borderId="2" xfId="0" applyFont="1" applyFill="1" applyBorder="1" applyAlignment="1">
      <alignment horizontal="center"/>
    </xf>
    <xf numFmtId="0" fontId="8" fillId="6" borderId="0" xfId="0" applyFont="1" applyFill="1" applyBorder="1"/>
    <xf numFmtId="0" fontId="9" fillId="6" borderId="0" xfId="0" applyFont="1" applyFill="1" applyBorder="1"/>
    <xf numFmtId="0" fontId="9" fillId="5" borderId="2" xfId="0" applyFont="1" applyFill="1" applyBorder="1" applyAlignment="1">
      <alignment horizontal="center" vertical="center"/>
    </xf>
    <xf numFmtId="2" fontId="8" fillId="2" borderId="0" xfId="0" applyNumberFormat="1" applyFont="1" applyFill="1" applyBorder="1"/>
    <xf numFmtId="3" fontId="8" fillId="2" borderId="0" xfId="0" applyNumberFormat="1" applyFont="1" applyFill="1" applyBorder="1"/>
    <xf numFmtId="164" fontId="3" fillId="2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2" borderId="0" xfId="0" applyFont="1" applyFill="1"/>
    <xf numFmtId="3" fontId="0" fillId="2" borderId="0" xfId="0" applyNumberFormat="1" applyFont="1" applyFill="1"/>
    <xf numFmtId="164" fontId="11" fillId="2" borderId="0" xfId="1" applyNumberFormat="1" applyFont="1" applyFill="1" applyBorder="1" applyAlignment="1">
      <alignment vertical="center"/>
    </xf>
    <xf numFmtId="164" fontId="11" fillId="2" borderId="0" xfId="1" applyNumberFormat="1" applyFont="1" applyFill="1" applyBorder="1" applyAlignment="1">
      <alignment vertical="center" wrapText="1"/>
    </xf>
    <xf numFmtId="164" fontId="12" fillId="2" borderId="0" xfId="1" applyNumberFormat="1" applyFont="1" applyFill="1" applyBorder="1" applyAlignment="1">
      <alignment horizontal="left" vertical="center" indent="2"/>
    </xf>
    <xf numFmtId="3" fontId="13" fillId="2" borderId="0" xfId="0" applyNumberFormat="1" applyFont="1" applyFill="1"/>
    <xf numFmtId="0" fontId="14" fillId="2" borderId="0" xfId="0" applyFont="1" applyFill="1"/>
    <xf numFmtId="0" fontId="13" fillId="2" borderId="0" xfId="0" applyFont="1" applyFill="1"/>
    <xf numFmtId="0" fontId="13" fillId="0" borderId="0" xfId="0" applyFont="1"/>
    <xf numFmtId="3" fontId="13" fillId="2" borderId="0" xfId="3" applyNumberFormat="1" applyFont="1" applyFill="1"/>
    <xf numFmtId="170" fontId="13" fillId="2" borderId="0" xfId="3" applyNumberFormat="1" applyFont="1" applyFill="1"/>
    <xf numFmtId="0" fontId="13" fillId="7" borderId="2" xfId="0" applyFont="1" applyFill="1" applyBorder="1"/>
    <xf numFmtId="0" fontId="14" fillId="7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indent="2"/>
    </xf>
    <xf numFmtId="164" fontId="12" fillId="2" borderId="0" xfId="1" applyNumberFormat="1" applyFont="1" applyFill="1" applyBorder="1" applyAlignment="1">
      <alignment horizontal="left" vertical="center" indent="4"/>
    </xf>
    <xf numFmtId="170" fontId="14" fillId="2" borderId="0" xfId="3" applyNumberFormat="1" applyFont="1" applyFill="1"/>
    <xf numFmtId="10" fontId="14" fillId="2" borderId="0" xfId="3" applyNumberFormat="1" applyFont="1" applyFill="1"/>
    <xf numFmtId="0" fontId="14" fillId="0" borderId="0" xfId="0" applyFont="1"/>
    <xf numFmtId="1" fontId="13" fillId="0" borderId="0" xfId="0" applyNumberFormat="1" applyFont="1"/>
    <xf numFmtId="1" fontId="13" fillId="2" borderId="0" xfId="0" applyNumberFormat="1" applyFont="1" applyFill="1"/>
    <xf numFmtId="3" fontId="14" fillId="0" borderId="0" xfId="0" applyNumberFormat="1" applyFont="1"/>
    <xf numFmtId="3" fontId="14" fillId="2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2" fontId="13" fillId="0" borderId="0" xfId="0" applyNumberFormat="1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4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2" borderId="0" xfId="0" applyNumberFormat="1" applyFont="1" applyFill="1" applyBorder="1"/>
    <xf numFmtId="171" fontId="13" fillId="2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16" fillId="0" borderId="0" xfId="0" applyFont="1"/>
    <xf numFmtId="0" fontId="14" fillId="0" borderId="0" xfId="0" applyFont="1" applyAlignment="1">
      <alignment horizontal="center"/>
    </xf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3" fontId="2" fillId="0" borderId="0" xfId="0" applyNumberFormat="1" applyFont="1"/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left"/>
    </xf>
    <xf numFmtId="1" fontId="13" fillId="0" borderId="0" xfId="0" applyNumberFormat="1" applyFont="1" applyFill="1"/>
    <xf numFmtId="164" fontId="4" fillId="0" borderId="0" xfId="1" applyNumberFormat="1" applyFont="1" applyFill="1" applyBorder="1" applyAlignment="1">
      <alignment horizontal="center" vertical="center"/>
    </xf>
    <xf numFmtId="1" fontId="14" fillId="0" borderId="0" xfId="0" applyNumberFormat="1" applyFont="1" applyFill="1"/>
    <xf numFmtId="3" fontId="14" fillId="0" borderId="0" xfId="0" applyNumberFormat="1" applyFont="1" applyFill="1"/>
    <xf numFmtId="0" fontId="14" fillId="0" borderId="0" xfId="0" applyFont="1" applyFill="1"/>
    <xf numFmtId="0" fontId="17" fillId="0" borderId="0" xfId="0" applyFont="1" applyFill="1"/>
    <xf numFmtId="0" fontId="18" fillId="0" borderId="0" xfId="0" applyFont="1" applyFill="1"/>
    <xf numFmtId="3" fontId="0" fillId="0" borderId="0" xfId="0" applyNumberFormat="1" applyFont="1" applyBorder="1"/>
    <xf numFmtId="3" fontId="15" fillId="0" borderId="0" xfId="0" applyNumberFormat="1" applyFont="1" applyFill="1"/>
    <xf numFmtId="1" fontId="15" fillId="0" borderId="0" xfId="0" applyNumberFormat="1" applyFont="1" applyFill="1"/>
    <xf numFmtId="0" fontId="15" fillId="0" borderId="0" xfId="0" applyFont="1" applyFill="1"/>
    <xf numFmtId="1" fontId="0" fillId="0" borderId="0" xfId="0" applyNumberFormat="1"/>
    <xf numFmtId="0" fontId="14" fillId="0" borderId="0" xfId="0" applyFont="1" applyFill="1" applyAlignment="1">
      <alignment horizontal="center" vertical="center"/>
    </xf>
    <xf numFmtId="1" fontId="4" fillId="0" borderId="0" xfId="2" applyNumberFormat="1" applyFont="1" applyFill="1" applyAlignment="1">
      <alignment horizontal="center" vertical="center"/>
    </xf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4" xfId="0" applyFont="1" applyBorder="1"/>
    <xf numFmtId="0" fontId="13" fillId="0" borderId="3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164" fontId="4" fillId="10" borderId="0" xfId="1" applyNumberFormat="1" applyFont="1" applyFill="1" applyBorder="1" applyAlignment="1">
      <alignment vertic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2" fillId="11" borderId="0" xfId="0" applyFont="1" applyFill="1" applyAlignment="1">
      <alignment horizontal="left"/>
    </xf>
    <xf numFmtId="166" fontId="0" fillId="0" borderId="0" xfId="0" applyNumberFormat="1" applyFont="1" applyBorder="1"/>
    <xf numFmtId="9" fontId="14" fillId="0" borderId="0" xfId="3" applyFont="1"/>
    <xf numFmtId="9" fontId="13" fillId="0" borderId="0" xfId="3" applyFont="1"/>
    <xf numFmtId="9" fontId="14" fillId="0" borderId="0" xfId="3" applyFont="1" applyFill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1.5181906843575401E-2</c:v>
                </c:pt>
                <c:pt idx="1" formatCode="General">
                  <c:v>2.8496199401351001E-2</c:v>
                </c:pt>
                <c:pt idx="2" formatCode="General">
                  <c:v>3.7571656554757901E-2</c:v>
                </c:pt>
                <c:pt idx="3" formatCode="General">
                  <c:v>4.3022191293529098E-2</c:v>
                </c:pt>
                <c:pt idx="4" formatCode="General">
                  <c:v>4.7454565031301799E-2</c:v>
                </c:pt>
                <c:pt idx="5" formatCode="General">
                  <c:v>5.39913830994498E-2</c:v>
                </c:pt>
                <c:pt idx="6" formatCode="General">
                  <c:v>6.5576230981800807E-2</c:v>
                </c:pt>
                <c:pt idx="7" formatCode="General">
                  <c:v>8.5791970920201494E-2</c:v>
                </c:pt>
                <c:pt idx="8" formatCode="General">
                  <c:v>0.117258754173232</c:v>
                </c:pt>
                <c:pt idx="9" formatCode="General">
                  <c:v>0.15427208356286701</c:v>
                </c:pt>
                <c:pt idx="10" formatCode="General">
                  <c:v>0.19151317081707001</c:v>
                </c:pt>
                <c:pt idx="11" formatCode="General">
                  <c:v>0.22672750904964001</c:v>
                </c:pt>
                <c:pt idx="12" formatCode="General">
                  <c:v>0.25879239619586097</c:v>
                </c:pt>
                <c:pt idx="13" formatCode="General">
                  <c:v>0.26619949047110802</c:v>
                </c:pt>
                <c:pt idx="14" formatCode="General">
                  <c:v>0.26353556719518301</c:v>
                </c:pt>
                <c:pt idx="15" formatCode="General">
                  <c:v>0.25020872613765699</c:v>
                </c:pt>
                <c:pt idx="16" formatCode="General">
                  <c:v>0.23117942898949101</c:v>
                </c:pt>
                <c:pt idx="17" formatCode="General">
                  <c:v>0.208093598532999</c:v>
                </c:pt>
                <c:pt idx="18" formatCode="General">
                  <c:v>0.182273284142286</c:v>
                </c:pt>
                <c:pt idx="19" formatCode="General">
                  <c:v>0.15475776401248001</c:v>
                </c:pt>
                <c:pt idx="20" formatCode="General">
                  <c:v>0.12631002976248801</c:v>
                </c:pt>
                <c:pt idx="21" formatCode="General">
                  <c:v>9.7453241904288307E-2</c:v>
                </c:pt>
                <c:pt idx="22" formatCode="General">
                  <c:v>6.8521064069937396E-2</c:v>
                </c:pt>
                <c:pt idx="23" formatCode="General">
                  <c:v>5.2221594117862702E-2</c:v>
                </c:pt>
                <c:pt idx="24" formatCode="General">
                  <c:v>4.6424139234546503E-2</c:v>
                </c:pt>
                <c:pt idx="25" formatCode="General">
                  <c:v>4.73326008414654E-2</c:v>
                </c:pt>
                <c:pt idx="26" formatCode="General">
                  <c:v>5.2838904304319798E-2</c:v>
                </c:pt>
                <c:pt idx="27" formatCode="General">
                  <c:v>6.1162441713946601E-2</c:v>
                </c:pt>
                <c:pt idx="28" formatCode="General">
                  <c:v>7.0785841502862795E-2</c:v>
                </c:pt>
                <c:pt idx="29" formatCode="General">
                  <c:v>8.0308320793376298E-2</c:v>
                </c:pt>
                <c:pt idx="30" formatCode="General">
                  <c:v>8.88360773286134E-2</c:v>
                </c:pt>
                <c:pt idx="31" formatCode="General">
                  <c:v>9.5876680246242907E-2</c:v>
                </c:pt>
                <c:pt idx="32" formatCode="General">
                  <c:v>0.101338267841977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2.6708289841304001E-3</c:v>
                </c:pt>
                <c:pt idx="1" formatCode="General">
                  <c:v>3.8704588424032199E-3</c:v>
                </c:pt>
                <c:pt idx="2" formatCode="General">
                  <c:v>3.23400118396044E-3</c:v>
                </c:pt>
                <c:pt idx="3" formatCode="General">
                  <c:v>2.4256869680661102E-3</c:v>
                </c:pt>
                <c:pt idx="4" formatCode="General">
                  <c:v>3.0616608444722299E-3</c:v>
                </c:pt>
                <c:pt idx="5">
                  <c:v>7.9782036952913398E-3</c:v>
                </c:pt>
                <c:pt idx="6" formatCode="General">
                  <c:v>1.98610465942161E-2</c:v>
                </c:pt>
                <c:pt idx="7">
                  <c:v>4.23047065301052E-2</c:v>
                </c:pt>
                <c:pt idx="8" formatCode="General">
                  <c:v>7.8289481104953901E-2</c:v>
                </c:pt>
                <c:pt idx="9" formatCode="General">
                  <c:v>0.11727678486743701</c:v>
                </c:pt>
                <c:pt idx="10" formatCode="General">
                  <c:v>0.15356521493505801</c:v>
                </c:pt>
                <c:pt idx="11" formatCode="General">
                  <c:v>0.18477464329489299</c:v>
                </c:pt>
                <c:pt idx="12" formatCode="General">
                  <c:v>0.21006957623976799</c:v>
                </c:pt>
                <c:pt idx="13" formatCode="General">
                  <c:v>0.22100189832845399</c:v>
                </c:pt>
                <c:pt idx="14" formatCode="General">
                  <c:v>0.21638142973288099</c:v>
                </c:pt>
                <c:pt idx="15" formatCode="General">
                  <c:v>0.19674598055492401</c:v>
                </c:pt>
                <c:pt idx="16" formatCode="General">
                  <c:v>0.16991612884691401</c:v>
                </c:pt>
                <c:pt idx="17" formatCode="General">
                  <c:v>0.139067833078176</c:v>
                </c:pt>
                <c:pt idx="18" formatCode="General">
                  <c:v>0.106495630523517</c:v>
                </c:pt>
                <c:pt idx="19" formatCode="General">
                  <c:v>7.3910526364895299E-2</c:v>
                </c:pt>
                <c:pt idx="20" formatCode="General">
                  <c:v>4.2492781076042201E-2</c:v>
                </c:pt>
                <c:pt idx="21" formatCode="General">
                  <c:v>1.2961217684948E-2</c:v>
                </c:pt>
                <c:pt idx="22" formatCode="General">
                  <c:v>-1.4336181364638099E-2</c:v>
                </c:pt>
                <c:pt idx="23" formatCode="General">
                  <c:v>-3.2595454769612703E-2</c:v>
                </c:pt>
                <c:pt idx="24" formatCode="General">
                  <c:v>-3.8870122451661798E-2</c:v>
                </c:pt>
                <c:pt idx="25" formatCode="General">
                  <c:v>-3.4758344944141303E-2</c:v>
                </c:pt>
                <c:pt idx="26" formatCode="General">
                  <c:v>-2.3084618834245899E-2</c:v>
                </c:pt>
                <c:pt idx="27" formatCode="General">
                  <c:v>-6.6999616877616497E-3</c:v>
                </c:pt>
                <c:pt idx="28" formatCode="General">
                  <c:v>1.19431104000034E-2</c:v>
                </c:pt>
                <c:pt idx="29" formatCode="General">
                  <c:v>3.05904054508809E-2</c:v>
                </c:pt>
                <c:pt idx="30" formatCode="General">
                  <c:v>4.7705569625811003E-2</c:v>
                </c:pt>
                <c:pt idx="31" formatCode="General">
                  <c:v>6.2290049443491903E-2</c:v>
                </c:pt>
                <c:pt idx="32" formatCode="General">
                  <c:v>7.3834039164943896E-2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-1.5301586346771999E-3</c:v>
                </c:pt>
                <c:pt idx="1" formatCode="General">
                  <c:v>-1.39030032124343E-2</c:v>
                </c:pt>
                <c:pt idx="2" formatCode="General">
                  <c:v>-2.7939960890110901E-2</c:v>
                </c:pt>
                <c:pt idx="3">
                  <c:v>-3.7835939395391899E-2</c:v>
                </c:pt>
                <c:pt idx="4" formatCode="General">
                  <c:v>-4.0753204737753401E-2</c:v>
                </c:pt>
                <c:pt idx="5">
                  <c:v>-3.3715251864851997E-2</c:v>
                </c:pt>
                <c:pt idx="6" formatCode="General">
                  <c:v>-1.17101099586292E-2</c:v>
                </c:pt>
                <c:pt idx="7" formatCode="General">
                  <c:v>3.2649083034153002E-2</c:v>
                </c:pt>
                <c:pt idx="8" formatCode="General">
                  <c:v>8.7908181423368398E-2</c:v>
                </c:pt>
                <c:pt idx="9" formatCode="General">
                  <c:v>0.163405562776652</c:v>
                </c:pt>
                <c:pt idx="10" formatCode="General">
                  <c:v>0.24845090497493899</c:v>
                </c:pt>
                <c:pt idx="11" formatCode="General">
                  <c:v>0.338328522356179</c:v>
                </c:pt>
                <c:pt idx="12" formatCode="General">
                  <c:v>0.43042370380230699</c:v>
                </c:pt>
                <c:pt idx="13" formatCode="General">
                  <c:v>0.46085330896268301</c:v>
                </c:pt>
                <c:pt idx="14" formatCode="General">
                  <c:v>0.48543997643841702</c:v>
                </c:pt>
                <c:pt idx="15" formatCode="General">
                  <c:v>0.50321766941914203</c:v>
                </c:pt>
                <c:pt idx="16" formatCode="General">
                  <c:v>0.50670354258823802</c:v>
                </c:pt>
                <c:pt idx="17" formatCode="General">
                  <c:v>0.49928395075260401</c:v>
                </c:pt>
                <c:pt idx="18" formatCode="General">
                  <c:v>0.48214203093059899</c:v>
                </c:pt>
                <c:pt idx="19" formatCode="General">
                  <c:v>0.45602532339685797</c:v>
                </c:pt>
                <c:pt idx="20" formatCode="General">
                  <c:v>0.42147443618873998</c:v>
                </c:pt>
                <c:pt idx="21" formatCode="General">
                  <c:v>0.37890648714578001</c:v>
                </c:pt>
                <c:pt idx="22" formatCode="General">
                  <c:v>0.328665341224887</c:v>
                </c:pt>
                <c:pt idx="23" formatCode="General">
                  <c:v>0.31574095211430703</c:v>
                </c:pt>
                <c:pt idx="24" formatCode="General">
                  <c:v>0.31914207203973499</c:v>
                </c:pt>
                <c:pt idx="25" formatCode="General">
                  <c:v>0.32632512284422799</c:v>
                </c:pt>
                <c:pt idx="26" formatCode="General">
                  <c:v>0.33453989347096402</c:v>
                </c:pt>
                <c:pt idx="27" formatCode="General">
                  <c:v>0.34311635809987001</c:v>
                </c:pt>
                <c:pt idx="28" formatCode="General">
                  <c:v>0.35167885725373399</c:v>
                </c:pt>
                <c:pt idx="29" formatCode="General">
                  <c:v>0.35981533485429601</c:v>
                </c:pt>
                <c:pt idx="30" formatCode="General">
                  <c:v>0.36758220560548699</c:v>
                </c:pt>
                <c:pt idx="31" formatCode="General">
                  <c:v>0.37564477420484099</c:v>
                </c:pt>
                <c:pt idx="32" formatCode="General">
                  <c:v>0.38539674835777998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2.29448000000007E-3</c:v>
                </c:pt>
                <c:pt idx="1" formatCode="General">
                  <c:v>6.1162300000000497E-3</c:v>
                </c:pt>
                <c:pt idx="2" formatCode="General">
                  <c:v>9.7099499999995995E-3</c:v>
                </c:pt>
                <c:pt idx="3" formatCode="General">
                  <c:v>1.134687E-2</c:v>
                </c:pt>
                <c:pt idx="4" formatCode="General">
                  <c:v>9.4990699999998596E-3</c:v>
                </c:pt>
                <c:pt idx="5" formatCode="General">
                  <c:v>1.96770000000026E-3</c:v>
                </c:pt>
                <c:pt idx="6" formatCode="General">
                  <c:v>-1.46879100000003E-2</c:v>
                </c:pt>
                <c:pt idx="7" formatCode="General">
                  <c:v>-4.5492440000000002E-2</c:v>
                </c:pt>
                <c:pt idx="8" formatCode="General">
                  <c:v>-8.1885430000000398E-2</c:v>
                </c:pt>
                <c:pt idx="9" formatCode="General">
                  <c:v>-0.119638099999999</c:v>
                </c:pt>
                <c:pt idx="10" formatCode="General">
                  <c:v>-0.15553945999999999</c:v>
                </c:pt>
                <c:pt idx="11" formatCode="General">
                  <c:v>-0.18812888999999999</c:v>
                </c:pt>
                <c:pt idx="12" formatCode="General">
                  <c:v>-0.21689062000000001</c:v>
                </c:pt>
                <c:pt idx="13" formatCode="General">
                  <c:v>-0.222997679999999</c:v>
                </c:pt>
                <c:pt idx="14" formatCode="General">
                  <c:v>-0.21640003999999999</c:v>
                </c:pt>
                <c:pt idx="15" formatCode="General">
                  <c:v>-0.20150119</c:v>
                </c:pt>
                <c:pt idx="16" formatCode="General">
                  <c:v>-0.17980408000000001</c:v>
                </c:pt>
                <c:pt idx="17" formatCode="General">
                  <c:v>-0.15329200999999901</c:v>
                </c:pt>
                <c:pt idx="18" formatCode="General">
                  <c:v>-0.123321589999999</c:v>
                </c:pt>
                <c:pt idx="19" formatCode="General">
                  <c:v>-9.0817220000000101E-2</c:v>
                </c:pt>
                <c:pt idx="20" formatCode="General">
                  <c:v>-5.6415771000000003E-2</c:v>
                </c:pt>
                <c:pt idx="21" formatCode="General">
                  <c:v>-2.0551362999999899E-2</c:v>
                </c:pt>
                <c:pt idx="22" formatCode="General">
                  <c:v>1.6486213999999898E-2</c:v>
                </c:pt>
                <c:pt idx="23" formatCode="General">
                  <c:v>4.0460710320000003E-2</c:v>
                </c:pt>
                <c:pt idx="24" formatCode="General">
                  <c:v>5.3927044E-2</c:v>
                </c:pt>
                <c:pt idx="25" formatCode="General">
                  <c:v>6.0325616999999998E-2</c:v>
                </c:pt>
                <c:pt idx="26" formatCode="General">
                  <c:v>6.2355325000000003E-2</c:v>
                </c:pt>
                <c:pt idx="27">
                  <c:v>6.1936560000000099E-2</c:v>
                </c:pt>
                <c:pt idx="28" formatCode="General">
                  <c:v>6.0445159999999998E-2</c:v>
                </c:pt>
                <c:pt idx="29" formatCode="General">
                  <c:v>5.8941299999999697E-2</c:v>
                </c:pt>
                <c:pt idx="30" formatCode="General">
                  <c:v>5.8168779999999698E-2</c:v>
                </c:pt>
                <c:pt idx="31" formatCode="General">
                  <c:v>5.8566620000000097E-2</c:v>
                </c:pt>
                <c:pt idx="32" formatCode="General">
                  <c:v>6.0288279999999903E-2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-1.8122963430844399E-3</c:v>
                      </c:pt>
                      <c:pt idx="1" formatCode="General">
                        <c:v>-1.5810300282958999E-2</c:v>
                      </c:pt>
                      <c:pt idx="2" formatCode="General">
                        <c:v>-3.1698824497028398E-2</c:v>
                      </c:pt>
                      <c:pt idx="3" formatCode="General">
                        <c:v>-4.2958597241249397E-2</c:v>
                      </c:pt>
                      <c:pt idx="4" formatCode="General">
                        <c:v>-4.6412415144325703E-2</c:v>
                      </c:pt>
                      <c:pt idx="5" formatCode="General">
                        <c:v>-3.8736538144101801E-2</c:v>
                      </c:pt>
                      <c:pt idx="6" formatCode="General">
                        <c:v>-1.4342477283912899E-2</c:v>
                      </c:pt>
                      <c:pt idx="7" formatCode="General">
                        <c:v>3.5016612377392002E-2</c:v>
                      </c:pt>
                      <c:pt idx="8" formatCode="General">
                        <c:v>9.6649075724686201E-2</c:v>
                      </c:pt>
                      <c:pt idx="9" formatCode="General">
                        <c:v>0.180948735902841</c:v>
                      </c:pt>
                      <c:pt idx="10" formatCode="General">
                        <c:v>0.27594511645896402</c:v>
                      </c:pt>
                      <c:pt idx="11" formatCode="General">
                        <c:v>0.37634000133057699</c:v>
                      </c:pt>
                      <c:pt idx="12" formatCode="General">
                        <c:v>0.47918734961607201</c:v>
                      </c:pt>
                      <c:pt idx="13" formatCode="General">
                        <c:v>0.51292648537226704</c:v>
                      </c:pt>
                      <c:pt idx="14" formatCode="General">
                        <c:v>0.539994245183961</c:v>
                      </c:pt>
                      <c:pt idx="15" formatCode="General">
                        <c:v>0.55935715684363096</c:v>
                      </c:pt>
                      <c:pt idx="16" formatCode="General">
                        <c:v>0.56267120537538595</c:v>
                      </c:pt>
                      <c:pt idx="17" formatCode="General">
                        <c:v>0.55374937730872098</c:v>
                      </c:pt>
                      <c:pt idx="18" formatCode="General">
                        <c:v>0.53393642842296496</c:v>
                      </c:pt>
                      <c:pt idx="19" formatCode="General">
                        <c:v>0.50408463427760097</c:v>
                      </c:pt>
                      <c:pt idx="20" formatCode="General">
                        <c:v>0.46481069326598201</c:v>
                      </c:pt>
                      <c:pt idx="21" formatCode="General">
                        <c:v>0.41659073133650798</c:v>
                      </c:pt>
                      <c:pt idx="22" formatCode="General">
                        <c:v>0.35981778128206798</c:v>
                      </c:pt>
                      <c:pt idx="23" formatCode="General">
                        <c:v>0.34494906169231199</c:v>
                      </c:pt>
                      <c:pt idx="24" formatCode="General">
                        <c:v>0.34845484636016799</c:v>
                      </c:pt>
                      <c:pt idx="25" formatCode="General">
                        <c:v>0.35622576275957601</c:v>
                      </c:pt>
                      <c:pt idx="26" formatCode="General">
                        <c:v>0.36513993091740199</c:v>
                      </c:pt>
                      <c:pt idx="27" formatCode="General">
                        <c:v>0.37443020468779198</c:v>
                      </c:pt>
                      <c:pt idx="28" formatCode="General">
                        <c:v>0.38367426561864898</c:v>
                      </c:pt>
                      <c:pt idx="29" formatCode="General">
                        <c:v>0.392414606510604</c:v>
                      </c:pt>
                      <c:pt idx="30" formatCode="General">
                        <c:v>0.40072428284598699</c:v>
                      </c:pt>
                      <c:pt idx="31" formatCode="General">
                        <c:v>0.40936078572231199</c:v>
                      </c:pt>
                      <c:pt idx="32" formatCode="General">
                        <c:v>0.419899010161706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-6.8227043829915896E-3</c:v>
                      </c:pt>
                      <c:pt idx="1">
                        <c:v>-7.7145702430114699E-3</c:v>
                      </c:pt>
                      <c:pt idx="2">
                        <c:v>-4.21574307575278E-3</c:v>
                      </c:pt>
                      <c:pt idx="3" formatCode="General">
                        <c:v>2.6568805088889001E-3</c:v>
                      </c:pt>
                      <c:pt idx="4">
                        <c:v>1.27241268642164E-2</c:v>
                      </c:pt>
                      <c:pt idx="5" formatCode="General">
                        <c:v>2.5999943384125101E-2</c:v>
                      </c:pt>
                      <c:pt idx="6" formatCode="General">
                        <c:v>4.4294451064619197E-2</c:v>
                      </c:pt>
                      <c:pt idx="7" formatCode="General">
                        <c:v>7.0092817642497501E-2</c:v>
                      </c:pt>
                      <c:pt idx="8" formatCode="General">
                        <c:v>9.2114917161878404E-2</c:v>
                      </c:pt>
                      <c:pt idx="9" formatCode="General">
                        <c:v>0.121309088386056</c:v>
                      </c:pt>
                      <c:pt idx="10" formatCode="General">
                        <c:v>0.15573827191408501</c:v>
                      </c:pt>
                      <c:pt idx="11" formatCode="General">
                        <c:v>0.19497479299812601</c:v>
                      </c:pt>
                      <c:pt idx="12" formatCode="General">
                        <c:v>0.23920506223098401</c:v>
                      </c:pt>
                      <c:pt idx="13" formatCode="General">
                        <c:v>0.28171543802284399</c:v>
                      </c:pt>
                      <c:pt idx="14" formatCode="General">
                        <c:v>0.32283388011879999</c:v>
                      </c:pt>
                      <c:pt idx="15" formatCode="General">
                        <c:v>0.36792324048220398</c:v>
                      </c:pt>
                      <c:pt idx="16" formatCode="General">
                        <c:v>0.40905484703497302</c:v>
                      </c:pt>
                      <c:pt idx="17" formatCode="General">
                        <c:v>0.44887587232769199</c:v>
                      </c:pt>
                      <c:pt idx="18" formatCode="General">
                        <c:v>0.48717164714628902</c:v>
                      </c:pt>
                      <c:pt idx="19" formatCode="General">
                        <c:v>0.523402365845271</c:v>
                      </c:pt>
                      <c:pt idx="20" formatCode="General">
                        <c:v>0.55692766213177802</c:v>
                      </c:pt>
                      <c:pt idx="21" formatCode="General">
                        <c:v>0.58706237023600205</c:v>
                      </c:pt>
                      <c:pt idx="22" formatCode="General">
                        <c:v>0.61310411119783703</c:v>
                      </c:pt>
                      <c:pt idx="23" formatCode="General">
                        <c:v>0.63918087618126596</c:v>
                      </c:pt>
                      <c:pt idx="24" formatCode="General">
                        <c:v>0.66430611808956297</c:v>
                      </c:pt>
                      <c:pt idx="25" formatCode="General">
                        <c:v>0.69028343903612099</c:v>
                      </c:pt>
                      <c:pt idx="26" formatCode="General">
                        <c:v>0.71678096254683599</c:v>
                      </c:pt>
                      <c:pt idx="27" formatCode="General">
                        <c:v>0.74337104495694195</c:v>
                      </c:pt>
                      <c:pt idx="28" formatCode="General">
                        <c:v>0.76980341279202502</c:v>
                      </c:pt>
                      <c:pt idx="29" formatCode="General">
                        <c:v>0.79604706815261606</c:v>
                      </c:pt>
                      <c:pt idx="30" formatCode="General">
                        <c:v>0.82190700458912802</c:v>
                      </c:pt>
                      <c:pt idx="31" formatCode="General">
                        <c:v>0.847331138575668</c:v>
                      </c:pt>
                      <c:pt idx="32" formatCode="General">
                        <c:v>0.87233413809006899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2.3936850120920201E-3</c:v>
                      </c:pt>
                      <c:pt idx="1" formatCode="General">
                        <c:v>9.5494708399535E-3</c:v>
                      </c:pt>
                      <c:pt idx="2" formatCode="General">
                        <c:v>1.6897381219682601E-2</c:v>
                      </c:pt>
                      <c:pt idx="3">
                        <c:v>2.44965150753007E-2</c:v>
                      </c:pt>
                      <c:pt idx="4" formatCode="General">
                        <c:v>3.40031997034584E-2</c:v>
                      </c:pt>
                      <c:pt idx="5" formatCode="General">
                        <c:v>4.59490394399742E-2</c:v>
                      </c:pt>
                      <c:pt idx="6" formatCode="General">
                        <c:v>6.3488998614924505E-2</c:v>
                      </c:pt>
                      <c:pt idx="7" formatCode="General">
                        <c:v>8.9625333261555903E-2</c:v>
                      </c:pt>
                      <c:pt idx="8" formatCode="General">
                        <c:v>0.105665949051214</c:v>
                      </c:pt>
                      <c:pt idx="9" formatCode="General">
                        <c:v>0.13349127315329601</c:v>
                      </c:pt>
                      <c:pt idx="10" formatCode="General">
                        <c:v>0.16873926218077201</c:v>
                      </c:pt>
                      <c:pt idx="11" formatCode="General">
                        <c:v>0.209941409358882</c:v>
                      </c:pt>
                      <c:pt idx="12" formatCode="General">
                        <c:v>0.25698189236738</c:v>
                      </c:pt>
                      <c:pt idx="13" formatCode="General">
                        <c:v>0.29791614601766198</c:v>
                      </c:pt>
                      <c:pt idx="14" formatCode="General">
                        <c:v>0.340204398937138</c:v>
                      </c:pt>
                      <c:pt idx="15" formatCode="General">
                        <c:v>0.38829928287791299</c:v>
                      </c:pt>
                      <c:pt idx="16" formatCode="General">
                        <c:v>0.43129747092531801</c:v>
                      </c:pt>
                      <c:pt idx="17" formatCode="General">
                        <c:v>0.47334275192356601</c:v>
                      </c:pt>
                      <c:pt idx="18" formatCode="General">
                        <c:v>0.51414034739798398</c:v>
                      </c:pt>
                      <c:pt idx="19" formatCode="General">
                        <c:v>0.55306154283223297</c:v>
                      </c:pt>
                      <c:pt idx="20" formatCode="General">
                        <c:v>0.58940571150685095</c:v>
                      </c:pt>
                      <c:pt idx="21" formatCode="General">
                        <c:v>0.62244513942431001</c:v>
                      </c:pt>
                      <c:pt idx="22" formatCode="General">
                        <c:v>0.65144258194771398</c:v>
                      </c:pt>
                      <c:pt idx="23" formatCode="General">
                        <c:v>0.68317101134049896</c:v>
                      </c:pt>
                      <c:pt idx="24" formatCode="General">
                        <c:v>0.71459131059579095</c:v>
                      </c:pt>
                      <c:pt idx="25" formatCode="General">
                        <c:v>0.74796962037344505</c:v>
                      </c:pt>
                      <c:pt idx="26" formatCode="General">
                        <c:v>0.78245455265990504</c:v>
                      </c:pt>
                      <c:pt idx="27" formatCode="General">
                        <c:v>0.81729749104750804</c:v>
                      </c:pt>
                      <c:pt idx="28" formatCode="General">
                        <c:v>0.85212717357965295</c:v>
                      </c:pt>
                      <c:pt idx="29" formatCode="General">
                        <c:v>0.88697514190916305</c:v>
                      </c:pt>
                      <c:pt idx="30" formatCode="General">
                        <c:v>0.92161787138038598</c:v>
                      </c:pt>
                      <c:pt idx="31" formatCode="General">
                        <c:v>0.95599288059864396</c:v>
                      </c:pt>
                      <c:pt idx="32" formatCode="General">
                        <c:v>0.99011801332991001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5.3767375535196402E-3</c:v>
                      </c:pt>
                      <c:pt idx="1" formatCode="General">
                        <c:v>1.86220126356939E-3</c:v>
                      </c:pt>
                      <c:pt idx="2">
                        <c:v>-6.6910584878732103E-3</c:v>
                      </c:pt>
                      <c:pt idx="3">
                        <c:v>-1.6812150834211101E-2</c:v>
                      </c:pt>
                      <c:pt idx="4" formatCode="General">
                        <c:v>-2.6263878039756099E-2</c:v>
                      </c:pt>
                      <c:pt idx="5" formatCode="General">
                        <c:v>-3.2833051729863602E-2</c:v>
                      </c:pt>
                      <c:pt idx="6" formatCode="General">
                        <c:v>-3.5341176909864297E-2</c:v>
                      </c:pt>
                      <c:pt idx="7" formatCode="General">
                        <c:v>-3.1563067328532701E-2</c:v>
                      </c:pt>
                      <c:pt idx="8" formatCode="General">
                        <c:v>-1.08062877572701E-2</c:v>
                      </c:pt>
                      <c:pt idx="9" formatCode="General">
                        <c:v>1.17698164020518E-2</c:v>
                      </c:pt>
                      <c:pt idx="10" formatCode="General">
                        <c:v>3.7030874475618702E-2</c:v>
                      </c:pt>
                      <c:pt idx="11" formatCode="General">
                        <c:v>6.4596735856148293E-2</c:v>
                      </c:pt>
                      <c:pt idx="12" formatCode="General">
                        <c:v>9.3503381958526199E-2</c:v>
                      </c:pt>
                      <c:pt idx="13" formatCode="General">
                        <c:v>0.12288676567022699</c:v>
                      </c:pt>
                      <c:pt idx="14" formatCode="General">
                        <c:v>0.14960862032455899</c:v>
                      </c:pt>
                      <c:pt idx="15" formatCode="General">
                        <c:v>0.16661519121281501</c:v>
                      </c:pt>
                      <c:pt idx="16" formatCode="General">
                        <c:v>0.181999208574912</c:v>
                      </c:pt>
                      <c:pt idx="17" formatCode="General">
                        <c:v>0.19180314724813699</c:v>
                      </c:pt>
                      <c:pt idx="18" formatCode="General">
                        <c:v>0.195767077383668</c:v>
                      </c:pt>
                      <c:pt idx="19" formatCode="General">
                        <c:v>0.19428149664642</c:v>
                      </c:pt>
                      <c:pt idx="20" formatCode="General">
                        <c:v>0.187871416523965</c:v>
                      </c:pt>
                      <c:pt idx="21" formatCode="General">
                        <c:v>0.177025415372811</c:v>
                      </c:pt>
                      <c:pt idx="22" formatCode="General">
                        <c:v>0.16213518123877599</c:v>
                      </c:pt>
                      <c:pt idx="23" formatCode="General">
                        <c:v>0.143994503406319</c:v>
                      </c:pt>
                      <c:pt idx="24" formatCode="General">
                        <c:v>0.126187713116476</c:v>
                      </c:pt>
                      <c:pt idx="25" formatCode="General">
                        <c:v>0.10836452426601299</c:v>
                      </c:pt>
                      <c:pt idx="26" formatCode="General">
                        <c:v>9.1836148570556497E-2</c:v>
                      </c:pt>
                      <c:pt idx="27" formatCode="General">
                        <c:v>7.7339231557460503E-2</c:v>
                      </c:pt>
                      <c:pt idx="28" formatCode="General">
                        <c:v>6.4902485193618603E-2</c:v>
                      </c:pt>
                      <c:pt idx="29" formatCode="General">
                        <c:v>5.4019590551823697E-2</c:v>
                      </c:pt>
                      <c:pt idx="30" formatCode="General">
                        <c:v>4.4236406997777401E-2</c:v>
                      </c:pt>
                      <c:pt idx="31" formatCode="General">
                        <c:v>3.4908910552000599E-2</c:v>
                      </c:pt>
                      <c:pt idx="32" formatCode="General">
                        <c:v>2.5383349063967602E-2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3797502059678574E-2"/>
          <c:y val="8.8594274188196112E-2"/>
          <c:w val="0.90729645100793321"/>
          <c:h val="0.8506457393357616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1.7939475367140466E-3</c:v>
                </c:pt>
                <c:pt idx="1">
                  <c:v>2.5971940242442639E-3</c:v>
                </c:pt>
                <c:pt idx="2">
                  <c:v>2.1665016780789176E-3</c:v>
                </c:pt>
                <c:pt idx="3">
                  <c:v>1.6216577356300531E-3</c:v>
                </c:pt>
                <c:pt idx="4">
                  <c:v>2.0417669741005554E-3</c:v>
                </c:pt>
                <c:pt idx="5">
                  <c:v>5.3053131252230462E-3</c:v>
                </c:pt>
                <c:pt idx="6">
                  <c:v>1.3165455949282147E-2</c:v>
                </c:pt>
                <c:pt idx="7">
                  <c:v>2.7950088403351159E-2</c:v>
                </c:pt>
                <c:pt idx="8">
                  <c:v>5.1584653568488154E-2</c:v>
                </c:pt>
                <c:pt idx="9">
                  <c:v>7.7100197065412088E-2</c:v>
                </c:pt>
                <c:pt idx="10">
                  <c:v>0.1007845327907852</c:v>
                </c:pt>
                <c:pt idx="11">
                  <c:v>0.12112032837874386</c:v>
                </c:pt>
                <c:pt idx="12">
                  <c:v>0.13759286106623461</c:v>
                </c:pt>
                <c:pt idx="13">
                  <c:v>0.14477599448007708</c:v>
                </c:pt>
                <c:pt idx="14">
                  <c:v>0.1418473419482211</c:v>
                </c:pt>
                <c:pt idx="15">
                  <c:v>0.12910893692524761</c:v>
                </c:pt>
                <c:pt idx="16">
                  <c:v>0.11163909223939128</c:v>
                </c:pt>
                <c:pt idx="17">
                  <c:v>9.1492000900159992E-2</c:v>
                </c:pt>
                <c:pt idx="18">
                  <c:v>7.0159533835036522E-2</c:v>
                </c:pt>
                <c:pt idx="19">
                  <c:v>4.8761283104406646E-2</c:v>
                </c:pt>
                <c:pt idx="20">
                  <c:v>2.8074433726954919E-2</c:v>
                </c:pt>
                <c:pt idx="21">
                  <c:v>8.5759383110622072E-3</c:v>
                </c:pt>
                <c:pt idx="22">
                  <c:v>-9.499977460785642E-3</c:v>
                </c:pt>
                <c:pt idx="23">
                  <c:v>-2.1639442768809629E-2</c:v>
                </c:pt>
                <c:pt idx="24">
                  <c:v>-2.5860333717067436E-2</c:v>
                </c:pt>
                <c:pt idx="25">
                  <c:v>-2.3181902268061189E-2</c:v>
                </c:pt>
                <c:pt idx="26">
                  <c:v>-1.5438281233362959E-2</c:v>
                </c:pt>
                <c:pt idx="27">
                  <c:v>-4.4937293821715315E-3</c:v>
                </c:pt>
                <c:pt idx="28">
                  <c:v>8.0341876851247711E-3</c:v>
                </c:pt>
                <c:pt idx="29">
                  <c:v>2.0639442853790511E-2</c:v>
                </c:pt>
                <c:pt idx="30">
                  <c:v>3.2280793054156619E-2</c:v>
                </c:pt>
                <c:pt idx="31">
                  <c:v>4.2268258638691068E-2</c:v>
                </c:pt>
                <c:pt idx="32">
                  <c:v>5.0236683721798105E-2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-3.2426476005768346E-4</c:v>
                </c:pt>
                <c:pt idx="1">
                  <c:v>-2.9467545110969618E-3</c:v>
                </c:pt>
                <c:pt idx="2">
                  <c:v>-5.9239535027519772E-3</c:v>
                </c:pt>
                <c:pt idx="3">
                  <c:v>-8.0228042047029383E-3</c:v>
                </c:pt>
                <c:pt idx="4">
                  <c:v>-8.641409128125702E-3</c:v>
                </c:pt>
                <c:pt idx="5">
                  <c:v>-7.150365054186451E-3</c:v>
                </c:pt>
                <c:pt idx="6">
                  <c:v>-2.4845450444957147E-3</c:v>
                </c:pt>
                <c:pt idx="7">
                  <c:v>6.9324953520473404E-3</c:v>
                </c:pt>
                <c:pt idx="8">
                  <c:v>1.8668596625767708E-2</c:v>
                </c:pt>
                <c:pt idx="9">
                  <c:v>3.4712832327402077E-2</c:v>
                </c:pt>
                <c:pt idx="10">
                  <c:v>5.2798382936728561E-2</c:v>
                </c:pt>
                <c:pt idx="11">
                  <c:v>7.1921439247346869E-2</c:v>
                </c:pt>
                <c:pt idx="12">
                  <c:v>9.1524252412287677E-2</c:v>
                </c:pt>
                <c:pt idx="13">
                  <c:v>9.8006430973770778E-2</c:v>
                </c:pt>
                <c:pt idx="14">
                  <c:v>0.10323722415704711</c:v>
                </c:pt>
                <c:pt idx="15">
                  <c:v>0.10701089183148715</c:v>
                </c:pt>
                <c:pt idx="16">
                  <c:v>0.10774864434905182</c:v>
                </c:pt>
                <c:pt idx="17">
                  <c:v>0.10617233093204112</c:v>
                </c:pt>
                <c:pt idx="18">
                  <c:v>0.10253440696159734</c:v>
                </c:pt>
                <c:pt idx="19">
                  <c:v>9.699315318121679E-2</c:v>
                </c:pt>
                <c:pt idx="20">
                  <c:v>8.9661725760388888E-2</c:v>
                </c:pt>
                <c:pt idx="21">
                  <c:v>8.0626267852338257E-2</c:v>
                </c:pt>
                <c:pt idx="22">
                  <c:v>6.9956852646234205E-2</c:v>
                </c:pt>
                <c:pt idx="23">
                  <c:v>6.7183899653455795E-2</c:v>
                </c:pt>
                <c:pt idx="24">
                  <c:v>6.7879511048552887E-2</c:v>
                </c:pt>
                <c:pt idx="25">
                  <c:v>6.9372569284527841E-2</c:v>
                </c:pt>
                <c:pt idx="26">
                  <c:v>7.1074596441192919E-2</c:v>
                </c:pt>
                <c:pt idx="27">
                  <c:v>7.2842064207920568E-2</c:v>
                </c:pt>
                <c:pt idx="28">
                  <c:v>7.4595472141162508E-2</c:v>
                </c:pt>
                <c:pt idx="29">
                  <c:v>7.6251000960432261E-2</c:v>
                </c:pt>
                <c:pt idx="30">
                  <c:v>7.7820711618017166E-2</c:v>
                </c:pt>
                <c:pt idx="31">
                  <c:v>7.9445105663473389E-2</c:v>
                </c:pt>
                <c:pt idx="32">
                  <c:v>8.1418778807108072E-2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1.3712208122630595E-2</c:v>
                </c:pt>
                <c:pt idx="1">
                  <c:v>2.8845796045728032E-2</c:v>
                </c:pt>
                <c:pt idx="2">
                  <c:v>4.1329088297392458E-2</c:v>
                </c:pt>
                <c:pt idx="3">
                  <c:v>4.942332800298023E-2</c:v>
                </c:pt>
                <c:pt idx="4">
                  <c:v>5.4054268842906067E-2</c:v>
                </c:pt>
                <c:pt idx="5">
                  <c:v>5.5836425809088396E-2</c:v>
                </c:pt>
                <c:pt idx="6">
                  <c:v>5.4895320077018618E-2</c:v>
                </c:pt>
                <c:pt idx="7">
                  <c:v>5.0909421990479216E-2</c:v>
                </c:pt>
                <c:pt idx="8">
                  <c:v>4.7005550503241428E-2</c:v>
                </c:pt>
                <c:pt idx="9">
                  <c:v>4.2459045953505803E-2</c:v>
                </c:pt>
                <c:pt idx="10">
                  <c:v>3.7930255089560272E-2</c:v>
                </c:pt>
                <c:pt idx="11">
                  <c:v>3.3685787914174134E-2</c:v>
                </c:pt>
                <c:pt idx="12">
                  <c:v>2.9675327855227286E-2</c:v>
                </c:pt>
                <c:pt idx="13">
                  <c:v>2.3417083279104398E-2</c:v>
                </c:pt>
                <c:pt idx="14">
                  <c:v>1.8451004636796942E-2</c:v>
                </c:pt>
                <c:pt idx="15">
                  <c:v>1.4088897380932181E-2</c:v>
                </c:pt>
                <c:pt idx="16">
                  <c:v>1.1791668975191339E-2</c:v>
                </c:pt>
                <c:pt idx="17">
                  <c:v>1.042925694543332E-2</c:v>
                </c:pt>
                <c:pt idx="18">
                  <c:v>9.579305419113851E-3</c:v>
                </c:pt>
                <c:pt idx="19">
                  <c:v>9.0033246541092737E-3</c:v>
                </c:pt>
                <c:pt idx="20">
                  <c:v>8.573879239892071E-3</c:v>
                </c:pt>
                <c:pt idx="21">
                  <c:v>8.2510241129394955E-3</c:v>
                </c:pt>
                <c:pt idx="22">
                  <c:v>8.0641803980125593E-3</c:v>
                </c:pt>
                <c:pt idx="23">
                  <c:v>6.6771427401012594E-3</c:v>
                </c:pt>
                <c:pt idx="24">
                  <c:v>4.4049672645420637E-3</c:v>
                </c:pt>
                <c:pt idx="25">
                  <c:v>1.1419886492226139E-3</c:v>
                </c:pt>
                <c:pt idx="26">
                  <c:v>-2.7974465076948227E-3</c:v>
                </c:pt>
                <c:pt idx="27">
                  <c:v>-7.1858732874883566E-3</c:v>
                </c:pt>
                <c:pt idx="28">
                  <c:v>-1.1843830399277829E-2</c:v>
                </c:pt>
                <c:pt idx="29">
                  <c:v>-1.6582087704704724E-2</c:v>
                </c:pt>
                <c:pt idx="30">
                  <c:v>-2.1265448003473256E-2</c:v>
                </c:pt>
                <c:pt idx="31">
                  <c:v>-2.5836668387574122E-2</c:v>
                </c:pt>
                <c:pt idx="32">
                  <c:v>-3.0317172861450598E-2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1.5181906843575455E-2</c:v>
                </c:pt>
                <c:pt idx="1">
                  <c:v>2.8496199401351063E-2</c:v>
                </c:pt>
                <c:pt idx="2">
                  <c:v>3.7571656554757915E-2</c:v>
                </c:pt>
                <c:pt idx="3">
                  <c:v>4.3022191293529133E-2</c:v>
                </c:pt>
                <c:pt idx="4">
                  <c:v>4.7454565031301854E-2</c:v>
                </c:pt>
                <c:pt idx="5">
                  <c:v>5.3991383099449841E-2</c:v>
                </c:pt>
                <c:pt idx="6">
                  <c:v>6.5576230981800876E-2</c:v>
                </c:pt>
                <c:pt idx="7">
                  <c:v>8.5791970920201521E-2</c:v>
                </c:pt>
                <c:pt idx="8">
                  <c:v>0.11725875417323284</c:v>
                </c:pt>
                <c:pt idx="9">
                  <c:v>0.15427208356286748</c:v>
                </c:pt>
                <c:pt idx="10">
                  <c:v>0.19151317081707031</c:v>
                </c:pt>
                <c:pt idx="11">
                  <c:v>0.22672750904964012</c:v>
                </c:pt>
                <c:pt idx="12">
                  <c:v>0.25879239619586158</c:v>
                </c:pt>
                <c:pt idx="13">
                  <c:v>0.26619949047110847</c:v>
                </c:pt>
                <c:pt idx="14">
                  <c:v>0.26353556719518334</c:v>
                </c:pt>
                <c:pt idx="15">
                  <c:v>0.25020872613765732</c:v>
                </c:pt>
                <c:pt idx="16">
                  <c:v>0.23117942898949195</c:v>
                </c:pt>
                <c:pt idx="17">
                  <c:v>0.20809359853299902</c:v>
                </c:pt>
                <c:pt idx="18">
                  <c:v>0.18227328414228694</c:v>
                </c:pt>
                <c:pt idx="19">
                  <c:v>0.15475776401248087</c:v>
                </c:pt>
                <c:pt idx="20">
                  <c:v>0.12631002976248862</c:v>
                </c:pt>
                <c:pt idx="21">
                  <c:v>9.745324190428839E-2</c:v>
                </c:pt>
                <c:pt idx="22">
                  <c:v>6.852106406993741E-2</c:v>
                </c:pt>
                <c:pt idx="23">
                  <c:v>5.2221594117862757E-2</c:v>
                </c:pt>
                <c:pt idx="24">
                  <c:v>4.642413923454658E-2</c:v>
                </c:pt>
                <c:pt idx="25">
                  <c:v>4.73326008414654E-2</c:v>
                </c:pt>
                <c:pt idx="26">
                  <c:v>5.2838904304319811E-2</c:v>
                </c:pt>
                <c:pt idx="27">
                  <c:v>6.1162441713946691E-2</c:v>
                </c:pt>
                <c:pt idx="28">
                  <c:v>7.0785841502862823E-2</c:v>
                </c:pt>
                <c:pt idx="29">
                  <c:v>8.0308320793376353E-2</c:v>
                </c:pt>
                <c:pt idx="30">
                  <c:v>8.8836077328613428E-2</c:v>
                </c:pt>
                <c:pt idx="31">
                  <c:v>9.5876680246242962E-2</c:v>
                </c:pt>
                <c:pt idx="32">
                  <c:v>0.10133826784197719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fr-FR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8.2025805317922848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9.0637149105888173E-2"/>
          <c:y val="0.1299185944042896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-2.1350923303620206E-4</c:v>
                </c:pt>
                <c:pt idx="1">
                  <c:v>7.4188308731626407E-4</c:v>
                </c:pt>
                <c:pt idx="2">
                  <c:v>-2.0437907832175917E-3</c:v>
                </c:pt>
                <c:pt idx="3">
                  <c:v>-3.9684887536561853E-3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-2.3685620395050844E-3</c:v>
                </c:pt>
                <c:pt idx="1">
                  <c:v>-3.4540187768932196E-3</c:v>
                </c:pt>
                <c:pt idx="2">
                  <c:v>-9.7507807360626142E-3</c:v>
                </c:pt>
                <c:pt idx="3">
                  <c:v>-2.240267529575124E-2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5.2080703814016971E-6</c:v>
                </c:pt>
                <c:pt idx="1">
                  <c:v>-5.1118890167567432E-4</c:v>
                </c:pt>
                <c:pt idx="2">
                  <c:v>-2.7103137729422855E-3</c:v>
                </c:pt>
                <c:pt idx="3">
                  <c:v>-2.9541527059456785E-3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-3.4683052675328341E-3</c:v>
                </c:pt>
                <c:pt idx="1">
                  <c:v>-6.9125576950073153E-3</c:v>
                </c:pt>
                <c:pt idx="2">
                  <c:v>-4.7519832277070906E-3</c:v>
                </c:pt>
                <c:pt idx="3">
                  <c:v>-1.2430322748012146E-2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-8.8019934681153877E-3</c:v>
                </c:pt>
                <c:pt idx="1">
                  <c:v>-3.4487344915205664E-2</c:v>
                </c:pt>
                <c:pt idx="2">
                  <c:v>-4.5038323969635696E-2</c:v>
                </c:pt>
                <c:pt idx="3">
                  <c:v>-6.7182615329064665E-2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-2.3922542349053333E-2</c:v>
                </c:pt>
                <c:pt idx="1">
                  <c:v>-0.3040583666563238</c:v>
                </c:pt>
                <c:pt idx="2">
                  <c:v>-0.48570661212746535</c:v>
                </c:pt>
                <c:pt idx="3">
                  <c:v>-0.741475181138884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9.5601387090127332E-4</c:v>
                </c:pt>
                <c:pt idx="1">
                  <c:v>1.7655399804314964E-3</c:v>
                </c:pt>
                <c:pt idx="2">
                  <c:v>-2.1147864835355801E-3</c:v>
                </c:pt>
                <c:pt idx="3">
                  <c:v>-4.6129168411915833E-3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-5.5229904828858478E-3</c:v>
                </c:pt>
                <c:pt idx="1">
                  <c:v>-8.834367374725427E-3</c:v>
                </c:pt>
                <c:pt idx="2">
                  <c:v>-1.656355260514164E-2</c:v>
                </c:pt>
                <c:pt idx="3">
                  <c:v>-3.585113524048178E-2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-5.5947847918174087E-3</c:v>
                </c:pt>
                <c:pt idx="1">
                  <c:v>-1.0027132330401867E-2</c:v>
                </c:pt>
                <c:pt idx="2">
                  <c:v>-1.8957053347322783E-2</c:v>
                </c:pt>
                <c:pt idx="3">
                  <c:v>-4.1034239024332786E-2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-6.2251538199417089E-3</c:v>
                </c:pt>
                <c:pt idx="1">
                  <c:v>-1.1713346831509042E-2</c:v>
                </c:pt>
                <c:pt idx="2">
                  <c:v>-2.0783021291092107E-2</c:v>
                </c:pt>
                <c:pt idx="3">
                  <c:v>-4.1849732836294895E-2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-6.3390354677566041E-3</c:v>
                </c:pt>
                <c:pt idx="1">
                  <c:v>-1.1490824275406486E-2</c:v>
                </c:pt>
                <c:pt idx="2">
                  <c:v>-1.2410076161698536E-2</c:v>
                </c:pt>
                <c:pt idx="3">
                  <c:v>-2.7214601911540903E-2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-7.7631012637241481E-3</c:v>
                </c:pt>
                <c:pt idx="1">
                  <c:v>-7.080909666980939E-3</c:v>
                </c:pt>
                <c:pt idx="2">
                  <c:v>-1.6533056073774088E-2</c:v>
                </c:pt>
                <c:pt idx="3">
                  <c:v>-3.586569482712576E-2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1.3295446541605749E-3</c:v>
                </c:pt>
                <c:pt idx="1">
                  <c:v>3.3262854029056932E-3</c:v>
                </c:pt>
                <c:pt idx="2">
                  <c:v>1.6516447325973793E-3</c:v>
                </c:pt>
                <c:pt idx="3">
                  <c:v>3.7679767616227711E-3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1.1075849334218901E-4</c:v>
                </c:pt>
                <c:pt idx="1">
                  <c:v>2.7568711185019801E-3</c:v>
                </c:pt>
                <c:pt idx="2">
                  <c:v>2.8367058525802236E-4</c:v>
                </c:pt>
                <c:pt idx="3">
                  <c:v>5.8006329062032513E-4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3.5813619366997784E-5</c:v>
                </c:pt>
                <c:pt idx="1">
                  <c:v>-4.4649389692097419E-4</c:v>
                </c:pt>
                <c:pt idx="2">
                  <c:v>-2.5851933849541098E-3</c:v>
                </c:pt>
                <c:pt idx="3">
                  <c:v>-2.6329234290344283E-3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2.2840545144076074E-4</c:v>
                </c:pt>
                <c:pt idx="1">
                  <c:v>9.8554714779863772E-4</c:v>
                </c:pt>
                <c:pt idx="2">
                  <c:v>8.0659375645815157E-3</c:v>
                </c:pt>
                <c:pt idx="3">
                  <c:v>1.5675014736652004E-2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-9.1872973501777588E-3</c:v>
                </c:pt>
                <c:pt idx="1">
                  <c:v>-3.4372578639469076E-2</c:v>
                </c:pt>
                <c:pt idx="2">
                  <c:v>-4.4534423358148056E-2</c:v>
                </c:pt>
                <c:pt idx="3">
                  <c:v>-6.5820606488932287E-2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-0.14434901345148277</c:v>
                </c:pt>
                <c:pt idx="1">
                  <c:v>-0.39959760387098309</c:v>
                </c:pt>
                <c:pt idx="2">
                  <c:v>-0.54984189714275455</c:v>
                </c:pt>
                <c:pt idx="3">
                  <c:v>-0.74571528056763436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2.3677759965103906E-3</c:v>
                </c:pt>
                <c:pt idx="1">
                  <c:v>3.2475835764369521E-3</c:v>
                </c:pt>
                <c:pt idx="2">
                  <c:v>7.6531496339216076E-4</c:v>
                </c:pt>
                <c:pt idx="3">
                  <c:v>2.554214358527318E-3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9.276394474788674E-8</c:v>
                </c:pt>
                <c:pt idx="1">
                  <c:v>1.9846550828757081E-3</c:v>
                </c:pt>
                <c:pt idx="2">
                  <c:v>-1.4731948767898739E-4</c:v>
                </c:pt>
                <c:pt idx="3">
                  <c:v>8.1189360826239287E-4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-6.4801258599311851E-5</c:v>
                </c:pt>
                <c:pt idx="1">
                  <c:v>2.2820936419469806E-3</c:v>
                </c:pt>
                <c:pt idx="2">
                  <c:v>3.4948274209667396E-4</c:v>
                </c:pt>
                <c:pt idx="3">
                  <c:v>1.2811413770388302E-3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3.2927242856373162E-4</c:v>
                </c:pt>
                <c:pt idx="1">
                  <c:v>2.4773727889055852E-3</c:v>
                </c:pt>
                <c:pt idx="2">
                  <c:v>5.1613727684141075E-4</c:v>
                </c:pt>
                <c:pt idx="3">
                  <c:v>1.5744441239045059E-3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-5.3252990857566296E-5</c:v>
                </c:pt>
                <c:pt idx="1">
                  <c:v>1.8043373633467308E-3</c:v>
                </c:pt>
                <c:pt idx="2">
                  <c:v>-7.6898731637498052E-4</c:v>
                </c:pt>
                <c:pt idx="3">
                  <c:v>1.4728224806725976E-4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2.3627331638167437E-3</c:v>
                </c:pt>
                <c:pt idx="1">
                  <c:v>3.2517691364137846E-3</c:v>
                </c:pt>
                <c:pt idx="2">
                  <c:v>7.6611111810520605E-4</c:v>
                </c:pt>
                <c:pt idx="3">
                  <c:v>2.5558992321235152E-3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-7.7631069406555175E-3</c:v>
                </c:pt>
                <c:pt idx="1">
                  <c:v>-7.0809142738883502E-3</c:v>
                </c:pt>
                <c:pt idx="2">
                  <c:v>-1.6533059790078908E-2</c:v>
                </c:pt>
                <c:pt idx="3">
                  <c:v>-3.5865704529724374E-2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3.234007535968253E-5</c:v>
                </c:pt>
                <c:pt idx="1">
                  <c:v>2.100695402579289E-3</c:v>
                </c:pt>
                <c:pt idx="2">
                  <c:v>-1.4336193399289154E-4</c:v>
                </c:pt>
                <c:pt idx="3">
                  <c:v>7.3834036876374576E-4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127.17213961009111</c:v>
                </c:pt>
                <c:pt idx="1">
                  <c:v>16.44893754000077</c:v>
                </c:pt>
                <c:pt idx="2">
                  <c:v>-22.086438490019646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1160.0926500002388</c:v>
                </c:pt>
                <c:pt idx="1">
                  <c:v>-574.71439999993891</c:v>
                </c:pt>
                <c:pt idx="2">
                  <c:v>29.083360000047833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-196.26966910000192</c:v>
                </c:pt>
                <c:pt idx="1">
                  <c:v>-1054.6106860000291</c:v>
                </c:pt>
                <c:pt idx="2">
                  <c:v>-1477.7696529999375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520.12470000004396</c:v>
                </c:pt>
                <c:pt idx="1">
                  <c:v>-4645.7237999998033</c:v>
                </c:pt>
                <c:pt idx="2">
                  <c:v>-7100.0810000002384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-15436.41671000002</c:v>
                </c:pt>
                <c:pt idx="1">
                  <c:v>-28336.363279999932</c:v>
                </c:pt>
                <c:pt idx="2">
                  <c:v>-43247.342930000043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38157.210751372986</c:v>
                </c:pt>
                <c:pt idx="1">
                  <c:v>59324.99067214047</c:v>
                </c:pt>
                <c:pt idx="2">
                  <c:v>89122.645401646907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24331.913861882873</c:v>
                </c:pt>
                <c:pt idx="1">
                  <c:v>24730.027443679981</c:v>
                </c:pt>
                <c:pt idx="2">
                  <c:v>37304.44874015823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3049.7177699999993</c:v>
                      </c:pt>
                      <c:pt idx="1">
                        <c:v>7618.2678899999992</c:v>
                      </c:pt>
                      <c:pt idx="2">
                        <c:v>11503.362060000003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18254.183529999998</c:v>
                      </c:pt>
                      <c:pt idx="1">
                        <c:v>67586.358230000013</c:v>
                      </c:pt>
                      <c:pt idx="2">
                        <c:v>106792.10613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-56.745668000000023</c:v>
                      </c:pt>
                      <c:pt idx="1">
                        <c:v>-516.44176900000002</c:v>
                      </c:pt>
                      <c:pt idx="2">
                        <c:v>-1397.9049890000001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25699.864880000005</c:v>
                      </c:pt>
                      <c:pt idx="1">
                        <c:v>769.3096499999956</c:v>
                      </c:pt>
                      <c:pt idx="2">
                        <c:v>-28672.332769999994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1538.8157230000002</c:v>
                      </c:pt>
                      <c:pt idx="1">
                        <c:v>2101.2360660000004</c:v>
                      </c:pt>
                      <c:pt idx="2">
                        <c:v>4237.7416666379995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113.79468199999997</c:v>
                      </c:pt>
                      <c:pt idx="1">
                        <c:v>223.54879129999995</c:v>
                      </c:pt>
                      <c:pt idx="2">
                        <c:v>2488.2627104200001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-88.655730999999832</c:v>
                      </c:pt>
                      <c:pt idx="1">
                        <c:v>-261.93696599999998</c:v>
                      </c:pt>
                      <c:pt idx="2">
                        <c:v>-271.58978839999997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-0.3496540000001005</c:v>
                      </c:pt>
                      <c:pt idx="1">
                        <c:v>-194.26542100000006</c:v>
                      </c:pt>
                      <c:pt idx="2">
                        <c:v>29710.587532999998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-3087.7900598400001</c:v>
                      </c:pt>
                      <c:pt idx="1">
                        <c:v>-2274.6502186701</c:v>
                      </c:pt>
                      <c:pt idx="2">
                        <c:v>-38.079719452100001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-7265.4617700000017</c:v>
                      </c:pt>
                      <c:pt idx="1">
                        <c:v>-15726.301649999999</c:v>
                      </c:pt>
                      <c:pt idx="2">
                        <c:v>-35228.776045999999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-0.17412861200000052</c:v>
                      </c:pt>
                      <c:pt idx="1">
                        <c:v>-0.13292083799999954</c:v>
                      </c:pt>
                      <c:pt idx="2">
                        <c:v>-0.73095642500000046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1.1177825000000086E-2</c:v>
                      </c:pt>
                      <c:pt idx="1">
                        <c:v>-1.0096513999999779E-3</c:v>
                      </c:pt>
                      <c:pt idx="2">
                        <c:v>-4.2913400000000115E-4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1694.9615374999921</c:v>
                </c:pt>
                <c:pt idx="1">
                  <c:v>38157.210751372986</c:v>
                </c:pt>
                <c:pt idx="2">
                  <c:v>59324.99067214047</c:v>
                </c:pt>
                <c:pt idx="3">
                  <c:v>89122.645401646907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964.93651999999929</c:v>
                </c:pt>
                <c:pt idx="1">
                  <c:v>3049.7177699999993</c:v>
                </c:pt>
                <c:pt idx="2">
                  <c:v>7618.2678899999992</c:v>
                </c:pt>
                <c:pt idx="3">
                  <c:v>11503.362060000003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768.87063000000035</c:v>
                </c:pt>
                <c:pt idx="1">
                  <c:v>18254.183529999998</c:v>
                </c:pt>
                <c:pt idx="2">
                  <c:v>67586.358230000013</c:v>
                </c:pt>
                <c:pt idx="3">
                  <c:v>106792.10613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62.941659999999956</c:v>
                </c:pt>
                <c:pt idx="1">
                  <c:v>-56.745668000000023</c:v>
                </c:pt>
                <c:pt idx="2">
                  <c:v>-516.44176900000002</c:v>
                </c:pt>
                <c:pt idx="3">
                  <c:v>-1397.9049890000001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169.5032473</c:v>
                </c:pt>
                <c:pt idx="1">
                  <c:v>25699.864880000005</c:v>
                </c:pt>
                <c:pt idx="2">
                  <c:v>769.3096499999956</c:v>
                </c:pt>
                <c:pt idx="3">
                  <c:v>-28672.332769999994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98.261467999999923</c:v>
                </c:pt>
                <c:pt idx="1">
                  <c:v>1538.8157230000002</c:v>
                </c:pt>
                <c:pt idx="2">
                  <c:v>2101.2360660000004</c:v>
                </c:pt>
                <c:pt idx="3">
                  <c:v>4237.7416666379995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95.867690999999922</c:v>
                </c:pt>
                <c:pt idx="1">
                  <c:v>113.79468199999997</c:v>
                </c:pt>
                <c:pt idx="2">
                  <c:v>223.54879129999995</c:v>
                </c:pt>
                <c:pt idx="3">
                  <c:v>2488.2627104200001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75.631808999999976</c:v>
                </c:pt>
                <c:pt idx="1">
                  <c:v>-88.655730999999832</c:v>
                </c:pt>
                <c:pt idx="2">
                  <c:v>-261.93696599999998</c:v>
                </c:pt>
                <c:pt idx="3">
                  <c:v>-271.58978839999997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180.32436199999984</c:v>
                </c:pt>
                <c:pt idx="1">
                  <c:v>-0.3496540000001005</c:v>
                </c:pt>
                <c:pt idx="2">
                  <c:v>-194.26542100000006</c:v>
                </c:pt>
                <c:pt idx="3">
                  <c:v>29710.587532999998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-2094.570721</c:v>
                </c:pt>
                <c:pt idx="1">
                  <c:v>-3087.7900598400001</c:v>
                </c:pt>
                <c:pt idx="2">
                  <c:v>-2274.6502186701</c:v>
                </c:pt>
                <c:pt idx="3">
                  <c:v>-38.079719452100001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1309.4122900000002</c:v>
                </c:pt>
                <c:pt idx="1">
                  <c:v>-7265.4617700000017</c:v>
                </c:pt>
                <c:pt idx="2">
                  <c:v>-15726.301649999999</c:v>
                </c:pt>
                <c:pt idx="3">
                  <c:v>-35228.776045999999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19.836677100000031</c:v>
                </c:pt>
                <c:pt idx="1">
                  <c:v>-0.17412861200000052</c:v>
                </c:pt>
                <c:pt idx="2">
                  <c:v>-0.13292083799999954</c:v>
                </c:pt>
                <c:pt idx="3">
                  <c:v>-0.73095642500000046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43.945904100000007</c:v>
                </c:pt>
                <c:pt idx="1">
                  <c:v>1.1177825000000086E-2</c:v>
                </c:pt>
                <c:pt idx="2">
                  <c:v>-1.0096513999999779E-3</c:v>
                </c:pt>
                <c:pt idx="3">
                  <c:v>-4.2913400000000115E-4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-3.0487672699964605</c:v>
                      </c:pt>
                      <c:pt idx="1">
                        <c:v>127.17213961009111</c:v>
                      </c:pt>
                      <c:pt idx="2">
                        <c:v>16.44893754000077</c:v>
                      </c:pt>
                      <c:pt idx="3">
                        <c:v>-22.086438490019646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-42.57057400001213</c:v>
                      </c:pt>
                      <c:pt idx="1">
                        <c:v>1160.0926500002388</c:v>
                      </c:pt>
                      <c:pt idx="2">
                        <c:v>-574.71439999993891</c:v>
                      </c:pt>
                      <c:pt idx="3">
                        <c:v>29.083360000047833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-69.701117499993416</c:v>
                      </c:pt>
                      <c:pt idx="1">
                        <c:v>-196.26966910000192</c:v>
                      </c:pt>
                      <c:pt idx="2">
                        <c:v>-1054.6106860000291</c:v>
                      </c:pt>
                      <c:pt idx="3">
                        <c:v>-1477.7696529999375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-550.93220000015572</c:v>
                      </c:pt>
                      <c:pt idx="1">
                        <c:v>520.12470000004396</c:v>
                      </c:pt>
                      <c:pt idx="2">
                        <c:v>-4645.7237999998033</c:v>
                      </c:pt>
                      <c:pt idx="3">
                        <c:v>-7100.0810000002384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-2208.6584600001224</c:v>
                      </c:pt>
                      <c:pt idx="1">
                        <c:v>-15436.41671000002</c:v>
                      </c:pt>
                      <c:pt idx="2">
                        <c:v>-28336.363279999932</c:v>
                      </c:pt>
                      <c:pt idx="3">
                        <c:v>-43247.342930000043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-1179.9495812701061</c:v>
                      </c:pt>
                      <c:pt idx="1">
                        <c:v>24331.913861882873</c:v>
                      </c:pt>
                      <c:pt idx="2">
                        <c:v>24730.027443679981</c:v>
                      </c:pt>
                      <c:pt idx="3">
                        <c:v>37304.44874015823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4861.6845822706819</c:v>
                </c:pt>
                <c:pt idx="1">
                  <c:v>29832.921345056035</c:v>
                </c:pt>
                <c:pt idx="2">
                  <c:v>30360.697474421933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28.947953233873704</c:v>
                      </c:pt>
                      <c:pt idx="1">
                        <c:v>113.68772754599922</c:v>
                      </c:pt>
                      <c:pt idx="2">
                        <c:v>-39.204532835021382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245.29272246127948</c:v>
                      </c:pt>
                      <c:pt idx="1">
                        <c:v>701.65275900019333</c:v>
                      </c:pt>
                      <c:pt idx="2">
                        <c:v>-871.65737600042485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-125.35340882310993</c:v>
                      </c:pt>
                      <c:pt idx="1">
                        <c:v>-552.93500230001519</c:v>
                      </c:pt>
                      <c:pt idx="2">
                        <c:v>-1427.5838773999712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-481.9498692303896</c:v>
                      </c:pt>
                      <c:pt idx="1">
                        <c:v>-1213.4227599999867</c:v>
                      </c:pt>
                      <c:pt idx="2">
                        <c:v>-6972.0569499991834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-6508.422569999937</c:v>
                      </c:pt>
                      <c:pt idx="1">
                        <c:v>-23128.983004000038</c:v>
                      </c:pt>
                      <c:pt idx="2">
                        <c:v>-35937.009572999901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11703.169754629082</c:v>
                      </c:pt>
                      <c:pt idx="1">
                        <c:v>53912.921624809969</c:v>
                      </c:pt>
                      <c:pt idx="2">
                        <c:v>75608.209783654776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1171.1764592307736</c:v>
                      </c:pt>
                      <c:pt idx="1">
                        <c:v>5732.8936240000003</c:v>
                      </c:pt>
                      <c:pt idx="2">
                        <c:v>10160.855650999994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5310.2439620000023</c:v>
                      </c:pt>
                      <c:pt idx="1">
                        <c:v>42324.193287000002</c:v>
                      </c:pt>
                      <c:pt idx="2">
                        <c:v>92019.677798000019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33.992077792307555</c:v>
                      </c:pt>
                      <c:pt idx="1">
                        <c:v>-284.84226049999961</c:v>
                      </c:pt>
                      <c:pt idx="2">
                        <c:v>-1001.3302447000001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8067.0189675846159</c:v>
                      </c:pt>
                      <c:pt idx="1">
                        <c:v>19048.369008000009</c:v>
                      </c:pt>
                      <c:pt idx="2">
                        <c:v>-14347.244567999995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370.33116984615299</c:v>
                      </c:pt>
                      <c:pt idx="1">
                        <c:v>2062.4907658000011</c:v>
                      </c:pt>
                      <c:pt idx="2">
                        <c:v>5051.8550809397993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129.3010755923076</c:v>
                      </c:pt>
                      <c:pt idx="1">
                        <c:v>199.20814751000046</c:v>
                      </c:pt>
                      <c:pt idx="2">
                        <c:v>1315.0425849650001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31.51955693076934</c:v>
                      </c:pt>
                      <c:pt idx="1">
                        <c:v>-219.81803250000075</c:v>
                      </c:pt>
                      <c:pt idx="2">
                        <c:v>-281.77741758000025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100.29062984615439</c:v>
                      </c:pt>
                      <c:pt idx="1">
                        <c:v>-89.098662400000649</c:v>
                      </c:pt>
                      <c:pt idx="2">
                        <c:v>10146.4991283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-2824.5330350607696</c:v>
                      </c:pt>
                      <c:pt idx="1">
                        <c:v>-2680.9590285289901</c:v>
                      </c:pt>
                      <c:pt idx="2">
                        <c:v>-552.46537179464997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-709.78745153846103</c:v>
                      </c:pt>
                      <c:pt idx="1">
                        <c:v>-12179.384695000004</c:v>
                      </c:pt>
                      <c:pt idx="2">
                        <c:v>-26902.541255300002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6.6848490806154075</c:v>
                      </c:pt>
                      <c:pt idx="1">
                        <c:v>-0.13278984640000147</c:v>
                      </c:pt>
                      <c:pt idx="2">
                        <c:v>-0.360888381199997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16.931493324615417</c:v>
                      </c:pt>
                      <c:pt idx="1">
                        <c:v>2.2612753500000915E-3</c:v>
                      </c:pt>
                      <c:pt idx="2">
                        <c:v>-7.1379422000000803E-4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28.947953233873704</c:v>
                </c:pt>
                <c:pt idx="1">
                  <c:v>245.29272246127948</c:v>
                </c:pt>
                <c:pt idx="2">
                  <c:v>-125.35340882310993</c:v>
                </c:pt>
                <c:pt idx="3">
                  <c:v>-481.9498692303896</c:v>
                </c:pt>
                <c:pt idx="4">
                  <c:v>-6508.422569999937</c:v>
                </c:pt>
                <c:pt idx="5">
                  <c:v>11703.169754629082</c:v>
                </c:pt>
                <c:pt idx="6">
                  <c:v>4861.6845822706819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113.68772754599922</c:v>
                </c:pt>
                <c:pt idx="1">
                  <c:v>701.65275900019333</c:v>
                </c:pt>
                <c:pt idx="2">
                  <c:v>-552.93500230001519</c:v>
                </c:pt>
                <c:pt idx="3">
                  <c:v>-1213.4227599999867</c:v>
                </c:pt>
                <c:pt idx="4">
                  <c:v>-23128.983004000038</c:v>
                </c:pt>
                <c:pt idx="5">
                  <c:v>53912.921624809969</c:v>
                </c:pt>
                <c:pt idx="6">
                  <c:v>29832.921345056035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-39.204532835021382</c:v>
                </c:pt>
                <c:pt idx="1">
                  <c:v>-871.65737600042485</c:v>
                </c:pt>
                <c:pt idx="2">
                  <c:v>-1427.5838773999712</c:v>
                </c:pt>
                <c:pt idx="3">
                  <c:v>-6972.0569499991834</c:v>
                </c:pt>
                <c:pt idx="4">
                  <c:v>-35937.009572999901</c:v>
                </c:pt>
                <c:pt idx="5">
                  <c:v>75608.209783654776</c:v>
                </c:pt>
                <c:pt idx="6">
                  <c:v>30360.697474421933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15113.583268976916</c:v>
                </c:pt>
                <c:pt idx="1">
                  <c:v>100.29062984615439</c:v>
                </c:pt>
                <c:pt idx="2">
                  <c:v>-3510.7041441940019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68862.494539309992</c:v>
                </c:pt>
                <c:pt idx="1">
                  <c:v>-89.098662400000649</c:v>
                </c:pt>
                <c:pt idx="2">
                  <c:v>-14860.474252100035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92917.078884624876</c:v>
                </c:pt>
                <c:pt idx="1">
                  <c:v>10146.4991283</c:v>
                </c:pt>
                <c:pt idx="2">
                  <c:v>-27455.368229270069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12277.749200001359</c:v>
                </c:pt>
                <c:pt idx="1">
                  <c:v>-7562.7408000007272</c:v>
                </c:pt>
                <c:pt idx="2">
                  <c:v>-9565.8584999982268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53013.023669999093</c:v>
                </c:pt>
                <c:pt idx="1">
                  <c:v>45112.201570000499</c:v>
                </c:pt>
                <c:pt idx="2">
                  <c:v>46914.239509999752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-213.16313000023365</c:v>
                </c:pt>
                <c:pt idx="1">
                  <c:v>-7618.5248099998571</c:v>
                </c:pt>
                <c:pt idx="2">
                  <c:v>-9062.2303500007838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4743.0590000003576</c:v>
                </c:pt>
                <c:pt idx="1">
                  <c:v>-87466.60300000757</c:v>
                </c:pt>
                <c:pt idx="2">
                  <c:v>-93278.340999998152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12322.391369999998</c:v>
                </c:pt>
                <c:pt idx="1">
                  <c:v>5593.5235199999879</c:v>
                </c:pt>
                <c:pt idx="2">
                  <c:v>-5750.6963700000051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198833.28139544994</c:v>
                </c:pt>
                <c:pt idx="1">
                  <c:v>58284.420016610064</c:v>
                </c:pt>
                <c:pt idx="2">
                  <c:v>-18387.385923815775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280976.34150543809</c:v>
                </c:pt>
                <c:pt idx="1">
                  <c:v>6342.2764966189861</c:v>
                </c:pt>
                <c:pt idx="2">
                  <c:v>-89130.272633761168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3644.1794599999994</c:v>
                      </c:pt>
                      <c:pt idx="1">
                        <c:v>6028.6417499999989</c:v>
                      </c:pt>
                      <c:pt idx="2">
                        <c:v>6210.0181200000006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23493.903480000001</c:v>
                      </c:pt>
                      <c:pt idx="1">
                        <c:v>57168.216229999998</c:v>
                      </c:pt>
                      <c:pt idx="2">
                        <c:v>65657.350999999995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-191.54386799999975</c:v>
                      </c:pt>
                      <c:pt idx="1">
                        <c:v>-821.33190300000024</c:v>
                      </c:pt>
                      <c:pt idx="2">
                        <c:v>-1637.4420959999998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198247.78459999998</c:v>
                      </c:pt>
                      <c:pt idx="1">
                        <c:v>30161.611700000009</c:v>
                      </c:pt>
                      <c:pt idx="2">
                        <c:v>-64889.664999999979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874.86978899999986</c:v>
                      </c:pt>
                      <c:pt idx="1">
                        <c:v>766.69331000000011</c:v>
                      </c:pt>
                      <c:pt idx="2">
                        <c:v>1700.6858410039999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449.31022800000937</c:v>
                      </c:pt>
                      <c:pt idx="1">
                        <c:v>856.75299399999994</c:v>
                      </c:pt>
                      <c:pt idx="2">
                        <c:v>8808.060915099999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-23.070332000000008</c:v>
                      </c:pt>
                      <c:pt idx="1">
                        <c:v>-71.709263599999986</c:v>
                      </c:pt>
                      <c:pt idx="2">
                        <c:v>-88.307504999999992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-38.411121000000094</c:v>
                      </c:pt>
                      <c:pt idx="1">
                        <c:v>-174.31948699999975</c:v>
                      </c:pt>
                      <c:pt idx="2">
                        <c:v>15458.921636000003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-11108.935073000001</c:v>
                      </c:pt>
                      <c:pt idx="1">
                        <c:v>-7249.5495604199996</c:v>
                      </c:pt>
                      <c:pt idx="2">
                        <c:v>-205.63914111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-16514.372359999994</c:v>
                      </c:pt>
                      <c:pt idx="1">
                        <c:v>-28379.849049999997</c:v>
                      </c:pt>
                      <c:pt idx="2">
                        <c:v>-49397.882400000002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-0.38769549000000048</c:v>
                      </c:pt>
                      <c:pt idx="1">
                        <c:v>-0.54118748999999866</c:v>
                      </c:pt>
                      <c:pt idx="2">
                        <c:v>-3.163901580000001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-4.5712060000001387E-2</c:v>
                      </c:pt>
                      <c:pt idx="1">
                        <c:v>-0.19551587999999853</c:v>
                      </c:pt>
                      <c:pt idx="2">
                        <c:v>-0.32339222999999961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por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198833.28139544994</c:v>
                </c:pt>
                <c:pt idx="1">
                  <c:v>58284.420016610064</c:v>
                </c:pt>
                <c:pt idx="2">
                  <c:v>-18387.385923815775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3644.1794599999994</c:v>
                </c:pt>
                <c:pt idx="1">
                  <c:v>6028.6417499999989</c:v>
                </c:pt>
                <c:pt idx="2">
                  <c:v>6210.0181200000006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23493.903480000001</c:v>
                </c:pt>
                <c:pt idx="1">
                  <c:v>57168.216229999998</c:v>
                </c:pt>
                <c:pt idx="2">
                  <c:v>65657.350999999995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-191.54386799999975</c:v>
                </c:pt>
                <c:pt idx="1">
                  <c:v>-821.33190300000024</c:v>
                </c:pt>
                <c:pt idx="2">
                  <c:v>-1637.4420959999998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198247.78459999998</c:v>
                </c:pt>
                <c:pt idx="1">
                  <c:v>30161.611700000009</c:v>
                </c:pt>
                <c:pt idx="2">
                  <c:v>-64889.664999999979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874.86978899999986</c:v>
                </c:pt>
                <c:pt idx="1">
                  <c:v>766.69331000000011</c:v>
                </c:pt>
                <c:pt idx="2">
                  <c:v>1700.6858410039999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449.31022800000937</c:v>
                </c:pt>
                <c:pt idx="1">
                  <c:v>856.75299399999994</c:v>
                </c:pt>
                <c:pt idx="2">
                  <c:v>8808.060915099999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-23.070332000000008</c:v>
                </c:pt>
                <c:pt idx="1">
                  <c:v>-71.709263599999986</c:v>
                </c:pt>
                <c:pt idx="2">
                  <c:v>-88.307504999999992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-38.411121000000094</c:v>
                </c:pt>
                <c:pt idx="1">
                  <c:v>-174.31948699999975</c:v>
                </c:pt>
                <c:pt idx="2">
                  <c:v>15458.921636000003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-11108.935073000001</c:v>
                </c:pt>
                <c:pt idx="1">
                  <c:v>-7249.5495604199996</c:v>
                </c:pt>
                <c:pt idx="2">
                  <c:v>-205.63914111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-16514.372359999994</c:v>
                </c:pt>
                <c:pt idx="1">
                  <c:v>-28379.849049999997</c:v>
                </c:pt>
                <c:pt idx="2">
                  <c:v>-49397.882400000002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-0.38769549000000048</c:v>
                </c:pt>
                <c:pt idx="1">
                  <c:v>-0.54118748999999866</c:v>
                </c:pt>
                <c:pt idx="2">
                  <c:v>-3.163901580000001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-4.5712060000001387E-2</c:v>
                </c:pt>
                <c:pt idx="1">
                  <c:v>-0.19551587999999853</c:v>
                </c:pt>
                <c:pt idx="2">
                  <c:v>-0.32339222999999961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12277.749200001359</c:v>
                      </c:pt>
                      <c:pt idx="1">
                        <c:v>-7562.7408000007272</c:v>
                      </c:pt>
                      <c:pt idx="2">
                        <c:v>-9565.8584999982268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53013.023669999093</c:v>
                      </c:pt>
                      <c:pt idx="1">
                        <c:v>45112.201570000499</c:v>
                      </c:pt>
                      <c:pt idx="2">
                        <c:v>46914.239509999752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-213.16313000023365</c:v>
                      </c:pt>
                      <c:pt idx="1">
                        <c:v>-7618.5248099998571</c:v>
                      </c:pt>
                      <c:pt idx="2">
                        <c:v>-9062.2303500007838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4743.0590000003576</c:v>
                      </c:pt>
                      <c:pt idx="1">
                        <c:v>-87466.60300000757</c:v>
                      </c:pt>
                      <c:pt idx="2">
                        <c:v>-93278.340999998152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12322.391369999998</c:v>
                      </c:pt>
                      <c:pt idx="1">
                        <c:v>5593.5235199999879</c:v>
                      </c:pt>
                      <c:pt idx="2">
                        <c:v>-5750.6963700000051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280976.34150543809</c:v>
                      </c:pt>
                      <c:pt idx="1">
                        <c:v>6342.2764966189861</c:v>
                      </c:pt>
                      <c:pt idx="2">
                        <c:v>-89130.272633761168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'!$H$23:$H$26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'!$I$23:$I$26</c:f>
              <c:numCache>
                <c:formatCode>#,##0</c:formatCode>
                <c:ptCount val="4"/>
                <c:pt idx="0">
                  <c:v>79935.037788616988</c:v>
                </c:pt>
                <c:pt idx="1">
                  <c:v>108922.62704024602</c:v>
                </c:pt>
                <c:pt idx="2">
                  <c:v>202898.34017562572</c:v>
                </c:pt>
                <c:pt idx="3">
                  <c:v>267266.27652951283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89029.639231386012</c:v>
                </c:pt>
                <c:pt idx="1">
                  <c:v>147079.83779161901</c:v>
                </c:pt>
                <c:pt idx="2">
                  <c:v>262223.33084776619</c:v>
                </c:pt>
                <c:pt idx="3">
                  <c:v>356388.92193115974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'!$R$23:$R$26</c:f>
              <c:numCache>
                <c:formatCode>0%</c:formatCode>
                <c:ptCount val="4"/>
                <c:pt idx="0">
                  <c:v>0.11377490640361132</c:v>
                </c:pt>
                <c:pt idx="1">
                  <c:v>0.35031482244065049</c:v>
                </c:pt>
                <c:pt idx="2">
                  <c:v>0.29238775743946288</c:v>
                </c:pt>
                <c:pt idx="3">
                  <c:v>0.33346012283673043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89029.639231386012</c:v>
                </c:pt>
                <c:pt idx="1">
                  <c:v>147079.83779161901</c:v>
                </c:pt>
                <c:pt idx="2">
                  <c:v>262223.33084776619</c:v>
                </c:pt>
                <c:pt idx="3">
                  <c:v>356388.92193115974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'!$R$23:$R$26</c:f>
              <c:numCache>
                <c:formatCode>0%</c:formatCode>
                <c:ptCount val="4"/>
                <c:pt idx="0">
                  <c:v>0.11377490640361132</c:v>
                </c:pt>
                <c:pt idx="1">
                  <c:v>0.35031482244065049</c:v>
                </c:pt>
                <c:pt idx="2">
                  <c:v>0.29238775743946288</c:v>
                </c:pt>
                <c:pt idx="3">
                  <c:v>0.33346012283673043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'!$A$4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'!$D$4:$K$4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19074.068810000001</c:v>
                </c:pt>
                <c:pt idx="2">
                  <c:v>20896.520345735102</c:v>
                </c:pt>
                <c:pt idx="3">
                  <c:v>22861.921200000001</c:v>
                </c:pt>
                <c:pt idx="4">
                  <c:v>21902.730995219823</c:v>
                </c:pt>
                <c:pt idx="5">
                  <c:v>26851.367470000001</c:v>
                </c:pt>
                <c:pt idx="6">
                  <c:v>32210.921248774015</c:v>
                </c:pt>
                <c:pt idx="7">
                  <c:v>30152.93388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'!$A$5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'!$D$5:$K$5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10372.92164</c:v>
                </c:pt>
                <c:pt idx="2">
                  <c:v>48439.498974079273</c:v>
                </c:pt>
                <c:pt idx="3">
                  <c:v>20551.650720000001</c:v>
                </c:pt>
                <c:pt idx="4">
                  <c:v>85199.912016860166</c:v>
                </c:pt>
                <c:pt idx="5">
                  <c:v>45527.731070000002</c:v>
                </c:pt>
                <c:pt idx="6">
                  <c:v>90594.249095126725</c:v>
                </c:pt>
                <c:pt idx="7">
                  <c:v>62225.567069999997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'!$A$6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'!$D$6:$K$6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2196.357728</c:v>
                </c:pt>
                <c:pt idx="2">
                  <c:v>2334.794906230848</c:v>
                </c:pt>
                <c:pt idx="3">
                  <c:v>2757.808164</c:v>
                </c:pt>
                <c:pt idx="4">
                  <c:v>3492.033459329753</c:v>
                </c:pt>
                <c:pt idx="5">
                  <c:v>3511.4416719999999</c:v>
                </c:pt>
                <c:pt idx="6">
                  <c:v>4836.060048243603</c:v>
                </c:pt>
                <c:pt idx="7">
                  <c:v>3903.7438160000002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'!$A$7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'!$D$7:$K$7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12894.12637</c:v>
                </c:pt>
                <c:pt idx="2">
                  <c:v>17686.933719671288</c:v>
                </c:pt>
                <c:pt idx="3">
                  <c:v>20453.471679999999</c:v>
                </c:pt>
                <c:pt idx="4">
                  <c:v>108832.30459387641</c:v>
                </c:pt>
                <c:pt idx="5">
                  <c:v>85362.311530000006</c:v>
                </c:pt>
                <c:pt idx="6">
                  <c:v>96433.151328563312</c:v>
                </c:pt>
                <c:pt idx="7">
                  <c:v>125021.5061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'!$A$8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'!$D$8:$K$8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3236.7437460000001</c:v>
                </c:pt>
                <c:pt idx="2">
                  <c:v>2694.110346778215</c:v>
                </c:pt>
                <c:pt idx="3">
                  <c:v>4071.98486</c:v>
                </c:pt>
                <c:pt idx="4">
                  <c:v>4731.9067431094345</c:v>
                </c:pt>
                <c:pt idx="5">
                  <c:v>4778.4956169999996</c:v>
                </c:pt>
                <c:pt idx="6">
                  <c:v>-20042.719274630032</c:v>
                </c:pt>
                <c:pt idx="7">
                  <c:v>1.4257393620000001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'!$A$9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'!$D$9:$K$9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1321.4506759999999</c:v>
                </c:pt>
                <c:pt idx="2">
                  <c:v>-1091.7770366230416</c:v>
                </c:pt>
                <c:pt idx="3">
                  <c:v>1433.9686819999999</c:v>
                </c:pt>
                <c:pt idx="4">
                  <c:v>-1232.0571234255149</c:v>
                </c:pt>
                <c:pt idx="5">
                  <c:v>567.80143450000003</c:v>
                </c:pt>
                <c:pt idx="6">
                  <c:v>-1181.0827380392293</c:v>
                </c:pt>
                <c:pt idx="7">
                  <c:v>43.78831958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'!$A$10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'!$D$10:$K$10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3726.5227439999999</c:v>
                </c:pt>
                <c:pt idx="2">
                  <c:v>550.33131309882958</c:v>
                </c:pt>
                <c:pt idx="3">
                  <c:v>4518.5205569999998</c:v>
                </c:pt>
                <c:pt idx="4">
                  <c:v>-816.76819902244688</c:v>
                </c:pt>
                <c:pt idx="5">
                  <c:v>1854.261211</c:v>
                </c:pt>
                <c:pt idx="6">
                  <c:v>29.277483244289609</c:v>
                </c:pt>
                <c:pt idx="7">
                  <c:v>861.87422819999995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'!$A$11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'!$D$11:$K$11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3296.928707</c:v>
                </c:pt>
                <c:pt idx="2">
                  <c:v>2679.2827331037151</c:v>
                </c:pt>
                <c:pt idx="3">
                  <c:v>3359.3778630000002</c:v>
                </c:pt>
                <c:pt idx="4">
                  <c:v>4261.9556552387212</c:v>
                </c:pt>
                <c:pt idx="5">
                  <c:v>3538.852159</c:v>
                </c:pt>
                <c:pt idx="6">
                  <c:v>6267.7808537493611</c:v>
                </c:pt>
                <c:pt idx="7">
                  <c:v>3793.8802270000001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'!$A$12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'!$D$12:$K$12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3691.2845170000001</c:v>
                </c:pt>
                <c:pt idx="2">
                  <c:v>-4383.3931426428016</c:v>
                </c:pt>
                <c:pt idx="3">
                  <c:v>3121.956502</c:v>
                </c:pt>
                <c:pt idx="4">
                  <c:v>-1635.4486981422242</c:v>
                </c:pt>
                <c:pt idx="5">
                  <c:v>2275.0586560000002</c:v>
                </c:pt>
                <c:pt idx="6">
                  <c:v>-21557.458477755496</c:v>
                </c:pt>
                <c:pt idx="7">
                  <c:v>38.123063010000003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'!$A$13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'!$D$13:$K$13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20092.09461</c:v>
                </c:pt>
                <c:pt idx="2">
                  <c:v>80023.840536042029</c:v>
                </c:pt>
                <c:pt idx="3">
                  <c:v>25782.808690000002</c:v>
                </c:pt>
                <c:pt idx="4">
                  <c:v>27058.101418748181</c:v>
                </c:pt>
                <c:pt idx="5">
                  <c:v>28623.660319999999</c:v>
                </c:pt>
                <c:pt idx="6">
                  <c:v>122396.60438751582</c:v>
                </c:pt>
                <c:pt idx="7">
                  <c:v>41213.013890000002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'!$A$14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'!$D$14:$K$14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23.755600340000001</c:v>
                </c:pt>
                <c:pt idx="2">
                  <c:v>-18141.366354265283</c:v>
                </c:pt>
                <c:pt idx="3">
                  <c:v>7.4187824190000002</c:v>
                </c:pt>
                <c:pt idx="4">
                  <c:v>832.22950773850903</c:v>
                </c:pt>
                <c:pt idx="5">
                  <c:v>7.215145701</c:v>
                </c:pt>
                <c:pt idx="6">
                  <c:v>930.66042348853796</c:v>
                </c:pt>
                <c:pt idx="7">
                  <c:v>10.405022750000001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'!$A$15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'!$D$15:$K$15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8.7826402770000005</c:v>
                </c:pt>
                <c:pt idx="2">
                  <c:v>-97.75472099416217</c:v>
                </c:pt>
                <c:pt idx="3">
                  <c:v>1.739339827</c:v>
                </c:pt>
                <c:pt idx="4">
                  <c:v>-313.40160418146991</c:v>
                </c:pt>
                <c:pt idx="5">
                  <c:v>0.14389042469999999</c:v>
                </c:pt>
                <c:pt idx="6">
                  <c:v>-191.41833283177886</c:v>
                </c:pt>
                <c:pt idx="7">
                  <c:v>1.5173610800000001E-2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1.5181906843575401E-2</c:v>
                </c:pt>
                <c:pt idx="6" formatCode="General">
                  <c:v>2.8496199401351001E-2</c:v>
                </c:pt>
                <c:pt idx="7" formatCode="General">
                  <c:v>3.7571656554757901E-2</c:v>
                </c:pt>
                <c:pt idx="8" formatCode="General">
                  <c:v>4.3022191293529098E-2</c:v>
                </c:pt>
                <c:pt idx="9" formatCode="General">
                  <c:v>4.7454565031301799E-2</c:v>
                </c:pt>
                <c:pt idx="10" formatCode="General">
                  <c:v>5.39913830994498E-2</c:v>
                </c:pt>
                <c:pt idx="11" formatCode="General">
                  <c:v>6.5576230981800807E-2</c:v>
                </c:pt>
                <c:pt idx="12" formatCode="General">
                  <c:v>8.5791970920201494E-2</c:v>
                </c:pt>
                <c:pt idx="13" formatCode="General">
                  <c:v>0.117258754173232</c:v>
                </c:pt>
                <c:pt idx="14" formatCode="General">
                  <c:v>0.15427208356286701</c:v>
                </c:pt>
                <c:pt idx="15" formatCode="General">
                  <c:v>0.19151317081707001</c:v>
                </c:pt>
                <c:pt idx="16" formatCode="General">
                  <c:v>0.22672750904964001</c:v>
                </c:pt>
                <c:pt idx="17" formatCode="General">
                  <c:v>0.25879239619586097</c:v>
                </c:pt>
                <c:pt idx="18" formatCode="General">
                  <c:v>0.26619949047110802</c:v>
                </c:pt>
                <c:pt idx="19" formatCode="General">
                  <c:v>0.26353556719518301</c:v>
                </c:pt>
                <c:pt idx="20" formatCode="General">
                  <c:v>0.25020872613765699</c:v>
                </c:pt>
                <c:pt idx="21" formatCode="General">
                  <c:v>0.23117942898949101</c:v>
                </c:pt>
                <c:pt idx="22" formatCode="General">
                  <c:v>0.208093598532999</c:v>
                </c:pt>
                <c:pt idx="23" formatCode="General">
                  <c:v>0.182273284142286</c:v>
                </c:pt>
                <c:pt idx="24" formatCode="General">
                  <c:v>0.15475776401248001</c:v>
                </c:pt>
                <c:pt idx="25" formatCode="General">
                  <c:v>0.12631002976248801</c:v>
                </c:pt>
                <c:pt idx="26" formatCode="General">
                  <c:v>9.7453241904288307E-2</c:v>
                </c:pt>
                <c:pt idx="27" formatCode="General">
                  <c:v>6.8521064069937396E-2</c:v>
                </c:pt>
                <c:pt idx="28" formatCode="General">
                  <c:v>5.2221594117862702E-2</c:v>
                </c:pt>
                <c:pt idx="29" formatCode="General">
                  <c:v>4.6424139234546503E-2</c:v>
                </c:pt>
                <c:pt idx="30" formatCode="General">
                  <c:v>4.73326008414654E-2</c:v>
                </c:pt>
                <c:pt idx="31" formatCode="General">
                  <c:v>5.2838904304319798E-2</c:v>
                </c:pt>
                <c:pt idx="32" formatCode="General">
                  <c:v>6.1162441713946601E-2</c:v>
                </c:pt>
                <c:pt idx="33" formatCode="General">
                  <c:v>7.0785841502862795E-2</c:v>
                </c:pt>
                <c:pt idx="34" formatCode="General">
                  <c:v>8.0308320793376298E-2</c:v>
                </c:pt>
                <c:pt idx="35" formatCode="General">
                  <c:v>8.88360773286134E-2</c:v>
                </c:pt>
                <c:pt idx="36" formatCode="General">
                  <c:v>9.5876680246242907E-2</c:v>
                </c:pt>
                <c:pt idx="37" formatCode="General">
                  <c:v>0.101338267841977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152346.31380969996</c:v>
                </c:pt>
                <c:pt idx="1">
                  <c:v>156026.69521527001</c:v>
                </c:pt>
                <c:pt idx="2">
                  <c:v>163611.34030984997</c:v>
                </c:pt>
                <c:pt idx="3">
                  <c:v>149979.83221679999</c:v>
                </c:pt>
                <c:pt idx="4">
                  <c:v>157631.56044965598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130355.27370000001</c:v>
                </c:pt>
                <c:pt idx="1">
                  <c:v>115669.4755</c:v>
                </c:pt>
                <c:pt idx="2">
                  <c:v>98232.640750000006</c:v>
                </c:pt>
                <c:pt idx="3">
                  <c:v>67514.636729999998</c:v>
                </c:pt>
                <c:pt idx="4">
                  <c:v>40083.29711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-0.1443490135059623</c:v>
                </c:pt>
                <c:pt idx="1">
                  <c:v>-0.25865586436724275</c:v>
                </c:pt>
                <c:pt idx="2">
                  <c:v>-0.39959760390712928</c:v>
                </c:pt>
                <c:pt idx="3">
                  <c:v>-0.54984189719317911</c:v>
                </c:pt>
                <c:pt idx="4">
                  <c:v>-0.7457152806477374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D082-45BC-84C5-390ACEA4D00F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fr-FR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'ENER-baseline'!$B$2:$G$2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'ENER-baseline'!$B$13:$G$13</c:f>
              <c:numCache>
                <c:formatCode>#,##0</c:formatCode>
                <c:ptCount val="6"/>
                <c:pt idx="0">
                  <c:v>237211.6275</c:v>
                </c:pt>
                <c:pt idx="1">
                  <c:v>343236.9068</c:v>
                </c:pt>
                <c:pt idx="2">
                  <c:v>419757.66580000002</c:v>
                </c:pt>
                <c:pt idx="3">
                  <c:v>496331.27519999997</c:v>
                </c:pt>
                <c:pt idx="4">
                  <c:v>614879.85120000003</c:v>
                </c:pt>
                <c:pt idx="5">
                  <c:v>733473.7365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'ENER-baseline'!$B$14:$G$14</c:f>
              <c:numCache>
                <c:formatCode>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-4.3337407124810403E-3</c:v>
                </c:pt>
                <c:pt idx="6" formatCode="General">
                  <c:v>-1.3971844243021401E-2</c:v>
                </c:pt>
                <c:pt idx="7" formatCode="General">
                  <c:v>-2.8792311191344601E-2</c:v>
                </c:pt>
                <c:pt idx="8" formatCode="General">
                  <c:v>-4.9384127071544499E-2</c:v>
                </c:pt>
                <c:pt idx="9" formatCode="General">
                  <c:v>-8.1236419849239905E-2</c:v>
                </c:pt>
                <c:pt idx="10" formatCode="General">
                  <c:v>-0.12688341067919601</c:v>
                </c:pt>
                <c:pt idx="11" formatCode="General">
                  <c:v>-0.196440893068283</c:v>
                </c:pt>
                <c:pt idx="12" formatCode="General">
                  <c:v>-0.305869328990515</c:v>
                </c:pt>
                <c:pt idx="13" formatCode="General">
                  <c:v>-0.45312694270617199</c:v>
                </c:pt>
                <c:pt idx="14" formatCode="General">
                  <c:v>-0.64068285296769401</c:v>
                </c:pt>
                <c:pt idx="15" formatCode="General">
                  <c:v>-0.86551205985380597</c:v>
                </c:pt>
                <c:pt idx="16" formatCode="General">
                  <c:v>-1.12091926519211</c:v>
                </c:pt>
                <c:pt idx="17" formatCode="General">
                  <c:v>-1.4019893703753601</c:v>
                </c:pt>
                <c:pt idx="18" formatCode="General">
                  <c:v>-1.6744682173615399</c:v>
                </c:pt>
                <c:pt idx="19" formatCode="General">
                  <c:v>-1.93377539927391</c:v>
                </c:pt>
                <c:pt idx="20" formatCode="General">
                  <c:v>-2.17117081437218</c:v>
                </c:pt>
                <c:pt idx="21" formatCode="General">
                  <c:v>-2.38080471802567</c:v>
                </c:pt>
                <c:pt idx="22" formatCode="General">
                  <c:v>-2.5605036167647501</c:v>
                </c:pt>
                <c:pt idx="23" formatCode="General">
                  <c:v>-2.7083091412605902</c:v>
                </c:pt>
                <c:pt idx="24" formatCode="General">
                  <c:v>-2.8227220274091702</c:v>
                </c:pt>
                <c:pt idx="25" formatCode="General">
                  <c:v>-2.9024686276064502</c:v>
                </c:pt>
                <c:pt idx="26" formatCode="General">
                  <c:v>-2.9463653932335099</c:v>
                </c:pt>
                <c:pt idx="27" formatCode="General">
                  <c:v>-2.9532654393153499</c:v>
                </c:pt>
                <c:pt idx="28" formatCode="General">
                  <c:v>-2.93712490521462</c:v>
                </c:pt>
                <c:pt idx="29" formatCode="General">
                  <c:v>-2.9097006955789899</c:v>
                </c:pt>
                <c:pt idx="30" formatCode="General">
                  <c:v>-2.8758330009858399</c:v>
                </c:pt>
                <c:pt idx="31" formatCode="General">
                  <c:v>-2.8388010670680002</c:v>
                </c:pt>
                <c:pt idx="32" formatCode="General">
                  <c:v>-2.7997421615514102</c:v>
                </c:pt>
                <c:pt idx="33" formatCode="General">
                  <c:v>-2.7581937938486001</c:v>
                </c:pt>
                <c:pt idx="34" formatCode="General">
                  <c:v>-2.71423756153699</c:v>
                </c:pt>
                <c:pt idx="35" formatCode="General">
                  <c:v>-2.6664277208304199</c:v>
                </c:pt>
                <c:pt idx="36" formatCode="General">
                  <c:v>-2.6130508861492401</c:v>
                </c:pt>
                <c:pt idx="37" formatCode="General">
                  <c:v>-2.5523244493853601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28</xdr:row>
      <xdr:rowOff>52387</xdr:rowOff>
    </xdr:from>
    <xdr:to>
      <xdr:col>11</xdr:col>
      <xdr:colOff>752475</xdr:colOff>
      <xdr:row>42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42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476250</xdr:colOff>
      <xdr:row>28</xdr:row>
      <xdr:rowOff>23812</xdr:rowOff>
    </xdr:from>
    <xdr:to>
      <xdr:col>25</xdr:col>
      <xdr:colOff>476250</xdr:colOff>
      <xdr:row>42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723900</xdr:colOff>
      <xdr:row>43</xdr:row>
      <xdr:rowOff>76200</xdr:rowOff>
    </xdr:from>
    <xdr:to>
      <xdr:col>19</xdr:col>
      <xdr:colOff>133350</xdr:colOff>
      <xdr:row>57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390525</xdr:colOff>
      <xdr:row>0</xdr:row>
      <xdr:rowOff>152401</xdr:rowOff>
    </xdr:from>
    <xdr:to>
      <xdr:col>20</xdr:col>
      <xdr:colOff>133350</xdr:colOff>
      <xdr:row>19</xdr:row>
      <xdr:rowOff>171451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10189.077111289465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2040.3642928502904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814.7413307691088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1405.179232978458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648.7235100742073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493.62032444974244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78.005630830326211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2447.9623107119269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2668.0454066812522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11854.069208773803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734.58343324654834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3741.0605829012488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8">
        <v>0</v>
      </c>
      <c r="D2" s="8">
        <v>0</v>
      </c>
      <c r="E2" s="8">
        <v>0</v>
      </c>
      <c r="F2" s="8">
        <v>0</v>
      </c>
      <c r="G2">
        <v>1.5181906843575401E-2</v>
      </c>
      <c r="H2">
        <v>2.8496199401351001E-2</v>
      </c>
      <c r="I2">
        <v>3.7571656554757901E-2</v>
      </c>
      <c r="J2">
        <v>4.3022191293529098E-2</v>
      </c>
      <c r="K2">
        <v>4.7454565031301799E-2</v>
      </c>
      <c r="L2">
        <v>5.39913830994498E-2</v>
      </c>
      <c r="M2">
        <v>6.5576230981800807E-2</v>
      </c>
      <c r="N2">
        <v>8.5791970920201494E-2</v>
      </c>
      <c r="O2">
        <v>0.117258754173232</v>
      </c>
      <c r="P2">
        <v>0.15427208356286701</v>
      </c>
      <c r="Q2">
        <v>0.19151317081707001</v>
      </c>
      <c r="R2">
        <v>0.22672750904964001</v>
      </c>
      <c r="S2">
        <v>0.25879239619586097</v>
      </c>
      <c r="T2">
        <v>0.26619949047110802</v>
      </c>
      <c r="U2">
        <v>0.26353556719518301</v>
      </c>
      <c r="V2">
        <v>0.25020872613765699</v>
      </c>
      <c r="W2">
        <v>0.23117942898949101</v>
      </c>
      <c r="X2">
        <v>0.208093598532999</v>
      </c>
      <c r="Y2">
        <v>0.182273284142286</v>
      </c>
      <c r="Z2">
        <v>0.15475776401248001</v>
      </c>
      <c r="AA2">
        <v>0.12631002976248801</v>
      </c>
      <c r="AB2">
        <v>9.7453241904288307E-2</v>
      </c>
      <c r="AC2">
        <v>6.8521064069937396E-2</v>
      </c>
      <c r="AD2">
        <v>5.2221594117862702E-2</v>
      </c>
      <c r="AE2">
        <v>4.6424139234546503E-2</v>
      </c>
      <c r="AF2">
        <v>4.73326008414654E-2</v>
      </c>
      <c r="AG2">
        <v>5.2838904304319798E-2</v>
      </c>
      <c r="AH2">
        <v>6.1162441713946601E-2</v>
      </c>
      <c r="AI2">
        <v>7.0785841502862795E-2</v>
      </c>
      <c r="AJ2">
        <v>8.0308320793376298E-2</v>
      </c>
      <c r="AK2">
        <v>8.88360773286134E-2</v>
      </c>
      <c r="AL2">
        <v>9.5876680246242907E-2</v>
      </c>
      <c r="AM2">
        <v>0.101338267841977</v>
      </c>
    </row>
    <row r="3" spans="1:39" x14ac:dyDescent="0.25">
      <c r="A3" t="s">
        <v>1</v>
      </c>
      <c r="B3">
        <v>0</v>
      </c>
      <c r="C3" s="8">
        <v>0</v>
      </c>
      <c r="D3" s="8">
        <v>0</v>
      </c>
      <c r="E3" s="8">
        <v>0</v>
      </c>
      <c r="F3" s="8">
        <v>0</v>
      </c>
      <c r="G3">
        <v>-1.0224957325211099E-2</v>
      </c>
      <c r="H3">
        <v>-2.0343490690144499E-2</v>
      </c>
      <c r="I3" s="8">
        <v>-2.8993117394493499E-2</v>
      </c>
      <c r="J3">
        <v>-3.5500784180875197E-2</v>
      </c>
      <c r="K3">
        <v>-3.9652301447190501E-2</v>
      </c>
      <c r="L3">
        <v>-4.0290907263740301E-2</v>
      </c>
      <c r="M3">
        <v>-3.6292578308561002E-2</v>
      </c>
      <c r="N3">
        <v>-2.56619213314324E-2</v>
      </c>
      <c r="O3">
        <v>-1.140617265728E-2</v>
      </c>
      <c r="P3">
        <v>2.0499817110719498E-3</v>
      </c>
      <c r="Q3">
        <v>1.3395650824188299E-2</v>
      </c>
      <c r="R3">
        <v>2.1202256859265099E-2</v>
      </c>
      <c r="S3" s="8">
        <v>2.4947323830803999E-2</v>
      </c>
      <c r="T3">
        <v>2.4526070464503301E-2</v>
      </c>
      <c r="U3">
        <v>1.41177384200164E-2</v>
      </c>
      <c r="V3">
        <v>-1.56732042918106E-2</v>
      </c>
      <c r="W3">
        <v>-4.0915192342561003E-2</v>
      </c>
      <c r="X3">
        <v>-6.7651649411892806E-2</v>
      </c>
      <c r="Y3">
        <v>-9.5144813114300605E-2</v>
      </c>
      <c r="Z3">
        <v>-0.122298280609045</v>
      </c>
      <c r="AA3">
        <v>-0.14829590070630699</v>
      </c>
      <c r="AB3">
        <v>-0.17261556379332099</v>
      </c>
      <c r="AC3">
        <v>-0.19497419695798601</v>
      </c>
      <c r="AD3">
        <v>-0.21108943123663201</v>
      </c>
      <c r="AE3">
        <v>-0.219472367187345</v>
      </c>
      <c r="AF3">
        <v>-0.22115277618370799</v>
      </c>
      <c r="AG3">
        <v>-0.21792338215554899</v>
      </c>
      <c r="AH3">
        <v>-0.211496698887125</v>
      </c>
      <c r="AI3">
        <v>-0.203346669822768</v>
      </c>
      <c r="AJ3">
        <v>-0.19483029939396601</v>
      </c>
      <c r="AK3">
        <v>-0.18689116446165499</v>
      </c>
      <c r="AL3">
        <v>-0.180100487414591</v>
      </c>
      <c r="AM3">
        <v>-0.17468371124252899</v>
      </c>
    </row>
    <row r="4" spans="1:39" x14ac:dyDescent="0.25">
      <c r="A4" t="s">
        <v>2</v>
      </c>
      <c r="B4">
        <v>0</v>
      </c>
      <c r="C4" s="8">
        <v>0</v>
      </c>
      <c r="D4" s="8">
        <v>0</v>
      </c>
      <c r="E4" s="8">
        <v>0</v>
      </c>
      <c r="F4" s="8">
        <v>0</v>
      </c>
      <c r="G4" s="8">
        <v>2.6708289841304001E-3</v>
      </c>
      <c r="H4">
        <v>3.8704588424032199E-3</v>
      </c>
      <c r="I4">
        <v>3.23400118396044E-3</v>
      </c>
      <c r="J4">
        <v>2.4256869680661102E-3</v>
      </c>
      <c r="K4">
        <v>3.0616608444722299E-3</v>
      </c>
      <c r="L4" s="8">
        <v>7.9782036952913398E-3</v>
      </c>
      <c r="M4">
        <v>1.98610465942161E-2</v>
      </c>
      <c r="N4" s="8">
        <v>4.23047065301052E-2</v>
      </c>
      <c r="O4">
        <v>7.8289481104953901E-2</v>
      </c>
      <c r="P4">
        <v>0.11727678486743701</v>
      </c>
      <c r="Q4">
        <v>0.15356521493505801</v>
      </c>
      <c r="R4">
        <v>0.18477464329489299</v>
      </c>
      <c r="S4">
        <v>0.21006957623976799</v>
      </c>
      <c r="T4">
        <v>0.22100189832845399</v>
      </c>
      <c r="U4">
        <v>0.21638142973288099</v>
      </c>
      <c r="V4">
        <v>0.19674598055492401</v>
      </c>
      <c r="W4">
        <v>0.16991612884691401</v>
      </c>
      <c r="X4">
        <v>0.139067833078176</v>
      </c>
      <c r="Y4">
        <v>0.106495630523517</v>
      </c>
      <c r="Z4">
        <v>7.3910526364895299E-2</v>
      </c>
      <c r="AA4">
        <v>4.2492781076042201E-2</v>
      </c>
      <c r="AB4">
        <v>1.2961217684948E-2</v>
      </c>
      <c r="AC4">
        <v>-1.4336181364638099E-2</v>
      </c>
      <c r="AD4">
        <v>-3.2595454769612703E-2</v>
      </c>
      <c r="AE4">
        <v>-3.8870122451661798E-2</v>
      </c>
      <c r="AF4">
        <v>-3.4758344944141303E-2</v>
      </c>
      <c r="AG4">
        <v>-2.3084618834245899E-2</v>
      </c>
      <c r="AH4">
        <v>-6.6999616877616497E-3</v>
      </c>
      <c r="AI4">
        <v>1.19431104000034E-2</v>
      </c>
      <c r="AJ4">
        <v>3.05904054508809E-2</v>
      </c>
      <c r="AK4">
        <v>4.7705569625811003E-2</v>
      </c>
      <c r="AL4">
        <v>6.2290049443491903E-2</v>
      </c>
      <c r="AM4">
        <v>7.3834039164943896E-2</v>
      </c>
    </row>
    <row r="5" spans="1:39" x14ac:dyDescent="0.25">
      <c r="A5" t="s">
        <v>3</v>
      </c>
      <c r="B5">
        <v>0</v>
      </c>
      <c r="C5" s="8">
        <v>0</v>
      </c>
      <c r="D5" s="8">
        <v>0</v>
      </c>
      <c r="E5" s="8">
        <v>0</v>
      </c>
      <c r="F5" s="8">
        <v>0</v>
      </c>
      <c r="G5">
        <v>-1.5301586346771999E-3</v>
      </c>
      <c r="H5">
        <v>-1.39030032124343E-2</v>
      </c>
      <c r="I5">
        <v>-2.7939960890110901E-2</v>
      </c>
      <c r="J5" s="8">
        <v>-3.7835939395391899E-2</v>
      </c>
      <c r="K5">
        <v>-4.0753204737753401E-2</v>
      </c>
      <c r="L5" s="8">
        <v>-3.3715251864851997E-2</v>
      </c>
      <c r="M5">
        <v>-1.17101099586292E-2</v>
      </c>
      <c r="N5">
        <v>3.2649083034153002E-2</v>
      </c>
      <c r="O5">
        <v>8.7908181423368398E-2</v>
      </c>
      <c r="P5">
        <v>0.163405562776652</v>
      </c>
      <c r="Q5">
        <v>0.24845090497493899</v>
      </c>
      <c r="R5">
        <v>0.338328522356179</v>
      </c>
      <c r="S5">
        <v>0.43042370380230699</v>
      </c>
      <c r="T5">
        <v>0.46085330896268301</v>
      </c>
      <c r="U5">
        <v>0.48543997643841702</v>
      </c>
      <c r="V5">
        <v>0.50321766941914203</v>
      </c>
      <c r="W5">
        <v>0.50670354258823802</v>
      </c>
      <c r="X5">
        <v>0.49928395075260401</v>
      </c>
      <c r="Y5">
        <v>0.48214203093059899</v>
      </c>
      <c r="Z5">
        <v>0.45602532339685797</v>
      </c>
      <c r="AA5">
        <v>0.42147443618873998</v>
      </c>
      <c r="AB5">
        <v>0.37890648714578001</v>
      </c>
      <c r="AC5">
        <v>0.328665341224887</v>
      </c>
      <c r="AD5">
        <v>0.31574095211430703</v>
      </c>
      <c r="AE5">
        <v>0.31914207203973499</v>
      </c>
      <c r="AF5">
        <v>0.32632512284422799</v>
      </c>
      <c r="AG5">
        <v>0.33453989347096402</v>
      </c>
      <c r="AH5">
        <v>0.34311635809987001</v>
      </c>
      <c r="AI5">
        <v>0.35167885725373399</v>
      </c>
      <c r="AJ5">
        <v>0.35981533485429601</v>
      </c>
      <c r="AK5">
        <v>0.36758220560548699</v>
      </c>
      <c r="AL5">
        <v>0.37564477420484099</v>
      </c>
      <c r="AM5">
        <v>0.38539674835777998</v>
      </c>
    </row>
    <row r="6" spans="1:39" x14ac:dyDescent="0.25">
      <c r="A6" t="s">
        <v>4</v>
      </c>
      <c r="B6">
        <v>0</v>
      </c>
      <c r="C6" s="8">
        <v>0</v>
      </c>
      <c r="D6" s="8">
        <v>0</v>
      </c>
      <c r="E6" s="8">
        <v>0</v>
      </c>
      <c r="F6" s="8">
        <v>0</v>
      </c>
      <c r="G6">
        <v>-1.8122963430844399E-3</v>
      </c>
      <c r="H6">
        <v>-1.5810300282958999E-2</v>
      </c>
      <c r="I6">
        <v>-3.1698824497028398E-2</v>
      </c>
      <c r="J6">
        <v>-4.2958597241249397E-2</v>
      </c>
      <c r="K6">
        <v>-4.6412415144325703E-2</v>
      </c>
      <c r="L6">
        <v>-3.8736538144101801E-2</v>
      </c>
      <c r="M6">
        <v>-1.4342477283912899E-2</v>
      </c>
      <c r="N6">
        <v>3.5016612377392002E-2</v>
      </c>
      <c r="O6">
        <v>9.6649075724686201E-2</v>
      </c>
      <c r="P6">
        <v>0.180948735902841</v>
      </c>
      <c r="Q6">
        <v>0.27594511645896402</v>
      </c>
      <c r="R6">
        <v>0.37634000133057699</v>
      </c>
      <c r="S6">
        <v>0.47918734961607201</v>
      </c>
      <c r="T6">
        <v>0.51292648537226704</v>
      </c>
      <c r="U6">
        <v>0.539994245183961</v>
      </c>
      <c r="V6">
        <v>0.55935715684363096</v>
      </c>
      <c r="W6">
        <v>0.56267120537538595</v>
      </c>
      <c r="X6">
        <v>0.55374937730872098</v>
      </c>
      <c r="Y6">
        <v>0.53393642842296496</v>
      </c>
      <c r="Z6">
        <v>0.50408463427760097</v>
      </c>
      <c r="AA6">
        <v>0.46481069326598201</v>
      </c>
      <c r="AB6">
        <v>0.41659073133650798</v>
      </c>
      <c r="AC6">
        <v>0.35981778128206798</v>
      </c>
      <c r="AD6">
        <v>0.34494906169231199</v>
      </c>
      <c r="AE6">
        <v>0.34845484636016799</v>
      </c>
      <c r="AF6">
        <v>0.35622576275957601</v>
      </c>
      <c r="AG6">
        <v>0.36513993091740199</v>
      </c>
      <c r="AH6">
        <v>0.37443020468779198</v>
      </c>
      <c r="AI6">
        <v>0.38367426561864898</v>
      </c>
      <c r="AJ6">
        <v>0.392414606510604</v>
      </c>
      <c r="AK6">
        <v>0.40072428284598699</v>
      </c>
      <c r="AL6">
        <v>0.40936078572231199</v>
      </c>
      <c r="AM6">
        <v>0.419899010161706</v>
      </c>
    </row>
    <row r="7" spans="1:39" x14ac:dyDescent="0.25">
      <c r="A7" t="s">
        <v>5</v>
      </c>
      <c r="B7">
        <v>0</v>
      </c>
      <c r="C7" s="8">
        <v>0</v>
      </c>
      <c r="D7" s="8">
        <v>0</v>
      </c>
      <c r="E7" s="8">
        <v>0</v>
      </c>
      <c r="F7" s="8">
        <v>0</v>
      </c>
      <c r="G7">
        <v>1.8035066646770999E-3</v>
      </c>
      <c r="H7">
        <v>3.5821020203163898E-3</v>
      </c>
      <c r="I7">
        <v>4.23561263998006E-3</v>
      </c>
      <c r="J7" s="8">
        <v>3.4072511143401398E-3</v>
      </c>
      <c r="K7" s="8">
        <v>1.0529222732591399E-3</v>
      </c>
      <c r="L7" s="8">
        <v>-2.7601356647921601E-3</v>
      </c>
      <c r="M7">
        <v>-8.2092345131678998E-3</v>
      </c>
      <c r="N7">
        <v>-1.57626183611814E-2</v>
      </c>
      <c r="O7">
        <v>-2.4026260115039801E-2</v>
      </c>
      <c r="P7">
        <v>-3.3678361852362802E-2</v>
      </c>
      <c r="Q7">
        <v>-4.5034540976784901E-2</v>
      </c>
      <c r="R7">
        <v>-5.8307154572390101E-2</v>
      </c>
      <c r="S7">
        <v>-7.3696322777483295E-2</v>
      </c>
      <c r="T7">
        <v>-9.0642115083094901E-2</v>
      </c>
      <c r="U7">
        <v>-0.108594891930569</v>
      </c>
      <c r="V7">
        <v>-0.12769669357624</v>
      </c>
      <c r="W7">
        <v>-0.147133483665251</v>
      </c>
      <c r="X7">
        <v>-0.16668903208791799</v>
      </c>
      <c r="Y7">
        <v>-0.18618573952426901</v>
      </c>
      <c r="Z7">
        <v>-0.20542295430075999</v>
      </c>
      <c r="AA7">
        <v>-0.22416798645973299</v>
      </c>
      <c r="AB7">
        <v>-0.242158185914298</v>
      </c>
      <c r="AC7">
        <v>-0.259106495220151</v>
      </c>
      <c r="AD7">
        <v>-0.275434606722813</v>
      </c>
      <c r="AE7">
        <v>-0.29103788868111102</v>
      </c>
      <c r="AF7">
        <v>-0.30616845398081499</v>
      </c>
      <c r="AG7">
        <v>-0.32105037842047301</v>
      </c>
      <c r="AH7">
        <v>-0.33583279126382298</v>
      </c>
      <c r="AI7">
        <v>-0.35060245369724602</v>
      </c>
      <c r="AJ7">
        <v>-0.36542223292571602</v>
      </c>
      <c r="AK7">
        <v>-0.38030065779733802</v>
      </c>
      <c r="AL7">
        <v>-0.39522842919461598</v>
      </c>
      <c r="AM7">
        <v>-0.41019463830241898</v>
      </c>
    </row>
    <row r="8" spans="1:39" x14ac:dyDescent="0.25">
      <c r="A8" t="s">
        <v>6</v>
      </c>
      <c r="B8">
        <v>0</v>
      </c>
      <c r="C8" s="8">
        <v>0</v>
      </c>
      <c r="D8" s="8">
        <v>0</v>
      </c>
      <c r="E8" s="8">
        <v>0</v>
      </c>
      <c r="F8" s="8">
        <v>0</v>
      </c>
      <c r="G8">
        <v>-4.1622853372147398E-2</v>
      </c>
      <c r="H8">
        <v>-8.7831846750818704E-2</v>
      </c>
      <c r="I8">
        <v>-0.12681057253570699</v>
      </c>
      <c r="J8" s="8">
        <v>-0.15361270114438999</v>
      </c>
      <c r="K8">
        <v>-0.17105814585186499</v>
      </c>
      <c r="L8">
        <v>-0.18091362373314701</v>
      </c>
      <c r="M8">
        <v>-0.183706953058449</v>
      </c>
      <c r="N8">
        <v>-0.17880851120333199</v>
      </c>
      <c r="O8">
        <v>-0.174783928298505</v>
      </c>
      <c r="P8">
        <v>-0.16985254730649199</v>
      </c>
      <c r="Q8">
        <v>-0.16661022988816401</v>
      </c>
      <c r="R8">
        <v>-0.166145833653219</v>
      </c>
      <c r="S8">
        <v>-0.16849021251867899</v>
      </c>
      <c r="T8">
        <v>-0.165021354290106</v>
      </c>
      <c r="U8">
        <v>-0.166584885405163</v>
      </c>
      <c r="V8">
        <v>-0.17109589227591801</v>
      </c>
      <c r="W8">
        <v>-0.18248209922686601</v>
      </c>
      <c r="X8">
        <v>-0.196882620348304</v>
      </c>
      <c r="Y8">
        <v>-0.21275726902064701</v>
      </c>
      <c r="Z8">
        <v>-0.229134882659076</v>
      </c>
      <c r="AA8">
        <v>-0.24537174146539401</v>
      </c>
      <c r="AB8">
        <v>-0.26108025989175498</v>
      </c>
      <c r="AC8">
        <v>-0.27607799133319</v>
      </c>
      <c r="AD8">
        <v>-0.28635766710770599</v>
      </c>
      <c r="AE8">
        <v>-0.292741216069347</v>
      </c>
      <c r="AF8">
        <v>-0.29516178889579198</v>
      </c>
      <c r="AG8">
        <v>-0.29489497275266802</v>
      </c>
      <c r="AH8">
        <v>-0.29286659273376398</v>
      </c>
      <c r="AI8">
        <v>-0.28978412034581502</v>
      </c>
      <c r="AJ8">
        <v>-0.28634995629426202</v>
      </c>
      <c r="AK8">
        <v>-0.28304326435126798</v>
      </c>
      <c r="AL8">
        <v>-0.28006558645908802</v>
      </c>
      <c r="AM8">
        <v>-0.27735385285868602</v>
      </c>
    </row>
    <row r="9" spans="1:39" x14ac:dyDescent="0.25">
      <c r="A9" t="s">
        <v>7</v>
      </c>
      <c r="B9">
        <v>0</v>
      </c>
      <c r="C9" s="8">
        <v>0</v>
      </c>
      <c r="D9" s="8">
        <v>0</v>
      </c>
      <c r="E9" s="8">
        <v>0</v>
      </c>
      <c r="F9" s="8">
        <v>0</v>
      </c>
      <c r="G9">
        <v>-6.8227043829915896E-3</v>
      </c>
      <c r="H9" s="8">
        <v>-7.7145702430114699E-3</v>
      </c>
      <c r="I9" s="8">
        <v>-4.21574307575278E-3</v>
      </c>
      <c r="J9">
        <v>2.6568805088889001E-3</v>
      </c>
      <c r="K9" s="8">
        <v>1.27241268642164E-2</v>
      </c>
      <c r="L9">
        <v>2.5999943384125101E-2</v>
      </c>
      <c r="M9">
        <v>4.4294451064619197E-2</v>
      </c>
      <c r="N9">
        <v>7.0092817642497501E-2</v>
      </c>
      <c r="O9">
        <v>9.2114917161878404E-2</v>
      </c>
      <c r="P9">
        <v>0.121309088386056</v>
      </c>
      <c r="Q9">
        <v>0.15573827191408501</v>
      </c>
      <c r="R9">
        <v>0.19497479299812601</v>
      </c>
      <c r="S9">
        <v>0.23920506223098401</v>
      </c>
      <c r="T9">
        <v>0.28171543802284399</v>
      </c>
      <c r="U9">
        <v>0.32283388011879999</v>
      </c>
      <c r="V9">
        <v>0.36792324048220398</v>
      </c>
      <c r="W9">
        <v>0.40905484703497302</v>
      </c>
      <c r="X9">
        <v>0.44887587232769199</v>
      </c>
      <c r="Y9">
        <v>0.48717164714628902</v>
      </c>
      <c r="Z9">
        <v>0.523402365845271</v>
      </c>
      <c r="AA9">
        <v>0.55692766213177802</v>
      </c>
      <c r="AB9">
        <v>0.58706237023600205</v>
      </c>
      <c r="AC9">
        <v>0.61310411119783703</v>
      </c>
      <c r="AD9">
        <v>0.63918087618126596</v>
      </c>
      <c r="AE9">
        <v>0.66430611808956297</v>
      </c>
      <c r="AF9">
        <v>0.69028343903612099</v>
      </c>
      <c r="AG9">
        <v>0.71678096254683599</v>
      </c>
      <c r="AH9">
        <v>0.74337104495694195</v>
      </c>
      <c r="AI9">
        <v>0.76980341279202502</v>
      </c>
      <c r="AJ9">
        <v>0.79604706815261606</v>
      </c>
      <c r="AK9">
        <v>0.82190700458912802</v>
      </c>
      <c r="AL9">
        <v>0.847331138575668</v>
      </c>
      <c r="AM9">
        <v>0.87233413809006899</v>
      </c>
    </row>
    <row r="10" spans="1:39" x14ac:dyDescent="0.25">
      <c r="A10" t="s">
        <v>8</v>
      </c>
      <c r="B10">
        <v>0</v>
      </c>
      <c r="C10" s="8">
        <v>0</v>
      </c>
      <c r="D10" s="8">
        <v>0</v>
      </c>
      <c r="E10" s="8">
        <v>0</v>
      </c>
      <c r="F10" s="8">
        <v>0</v>
      </c>
      <c r="G10" s="8">
        <v>2.3936850120920201E-3</v>
      </c>
      <c r="H10">
        <v>9.5494708399535E-3</v>
      </c>
      <c r="I10">
        <v>1.6897381219682601E-2</v>
      </c>
      <c r="J10" s="8">
        <v>2.44965150753007E-2</v>
      </c>
      <c r="K10">
        <v>3.40031997034584E-2</v>
      </c>
      <c r="L10">
        <v>4.59490394399742E-2</v>
      </c>
      <c r="M10">
        <v>6.3488998614924505E-2</v>
      </c>
      <c r="N10">
        <v>8.9625333261555903E-2</v>
      </c>
      <c r="O10">
        <v>0.105665949051214</v>
      </c>
      <c r="P10">
        <v>0.13349127315329601</v>
      </c>
      <c r="Q10">
        <v>0.16873926218077201</v>
      </c>
      <c r="R10">
        <v>0.209941409358882</v>
      </c>
      <c r="S10">
        <v>0.25698189236738</v>
      </c>
      <c r="T10">
        <v>0.29791614601766198</v>
      </c>
      <c r="U10">
        <v>0.340204398937138</v>
      </c>
      <c r="V10">
        <v>0.38829928287791299</v>
      </c>
      <c r="W10">
        <v>0.43129747092531801</v>
      </c>
      <c r="X10">
        <v>0.47334275192356601</v>
      </c>
      <c r="Y10">
        <v>0.51414034739798398</v>
      </c>
      <c r="Z10">
        <v>0.55306154283223297</v>
      </c>
      <c r="AA10">
        <v>0.58940571150685095</v>
      </c>
      <c r="AB10">
        <v>0.62244513942431001</v>
      </c>
      <c r="AC10">
        <v>0.65144258194771398</v>
      </c>
      <c r="AD10">
        <v>0.68317101134049896</v>
      </c>
      <c r="AE10">
        <v>0.71459131059579095</v>
      </c>
      <c r="AF10">
        <v>0.74796962037344505</v>
      </c>
      <c r="AG10">
        <v>0.78245455265990504</v>
      </c>
      <c r="AH10">
        <v>0.81729749104750804</v>
      </c>
      <c r="AI10">
        <v>0.85212717357965295</v>
      </c>
      <c r="AJ10">
        <v>0.88697514190916305</v>
      </c>
      <c r="AK10">
        <v>0.92161787138038598</v>
      </c>
      <c r="AL10">
        <v>0.95599288059864396</v>
      </c>
      <c r="AM10">
        <v>0.99011801332991001</v>
      </c>
    </row>
    <row r="11" spans="1:39" x14ac:dyDescent="0.25">
      <c r="A11" t="s">
        <v>9</v>
      </c>
      <c r="B11">
        <v>0</v>
      </c>
      <c r="C11" s="8">
        <v>0</v>
      </c>
      <c r="D11" s="8">
        <v>0</v>
      </c>
      <c r="E11" s="8">
        <v>0</v>
      </c>
      <c r="F11" s="8">
        <v>0</v>
      </c>
      <c r="G11">
        <v>5.3767375535196402E-3</v>
      </c>
      <c r="H11">
        <v>1.86220126356939E-3</v>
      </c>
      <c r="I11" s="8">
        <v>-6.6910584878732103E-3</v>
      </c>
      <c r="J11" s="8">
        <v>-1.6812150834211101E-2</v>
      </c>
      <c r="K11">
        <v>-2.6263878039756099E-2</v>
      </c>
      <c r="L11">
        <v>-3.2833051729863602E-2</v>
      </c>
      <c r="M11">
        <v>-3.5341176909864297E-2</v>
      </c>
      <c r="N11">
        <v>-3.1563067328532701E-2</v>
      </c>
      <c r="O11">
        <v>-1.08062877572701E-2</v>
      </c>
      <c r="P11">
        <v>1.17698164020518E-2</v>
      </c>
      <c r="Q11">
        <v>3.7030874475618702E-2</v>
      </c>
      <c r="R11">
        <v>6.4596735856148293E-2</v>
      </c>
      <c r="S11">
        <v>9.3503381958526199E-2</v>
      </c>
      <c r="T11">
        <v>0.12288676567022699</v>
      </c>
      <c r="U11">
        <v>0.14960862032455899</v>
      </c>
      <c r="V11">
        <v>0.16661519121281501</v>
      </c>
      <c r="W11">
        <v>0.181999208574912</v>
      </c>
      <c r="X11">
        <v>0.19180314724813699</v>
      </c>
      <c r="Y11">
        <v>0.195767077383668</v>
      </c>
      <c r="Z11">
        <v>0.19428149664642</v>
      </c>
      <c r="AA11">
        <v>0.187871416523965</v>
      </c>
      <c r="AB11">
        <v>0.177025415372811</v>
      </c>
      <c r="AC11">
        <v>0.16213518123877599</v>
      </c>
      <c r="AD11">
        <v>0.143994503406319</v>
      </c>
      <c r="AE11">
        <v>0.126187713116476</v>
      </c>
      <c r="AF11">
        <v>0.10836452426601299</v>
      </c>
      <c r="AG11">
        <v>9.1836148570556497E-2</v>
      </c>
      <c r="AH11">
        <v>7.7339231557460503E-2</v>
      </c>
      <c r="AI11">
        <v>6.4902485193618603E-2</v>
      </c>
      <c r="AJ11">
        <v>5.4019590551823697E-2</v>
      </c>
      <c r="AK11">
        <v>4.4236406997777401E-2</v>
      </c>
      <c r="AL11">
        <v>3.4908910552000599E-2</v>
      </c>
      <c r="AM11">
        <v>2.5383349063967602E-2</v>
      </c>
    </row>
    <row r="12" spans="1:39" x14ac:dyDescent="0.25">
      <c r="A12" t="s">
        <v>10</v>
      </c>
      <c r="B12">
        <v>0</v>
      </c>
      <c r="C12" s="8">
        <v>0</v>
      </c>
      <c r="D12" s="8">
        <v>0</v>
      </c>
      <c r="E12" s="8">
        <v>0</v>
      </c>
      <c r="F12" s="8">
        <v>0</v>
      </c>
      <c r="G12">
        <v>9.6344781351342893E-3</v>
      </c>
      <c r="H12">
        <v>8.6208612443794408E-3</v>
      </c>
      <c r="I12">
        <v>4.0179979012844303E-4</v>
      </c>
      <c r="J12">
        <v>-9.4282922922128698E-3</v>
      </c>
      <c r="K12">
        <v>-1.54880826597425E-2</v>
      </c>
      <c r="L12">
        <v>-1.1161085602351401E-2</v>
      </c>
      <c r="M12">
        <v>1.1329939415860499E-2</v>
      </c>
      <c r="N12">
        <v>6.3418340645560095E-2</v>
      </c>
      <c r="O12">
        <v>0.147111678812161</v>
      </c>
      <c r="P12">
        <v>0.23043306321837101</v>
      </c>
      <c r="Q12">
        <v>0.309720937701851</v>
      </c>
      <c r="R12">
        <v>0.38327040749372898</v>
      </c>
      <c r="S12">
        <v>0.45009219985268001</v>
      </c>
      <c r="T12">
        <v>0.48425729724030903</v>
      </c>
      <c r="U12">
        <v>0.49243250434471902</v>
      </c>
      <c r="V12">
        <v>0.476400441463464</v>
      </c>
      <c r="W12">
        <v>0.45040756981768998</v>
      </c>
      <c r="X12">
        <v>0.41283861711285402</v>
      </c>
      <c r="Y12">
        <v>0.36492462421993099</v>
      </c>
      <c r="Z12">
        <v>0.30797215862710098</v>
      </c>
      <c r="AA12">
        <v>0.24306181970794499</v>
      </c>
      <c r="AB12">
        <v>0.17105168525715</v>
      </c>
      <c r="AC12">
        <v>9.2622437072509195E-2</v>
      </c>
      <c r="AD12">
        <v>3.2932637310989499E-2</v>
      </c>
      <c r="AE12">
        <v>-1.37582479846964E-2</v>
      </c>
      <c r="AF12">
        <v>-5.1142702805761997E-2</v>
      </c>
      <c r="AG12">
        <v>-8.2060669229411201E-2</v>
      </c>
      <c r="AH12">
        <v>-0.108683111930274</v>
      </c>
      <c r="AI12">
        <v>-0.13281558523220399</v>
      </c>
      <c r="AJ12">
        <v>-0.15611647545604701</v>
      </c>
      <c r="AK12">
        <v>-0.17978796081531401</v>
      </c>
      <c r="AL12">
        <v>-0.20493769728352401</v>
      </c>
      <c r="AM12">
        <v>-0.232542388443679</v>
      </c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-2059.3599999993999</v>
      </c>
      <c r="H13">
        <v>-5860.7699999958204</v>
      </c>
      <c r="I13">
        <v>-9903.4299999997002</v>
      </c>
      <c r="J13">
        <v>-12372.469999998801</v>
      </c>
      <c r="K13">
        <v>-11433.6600000038</v>
      </c>
      <c r="L13">
        <v>-4516.5</v>
      </c>
      <c r="M13">
        <v>12333.5200000032</v>
      </c>
      <c r="N13">
        <v>44967.679999999702</v>
      </c>
      <c r="O13">
        <v>86650.869999997303</v>
      </c>
      <c r="P13">
        <v>132785.879999995</v>
      </c>
      <c r="Q13">
        <v>179295.480000004</v>
      </c>
      <c r="R13">
        <v>223691.439999997</v>
      </c>
      <c r="S13">
        <v>264619.17999999202</v>
      </c>
      <c r="T13">
        <v>282499.13000001002</v>
      </c>
      <c r="U13">
        <v>283681.91000001098</v>
      </c>
      <c r="V13">
        <v>272181.239999994</v>
      </c>
      <c r="W13">
        <v>249934.35000000801</v>
      </c>
      <c r="X13">
        <v>219397.319999992</v>
      </c>
      <c r="Y13">
        <v>182498.399999991</v>
      </c>
      <c r="Z13">
        <v>140691.59000000299</v>
      </c>
      <c r="AA13">
        <v>95054.700000002893</v>
      </c>
      <c r="AB13">
        <v>46370.579999998197</v>
      </c>
      <c r="AC13">
        <v>-4803.9399999976104</v>
      </c>
      <c r="AD13">
        <v>-42855.760000005299</v>
      </c>
      <c r="AE13">
        <v>-67836.859999999404</v>
      </c>
      <c r="AF13">
        <v>-82433.700000002893</v>
      </c>
      <c r="AG13">
        <v>-89605.170000001701</v>
      </c>
      <c r="AH13">
        <v>-91926.040000006498</v>
      </c>
      <c r="AI13">
        <v>-91498.129999995203</v>
      </c>
      <c r="AJ13">
        <v>-90053.809999987396</v>
      </c>
      <c r="AK13">
        <v>-88911.400000005902</v>
      </c>
      <c r="AL13">
        <v>-88960.949999988006</v>
      </c>
      <c r="AM13">
        <v>-90670.810000002297</v>
      </c>
    </row>
    <row r="14" spans="1:39" x14ac:dyDescent="0.25">
      <c r="A14" t="s">
        <v>12</v>
      </c>
      <c r="B14">
        <v>0</v>
      </c>
      <c r="C14" s="8">
        <v>0</v>
      </c>
      <c r="D14" s="8">
        <v>0</v>
      </c>
      <c r="E14" s="8">
        <v>0</v>
      </c>
      <c r="F14" s="8">
        <v>0</v>
      </c>
      <c r="G14">
        <v>2.29448000000007E-3</v>
      </c>
      <c r="H14">
        <v>6.1162300000000497E-3</v>
      </c>
      <c r="I14">
        <v>9.7099499999995995E-3</v>
      </c>
      <c r="J14">
        <v>1.134687E-2</v>
      </c>
      <c r="K14">
        <v>9.4990699999998596E-3</v>
      </c>
      <c r="L14">
        <v>1.96770000000026E-3</v>
      </c>
      <c r="M14">
        <v>-1.46879100000003E-2</v>
      </c>
      <c r="N14">
        <v>-4.5492440000000002E-2</v>
      </c>
      <c r="O14">
        <v>-8.1885430000000398E-2</v>
      </c>
      <c r="P14">
        <v>-0.119638099999999</v>
      </c>
      <c r="Q14">
        <v>-0.15553945999999999</v>
      </c>
      <c r="R14">
        <v>-0.18812888999999999</v>
      </c>
      <c r="S14">
        <v>-0.21689062000000001</v>
      </c>
      <c r="T14">
        <v>-0.222997679999999</v>
      </c>
      <c r="U14">
        <v>-0.21640003999999999</v>
      </c>
      <c r="V14">
        <v>-0.20150119</v>
      </c>
      <c r="W14">
        <v>-0.17980408000000001</v>
      </c>
      <c r="X14">
        <v>-0.15329200999999901</v>
      </c>
      <c r="Y14">
        <v>-0.123321589999999</v>
      </c>
      <c r="Z14">
        <v>-9.0817220000000101E-2</v>
      </c>
      <c r="AA14">
        <v>-5.6415771000000003E-2</v>
      </c>
      <c r="AB14">
        <v>-2.0551362999999899E-2</v>
      </c>
      <c r="AC14">
        <v>1.6486213999999898E-2</v>
      </c>
      <c r="AD14">
        <v>4.0460710320000003E-2</v>
      </c>
      <c r="AE14">
        <v>5.3927044E-2</v>
      </c>
      <c r="AF14">
        <v>6.0325616999999998E-2</v>
      </c>
      <c r="AG14">
        <v>6.2355325000000003E-2</v>
      </c>
      <c r="AH14" s="8">
        <v>6.1936560000000099E-2</v>
      </c>
      <c r="AI14">
        <v>6.0445159999999998E-2</v>
      </c>
      <c r="AJ14">
        <v>5.8941299999999697E-2</v>
      </c>
      <c r="AK14">
        <v>5.8168779999999698E-2</v>
      </c>
      <c r="AL14">
        <v>5.8566620000000097E-2</v>
      </c>
      <c r="AM14">
        <v>6.0288279999999903E-2</v>
      </c>
    </row>
    <row r="15" spans="1:39" x14ac:dyDescent="0.25">
      <c r="A15" t="s">
        <v>13</v>
      </c>
      <c r="B15">
        <v>0</v>
      </c>
      <c r="C15" s="8">
        <v>0</v>
      </c>
      <c r="D15" s="8">
        <v>0</v>
      </c>
      <c r="E15" s="8">
        <v>0</v>
      </c>
      <c r="F15" s="8">
        <v>0</v>
      </c>
      <c r="G15">
        <v>9.1334097690688992E-3</v>
      </c>
      <c r="H15">
        <v>2.38455901601234E-2</v>
      </c>
      <c r="I15">
        <v>4.0070078586236797E-2</v>
      </c>
      <c r="J15">
        <v>5.4866594417263603E-2</v>
      </c>
      <c r="K15">
        <v>6.8220421263377296E-2</v>
      </c>
      <c r="L15">
        <v>8.0240778112728894E-2</v>
      </c>
      <c r="M15">
        <v>9.1288787277032199E-2</v>
      </c>
      <c r="N15">
        <v>0.10161900384292</v>
      </c>
      <c r="O15">
        <v>0.10508109876664901</v>
      </c>
      <c r="P15">
        <v>0.110166604070916</v>
      </c>
      <c r="Q15">
        <v>0.116910784135074</v>
      </c>
      <c r="R15">
        <v>0.12545851982518899</v>
      </c>
      <c r="S15">
        <v>0.135752347745559</v>
      </c>
      <c r="T15" s="8">
        <v>0.14211205891301401</v>
      </c>
      <c r="U15">
        <v>0.14929716448075001</v>
      </c>
      <c r="V15">
        <v>0.15710578538135</v>
      </c>
      <c r="W15">
        <v>0.16602969893525801</v>
      </c>
      <c r="X15">
        <v>0.175288018835947</v>
      </c>
      <c r="Y15">
        <v>0.18435948842984901</v>
      </c>
      <c r="Z15">
        <v>0.19285443101060301</v>
      </c>
      <c r="AA15">
        <v>0.200478815281141</v>
      </c>
      <c r="AB15">
        <v>0.20702101756257299</v>
      </c>
      <c r="AC15">
        <v>0.21234012333573299</v>
      </c>
      <c r="AD15">
        <v>0.20984350143522101</v>
      </c>
      <c r="AE15">
        <v>0.20787018285565001</v>
      </c>
      <c r="AF15">
        <v>0.206015706699921</v>
      </c>
      <c r="AG15">
        <v>0.20428969804458599</v>
      </c>
      <c r="AH15">
        <v>0.202610671057744</v>
      </c>
      <c r="AI15">
        <v>0.200902489388808</v>
      </c>
      <c r="AJ15">
        <v>0.19919444475593601</v>
      </c>
      <c r="AK15">
        <v>0.197427669818314</v>
      </c>
      <c r="AL15">
        <v>0.195531536323443</v>
      </c>
      <c r="AM15">
        <v>0.19340734813963001</v>
      </c>
    </row>
    <row r="16" spans="1:39" x14ac:dyDescent="0.25">
      <c r="A16" t="s">
        <v>213</v>
      </c>
      <c r="B16">
        <v>0</v>
      </c>
      <c r="C16" s="8">
        <v>0</v>
      </c>
      <c r="D16" s="8">
        <v>0</v>
      </c>
      <c r="E16" s="8">
        <v>0</v>
      </c>
      <c r="F16" s="8">
        <v>0</v>
      </c>
      <c r="G16">
        <v>-4.3337407124810403E-3</v>
      </c>
      <c r="H16">
        <v>-1.3971844243021401E-2</v>
      </c>
      <c r="I16">
        <v>-2.8792311191344601E-2</v>
      </c>
      <c r="J16">
        <v>-4.9384127071544499E-2</v>
      </c>
      <c r="K16">
        <v>-8.1236419849239905E-2</v>
      </c>
      <c r="L16">
        <v>-0.12688341067919601</v>
      </c>
      <c r="M16">
        <v>-0.196440893068283</v>
      </c>
      <c r="N16">
        <v>-0.305869328990515</v>
      </c>
      <c r="O16">
        <v>-0.45312694270617199</v>
      </c>
      <c r="P16">
        <v>-0.64068285296769401</v>
      </c>
      <c r="Q16">
        <v>-0.86551205985380597</v>
      </c>
      <c r="R16">
        <v>-1.12091926519211</v>
      </c>
      <c r="S16">
        <v>-1.4019893703753601</v>
      </c>
      <c r="T16">
        <v>-1.6744682173615399</v>
      </c>
      <c r="U16">
        <v>-1.93377539927391</v>
      </c>
      <c r="V16">
        <v>-2.17117081437218</v>
      </c>
      <c r="W16">
        <v>-2.38080471802567</v>
      </c>
      <c r="X16">
        <v>-2.5605036167647501</v>
      </c>
      <c r="Y16">
        <v>-2.7083091412605902</v>
      </c>
      <c r="Z16">
        <v>-2.8227220274091702</v>
      </c>
      <c r="AA16">
        <v>-2.9024686276064502</v>
      </c>
      <c r="AB16">
        <v>-2.9463653932335099</v>
      </c>
      <c r="AC16">
        <v>-2.9532654393153499</v>
      </c>
      <c r="AD16">
        <v>-2.93712490521462</v>
      </c>
      <c r="AE16">
        <v>-2.9097006955789899</v>
      </c>
      <c r="AF16">
        <v>-2.8758330009858399</v>
      </c>
      <c r="AG16">
        <v>-2.8388010670680002</v>
      </c>
      <c r="AH16">
        <v>-2.7997421615514102</v>
      </c>
      <c r="AI16">
        <v>-2.7581937938486001</v>
      </c>
      <c r="AJ16">
        <v>-2.71423756153699</v>
      </c>
      <c r="AK16">
        <v>-2.6664277208304199</v>
      </c>
      <c r="AL16">
        <v>-2.6130508861492401</v>
      </c>
      <c r="AM16">
        <v>-2.5523244493853601</v>
      </c>
    </row>
    <row r="17" spans="1:39" x14ac:dyDescent="0.25">
      <c r="A17" t="s">
        <v>214</v>
      </c>
      <c r="B17">
        <v>0</v>
      </c>
      <c r="C17">
        <v>0</v>
      </c>
      <c r="D17">
        <v>0</v>
      </c>
      <c r="E17">
        <v>0</v>
      </c>
      <c r="F17" s="8">
        <v>0</v>
      </c>
      <c r="G17" s="8">
        <v>-1.3942499999999101E-3</v>
      </c>
      <c r="H17">
        <v>-4.5892100000000102E-3</v>
      </c>
      <c r="I17">
        <v>-9.2040800000001803E-3</v>
      </c>
      <c r="J17">
        <v>-1.50840699999998E-2</v>
      </c>
      <c r="K17">
        <v>-2.607955E-2</v>
      </c>
      <c r="L17">
        <v>-3.9164949999999997E-2</v>
      </c>
      <c r="M17">
        <v>-6.1294180000000198E-2</v>
      </c>
      <c r="N17">
        <v>-9.8368279999999905E-2</v>
      </c>
      <c r="O17">
        <v>-0.142505089999999</v>
      </c>
      <c r="P17">
        <v>-0.18668682</v>
      </c>
      <c r="Q17">
        <v>-0.233609659999999</v>
      </c>
      <c r="R17">
        <v>-0.27743108999999999</v>
      </c>
      <c r="S17">
        <v>-0.31881833999999998</v>
      </c>
      <c r="T17">
        <v>-0.339642099999999</v>
      </c>
      <c r="U17">
        <v>-0.34763504000000001</v>
      </c>
      <c r="V17">
        <v>-0.34461462999999998</v>
      </c>
      <c r="W17">
        <v>-0.33547858000000003</v>
      </c>
      <c r="X17">
        <v>-0.32099175000000002</v>
      </c>
      <c r="Y17">
        <v>-0.30233131999999902</v>
      </c>
      <c r="Z17">
        <v>-0.280052159999999</v>
      </c>
      <c r="AA17">
        <v>-0.25442062999999898</v>
      </c>
      <c r="AB17">
        <v>-0.22554806999999999</v>
      </c>
      <c r="AC17">
        <v>-0.19346859999999999</v>
      </c>
      <c r="AD17">
        <v>-0.17075677</v>
      </c>
      <c r="AE17">
        <v>-0.15449715</v>
      </c>
      <c r="AF17">
        <v>-0.14361827999999899</v>
      </c>
      <c r="AG17">
        <v>-0.136593359999999</v>
      </c>
      <c r="AH17">
        <v>-0.13140594999999999</v>
      </c>
      <c r="AI17">
        <v>-0.12642817000000001</v>
      </c>
      <c r="AJ17">
        <v>-0.12210699999999999</v>
      </c>
      <c r="AK17">
        <v>-0.11681012</v>
      </c>
      <c r="AL17">
        <v>-0.110073479999999</v>
      </c>
      <c r="AM17">
        <v>-0.10159789</v>
      </c>
    </row>
    <row r="18" spans="1:39" x14ac:dyDescent="0.25">
      <c r="A18" t="s">
        <v>14</v>
      </c>
      <c r="B18">
        <v>0</v>
      </c>
      <c r="C18">
        <v>0</v>
      </c>
      <c r="D18">
        <v>0</v>
      </c>
      <c r="E18">
        <v>0</v>
      </c>
      <c r="F18" s="8">
        <v>0</v>
      </c>
      <c r="G18">
        <v>-1.5769368818016001</v>
      </c>
      <c r="H18">
        <v>-3.1150251175079302</v>
      </c>
      <c r="I18">
        <v>-4.3236823580403003</v>
      </c>
      <c r="J18">
        <v>-5.2115162580792003</v>
      </c>
      <c r="K18">
        <v>-5.8731385696469296</v>
      </c>
      <c r="L18">
        <v>-6.4056977107728201</v>
      </c>
      <c r="M18">
        <v>-6.8966812863652498</v>
      </c>
      <c r="N18">
        <v>-7.4244528111907897</v>
      </c>
      <c r="O18">
        <v>-8.0326047902096107</v>
      </c>
      <c r="P18">
        <v>-8.6893589238349591</v>
      </c>
      <c r="Q18">
        <v>-9.4207584365093098</v>
      </c>
      <c r="R18">
        <v>-10.2173816343456</v>
      </c>
      <c r="S18">
        <v>-11.063715430715</v>
      </c>
      <c r="T18">
        <v>-11.4961965164722</v>
      </c>
      <c r="U18">
        <v>-11.875935048929099</v>
      </c>
      <c r="V18">
        <v>-12.1946263287725</v>
      </c>
      <c r="W18">
        <v>-12.5194568819387</v>
      </c>
      <c r="X18">
        <v>-12.8169403814052</v>
      </c>
      <c r="Y18">
        <v>-13.082347894762799</v>
      </c>
      <c r="Z18">
        <v>-13.312002045209899</v>
      </c>
      <c r="AA18">
        <v>-13.5025440504639</v>
      </c>
      <c r="AB18">
        <v>-13.651017433063499</v>
      </c>
      <c r="AC18">
        <v>-13.75498338527</v>
      </c>
      <c r="AD18">
        <v>-13.4822070083226</v>
      </c>
      <c r="AE18">
        <v>-13.5249850674693</v>
      </c>
      <c r="AF18">
        <v>-13.8135563722558</v>
      </c>
      <c r="AG18">
        <v>-14.272150998903101</v>
      </c>
      <c r="AH18">
        <v>-14.844145312793801</v>
      </c>
      <c r="AI18">
        <v>-15.4894552969649</v>
      </c>
      <c r="AJ18">
        <v>-16.180395799060399</v>
      </c>
      <c r="AK18">
        <v>-16.897866029312901</v>
      </c>
      <c r="AL18">
        <v>-17.630474807980999</v>
      </c>
      <c r="AM18">
        <v>-18.369179942941201</v>
      </c>
    </row>
    <row r="19" spans="1:39" x14ac:dyDescent="0.25">
      <c r="A19" t="s">
        <v>130</v>
      </c>
      <c r="B19">
        <v>16277187.08</v>
      </c>
      <c r="C19">
        <v>16762432.32</v>
      </c>
      <c r="D19">
        <v>17258116</v>
      </c>
      <c r="E19">
        <v>17765959.489999998</v>
      </c>
      <c r="F19">
        <v>18284616.300000001</v>
      </c>
      <c r="G19">
        <v>18815488.920000002</v>
      </c>
      <c r="H19">
        <v>19359739.600000001</v>
      </c>
      <c r="I19">
        <v>19918285.98</v>
      </c>
      <c r="J19">
        <v>20492610.289999999</v>
      </c>
      <c r="K19">
        <v>21084188.620000001</v>
      </c>
      <c r="L19">
        <v>21693535.760000002</v>
      </c>
      <c r="M19">
        <v>22322356.41</v>
      </c>
      <c r="N19">
        <v>22971555.25</v>
      </c>
      <c r="O19">
        <v>23643582.260000002</v>
      </c>
      <c r="P19">
        <v>24341105.100000001</v>
      </c>
      <c r="Q19">
        <v>25063707</v>
      </c>
      <c r="R19">
        <v>25811653.93</v>
      </c>
      <c r="S19">
        <v>26585209.23</v>
      </c>
      <c r="T19">
        <v>27379511.460000001</v>
      </c>
      <c r="U19">
        <v>28193993.239999998</v>
      </c>
      <c r="V19">
        <v>29028432.030000001</v>
      </c>
      <c r="W19">
        <v>29881495.210000001</v>
      </c>
      <c r="X19">
        <v>30752305.91</v>
      </c>
      <c r="Y19">
        <v>31640133.260000002</v>
      </c>
      <c r="Z19">
        <v>32544344.59</v>
      </c>
      <c r="AA19">
        <v>33464397.149999999</v>
      </c>
      <c r="AB19">
        <v>34399850.990000002</v>
      </c>
      <c r="AC19">
        <v>35350399.659999996</v>
      </c>
      <c r="AD19">
        <v>36318079.369999997</v>
      </c>
      <c r="AE19">
        <v>37303114.899999999</v>
      </c>
      <c r="AF19">
        <v>38304233.609999999</v>
      </c>
      <c r="AG19">
        <v>39321216.579999998</v>
      </c>
      <c r="AH19">
        <v>40354454.969999999</v>
      </c>
      <c r="AI19">
        <v>41404932.649999999</v>
      </c>
      <c r="AJ19">
        <v>42473481.780000001</v>
      </c>
      <c r="AK19">
        <v>43562684.399999999</v>
      </c>
      <c r="AL19">
        <v>44676077.530000001</v>
      </c>
      <c r="AM19">
        <v>45817992.539999999</v>
      </c>
    </row>
    <row r="20" spans="1:39" x14ac:dyDescent="0.25">
      <c r="A20" t="s">
        <v>131</v>
      </c>
      <c r="B20">
        <v>16277187.08</v>
      </c>
      <c r="C20">
        <v>16762432.32</v>
      </c>
      <c r="D20">
        <v>17258116</v>
      </c>
      <c r="E20">
        <v>17765959.489999998</v>
      </c>
      <c r="F20">
        <v>18284616.300000001</v>
      </c>
      <c r="G20">
        <v>18818345.469999999</v>
      </c>
      <c r="H20">
        <v>19365256.390000001</v>
      </c>
      <c r="I20">
        <v>19925769.609999999</v>
      </c>
      <c r="J20">
        <v>20501426.66</v>
      </c>
      <c r="K20">
        <v>21094194.030000001</v>
      </c>
      <c r="L20">
        <v>21705248.399999999</v>
      </c>
      <c r="M20">
        <v>22336994.57</v>
      </c>
      <c r="N20">
        <v>22991263</v>
      </c>
      <c r="O20">
        <v>23671306.43</v>
      </c>
      <c r="P20">
        <v>24378656.629999999</v>
      </c>
      <c r="Q20">
        <v>25111707.300000001</v>
      </c>
      <c r="R20">
        <v>25870176.050000001</v>
      </c>
      <c r="S20">
        <v>26654009.73</v>
      </c>
      <c r="T20">
        <v>27452395.579999998</v>
      </c>
      <c r="U20">
        <v>28268294.440000001</v>
      </c>
      <c r="V20">
        <v>29101063.699999999</v>
      </c>
      <c r="W20">
        <v>29950575.079999998</v>
      </c>
      <c r="X20">
        <v>30816299.489999998</v>
      </c>
      <c r="Y20">
        <v>31697804.77</v>
      </c>
      <c r="Z20">
        <v>32594709.489999998</v>
      </c>
      <c r="AA20">
        <v>33506666.039999999</v>
      </c>
      <c r="AB20">
        <v>34433374.759999998</v>
      </c>
      <c r="AC20">
        <v>35374622.130000003</v>
      </c>
      <c r="AD20">
        <v>36337045.25</v>
      </c>
      <c r="AE20">
        <v>37320432.549999997</v>
      </c>
      <c r="AF20">
        <v>38322364</v>
      </c>
      <c r="AG20">
        <v>39341993.479999997</v>
      </c>
      <c r="AH20">
        <v>40379136.740000002</v>
      </c>
      <c r="AI20">
        <v>41434241.479999997</v>
      </c>
      <c r="AJ20">
        <v>42507591.520000003</v>
      </c>
      <c r="AK20">
        <v>43601383.780000001</v>
      </c>
      <c r="AL20">
        <v>44718911.469999999</v>
      </c>
      <c r="AM20">
        <v>45864423.700000003</v>
      </c>
    </row>
    <row r="21" spans="1:39" x14ac:dyDescent="0.25">
      <c r="A21" t="s">
        <v>15</v>
      </c>
      <c r="B21">
        <v>121.58713299999999</v>
      </c>
      <c r="C21">
        <v>122.2231762</v>
      </c>
      <c r="D21">
        <v>122.908748</v>
      </c>
      <c r="E21">
        <v>123.55205170000001</v>
      </c>
      <c r="F21">
        <v>124.1780361</v>
      </c>
      <c r="G21">
        <v>124.8051578</v>
      </c>
      <c r="H21">
        <v>125.44300680000001</v>
      </c>
      <c r="I21">
        <v>126.1014543</v>
      </c>
      <c r="J21">
        <v>126.78387050000001</v>
      </c>
      <c r="K21">
        <v>127.4920403</v>
      </c>
      <c r="L21">
        <v>128.22496269999999</v>
      </c>
      <c r="M21">
        <v>128.98333</v>
      </c>
      <c r="N21">
        <v>129.76528110000001</v>
      </c>
      <c r="O21">
        <v>130.56985950000001</v>
      </c>
      <c r="P21">
        <v>131.3815888</v>
      </c>
      <c r="Q21">
        <v>132.1969632</v>
      </c>
      <c r="R21">
        <v>133.0144315</v>
      </c>
      <c r="S21">
        <v>133.83060889999999</v>
      </c>
      <c r="T21">
        <v>134.6292656</v>
      </c>
      <c r="U21">
        <v>135.43067769999999</v>
      </c>
      <c r="V21">
        <v>136.2377218</v>
      </c>
      <c r="W21">
        <v>137.0501902</v>
      </c>
      <c r="X21">
        <v>137.86573329999999</v>
      </c>
      <c r="Y21">
        <v>138.68219569999999</v>
      </c>
      <c r="Z21">
        <v>139.49759270000001</v>
      </c>
      <c r="AA21">
        <v>140.3101331</v>
      </c>
      <c r="AB21">
        <v>141.1178989</v>
      </c>
      <c r="AC21">
        <v>141.91895930000001</v>
      </c>
      <c r="AD21">
        <v>142.6902738</v>
      </c>
      <c r="AE21">
        <v>143.43374739999999</v>
      </c>
      <c r="AF21">
        <v>144.15593369999999</v>
      </c>
      <c r="AG21">
        <v>144.8616159</v>
      </c>
      <c r="AH21">
        <v>145.5537884</v>
      </c>
      <c r="AI21">
        <v>146.23435019999999</v>
      </c>
      <c r="AJ21">
        <v>146.90497930000001</v>
      </c>
      <c r="AK21">
        <v>147.56638390000001</v>
      </c>
      <c r="AL21">
        <v>148.2191258</v>
      </c>
      <c r="AM21">
        <v>148.8637731</v>
      </c>
    </row>
    <row r="22" spans="1:39" x14ac:dyDescent="0.25">
      <c r="A22" t="s">
        <v>16</v>
      </c>
      <c r="B22">
        <v>411.05060300000002</v>
      </c>
      <c r="C22">
        <v>411.82766779999997</v>
      </c>
      <c r="D22">
        <v>409.06216749999999</v>
      </c>
      <c r="E22">
        <v>404.61998469999997</v>
      </c>
      <c r="F22">
        <v>400.52441540000001</v>
      </c>
      <c r="G22">
        <v>395.6966888</v>
      </c>
      <c r="H22">
        <v>390.53178930000001</v>
      </c>
      <c r="I22">
        <v>385.71199530000001</v>
      </c>
      <c r="J22">
        <v>381.51276890000003</v>
      </c>
      <c r="K22">
        <v>377.91387179999998</v>
      </c>
      <c r="L22">
        <v>374.8120596</v>
      </c>
      <c r="M22">
        <v>372.04845219999999</v>
      </c>
      <c r="N22">
        <v>369.5868049</v>
      </c>
      <c r="O22">
        <v>367.50300149999998</v>
      </c>
      <c r="P22">
        <v>365.7598529</v>
      </c>
      <c r="Q22">
        <v>364.72902879999998</v>
      </c>
      <c r="R22">
        <v>363.98773990000001</v>
      </c>
      <c r="S22">
        <v>363.32546980000001</v>
      </c>
      <c r="T22">
        <v>368.07302390000001</v>
      </c>
      <c r="U22">
        <v>373.58978630000001</v>
      </c>
      <c r="V22">
        <v>379.20080039999999</v>
      </c>
      <c r="W22">
        <v>384.83576049999999</v>
      </c>
      <c r="X22">
        <v>390.34969039999999</v>
      </c>
      <c r="Y22">
        <v>395.74031029999998</v>
      </c>
      <c r="Z22">
        <v>400.96835149999998</v>
      </c>
      <c r="AA22">
        <v>405.99174169999998</v>
      </c>
      <c r="AB22">
        <v>410.76694520000001</v>
      </c>
      <c r="AC22">
        <v>415.24768599999999</v>
      </c>
      <c r="AD22">
        <v>419.52124980000002</v>
      </c>
      <c r="AE22">
        <v>423.36649440000002</v>
      </c>
      <c r="AF22">
        <v>427.1421388</v>
      </c>
      <c r="AG22">
        <v>430.80753609999999</v>
      </c>
      <c r="AH22">
        <v>434.34683940000002</v>
      </c>
      <c r="AI22">
        <v>437.7326473</v>
      </c>
      <c r="AJ22">
        <v>440.92111119999998</v>
      </c>
      <c r="AK22">
        <v>443.8970276</v>
      </c>
      <c r="AL22">
        <v>446.67786180000002</v>
      </c>
      <c r="AM22">
        <v>449.22516880000001</v>
      </c>
    </row>
    <row r="23" spans="1:39" x14ac:dyDescent="0.25">
      <c r="A23" t="s">
        <v>17</v>
      </c>
      <c r="B23">
        <v>1245.3447020000001</v>
      </c>
      <c r="C23">
        <v>1262.7004219999999</v>
      </c>
      <c r="D23">
        <v>1279.8526730000001</v>
      </c>
      <c r="E23">
        <v>1296.784891</v>
      </c>
      <c r="F23">
        <v>1313.5791879999999</v>
      </c>
      <c r="G23">
        <v>1330.330528</v>
      </c>
      <c r="H23">
        <v>1347.03449</v>
      </c>
      <c r="I23">
        <v>1363.7097369999999</v>
      </c>
      <c r="J23">
        <v>1380.385667</v>
      </c>
      <c r="K23">
        <v>1397.069945</v>
      </c>
      <c r="L23">
        <v>1413.881572</v>
      </c>
      <c r="M23">
        <v>1430.7042349999999</v>
      </c>
      <c r="N23">
        <v>1447.5805949999999</v>
      </c>
      <c r="O23">
        <v>1463.2316129999999</v>
      </c>
      <c r="P23">
        <v>1480.013168</v>
      </c>
      <c r="Q23">
        <v>1496.8704009999999</v>
      </c>
      <c r="R23">
        <v>1513.737161</v>
      </c>
      <c r="S23">
        <v>1530.8508870000001</v>
      </c>
      <c r="T23">
        <v>1547.0239509999999</v>
      </c>
      <c r="U23">
        <v>1563.6831079999999</v>
      </c>
      <c r="V23">
        <v>1579.8499220000001</v>
      </c>
      <c r="W23">
        <v>1596.0110589999999</v>
      </c>
      <c r="X23">
        <v>1612.1765640000001</v>
      </c>
      <c r="Y23">
        <v>1628.350762</v>
      </c>
      <c r="Z23">
        <v>1644.53459</v>
      </c>
      <c r="AA23">
        <v>1660.723295</v>
      </c>
      <c r="AB23">
        <v>1676.9156359999999</v>
      </c>
      <c r="AC23">
        <v>1693.1087660000001</v>
      </c>
      <c r="AD23">
        <v>1709.2786980000001</v>
      </c>
      <c r="AE23">
        <v>1725.3678849999999</v>
      </c>
      <c r="AF23">
        <v>1741.399019</v>
      </c>
      <c r="AG23">
        <v>1757.3809839999999</v>
      </c>
      <c r="AH23">
        <v>1773.3281420000001</v>
      </c>
      <c r="AI23">
        <v>1789.4693110000001</v>
      </c>
      <c r="AJ23">
        <v>1805.9010169999999</v>
      </c>
      <c r="AK23">
        <v>1822.2969900000001</v>
      </c>
      <c r="AL23">
        <v>1838.656794</v>
      </c>
      <c r="AM23">
        <v>1854.988486</v>
      </c>
    </row>
    <row r="24" spans="1:39" x14ac:dyDescent="0.25">
      <c r="A24" t="s">
        <v>18</v>
      </c>
      <c r="B24">
        <v>82.998924389999999</v>
      </c>
      <c r="C24">
        <v>81.961046929999995</v>
      </c>
      <c r="D24">
        <v>80.517555150000007</v>
      </c>
      <c r="E24">
        <v>79.255650259999996</v>
      </c>
      <c r="F24">
        <v>77.951360589999894</v>
      </c>
      <c r="G24">
        <v>76.107974929999997</v>
      </c>
      <c r="H24">
        <v>74.244296340000005</v>
      </c>
      <c r="I24">
        <v>72.495064400000004</v>
      </c>
      <c r="J24">
        <v>70.914205179999996</v>
      </c>
      <c r="K24">
        <v>69.486130959999997</v>
      </c>
      <c r="L24">
        <v>68.159969349999997</v>
      </c>
      <c r="M24">
        <v>66.904792139999998</v>
      </c>
      <c r="N24">
        <v>65.700689510000004</v>
      </c>
      <c r="O24">
        <v>64.552582020000003</v>
      </c>
      <c r="P24">
        <v>63.810065360000003</v>
      </c>
      <c r="Q24">
        <v>63.19436031</v>
      </c>
      <c r="R24">
        <v>62.624814180000001</v>
      </c>
      <c r="S24">
        <v>62.064752929999997</v>
      </c>
      <c r="T24">
        <v>62.237098899999999</v>
      </c>
      <c r="U24">
        <v>62.593761059999999</v>
      </c>
      <c r="V24">
        <v>62.656873099999999</v>
      </c>
      <c r="W24">
        <v>62.6984347</v>
      </c>
      <c r="X24">
        <v>62.737310659999999</v>
      </c>
      <c r="Y24">
        <v>62.770105000000001</v>
      </c>
      <c r="Z24">
        <v>62.792138899999998</v>
      </c>
      <c r="AA24">
        <v>62.799388829999998</v>
      </c>
      <c r="AB24">
        <v>62.78817797</v>
      </c>
      <c r="AC24">
        <v>62.755068629999997</v>
      </c>
      <c r="AD24">
        <v>62.70426672</v>
      </c>
      <c r="AE24">
        <v>62.63585913</v>
      </c>
      <c r="AF24">
        <v>62.551267230000001</v>
      </c>
      <c r="AG24">
        <v>62.450594219999999</v>
      </c>
      <c r="AH24">
        <v>62.334066640000003</v>
      </c>
      <c r="AI24">
        <v>62.201712270000002</v>
      </c>
      <c r="AJ24">
        <v>62.051249380000002</v>
      </c>
      <c r="AK24">
        <v>61.884970629999998</v>
      </c>
      <c r="AL24">
        <v>61.704788729999997</v>
      </c>
      <c r="AM24">
        <v>61.512239819999998</v>
      </c>
    </row>
    <row r="25" spans="1:39" x14ac:dyDescent="0.25">
      <c r="A25" t="s">
        <v>19</v>
      </c>
      <c r="B25">
        <v>7.5365014899999999E-2</v>
      </c>
      <c r="C25">
        <v>7.7816468299999997E-2</v>
      </c>
      <c r="D25">
        <v>8.0506513000000002E-2</v>
      </c>
      <c r="E25">
        <v>8.3813170699999995E-2</v>
      </c>
      <c r="F25">
        <v>8.6971564200000004E-2</v>
      </c>
      <c r="G25">
        <v>8.9995072600000003E-2</v>
      </c>
      <c r="H25">
        <v>9.2959421900000005E-2</v>
      </c>
      <c r="I25">
        <v>9.5909575799999897E-2</v>
      </c>
      <c r="J25">
        <v>9.8839124799999997E-2</v>
      </c>
      <c r="K25">
        <v>0.1017732039</v>
      </c>
      <c r="L25">
        <v>0.1047319329</v>
      </c>
      <c r="M25">
        <v>0.1077339574</v>
      </c>
      <c r="N25">
        <v>0.11079602130000001</v>
      </c>
      <c r="O25">
        <v>0.11397940199999999</v>
      </c>
      <c r="P25">
        <v>0.1172799496</v>
      </c>
      <c r="Q25">
        <v>0.12066254749999999</v>
      </c>
      <c r="R25">
        <v>0.12404918030000001</v>
      </c>
      <c r="S25">
        <v>0.1272702198</v>
      </c>
      <c r="T25">
        <v>0.13059347120000001</v>
      </c>
      <c r="U25">
        <v>0.13396274899999999</v>
      </c>
      <c r="V25">
        <v>0.13734848029999999</v>
      </c>
      <c r="W25">
        <v>0.140723284</v>
      </c>
      <c r="X25">
        <v>0.14405608249999999</v>
      </c>
      <c r="Y25">
        <v>0.14731426319999999</v>
      </c>
      <c r="Z25">
        <v>0.15046383360000001</v>
      </c>
      <c r="AA25">
        <v>0.15346953220000001</v>
      </c>
      <c r="AB25">
        <v>0.15629487850000001</v>
      </c>
      <c r="AC25">
        <v>0.1589021967</v>
      </c>
      <c r="AD25">
        <v>0.16174123739999999</v>
      </c>
      <c r="AE25">
        <v>0.1647207866</v>
      </c>
      <c r="AF25">
        <v>0.16777694470000001</v>
      </c>
      <c r="AG25">
        <v>0.1708680749</v>
      </c>
      <c r="AH25">
        <v>0.1739639208</v>
      </c>
      <c r="AI25">
        <v>0.1770419835</v>
      </c>
      <c r="AJ25">
        <v>0.18008865269999999</v>
      </c>
      <c r="AK25">
        <v>0.18308961039999999</v>
      </c>
      <c r="AL25">
        <v>0.1860402152</v>
      </c>
      <c r="AM25">
        <v>0.1889418319</v>
      </c>
    </row>
    <row r="26" spans="1:39" x14ac:dyDescent="0.25">
      <c r="A26" t="s">
        <v>20</v>
      </c>
      <c r="B26">
        <v>594.8122535</v>
      </c>
      <c r="C26">
        <v>614.03150960000005</v>
      </c>
      <c r="D26">
        <v>629.56443809999996</v>
      </c>
      <c r="E26">
        <v>643.1041841</v>
      </c>
      <c r="F26">
        <v>656.97637090000001</v>
      </c>
      <c r="G26">
        <v>669.19133260000001</v>
      </c>
      <c r="H26">
        <v>680.71370100000001</v>
      </c>
      <c r="I26">
        <v>692.28553950000003</v>
      </c>
      <c r="J26">
        <v>704.29090489999999</v>
      </c>
      <c r="K26">
        <v>716.75060040000005</v>
      </c>
      <c r="L26">
        <v>729.58749599999999</v>
      </c>
      <c r="M26">
        <v>741.18559249999998</v>
      </c>
      <c r="N26">
        <v>752.74599250000006</v>
      </c>
      <c r="O26">
        <v>765.95808120000004</v>
      </c>
      <c r="P26">
        <v>779.64336479999997</v>
      </c>
      <c r="Q26">
        <v>794.10180590000004</v>
      </c>
      <c r="R26">
        <v>808.83583139999996</v>
      </c>
      <c r="S26">
        <v>823.57634710000002</v>
      </c>
      <c r="T26">
        <v>829.73326139999995</v>
      </c>
      <c r="U26">
        <v>836.99457810000001</v>
      </c>
      <c r="V26">
        <v>844.39797129999999</v>
      </c>
      <c r="W26">
        <v>851.84832979999999</v>
      </c>
      <c r="X26">
        <v>859.12383460000001</v>
      </c>
      <c r="Y26">
        <v>866.23681199999999</v>
      </c>
      <c r="Z26">
        <v>873.14280229999997</v>
      </c>
      <c r="AA26">
        <v>879.79118310000001</v>
      </c>
      <c r="AB26">
        <v>886.13123800000005</v>
      </c>
      <c r="AC26">
        <v>892.10667109999997</v>
      </c>
      <c r="AD26">
        <v>897.88755089999995</v>
      </c>
      <c r="AE26">
        <v>902.98592399999995</v>
      </c>
      <c r="AF26">
        <v>907.92214030000002</v>
      </c>
      <c r="AG26">
        <v>912.73147589999996</v>
      </c>
      <c r="AH26">
        <v>917.42090270000006</v>
      </c>
      <c r="AI26">
        <v>921.96438709999995</v>
      </c>
      <c r="AJ26">
        <v>926.31980959999999</v>
      </c>
      <c r="AK26">
        <v>931.61067830000002</v>
      </c>
      <c r="AL26">
        <v>936.73437330000002</v>
      </c>
      <c r="AM26">
        <v>941.60704350000003</v>
      </c>
    </row>
    <row r="27" spans="1:39" x14ac:dyDescent="0.25">
      <c r="A27" t="s">
        <v>21</v>
      </c>
      <c r="B27">
        <v>1.1275404570000001</v>
      </c>
      <c r="C27">
        <v>1.635644248</v>
      </c>
      <c r="D27">
        <v>2.1431327609999999</v>
      </c>
      <c r="E27">
        <v>2.6500464099999999</v>
      </c>
      <c r="F27">
        <v>3.156295788</v>
      </c>
      <c r="G27">
        <v>3.6618746820000001</v>
      </c>
      <c r="H27">
        <v>4.1670002269999999</v>
      </c>
      <c r="I27">
        <v>4.6719590450000004</v>
      </c>
      <c r="J27">
        <v>5.176666666</v>
      </c>
      <c r="K27">
        <v>5.6814889730000004</v>
      </c>
      <c r="L27">
        <v>6.1868800349999997</v>
      </c>
      <c r="M27">
        <v>6.6928939600000001</v>
      </c>
      <c r="N27">
        <v>7.1993064029999996</v>
      </c>
      <c r="O27">
        <v>7.706143934</v>
      </c>
      <c r="P27">
        <v>8.2131241859999999</v>
      </c>
      <c r="Q27">
        <v>8.7200447969999999</v>
      </c>
      <c r="R27">
        <v>9.2269025500000001</v>
      </c>
      <c r="S27">
        <v>9.7336604950000005</v>
      </c>
      <c r="T27">
        <v>10.494321429999999</v>
      </c>
      <c r="U27">
        <v>11.257232119999999</v>
      </c>
      <c r="V27">
        <v>12.0181159</v>
      </c>
      <c r="W27">
        <v>12.77871403</v>
      </c>
      <c r="X27">
        <v>13.5390011</v>
      </c>
      <c r="Y27">
        <v>14.299003129999999</v>
      </c>
      <c r="Z27">
        <v>15.05868413</v>
      </c>
      <c r="AA27">
        <v>15.817994799999999</v>
      </c>
      <c r="AB27">
        <v>16.576900460000001</v>
      </c>
      <c r="AC27">
        <v>17.335330670000001</v>
      </c>
      <c r="AD27">
        <v>18.09289338</v>
      </c>
      <c r="AE27">
        <v>18.849547220000002</v>
      </c>
      <c r="AF27">
        <v>19.60585962</v>
      </c>
      <c r="AG27">
        <v>20.361939679999999</v>
      </c>
      <c r="AH27">
        <v>21.118930540000001</v>
      </c>
      <c r="AI27">
        <v>21.875966819999999</v>
      </c>
      <c r="AJ27">
        <v>22.634209609999999</v>
      </c>
      <c r="AK27">
        <v>23.39199648</v>
      </c>
      <c r="AL27">
        <v>24.150940599999998</v>
      </c>
      <c r="AM27">
        <v>24.90957512</v>
      </c>
    </row>
    <row r="28" spans="1:39" x14ac:dyDescent="0.25">
      <c r="A28" t="s">
        <v>22</v>
      </c>
      <c r="B28">
        <v>11.097</v>
      </c>
      <c r="C28">
        <v>11.85066891</v>
      </c>
      <c r="D28">
        <v>12.612286340000001</v>
      </c>
      <c r="E28">
        <v>13.38548306</v>
      </c>
      <c r="F28">
        <v>14.17212936</v>
      </c>
      <c r="G28">
        <v>14.97257521</v>
      </c>
      <c r="H28">
        <v>15.7939224</v>
      </c>
      <c r="I28">
        <v>16.642453199999999</v>
      </c>
      <c r="J28">
        <v>17.517608169999999</v>
      </c>
      <c r="K28">
        <v>18.417055479999998</v>
      </c>
      <c r="L28">
        <v>19.345005149999999</v>
      </c>
      <c r="M28">
        <v>20.31082632</v>
      </c>
      <c r="N28">
        <v>21.326974</v>
      </c>
      <c r="O28">
        <v>22.403168999999998</v>
      </c>
      <c r="P28">
        <v>23.55771116</v>
      </c>
      <c r="Q28">
        <v>24.83466052</v>
      </c>
      <c r="R28">
        <v>26.293959439999998</v>
      </c>
      <c r="S28">
        <v>28.026516650000001</v>
      </c>
      <c r="T28">
        <v>29.639001910000001</v>
      </c>
      <c r="U28">
        <v>31.486874350000001</v>
      </c>
      <c r="V28">
        <v>33.157445959999997</v>
      </c>
      <c r="W28">
        <v>34.723959970000003</v>
      </c>
      <c r="X28">
        <v>36.139464150000002</v>
      </c>
      <c r="Y28">
        <v>37.36418879</v>
      </c>
      <c r="Z28">
        <v>38.37771583</v>
      </c>
      <c r="AA28">
        <v>39.177713750000002</v>
      </c>
      <c r="AB28">
        <v>39.777506930000001</v>
      </c>
      <c r="AC28">
        <v>40.202725340000001</v>
      </c>
      <c r="AD28">
        <v>40.480981700000001</v>
      </c>
      <c r="AE28">
        <v>40.619224799999998</v>
      </c>
      <c r="AF28">
        <v>40.639662829999999</v>
      </c>
      <c r="AG28">
        <v>40.535037359999997</v>
      </c>
      <c r="AH28">
        <v>40.323182410000001</v>
      </c>
      <c r="AI28">
        <v>40.03307058</v>
      </c>
      <c r="AJ28">
        <v>39.695266869999998</v>
      </c>
      <c r="AK28">
        <v>39.33695685</v>
      </c>
      <c r="AL28">
        <v>38.983050560000002</v>
      </c>
      <c r="AM28">
        <v>38.656721619999999</v>
      </c>
    </row>
    <row r="29" spans="1:39" x14ac:dyDescent="0.25">
      <c r="A29" t="s">
        <v>23</v>
      </c>
      <c r="B29">
        <v>37.027999999999999</v>
      </c>
      <c r="C29">
        <v>36.976648509999997</v>
      </c>
      <c r="D29">
        <v>36.925322430000001</v>
      </c>
      <c r="E29">
        <v>36.873977320000002</v>
      </c>
      <c r="F29">
        <v>36.82264979</v>
      </c>
      <c r="G29">
        <v>36.771313689999999</v>
      </c>
      <c r="H29">
        <v>36.719996590000001</v>
      </c>
      <c r="I29">
        <v>36.668660699999997</v>
      </c>
      <c r="J29">
        <v>36.617338959999998</v>
      </c>
      <c r="K29">
        <v>36.56599216</v>
      </c>
      <c r="L29">
        <v>36.514674169999999</v>
      </c>
      <c r="M29">
        <v>36.463328629999999</v>
      </c>
      <c r="N29">
        <v>36.41198576</v>
      </c>
      <c r="O29">
        <v>36.360640310000001</v>
      </c>
      <c r="P29">
        <v>36.309307230000002</v>
      </c>
      <c r="Q29">
        <v>36.257966750000001</v>
      </c>
      <c r="R29">
        <v>36.206633670000002</v>
      </c>
      <c r="S29">
        <v>36.15531283</v>
      </c>
      <c r="T29">
        <v>36.156071150000002</v>
      </c>
      <c r="U29">
        <v>36.156832139999999</v>
      </c>
      <c r="V29">
        <v>36.157601900000003</v>
      </c>
      <c r="W29">
        <v>36.158350159999998</v>
      </c>
      <c r="X29">
        <v>36.159101120000003</v>
      </c>
      <c r="Y29">
        <v>36.15984057</v>
      </c>
      <c r="Z29">
        <v>36.160594060000001</v>
      </c>
      <c r="AA29">
        <v>36.161345449999999</v>
      </c>
      <c r="AB29">
        <v>36.162115679999999</v>
      </c>
      <c r="AC29">
        <v>36.162887439999999</v>
      </c>
      <c r="AD29">
        <v>36.163659000000003</v>
      </c>
      <c r="AE29">
        <v>36.164425170000001</v>
      </c>
      <c r="AF29">
        <v>36.165162520000003</v>
      </c>
      <c r="AG29">
        <v>36.165916009999997</v>
      </c>
      <c r="AH29">
        <v>36.166658900000002</v>
      </c>
      <c r="AI29">
        <v>36.167430240000002</v>
      </c>
      <c r="AJ29">
        <v>36.168183669999998</v>
      </c>
      <c r="AK29">
        <v>36.168941029999999</v>
      </c>
      <c r="AL29">
        <v>36.169713340000001</v>
      </c>
      <c r="AM29">
        <v>36.170463339999998</v>
      </c>
    </row>
    <row r="30" spans="1:39" x14ac:dyDescent="0.25">
      <c r="A30" t="s">
        <v>24</v>
      </c>
      <c r="B30">
        <v>530.98400000000004</v>
      </c>
      <c r="C30">
        <v>566.00257409999995</v>
      </c>
      <c r="D30">
        <v>600.76264279999998</v>
      </c>
      <c r="E30">
        <v>635.58554479999998</v>
      </c>
      <c r="F30">
        <v>670.46817680000004</v>
      </c>
      <c r="G30">
        <v>705.41370900000004</v>
      </c>
      <c r="H30">
        <v>740.4494095</v>
      </c>
      <c r="I30">
        <v>775.5718157</v>
      </c>
      <c r="J30">
        <v>810.75524610000002</v>
      </c>
      <c r="K30">
        <v>845.96945140000003</v>
      </c>
      <c r="L30">
        <v>881.19032809999999</v>
      </c>
      <c r="M30">
        <v>916.40555180000001</v>
      </c>
      <c r="N30">
        <v>951.61286800000005</v>
      </c>
      <c r="O30">
        <v>986.83693559999995</v>
      </c>
      <c r="P30">
        <v>1022.084921</v>
      </c>
      <c r="Q30">
        <v>1057.332173</v>
      </c>
      <c r="R30">
        <v>1092.569017</v>
      </c>
      <c r="S30">
        <v>1127.7998439999999</v>
      </c>
      <c r="T30">
        <v>1157.404601</v>
      </c>
      <c r="U30">
        <v>1187.1034010000001</v>
      </c>
      <c r="V30">
        <v>1216.842539</v>
      </c>
      <c r="W30">
        <v>1246.677453</v>
      </c>
      <c r="X30">
        <v>1276.2913510000001</v>
      </c>
      <c r="Y30">
        <v>1305.8819040000001</v>
      </c>
      <c r="Z30">
        <v>1335.4771499999999</v>
      </c>
      <c r="AA30">
        <v>1365.0805929999999</v>
      </c>
      <c r="AB30">
        <v>1394.6918330000001</v>
      </c>
      <c r="AC30">
        <v>1424.3108010000001</v>
      </c>
      <c r="AD30">
        <v>1453.9318519999999</v>
      </c>
      <c r="AE30">
        <v>1483.5540719999999</v>
      </c>
      <c r="AF30">
        <v>1513.1842999999999</v>
      </c>
      <c r="AG30">
        <v>1542.82511</v>
      </c>
      <c r="AH30">
        <v>1572.475306</v>
      </c>
      <c r="AI30">
        <v>1602.1301840000001</v>
      </c>
      <c r="AJ30">
        <v>1631.7848289999999</v>
      </c>
      <c r="AK30">
        <v>1661.437846</v>
      </c>
      <c r="AL30">
        <v>1691.0912510000001</v>
      </c>
      <c r="AM30">
        <v>1720.7436190000001</v>
      </c>
    </row>
    <row r="31" spans="1:39" x14ac:dyDescent="0.25">
      <c r="A31" t="s">
        <v>25</v>
      </c>
      <c r="B31">
        <v>4.4478590499999999</v>
      </c>
      <c r="C31">
        <v>4.7022295989999998</v>
      </c>
      <c r="D31">
        <v>4.9513545260000003</v>
      </c>
      <c r="E31">
        <v>5.2002575990000004</v>
      </c>
      <c r="F31">
        <v>5.4505797200000003</v>
      </c>
      <c r="G31">
        <v>5.7026114730000002</v>
      </c>
      <c r="H31">
        <v>5.957501723</v>
      </c>
      <c r="I31">
        <v>6.2157035670000003</v>
      </c>
      <c r="J31">
        <v>6.4770433220000001</v>
      </c>
      <c r="K31">
        <v>6.740384251</v>
      </c>
      <c r="L31">
        <v>7.0052820240000004</v>
      </c>
      <c r="M31">
        <v>7.2706365740000001</v>
      </c>
      <c r="N31">
        <v>7.5360181969999998</v>
      </c>
      <c r="O31">
        <v>7.8020923729999998</v>
      </c>
      <c r="P31">
        <v>8.0691975899999999</v>
      </c>
      <c r="Q31">
        <v>8.3361852380000006</v>
      </c>
      <c r="R31">
        <v>8.602035077</v>
      </c>
      <c r="S31">
        <v>8.8661492840000005</v>
      </c>
      <c r="T31">
        <v>9.2224656150000008</v>
      </c>
      <c r="U31">
        <v>9.5845463120000005</v>
      </c>
      <c r="V31">
        <v>9.9473038309999904</v>
      </c>
      <c r="W31">
        <v>10.308576070000001</v>
      </c>
      <c r="X31">
        <v>10.668378049999999</v>
      </c>
      <c r="Y31">
        <v>11.02708953</v>
      </c>
      <c r="Z31">
        <v>11.384923819999999</v>
      </c>
      <c r="AA31">
        <v>11.742024300000001</v>
      </c>
      <c r="AB31">
        <v>12.09843547</v>
      </c>
      <c r="AC31">
        <v>12.454206729999999</v>
      </c>
      <c r="AD31">
        <v>12.809335669999999</v>
      </c>
      <c r="AE31">
        <v>13.164982910000001</v>
      </c>
      <c r="AF31">
        <v>13.52112425</v>
      </c>
      <c r="AG31">
        <v>13.87770239</v>
      </c>
      <c r="AH31">
        <v>14.23459853</v>
      </c>
      <c r="AI31">
        <v>14.591644090000001</v>
      </c>
      <c r="AJ31">
        <v>14.911742479999999</v>
      </c>
      <c r="AK31">
        <v>15.26412642</v>
      </c>
      <c r="AL31">
        <v>15.619838939999999</v>
      </c>
      <c r="AM31">
        <v>15.97583489</v>
      </c>
    </row>
    <row r="32" spans="1:39" x14ac:dyDescent="0.25">
      <c r="A32" t="s">
        <v>26</v>
      </c>
      <c r="B32">
        <v>86.327000010000006</v>
      </c>
      <c r="C32">
        <v>90.313688889999995</v>
      </c>
      <c r="D32">
        <v>94.064113109999994</v>
      </c>
      <c r="E32">
        <v>97.831308570000004</v>
      </c>
      <c r="F32">
        <v>101.7151113</v>
      </c>
      <c r="G32">
        <v>105.643078</v>
      </c>
      <c r="H32">
        <v>109.62908830000001</v>
      </c>
      <c r="I32">
        <v>113.7024419</v>
      </c>
      <c r="J32">
        <v>117.85247339999999</v>
      </c>
      <c r="K32">
        <v>122.0493692</v>
      </c>
      <c r="L32">
        <v>126.263271</v>
      </c>
      <c r="M32">
        <v>130.482147</v>
      </c>
      <c r="N32">
        <v>134.6965524</v>
      </c>
      <c r="O32">
        <v>138.90552389999999</v>
      </c>
      <c r="P32">
        <v>143.12155039999999</v>
      </c>
      <c r="Q32">
        <v>147.36007280000001</v>
      </c>
      <c r="R32">
        <v>151.56853290000001</v>
      </c>
      <c r="S32">
        <v>155.73587209999999</v>
      </c>
      <c r="T32">
        <v>157.5962624</v>
      </c>
      <c r="U32">
        <v>159.47068859999999</v>
      </c>
      <c r="V32">
        <v>160.73776520000001</v>
      </c>
      <c r="W32">
        <v>162.5072443</v>
      </c>
      <c r="X32">
        <v>164.31550240000001</v>
      </c>
      <c r="Y32">
        <v>166.11672530000001</v>
      </c>
      <c r="Z32">
        <v>167.90871999999999</v>
      </c>
      <c r="AA32">
        <v>169.69305919999999</v>
      </c>
      <c r="AB32">
        <v>171.47084090000001</v>
      </c>
      <c r="AC32">
        <v>173.24286520000001</v>
      </c>
      <c r="AD32">
        <v>175.00844900000001</v>
      </c>
      <c r="AE32">
        <v>176.77934070000001</v>
      </c>
      <c r="AF32">
        <v>178.55613940000001</v>
      </c>
      <c r="AG32">
        <v>180.33823459999999</v>
      </c>
      <c r="AH32">
        <v>182.1242953</v>
      </c>
      <c r="AI32">
        <v>183.9126018</v>
      </c>
      <c r="AJ32">
        <v>185.70180909999999</v>
      </c>
      <c r="AK32">
        <v>187.48995289999999</v>
      </c>
      <c r="AL32">
        <v>189.2770845</v>
      </c>
      <c r="AM32">
        <v>191.06414430000001</v>
      </c>
    </row>
    <row r="33" spans="1:39" x14ac:dyDescent="0.25">
      <c r="A33" t="s">
        <v>27</v>
      </c>
      <c r="B33">
        <v>10285.555560000001</v>
      </c>
      <c r="C33">
        <v>10271.29125</v>
      </c>
      <c r="D33">
        <v>10257.034009999999</v>
      </c>
      <c r="E33">
        <v>10242.771479999999</v>
      </c>
      <c r="F33">
        <v>10228.51383</v>
      </c>
      <c r="G33">
        <v>10214.2538</v>
      </c>
      <c r="H33">
        <v>10199.99905</v>
      </c>
      <c r="I33">
        <v>10185.739079999999</v>
      </c>
      <c r="J33">
        <v>10171.483039999999</v>
      </c>
      <c r="K33">
        <v>10157.22005</v>
      </c>
      <c r="L33">
        <v>10142.965050000001</v>
      </c>
      <c r="M33">
        <v>10128.7024</v>
      </c>
      <c r="N33">
        <v>10114.440490000001</v>
      </c>
      <c r="O33">
        <v>10100.17786</v>
      </c>
      <c r="P33">
        <v>10085.918680000001</v>
      </c>
      <c r="Q33">
        <v>10071.657429999999</v>
      </c>
      <c r="R33">
        <v>10057.39824</v>
      </c>
      <c r="S33">
        <v>10043.142449999999</v>
      </c>
      <c r="T33">
        <v>10043.3531</v>
      </c>
      <c r="U33">
        <v>10043.564479999999</v>
      </c>
      <c r="V33">
        <v>10043.7783</v>
      </c>
      <c r="W33">
        <v>10043.98616</v>
      </c>
      <c r="X33">
        <v>10044.194750000001</v>
      </c>
      <c r="Y33">
        <v>10044.400159999999</v>
      </c>
      <c r="Z33">
        <v>10044.60946</v>
      </c>
      <c r="AA33">
        <v>10044.81818</v>
      </c>
      <c r="AB33">
        <v>10045.03213</v>
      </c>
      <c r="AC33">
        <v>10045.246510000001</v>
      </c>
      <c r="AD33">
        <v>10045.46083</v>
      </c>
      <c r="AE33">
        <v>10045.67366</v>
      </c>
      <c r="AF33">
        <v>10045.878479999999</v>
      </c>
      <c r="AG33">
        <v>10046.08778</v>
      </c>
      <c r="AH33">
        <v>10046.29414</v>
      </c>
      <c r="AI33">
        <v>10046.508400000001</v>
      </c>
      <c r="AJ33">
        <v>10046.717689999999</v>
      </c>
      <c r="AK33">
        <v>10046.92806</v>
      </c>
      <c r="AL33">
        <v>10047.142589999999</v>
      </c>
      <c r="AM33">
        <v>10047.350930000001</v>
      </c>
    </row>
    <row r="34" spans="1:39" x14ac:dyDescent="0.25">
      <c r="A34" t="s">
        <v>28</v>
      </c>
      <c r="B34">
        <v>147495.55559999999</v>
      </c>
      <c r="C34">
        <v>157222.93729999999</v>
      </c>
      <c r="D34">
        <v>166878.51190000001</v>
      </c>
      <c r="E34">
        <v>176551.54019999999</v>
      </c>
      <c r="F34">
        <v>186241.16020000001</v>
      </c>
      <c r="G34">
        <v>195948.2525</v>
      </c>
      <c r="H34">
        <v>205680.3915</v>
      </c>
      <c r="I34">
        <v>215436.61550000001</v>
      </c>
      <c r="J34">
        <v>225209.79060000001</v>
      </c>
      <c r="K34">
        <v>234991.51430000001</v>
      </c>
      <c r="L34">
        <v>244775.09109999999</v>
      </c>
      <c r="M34">
        <v>254557.09770000001</v>
      </c>
      <c r="N34">
        <v>264336.90779999999</v>
      </c>
      <c r="O34">
        <v>274121.37099999998</v>
      </c>
      <c r="P34">
        <v>283912.478</v>
      </c>
      <c r="Q34">
        <v>293703.38130000001</v>
      </c>
      <c r="R34">
        <v>303491.39370000002</v>
      </c>
      <c r="S34">
        <v>313277.73450000002</v>
      </c>
      <c r="T34">
        <v>321501.27789999999</v>
      </c>
      <c r="U34">
        <v>329750.94469999999</v>
      </c>
      <c r="V34">
        <v>338011.81630000001</v>
      </c>
      <c r="W34">
        <v>346299.29259999999</v>
      </c>
      <c r="X34">
        <v>354525.37540000002</v>
      </c>
      <c r="Y34">
        <v>362744.97330000001</v>
      </c>
      <c r="Z34">
        <v>370965.8749</v>
      </c>
      <c r="AA34">
        <v>379189.05369999999</v>
      </c>
      <c r="AB34">
        <v>387414.39809999999</v>
      </c>
      <c r="AC34">
        <v>395641.88919999998</v>
      </c>
      <c r="AD34">
        <v>403869.95899999997</v>
      </c>
      <c r="AE34">
        <v>412098.35320000001</v>
      </c>
      <c r="AF34">
        <v>420328.97210000001</v>
      </c>
      <c r="AG34">
        <v>428562.5306</v>
      </c>
      <c r="AH34">
        <v>436798.696</v>
      </c>
      <c r="AI34">
        <v>445036.16239999997</v>
      </c>
      <c r="AJ34">
        <v>453273.56359999999</v>
      </c>
      <c r="AK34">
        <v>461510.51270000002</v>
      </c>
      <c r="AL34">
        <v>469747.5698</v>
      </c>
      <c r="AM34">
        <v>477984.33860000002</v>
      </c>
    </row>
    <row r="35" spans="1:39" x14ac:dyDescent="0.25">
      <c r="A35" t="s">
        <v>29</v>
      </c>
      <c r="B35">
        <v>1235.5164030000001</v>
      </c>
      <c r="C35">
        <v>1306.1748889999999</v>
      </c>
      <c r="D35">
        <v>1375.3762569999999</v>
      </c>
      <c r="E35">
        <v>1444.5160000000001</v>
      </c>
      <c r="F35">
        <v>1514.0499219999999</v>
      </c>
      <c r="G35">
        <v>1584.058743</v>
      </c>
      <c r="H35">
        <v>1654.86159</v>
      </c>
      <c r="I35">
        <v>1726.5843239999999</v>
      </c>
      <c r="J35">
        <v>1799.178701</v>
      </c>
      <c r="K35">
        <v>1872.3289589999999</v>
      </c>
      <c r="L35">
        <v>1945.9116730000001</v>
      </c>
      <c r="M35">
        <v>2019.621271</v>
      </c>
      <c r="N35">
        <v>2093.3383880000001</v>
      </c>
      <c r="O35">
        <v>2167.2478809999998</v>
      </c>
      <c r="P35">
        <v>2241.4437750000002</v>
      </c>
      <c r="Q35">
        <v>2315.6070110000001</v>
      </c>
      <c r="R35">
        <v>2389.4541880000002</v>
      </c>
      <c r="S35">
        <v>2462.8192450000001</v>
      </c>
      <c r="T35">
        <v>2561.7960039999998</v>
      </c>
      <c r="U35">
        <v>2662.3739759999999</v>
      </c>
      <c r="V35">
        <v>2763.1399529999999</v>
      </c>
      <c r="W35">
        <v>2863.4933529999998</v>
      </c>
      <c r="X35">
        <v>2963.4383459999999</v>
      </c>
      <c r="Y35">
        <v>3063.0804240000002</v>
      </c>
      <c r="Z35">
        <v>3162.478838</v>
      </c>
      <c r="AA35">
        <v>3261.6734160000001</v>
      </c>
      <c r="AB35">
        <v>3360.6765190000001</v>
      </c>
      <c r="AC35">
        <v>3459.5018690000002</v>
      </c>
      <c r="AD35">
        <v>3558.1487980000002</v>
      </c>
      <c r="AE35">
        <v>3656.9396959999999</v>
      </c>
      <c r="AF35">
        <v>3755.867847</v>
      </c>
      <c r="AG35">
        <v>3854.9173300000002</v>
      </c>
      <c r="AH35">
        <v>3954.0551479999999</v>
      </c>
      <c r="AI35">
        <v>4053.234469</v>
      </c>
      <c r="AJ35">
        <v>4142.1506879999997</v>
      </c>
      <c r="AK35">
        <v>4240.0351170000004</v>
      </c>
      <c r="AL35">
        <v>4338.8441499999999</v>
      </c>
      <c r="AM35">
        <v>4437.731914</v>
      </c>
    </row>
    <row r="36" spans="1:39" x14ac:dyDescent="0.25">
      <c r="A36" t="s">
        <v>30</v>
      </c>
      <c r="B36">
        <v>23979.72222</v>
      </c>
      <c r="C36">
        <v>25087.1358</v>
      </c>
      <c r="D36">
        <v>26128.920310000001</v>
      </c>
      <c r="E36">
        <v>27175.36349</v>
      </c>
      <c r="F36">
        <v>28254.19757</v>
      </c>
      <c r="G36">
        <v>29345.299439999999</v>
      </c>
      <c r="H36">
        <v>30452.524519999999</v>
      </c>
      <c r="I36">
        <v>31584.011640000001</v>
      </c>
      <c r="J36">
        <v>32736.798169999998</v>
      </c>
      <c r="K36">
        <v>33902.602550000003</v>
      </c>
      <c r="L36">
        <v>35073.130830000002</v>
      </c>
      <c r="M36">
        <v>36245.040820000002</v>
      </c>
      <c r="N36">
        <v>37415.709009999999</v>
      </c>
      <c r="O36">
        <v>38584.867760000001</v>
      </c>
      <c r="P36">
        <v>39755.986230000002</v>
      </c>
      <c r="Q36">
        <v>40933.35355</v>
      </c>
      <c r="R36">
        <v>42102.370260000003</v>
      </c>
      <c r="S36">
        <v>43259.964480000002</v>
      </c>
      <c r="T36">
        <v>43776.739560000002</v>
      </c>
      <c r="U36">
        <v>44297.413500000002</v>
      </c>
      <c r="V36">
        <v>44649.379229999999</v>
      </c>
      <c r="W36">
        <v>45140.901180000001</v>
      </c>
      <c r="X36">
        <v>45643.195110000001</v>
      </c>
      <c r="Y36">
        <v>46143.534809999997</v>
      </c>
      <c r="Z36">
        <v>46641.311099999999</v>
      </c>
      <c r="AA36">
        <v>47136.960890000002</v>
      </c>
      <c r="AB36">
        <v>47630.789129999997</v>
      </c>
      <c r="AC36">
        <v>48123.018120000001</v>
      </c>
      <c r="AD36">
        <v>48613.458050000001</v>
      </c>
      <c r="AE36">
        <v>49105.372410000004</v>
      </c>
      <c r="AF36">
        <v>49598.927609999999</v>
      </c>
      <c r="AG36">
        <v>50093.954059999996</v>
      </c>
      <c r="AH36">
        <v>50590.082020000002</v>
      </c>
      <c r="AI36">
        <v>51086.833830000003</v>
      </c>
      <c r="AJ36">
        <v>51583.835859999999</v>
      </c>
      <c r="AK36">
        <v>52080.54247</v>
      </c>
      <c r="AL36">
        <v>52576.967909999999</v>
      </c>
      <c r="AM36">
        <v>53073.37343</v>
      </c>
    </row>
    <row r="37" spans="1:39" x14ac:dyDescent="0.25">
      <c r="A37" t="s">
        <v>132</v>
      </c>
      <c r="B37">
        <v>54215.27779</v>
      </c>
      <c r="C37">
        <v>58514.71731</v>
      </c>
      <c r="D37">
        <v>62813.422590000002</v>
      </c>
      <c r="E37">
        <v>67111.652700000006</v>
      </c>
      <c r="F37">
        <v>71409.396649999995</v>
      </c>
      <c r="G37">
        <v>75707.225749999998</v>
      </c>
      <c r="H37">
        <v>80005.402090000003</v>
      </c>
      <c r="I37">
        <v>84303.956340000004</v>
      </c>
      <c r="J37">
        <v>88602.768429999996</v>
      </c>
      <c r="K37">
        <v>92901.60024</v>
      </c>
      <c r="L37">
        <v>97200.341270000004</v>
      </c>
      <c r="M37">
        <v>101498.9143</v>
      </c>
      <c r="N37">
        <v>105797.27009999999</v>
      </c>
      <c r="O37">
        <v>110095.658</v>
      </c>
      <c r="P37">
        <v>114393.9795</v>
      </c>
      <c r="Q37">
        <v>118692.143</v>
      </c>
      <c r="R37">
        <v>122990.0487</v>
      </c>
      <c r="S37">
        <v>127287.6145</v>
      </c>
      <c r="T37">
        <v>130320.1695</v>
      </c>
      <c r="U37">
        <v>133352.80009999999</v>
      </c>
      <c r="V37">
        <v>136385.44510000001</v>
      </c>
      <c r="W37">
        <v>139417.9583</v>
      </c>
      <c r="X37">
        <v>142450.3174</v>
      </c>
      <c r="Y37">
        <v>145482.5851</v>
      </c>
      <c r="Z37">
        <v>148514.71669999999</v>
      </c>
      <c r="AA37">
        <v>151546.68400000001</v>
      </c>
      <c r="AB37">
        <v>154578.49859999999</v>
      </c>
      <c r="AC37">
        <v>157610.1955</v>
      </c>
      <c r="AD37">
        <v>160641.79139999999</v>
      </c>
      <c r="AE37">
        <v>163673.46109999999</v>
      </c>
      <c r="AF37">
        <v>166705.22010000001</v>
      </c>
      <c r="AG37">
        <v>169737.23019999999</v>
      </c>
      <c r="AH37">
        <v>172769.35769999999</v>
      </c>
      <c r="AI37">
        <v>175801.62460000001</v>
      </c>
      <c r="AJ37">
        <v>178833.98269999999</v>
      </c>
      <c r="AK37">
        <v>181866.32680000001</v>
      </c>
      <c r="AL37">
        <v>184898.67879999999</v>
      </c>
      <c r="AM37">
        <v>187930.94159999999</v>
      </c>
    </row>
    <row r="38" spans="1:39" x14ac:dyDescent="0.25">
      <c r="A38" t="s">
        <v>31</v>
      </c>
      <c r="B38">
        <v>121.58713299999999</v>
      </c>
      <c r="C38">
        <v>122.2231762</v>
      </c>
      <c r="D38">
        <v>122.908748</v>
      </c>
      <c r="E38">
        <v>123.55205170000001</v>
      </c>
      <c r="F38">
        <v>124.1780361</v>
      </c>
      <c r="G38">
        <v>124.8525229</v>
      </c>
      <c r="H38">
        <v>125.554868</v>
      </c>
      <c r="I38">
        <v>126.26926020000001</v>
      </c>
      <c r="J38">
        <v>126.9897857</v>
      </c>
      <c r="K38">
        <v>127.7204364</v>
      </c>
      <c r="L38">
        <v>128.4666177</v>
      </c>
      <c r="M38">
        <v>129.2380751</v>
      </c>
      <c r="N38">
        <v>130.04209700000001</v>
      </c>
      <c r="O38">
        <v>130.86953729999999</v>
      </c>
      <c r="P38">
        <v>131.71145369999999</v>
      </c>
      <c r="Q38">
        <v>132.56266980000001</v>
      </c>
      <c r="R38">
        <v>133.41920089999999</v>
      </c>
      <c r="S38">
        <v>134.27564459999999</v>
      </c>
      <c r="T38">
        <v>135.0897247</v>
      </c>
      <c r="U38">
        <v>135.8908437</v>
      </c>
      <c r="V38">
        <v>136.6840637</v>
      </c>
      <c r="W38">
        <v>137.4736647</v>
      </c>
      <c r="X38">
        <v>138.26106859999999</v>
      </c>
      <c r="Y38">
        <v>139.04632860000001</v>
      </c>
      <c r="Z38">
        <v>139.82904160000001</v>
      </c>
      <c r="AA38">
        <v>140.60856939999999</v>
      </c>
      <c r="AB38">
        <v>141.38377800000001</v>
      </c>
      <c r="AC38">
        <v>142.15321370000001</v>
      </c>
      <c r="AD38">
        <v>142.89984770000001</v>
      </c>
      <c r="AE38">
        <v>143.63476900000001</v>
      </c>
      <c r="AF38">
        <v>144.3678687</v>
      </c>
      <c r="AG38">
        <v>145.10214740000001</v>
      </c>
      <c r="AH38">
        <v>145.8364808</v>
      </c>
      <c r="AI38">
        <v>146.56825449999999</v>
      </c>
      <c r="AJ38">
        <v>147.29504180000001</v>
      </c>
      <c r="AK38">
        <v>148.01434459999999</v>
      </c>
      <c r="AL38">
        <v>148.7244255</v>
      </c>
      <c r="AM38">
        <v>149.4244176</v>
      </c>
    </row>
    <row r="39" spans="1:39" x14ac:dyDescent="0.25">
      <c r="A39" t="s">
        <v>32</v>
      </c>
      <c r="B39">
        <v>411.05060300000002</v>
      </c>
      <c r="C39">
        <v>411.82766779999997</v>
      </c>
      <c r="D39">
        <v>409.06216749999999</v>
      </c>
      <c r="E39">
        <v>404.61998469999997</v>
      </c>
      <c r="F39">
        <v>400.52441540000001</v>
      </c>
      <c r="G39">
        <v>396.03239789999998</v>
      </c>
      <c r="H39">
        <v>390.90390350000001</v>
      </c>
      <c r="I39">
        <v>386.04623550000002</v>
      </c>
      <c r="J39">
        <v>381.86057849999997</v>
      </c>
      <c r="K39">
        <v>378.3254091</v>
      </c>
      <c r="L39">
        <v>375.2778548</v>
      </c>
      <c r="M39">
        <v>372.5823724</v>
      </c>
      <c r="N39">
        <v>370.19897179999998</v>
      </c>
      <c r="O39">
        <v>368.01180799999997</v>
      </c>
      <c r="P39">
        <v>366.54328329999998</v>
      </c>
      <c r="Q39">
        <v>365.7130962</v>
      </c>
      <c r="R39">
        <v>365.11578450000002</v>
      </c>
      <c r="S39">
        <v>364.58128549999998</v>
      </c>
      <c r="T39">
        <v>369.28646309999999</v>
      </c>
      <c r="U39">
        <v>374.89967380000002</v>
      </c>
      <c r="V39">
        <v>380.54116040000002</v>
      </c>
      <c r="W39">
        <v>386.10249759999999</v>
      </c>
      <c r="X39">
        <v>391.55942970000001</v>
      </c>
      <c r="Y39">
        <v>396.87037240000001</v>
      </c>
      <c r="Z39">
        <v>401.9973756</v>
      </c>
      <c r="AA39">
        <v>406.90174309999998</v>
      </c>
      <c r="AB39">
        <v>411.54131960000001</v>
      </c>
      <c r="AC39">
        <v>415.86981809999997</v>
      </c>
      <c r="AD39">
        <v>420.00275540000001</v>
      </c>
      <c r="AE39">
        <v>423.82626249999998</v>
      </c>
      <c r="AF39">
        <v>427.6498368</v>
      </c>
      <c r="AG39">
        <v>431.34043800000001</v>
      </c>
      <c r="AH39">
        <v>434.89544819999998</v>
      </c>
      <c r="AI39">
        <v>438.3079333</v>
      </c>
      <c r="AJ39">
        <v>441.54201920000003</v>
      </c>
      <c r="AK39">
        <v>444.56740409999998</v>
      </c>
      <c r="AL39">
        <v>447.39957700000002</v>
      </c>
      <c r="AM39">
        <v>449.99690470000002</v>
      </c>
    </row>
    <row r="40" spans="1:39" x14ac:dyDescent="0.25">
      <c r="A40" t="s">
        <v>33</v>
      </c>
      <c r="B40">
        <v>1245.3447020000001</v>
      </c>
      <c r="C40">
        <v>1262.7004219999999</v>
      </c>
      <c r="D40">
        <v>1279.8526730000001</v>
      </c>
      <c r="E40">
        <v>1296.784891</v>
      </c>
      <c r="F40">
        <v>1313.5791879999999</v>
      </c>
      <c r="G40">
        <v>1330.3357309999999</v>
      </c>
      <c r="H40">
        <v>1347.0761620000001</v>
      </c>
      <c r="I40">
        <v>1363.7608769999999</v>
      </c>
      <c r="J40">
        <v>1380.403053</v>
      </c>
      <c r="K40">
        <v>1397.0093850000001</v>
      </c>
      <c r="L40">
        <v>1413.632887</v>
      </c>
      <c r="M40">
        <v>1430.262792</v>
      </c>
      <c r="N40">
        <v>1447.003029</v>
      </c>
      <c r="O40">
        <v>1462.513156</v>
      </c>
      <c r="P40">
        <v>1479.2600359999999</v>
      </c>
      <c r="Q40">
        <v>1496.1266370000001</v>
      </c>
      <c r="R40">
        <v>1513.0176819999999</v>
      </c>
      <c r="S40">
        <v>1530.1472779999999</v>
      </c>
      <c r="T40">
        <v>1546.378209</v>
      </c>
      <c r="U40">
        <v>1562.4210660000001</v>
      </c>
      <c r="V40">
        <v>1578.320101</v>
      </c>
      <c r="W40">
        <v>1594.14032</v>
      </c>
      <c r="X40">
        <v>1609.933301</v>
      </c>
      <c r="Y40">
        <v>1625.6998619999999</v>
      </c>
      <c r="Z40">
        <v>1641.4540079999999</v>
      </c>
      <c r="AA40">
        <v>1657.2028049999999</v>
      </c>
      <c r="AB40">
        <v>1672.953039</v>
      </c>
      <c r="AC40">
        <v>1688.7064519999999</v>
      </c>
      <c r="AD40">
        <v>1704.4281820000001</v>
      </c>
      <c r="AE40">
        <v>1720.092034</v>
      </c>
      <c r="AF40">
        <v>1735.9059560000001</v>
      </c>
      <c r="AG40">
        <v>1751.8389179999999</v>
      </c>
      <c r="AH40">
        <v>1767.84977</v>
      </c>
      <c r="AI40">
        <v>1784.1190389999999</v>
      </c>
      <c r="AJ40">
        <v>1800.655714</v>
      </c>
      <c r="AK40">
        <v>1817.160963</v>
      </c>
      <c r="AL40">
        <v>1833.6235750000001</v>
      </c>
      <c r="AM40">
        <v>1850.0435110000001</v>
      </c>
    </row>
    <row r="41" spans="1:39" x14ac:dyDescent="0.25">
      <c r="A41" t="s">
        <v>34</v>
      </c>
      <c r="B41">
        <v>82.998924389999999</v>
      </c>
      <c r="C41">
        <v>81.961046929999995</v>
      </c>
      <c r="D41">
        <v>80.517555150000007</v>
      </c>
      <c r="E41">
        <v>79.255650259999996</v>
      </c>
      <c r="F41">
        <v>77.951360589999894</v>
      </c>
      <c r="G41">
        <v>76.164302430000006</v>
      </c>
      <c r="H41">
        <v>74.303445920000001</v>
      </c>
      <c r="I41">
        <v>72.534570250000002</v>
      </c>
      <c r="J41">
        <v>70.939504760000005</v>
      </c>
      <c r="K41">
        <v>69.504912910000002</v>
      </c>
      <c r="L41">
        <v>68.170043980000003</v>
      </c>
      <c r="M41">
        <v>66.907315569999994</v>
      </c>
      <c r="N41">
        <v>65.693776650000004</v>
      </c>
      <c r="O41">
        <v>64.515149219999998</v>
      </c>
      <c r="P41">
        <v>63.814566599999999</v>
      </c>
      <c r="Q41">
        <v>63.225299880000001</v>
      </c>
      <c r="R41">
        <v>62.668734720000003</v>
      </c>
      <c r="S41">
        <v>62.115209530000001</v>
      </c>
      <c r="T41">
        <v>62.275951470000003</v>
      </c>
      <c r="U41">
        <v>62.646335520000001</v>
      </c>
      <c r="V41">
        <v>63.034611769999998</v>
      </c>
      <c r="W41">
        <v>63.111719569999998</v>
      </c>
      <c r="X41">
        <v>63.156493560000001</v>
      </c>
      <c r="Y41">
        <v>63.19355856</v>
      </c>
      <c r="Z41">
        <v>63.221247589999997</v>
      </c>
      <c r="AA41">
        <v>63.235720059999998</v>
      </c>
      <c r="AB41">
        <v>63.23306625</v>
      </c>
      <c r="AC41">
        <v>63.209502069999999</v>
      </c>
      <c r="AD41">
        <v>63.165588419999999</v>
      </c>
      <c r="AE41">
        <v>63.111178109999997</v>
      </c>
      <c r="AF41">
        <v>63.054181419999999</v>
      </c>
      <c r="AG41">
        <v>62.994280189999998</v>
      </c>
      <c r="AH41">
        <v>62.928443090000002</v>
      </c>
      <c r="AI41">
        <v>62.853063689999999</v>
      </c>
      <c r="AJ41">
        <v>62.763035369999997</v>
      </c>
      <c r="AK41">
        <v>62.658371250000002</v>
      </c>
      <c r="AL41">
        <v>62.539375970000002</v>
      </c>
      <c r="AM41">
        <v>62.406542930000001</v>
      </c>
    </row>
    <row r="42" spans="1:39" x14ac:dyDescent="0.25">
      <c r="A42" t="s">
        <v>35</v>
      </c>
      <c r="B42">
        <v>7.5365014899999999E-2</v>
      </c>
      <c r="C42">
        <v>7.7816468299999997E-2</v>
      </c>
      <c r="D42">
        <v>8.0506513000000002E-2</v>
      </c>
      <c r="E42">
        <v>8.3813170699999995E-2</v>
      </c>
      <c r="F42">
        <v>8.6971564200000004E-2</v>
      </c>
      <c r="G42">
        <v>8.9972409200000006E-2</v>
      </c>
      <c r="H42">
        <v>9.2913576799999995E-2</v>
      </c>
      <c r="I42">
        <v>9.5850976599999999E-2</v>
      </c>
      <c r="J42">
        <v>9.8781197299999998E-2</v>
      </c>
      <c r="K42">
        <v>0.1017304087</v>
      </c>
      <c r="L42">
        <v>0.1047193986</v>
      </c>
      <c r="M42">
        <v>0.10776945659999999</v>
      </c>
      <c r="N42">
        <v>0.11090205829999999</v>
      </c>
      <c r="O42">
        <v>0.114172543</v>
      </c>
      <c r="P42">
        <v>0.1175698028</v>
      </c>
      <c r="Q42">
        <v>0.1210513403</v>
      </c>
      <c r="R42">
        <v>0.1245348403</v>
      </c>
      <c r="S42">
        <v>0.12784788990000001</v>
      </c>
      <c r="T42">
        <v>0.13121386409999999</v>
      </c>
      <c r="U42">
        <v>0.13459579720000001</v>
      </c>
      <c r="V42">
        <v>0.13797600360000001</v>
      </c>
      <c r="W42">
        <v>0.1413336315</v>
      </c>
      <c r="X42">
        <v>0.1446431135</v>
      </c>
      <c r="Y42">
        <v>0.1478746843</v>
      </c>
      <c r="Z42">
        <v>0.15099598450000001</v>
      </c>
      <c r="AA42">
        <v>0.15397270360000001</v>
      </c>
      <c r="AB42">
        <v>0.1567688539</v>
      </c>
      <c r="AC42">
        <v>0.15934692719999999</v>
      </c>
      <c r="AD42">
        <v>0.1621998637</v>
      </c>
      <c r="AE42">
        <v>0.16522227710000001</v>
      </c>
      <c r="AF42">
        <v>0.16833871349999999</v>
      </c>
      <c r="AG42">
        <v>0.17149962530000001</v>
      </c>
      <c r="AH42">
        <v>0.17466940689999999</v>
      </c>
      <c r="AI42">
        <v>0.1778220817</v>
      </c>
      <c r="AJ42">
        <v>0.18094187989999999</v>
      </c>
      <c r="AK42">
        <v>0.18401281010000001</v>
      </c>
      <c r="AL42">
        <v>0.18702959529999999</v>
      </c>
      <c r="AM42">
        <v>0.18999347890000001</v>
      </c>
    </row>
    <row r="43" spans="1:39" x14ac:dyDescent="0.25">
      <c r="A43" t="s">
        <v>36</v>
      </c>
      <c r="B43">
        <v>594.8122535</v>
      </c>
      <c r="C43">
        <v>614.03150960000005</v>
      </c>
      <c r="D43">
        <v>629.56443809999996</v>
      </c>
      <c r="E43">
        <v>643.1041841</v>
      </c>
      <c r="F43">
        <v>656.97637090000001</v>
      </c>
      <c r="G43">
        <v>669.30602629999998</v>
      </c>
      <c r="H43">
        <v>680.5858035</v>
      </c>
      <c r="I43">
        <v>691.90016189999994</v>
      </c>
      <c r="J43">
        <v>703.81037609999998</v>
      </c>
      <c r="K43">
        <v>716.33544610000001</v>
      </c>
      <c r="L43">
        <v>729.3099436</v>
      </c>
      <c r="M43">
        <v>741.12047470000005</v>
      </c>
      <c r="N43">
        <v>752.95882280000001</v>
      </c>
      <c r="O43">
        <v>766.25058739999997</v>
      </c>
      <c r="P43">
        <v>780.58162560000005</v>
      </c>
      <c r="Q43">
        <v>795.53380779999998</v>
      </c>
      <c r="R43">
        <v>810.62088940000001</v>
      </c>
      <c r="S43">
        <v>825.63410629999998</v>
      </c>
      <c r="T43">
        <v>831.67661210000006</v>
      </c>
      <c r="U43">
        <v>838.92593190000002</v>
      </c>
      <c r="V43">
        <v>846.17473829999994</v>
      </c>
      <c r="W43">
        <v>853.30490569999995</v>
      </c>
      <c r="X43">
        <v>860.30989390000002</v>
      </c>
      <c r="Y43">
        <v>867.14025489999995</v>
      </c>
      <c r="Z43">
        <v>873.75587840000003</v>
      </c>
      <c r="AA43">
        <v>880.11275069999999</v>
      </c>
      <c r="AB43">
        <v>886.16274209999995</v>
      </c>
      <c r="AC43">
        <v>891.84940649999999</v>
      </c>
      <c r="AD43">
        <v>897.45917650000001</v>
      </c>
      <c r="AE43">
        <v>902.61719249999999</v>
      </c>
      <c r="AF43">
        <v>907.72855560000005</v>
      </c>
      <c r="AG43">
        <v>912.65501529999995</v>
      </c>
      <c r="AH43">
        <v>917.41236690000005</v>
      </c>
      <c r="AI43">
        <v>922.00576000000001</v>
      </c>
      <c r="AJ43">
        <v>926.41029779999997</v>
      </c>
      <c r="AK43">
        <v>931.73116679999998</v>
      </c>
      <c r="AL43">
        <v>936.86862740000004</v>
      </c>
      <c r="AM43">
        <v>941.73708959999999</v>
      </c>
    </row>
    <row r="44" spans="1:39" x14ac:dyDescent="0.25">
      <c r="A44" t="s">
        <v>37</v>
      </c>
      <c r="B44">
        <v>1.1275404570000001</v>
      </c>
      <c r="C44">
        <v>1.635644248</v>
      </c>
      <c r="D44">
        <v>2.1431327609999999</v>
      </c>
      <c r="E44">
        <v>2.6500464099999999</v>
      </c>
      <c r="F44">
        <v>3.156295788</v>
      </c>
      <c r="G44">
        <v>3.6604217640000001</v>
      </c>
      <c r="H44">
        <v>4.1635603579999998</v>
      </c>
      <c r="I44">
        <v>4.666671902</v>
      </c>
      <c r="J44">
        <v>5.1700293459999997</v>
      </c>
      <c r="K44">
        <v>5.6741536420000003</v>
      </c>
      <c r="L44">
        <v>6.1794122140000001</v>
      </c>
      <c r="M44">
        <v>6.6861337689999996</v>
      </c>
      <c r="N44">
        <v>7.1944040280000001</v>
      </c>
      <c r="O44">
        <v>7.7043094439999997</v>
      </c>
      <c r="P44">
        <v>8.2152280990000008</v>
      </c>
      <c r="Q44">
        <v>8.7265251310000007</v>
      </c>
      <c r="R44">
        <v>9.2378959839999997</v>
      </c>
      <c r="S44">
        <v>9.7490595829999904</v>
      </c>
      <c r="T44">
        <v>10.512749879999999</v>
      </c>
      <c r="U44">
        <v>11.27453729</v>
      </c>
      <c r="V44">
        <v>12.03451604</v>
      </c>
      <c r="W44">
        <v>12.79306287</v>
      </c>
      <c r="X44">
        <v>13.55058698</v>
      </c>
      <c r="Y44">
        <v>14.307239060000001</v>
      </c>
      <c r="Z44">
        <v>15.063140020000001</v>
      </c>
      <c r="AA44">
        <v>15.818363590000001</v>
      </c>
      <c r="AB44">
        <v>16.57295521</v>
      </c>
      <c r="AC44">
        <v>17.326884639999999</v>
      </c>
      <c r="AD44">
        <v>18.08277417</v>
      </c>
      <c r="AE44">
        <v>18.839558190000002</v>
      </c>
      <c r="AF44">
        <v>19.59793702</v>
      </c>
      <c r="AG44">
        <v>20.357214089999999</v>
      </c>
      <c r="AH44">
        <v>21.117900370000001</v>
      </c>
      <c r="AI44">
        <v>21.87869285</v>
      </c>
      <c r="AJ44">
        <v>22.640230209999999</v>
      </c>
      <c r="AK44">
        <v>23.400852449999999</v>
      </c>
      <c r="AL44">
        <v>24.162087039999999</v>
      </c>
      <c r="AM44">
        <v>24.922432870000002</v>
      </c>
    </row>
    <row r="45" spans="1:39" x14ac:dyDescent="0.25">
      <c r="A45" t="s">
        <v>38</v>
      </c>
      <c r="B45">
        <v>11.097</v>
      </c>
      <c r="C45">
        <v>11.85066891</v>
      </c>
      <c r="D45">
        <v>12.612286340000001</v>
      </c>
      <c r="E45">
        <v>13.38548306</v>
      </c>
      <c r="F45">
        <v>14.17212936</v>
      </c>
      <c r="G45">
        <v>14.97459791</v>
      </c>
      <c r="H45">
        <v>15.785384430000001</v>
      </c>
      <c r="I45">
        <v>16.62020025</v>
      </c>
      <c r="J45">
        <v>17.486196719999999</v>
      </c>
      <c r="K45">
        <v>18.382180999999999</v>
      </c>
      <c r="L45">
        <v>19.30951739</v>
      </c>
      <c r="M45">
        <v>20.277830130000002</v>
      </c>
      <c r="N45">
        <v>21.298192520000001</v>
      </c>
      <c r="O45">
        <v>22.372706619999999</v>
      </c>
      <c r="P45">
        <v>23.551371849999999</v>
      </c>
      <c r="Q45">
        <v>24.84779451</v>
      </c>
      <c r="R45">
        <v>26.321651540000001</v>
      </c>
      <c r="S45">
        <v>28.066299300000001</v>
      </c>
      <c r="T45">
        <v>29.679426960000001</v>
      </c>
      <c r="U45">
        <v>31.53962258</v>
      </c>
      <c r="V45">
        <v>33.421868199999999</v>
      </c>
      <c r="W45">
        <v>35.025053229999997</v>
      </c>
      <c r="X45">
        <v>36.457094939999998</v>
      </c>
      <c r="Y45">
        <v>37.695812070000002</v>
      </c>
      <c r="Z45">
        <v>38.722791639999997</v>
      </c>
      <c r="AA45">
        <v>39.535885280000002</v>
      </c>
      <c r="AB45">
        <v>40.148358029999997</v>
      </c>
      <c r="AC45">
        <v>40.585748170000002</v>
      </c>
      <c r="AD45">
        <v>40.879939880000002</v>
      </c>
      <c r="AE45">
        <v>41.038864629999999</v>
      </c>
      <c r="AF45">
        <v>41.086249729999999</v>
      </c>
      <c r="AG45">
        <v>41.013410299999997</v>
      </c>
      <c r="AH45">
        <v>40.836087200000001</v>
      </c>
      <c r="AI45">
        <v>40.581477849999999</v>
      </c>
      <c r="AJ45">
        <v>40.279178109999997</v>
      </c>
      <c r="AK45">
        <v>39.955637379999999</v>
      </c>
      <c r="AL45">
        <v>39.635504359999999</v>
      </c>
      <c r="AM45">
        <v>39.342031660000004</v>
      </c>
    </row>
    <row r="46" spans="1:39" x14ac:dyDescent="0.25">
      <c r="A46" t="s">
        <v>39</v>
      </c>
      <c r="B46">
        <v>37.027999999999999</v>
      </c>
      <c r="C46">
        <v>36.976648509999997</v>
      </c>
      <c r="D46">
        <v>36.925322430000001</v>
      </c>
      <c r="E46">
        <v>36.873977320000002</v>
      </c>
      <c r="F46">
        <v>36.82264979</v>
      </c>
      <c r="G46">
        <v>36.721343699999998</v>
      </c>
      <c r="H46">
        <v>36.593151079999998</v>
      </c>
      <c r="I46">
        <v>36.466140039999999</v>
      </c>
      <c r="J46">
        <v>36.35478586</v>
      </c>
      <c r="K46">
        <v>36.259627479999999</v>
      </c>
      <c r="L46">
        <v>36.178465449999997</v>
      </c>
      <c r="M46">
        <v>36.10476354</v>
      </c>
      <c r="N46">
        <v>36.033225389999998</v>
      </c>
      <c r="O46">
        <v>35.995363019999999</v>
      </c>
      <c r="P46">
        <v>35.965807120000001</v>
      </c>
      <c r="Q46">
        <v>35.9318332</v>
      </c>
      <c r="R46">
        <v>35.889001039999997</v>
      </c>
      <c r="S46">
        <v>35.835903510000001</v>
      </c>
      <c r="T46">
        <v>35.840185519999999</v>
      </c>
      <c r="U46">
        <v>35.838777520000001</v>
      </c>
      <c r="V46">
        <v>35.825515439999997</v>
      </c>
      <c r="W46">
        <v>35.805347140000002</v>
      </c>
      <c r="X46">
        <v>35.778138230000003</v>
      </c>
      <c r="Y46">
        <v>35.744385710000003</v>
      </c>
      <c r="Z46">
        <v>35.705044960000002</v>
      </c>
      <c r="AA46">
        <v>35.66116349</v>
      </c>
      <c r="AB46">
        <v>35.613804880000004</v>
      </c>
      <c r="AC46">
        <v>35.563901549999997</v>
      </c>
      <c r="AD46">
        <v>35.520845389999998</v>
      </c>
      <c r="AE46">
        <v>35.47908331</v>
      </c>
      <c r="AF46">
        <v>35.429111259999999</v>
      </c>
      <c r="AG46">
        <v>35.368162890000001</v>
      </c>
      <c r="AH46">
        <v>35.29760435</v>
      </c>
      <c r="AI46">
        <v>35.220104880000001</v>
      </c>
      <c r="AJ46">
        <v>35.13733723</v>
      </c>
      <c r="AK46">
        <v>35.051108509999999</v>
      </c>
      <c r="AL46">
        <v>34.962867490000001</v>
      </c>
      <c r="AM46">
        <v>34.873711180000001</v>
      </c>
    </row>
    <row r="47" spans="1:39" x14ac:dyDescent="0.25">
      <c r="A47" t="s">
        <v>40</v>
      </c>
      <c r="B47">
        <v>530.98400000000004</v>
      </c>
      <c r="C47">
        <v>566.00257409999995</v>
      </c>
      <c r="D47">
        <v>600.76264279999998</v>
      </c>
      <c r="E47">
        <v>635.58554479999998</v>
      </c>
      <c r="F47">
        <v>670.46817680000004</v>
      </c>
      <c r="G47">
        <v>704.87546769999994</v>
      </c>
      <c r="H47">
        <v>738.14751590000003</v>
      </c>
      <c r="I47">
        <v>771.23265839999999</v>
      </c>
      <c r="J47">
        <v>804.7143628</v>
      </c>
      <c r="K47">
        <v>838.62876859999994</v>
      </c>
      <c r="L47">
        <v>872.7877297</v>
      </c>
      <c r="M47">
        <v>907.05315329999996</v>
      </c>
      <c r="N47">
        <v>941.22275560000003</v>
      </c>
      <c r="O47">
        <v>975.75792409999997</v>
      </c>
      <c r="P47">
        <v>1011.530537</v>
      </c>
      <c r="Q47">
        <v>1046.9523919999999</v>
      </c>
      <c r="R47">
        <v>1081.9183969999999</v>
      </c>
      <c r="S47">
        <v>1116.491246</v>
      </c>
      <c r="T47">
        <v>1145.3985769999999</v>
      </c>
      <c r="U47">
        <v>1174.8170379999999</v>
      </c>
      <c r="V47">
        <v>1203.7709769999999</v>
      </c>
      <c r="W47">
        <v>1232.326368</v>
      </c>
      <c r="X47">
        <v>1260.516167</v>
      </c>
      <c r="Y47">
        <v>1288.385239</v>
      </c>
      <c r="Z47">
        <v>1315.9698739999999</v>
      </c>
      <c r="AA47">
        <v>1343.301436</v>
      </c>
      <c r="AB47">
        <v>1370.4066479999999</v>
      </c>
      <c r="AC47">
        <v>1397.3100649999999</v>
      </c>
      <c r="AD47">
        <v>1424.2606270000001</v>
      </c>
      <c r="AE47">
        <v>1451.389964</v>
      </c>
      <c r="AF47">
        <v>1478.157318</v>
      </c>
      <c r="AG47">
        <v>1504.119428</v>
      </c>
      <c r="AH47">
        <v>1529.390302</v>
      </c>
      <c r="AI47">
        <v>1554.1717839999999</v>
      </c>
      <c r="AJ47">
        <v>1578.5856659999999</v>
      </c>
      <c r="AK47">
        <v>1602.6735880000001</v>
      </c>
      <c r="AL47">
        <v>1626.5083079999999</v>
      </c>
      <c r="AM47">
        <v>1650.1342139999999</v>
      </c>
    </row>
    <row r="48" spans="1:39" x14ac:dyDescent="0.25">
      <c r="A48" t="s">
        <v>41</v>
      </c>
      <c r="B48">
        <v>4.4478590499999999</v>
      </c>
      <c r="C48">
        <v>4.7022295989999998</v>
      </c>
      <c r="D48">
        <v>4.9513545260000003</v>
      </c>
      <c r="E48">
        <v>5.2002575990000004</v>
      </c>
      <c r="F48">
        <v>5.4505797210000004</v>
      </c>
      <c r="G48">
        <v>5.6936541690000002</v>
      </c>
      <c r="H48">
        <v>5.9341317099999999</v>
      </c>
      <c r="I48">
        <v>6.1770098539999996</v>
      </c>
      <c r="J48">
        <v>6.4247509149999997</v>
      </c>
      <c r="K48">
        <v>6.6766154919999998</v>
      </c>
      <c r="L48">
        <v>6.9317866879999999</v>
      </c>
      <c r="M48">
        <v>7.18818454</v>
      </c>
      <c r="N48">
        <v>7.4443314320000002</v>
      </c>
      <c r="O48">
        <v>7.7079918100000002</v>
      </c>
      <c r="P48">
        <v>7.9748487419999998</v>
      </c>
      <c r="Q48">
        <v>8.2408209630000009</v>
      </c>
      <c r="R48">
        <v>8.5037055230000007</v>
      </c>
      <c r="S48">
        <v>8.7622970000000002</v>
      </c>
      <c r="T48">
        <v>9.1145730010000001</v>
      </c>
      <c r="U48">
        <v>9.4660667479999905</v>
      </c>
      <c r="V48">
        <v>9.8191832269999999</v>
      </c>
      <c r="W48">
        <v>10.16887472</v>
      </c>
      <c r="X48">
        <v>10.51470252</v>
      </c>
      <c r="Y48">
        <v>10.85687667</v>
      </c>
      <c r="Z48">
        <v>11.195714519999999</v>
      </c>
      <c r="AA48">
        <v>11.53155741</v>
      </c>
      <c r="AB48">
        <v>11.86468116</v>
      </c>
      <c r="AC48">
        <v>12.19537068</v>
      </c>
      <c r="AD48">
        <v>12.52620025</v>
      </c>
      <c r="AE48">
        <v>12.85646887</v>
      </c>
      <c r="AF48">
        <v>13.183262490000001</v>
      </c>
      <c r="AG48">
        <v>13.50507356</v>
      </c>
      <c r="AH48">
        <v>13.821932739999999</v>
      </c>
      <c r="AI48">
        <v>14.13442547</v>
      </c>
      <c r="AJ48">
        <v>14.407040719999999</v>
      </c>
      <c r="AK48">
        <v>14.70755911</v>
      </c>
      <c r="AL48">
        <v>15.008455530000001</v>
      </c>
      <c r="AM48">
        <v>15.30725047</v>
      </c>
    </row>
    <row r="49" spans="1:39" x14ac:dyDescent="0.25">
      <c r="A49" t="s">
        <v>42</v>
      </c>
      <c r="B49">
        <v>86.327000010000006</v>
      </c>
      <c r="C49">
        <v>90.313688889999995</v>
      </c>
      <c r="D49">
        <v>94.064113109999994</v>
      </c>
      <c r="E49">
        <v>97.831308570000004</v>
      </c>
      <c r="F49">
        <v>101.7151113</v>
      </c>
      <c r="G49">
        <v>105.5360343</v>
      </c>
      <c r="H49">
        <v>109.2374216</v>
      </c>
      <c r="I49">
        <v>112.9816781</v>
      </c>
      <c r="J49">
        <v>116.8536771</v>
      </c>
      <c r="K49">
        <v>120.8355677</v>
      </c>
      <c r="L49">
        <v>124.8744719</v>
      </c>
      <c r="M49">
        <v>128.9370357</v>
      </c>
      <c r="N49">
        <v>132.98076280000001</v>
      </c>
      <c r="O49">
        <v>137.09564399999999</v>
      </c>
      <c r="P49">
        <v>141.39945539999999</v>
      </c>
      <c r="Q49">
        <v>145.67780070000001</v>
      </c>
      <c r="R49">
        <v>149.86155429999999</v>
      </c>
      <c r="S49">
        <v>153.94633859999999</v>
      </c>
      <c r="T49">
        <v>155.758859</v>
      </c>
      <c r="U49">
        <v>157.6364087</v>
      </c>
      <c r="V49">
        <v>159.45111009999999</v>
      </c>
      <c r="W49">
        <v>161.2177604</v>
      </c>
      <c r="X49">
        <v>162.94252689999999</v>
      </c>
      <c r="Y49">
        <v>164.6297878</v>
      </c>
      <c r="Z49">
        <v>166.2842622</v>
      </c>
      <c r="AA49">
        <v>167.91046729999999</v>
      </c>
      <c r="AB49">
        <v>169.51220929999999</v>
      </c>
      <c r="AC49">
        <v>171.09290809999999</v>
      </c>
      <c r="AD49">
        <v>172.6795122</v>
      </c>
      <c r="AE49">
        <v>174.27145039999999</v>
      </c>
      <c r="AF49">
        <v>175.83595159999999</v>
      </c>
      <c r="AG49">
        <v>177.3590978</v>
      </c>
      <c r="AH49">
        <v>178.8423358</v>
      </c>
      <c r="AI49">
        <v>180.29266029999999</v>
      </c>
      <c r="AJ49">
        <v>181.7148105</v>
      </c>
      <c r="AK49">
        <v>183.1136257</v>
      </c>
      <c r="AL49">
        <v>184.49493949999999</v>
      </c>
      <c r="AM49">
        <v>185.86440970000001</v>
      </c>
    </row>
    <row r="50" spans="1:39" x14ac:dyDescent="0.25">
      <c r="A50" t="s">
        <v>43</v>
      </c>
      <c r="B50">
        <v>10285.555560000001</v>
      </c>
      <c r="C50">
        <v>10271.29125</v>
      </c>
      <c r="D50">
        <v>10257.034009999999</v>
      </c>
      <c r="E50">
        <v>10242.771479999999</v>
      </c>
      <c r="F50">
        <v>10228.51383</v>
      </c>
      <c r="G50">
        <v>10200.373250000001</v>
      </c>
      <c r="H50">
        <v>10164.76419</v>
      </c>
      <c r="I50">
        <v>10129.483340000001</v>
      </c>
      <c r="J50">
        <v>10098.55163</v>
      </c>
      <c r="K50">
        <v>10072.11875</v>
      </c>
      <c r="L50">
        <v>10049.57374</v>
      </c>
      <c r="M50">
        <v>10029.100979999999</v>
      </c>
      <c r="N50">
        <v>10009.22927</v>
      </c>
      <c r="O50">
        <v>9998.7119500000008</v>
      </c>
      <c r="P50">
        <v>9990.5019790000006</v>
      </c>
      <c r="Q50">
        <v>9981.0647759999902</v>
      </c>
      <c r="R50">
        <v>9969.16695599999</v>
      </c>
      <c r="S50">
        <v>9954.4176399999997</v>
      </c>
      <c r="T50">
        <v>9955.6070899999995</v>
      </c>
      <c r="U50">
        <v>9955.2159759999995</v>
      </c>
      <c r="V50">
        <v>9951.5320659999998</v>
      </c>
      <c r="W50">
        <v>9945.9297609999994</v>
      </c>
      <c r="X50">
        <v>9938.3717319999996</v>
      </c>
      <c r="Y50">
        <v>9928.99603199999</v>
      </c>
      <c r="Z50">
        <v>9918.068045</v>
      </c>
      <c r="AA50">
        <v>9905.8787489999995</v>
      </c>
      <c r="AB50">
        <v>9892.7235779999901</v>
      </c>
      <c r="AC50">
        <v>9878.8615410000002</v>
      </c>
      <c r="AD50">
        <v>9866.9014979999902</v>
      </c>
      <c r="AE50">
        <v>9855.300921</v>
      </c>
      <c r="AF50">
        <v>9841.4197939999995</v>
      </c>
      <c r="AG50">
        <v>9824.4896910000007</v>
      </c>
      <c r="AH50">
        <v>9804.8900979999999</v>
      </c>
      <c r="AI50">
        <v>9783.3624660000005</v>
      </c>
      <c r="AJ50">
        <v>9760.3714519999994</v>
      </c>
      <c r="AK50">
        <v>9736.4190290000006</v>
      </c>
      <c r="AL50">
        <v>9711.9076349999996</v>
      </c>
      <c r="AM50">
        <v>9687.1419929999902</v>
      </c>
    </row>
    <row r="51" spans="1:39" x14ac:dyDescent="0.25">
      <c r="A51" t="s">
        <v>44</v>
      </c>
      <c r="B51">
        <v>147495.55559999999</v>
      </c>
      <c r="C51">
        <v>157222.93729999999</v>
      </c>
      <c r="D51">
        <v>166878.51190000001</v>
      </c>
      <c r="E51">
        <v>176551.54019999999</v>
      </c>
      <c r="F51">
        <v>186241.16020000001</v>
      </c>
      <c r="G51">
        <v>195798.74100000001</v>
      </c>
      <c r="H51">
        <v>205040.97659999999</v>
      </c>
      <c r="I51">
        <v>214231.29399999999</v>
      </c>
      <c r="J51">
        <v>223531.76740000001</v>
      </c>
      <c r="K51">
        <v>232952.4357</v>
      </c>
      <c r="L51">
        <v>242441.03599999999</v>
      </c>
      <c r="M51">
        <v>251959.20920000001</v>
      </c>
      <c r="N51">
        <v>261450.7654</v>
      </c>
      <c r="O51">
        <v>271043.86780000001</v>
      </c>
      <c r="P51">
        <v>280980.7047</v>
      </c>
      <c r="Q51">
        <v>290820.10889999999</v>
      </c>
      <c r="R51">
        <v>300532.88799999998</v>
      </c>
      <c r="S51">
        <v>310136.4572</v>
      </c>
      <c r="T51">
        <v>318166.27149999997</v>
      </c>
      <c r="U51">
        <v>326338.0661</v>
      </c>
      <c r="V51">
        <v>334380.82689999999</v>
      </c>
      <c r="W51">
        <v>342312.88</v>
      </c>
      <c r="X51">
        <v>350143.37969999999</v>
      </c>
      <c r="Y51">
        <v>357884.78860000003</v>
      </c>
      <c r="Z51">
        <v>365547.18719999999</v>
      </c>
      <c r="AA51">
        <v>373139.28779999999</v>
      </c>
      <c r="AB51">
        <v>380668.51329999999</v>
      </c>
      <c r="AC51">
        <v>388141.68479999999</v>
      </c>
      <c r="AD51">
        <v>395627.95199999999</v>
      </c>
      <c r="AE51">
        <v>403163.87880000001</v>
      </c>
      <c r="AF51">
        <v>410599.255</v>
      </c>
      <c r="AG51">
        <v>417810.9523</v>
      </c>
      <c r="AH51">
        <v>424830.63939999999</v>
      </c>
      <c r="AI51">
        <v>431714.38439999998</v>
      </c>
      <c r="AJ51">
        <v>438496.0183</v>
      </c>
      <c r="AK51">
        <v>445187.10769999999</v>
      </c>
      <c r="AL51">
        <v>451807.86330000003</v>
      </c>
      <c r="AM51">
        <v>458370.61499999999</v>
      </c>
    </row>
    <row r="52" spans="1:39" x14ac:dyDescent="0.25">
      <c r="A52" t="s">
        <v>45</v>
      </c>
      <c r="B52">
        <v>1235.5164030000001</v>
      </c>
      <c r="C52">
        <v>1306.1748889999999</v>
      </c>
      <c r="D52">
        <v>1375.3762569999999</v>
      </c>
      <c r="E52">
        <v>1444.5160000000001</v>
      </c>
      <c r="F52">
        <v>1514.0499219999999</v>
      </c>
      <c r="G52">
        <v>1581.5706029999999</v>
      </c>
      <c r="H52">
        <v>1648.369919</v>
      </c>
      <c r="I52">
        <v>1715.8360709999999</v>
      </c>
      <c r="J52">
        <v>1784.6530319999999</v>
      </c>
      <c r="K52">
        <v>1854.6154140000001</v>
      </c>
      <c r="L52">
        <v>1925.496302</v>
      </c>
      <c r="M52">
        <v>1996.717928</v>
      </c>
      <c r="N52">
        <v>2067.8698420000001</v>
      </c>
      <c r="O52">
        <v>2141.1088359999999</v>
      </c>
      <c r="P52">
        <v>2215.2357619999998</v>
      </c>
      <c r="Q52">
        <v>2289.1169340000001</v>
      </c>
      <c r="R52">
        <v>2362.1404229999998</v>
      </c>
      <c r="S52">
        <v>2433.9713889999998</v>
      </c>
      <c r="T52">
        <v>2531.8258340000002</v>
      </c>
      <c r="U52">
        <v>2629.462986</v>
      </c>
      <c r="V52">
        <v>2727.5508960000002</v>
      </c>
      <c r="W52">
        <v>2824.6874229999999</v>
      </c>
      <c r="X52">
        <v>2920.7507009999999</v>
      </c>
      <c r="Y52">
        <v>3015.7990749999999</v>
      </c>
      <c r="Z52">
        <v>3109.920701</v>
      </c>
      <c r="AA52">
        <v>3203.210392</v>
      </c>
      <c r="AB52">
        <v>3295.7447659999998</v>
      </c>
      <c r="AC52">
        <v>3387.6029680000001</v>
      </c>
      <c r="AD52">
        <v>3479.5000690000002</v>
      </c>
      <c r="AE52">
        <v>3571.2413529999999</v>
      </c>
      <c r="AF52">
        <v>3662.0173580000001</v>
      </c>
      <c r="AG52">
        <v>3751.409322</v>
      </c>
      <c r="AH52">
        <v>3839.4257600000001</v>
      </c>
      <c r="AI52">
        <v>3926.2292969999999</v>
      </c>
      <c r="AJ52">
        <v>4001.9557559999998</v>
      </c>
      <c r="AK52">
        <v>4085.4330869999999</v>
      </c>
      <c r="AL52">
        <v>4169.0154249999996</v>
      </c>
      <c r="AM52">
        <v>4252.0140190000002</v>
      </c>
    </row>
    <row r="53" spans="1:39" x14ac:dyDescent="0.25">
      <c r="A53" t="s">
        <v>46</v>
      </c>
      <c r="B53">
        <v>23979.72222</v>
      </c>
      <c r="C53">
        <v>25087.1358</v>
      </c>
      <c r="D53">
        <v>26128.920310000001</v>
      </c>
      <c r="E53">
        <v>27175.36349</v>
      </c>
      <c r="F53">
        <v>28254.19757</v>
      </c>
      <c r="G53">
        <v>29315.56508</v>
      </c>
      <c r="H53">
        <v>30343.728220000001</v>
      </c>
      <c r="I53">
        <v>31383.799470000002</v>
      </c>
      <c r="J53">
        <v>32459.354749999999</v>
      </c>
      <c r="K53">
        <v>33565.43548</v>
      </c>
      <c r="L53">
        <v>34687.353309999999</v>
      </c>
      <c r="M53">
        <v>35815.843260000001</v>
      </c>
      <c r="N53">
        <v>36939.100780000001</v>
      </c>
      <c r="O53">
        <v>38082.123350000002</v>
      </c>
      <c r="P53">
        <v>39277.626510000002</v>
      </c>
      <c r="Q53">
        <v>40466.055760000003</v>
      </c>
      <c r="R53">
        <v>41628.209519999997</v>
      </c>
      <c r="S53">
        <v>42762.871829999996</v>
      </c>
      <c r="T53">
        <v>43266.349710000002</v>
      </c>
      <c r="U53">
        <v>43787.891300000003</v>
      </c>
      <c r="V53">
        <v>44291.975030000001</v>
      </c>
      <c r="W53">
        <v>44782.711219999997</v>
      </c>
      <c r="X53">
        <v>45261.813029999998</v>
      </c>
      <c r="Y53">
        <v>45730.496610000002</v>
      </c>
      <c r="Z53">
        <v>46190.072820000001</v>
      </c>
      <c r="AA53">
        <v>46641.796479999997</v>
      </c>
      <c r="AB53">
        <v>47086.724800000004</v>
      </c>
      <c r="AC53">
        <v>47525.807800000002</v>
      </c>
      <c r="AD53">
        <v>47966.531159999999</v>
      </c>
      <c r="AE53">
        <v>48408.736219999999</v>
      </c>
      <c r="AF53">
        <v>48843.319900000002</v>
      </c>
      <c r="AG53">
        <v>49266.416060000003</v>
      </c>
      <c r="AH53">
        <v>49678.426599999999</v>
      </c>
      <c r="AI53">
        <v>50081.294540000003</v>
      </c>
      <c r="AJ53">
        <v>50476.33625</v>
      </c>
      <c r="AK53">
        <v>50864.89604</v>
      </c>
      <c r="AL53">
        <v>51248.594290000001</v>
      </c>
      <c r="AM53">
        <v>51629.002699999997</v>
      </c>
    </row>
    <row r="54" spans="1:39" x14ac:dyDescent="0.25">
      <c r="A54" t="s">
        <v>133</v>
      </c>
      <c r="B54">
        <v>54215.27779</v>
      </c>
      <c r="C54">
        <v>58514.71731</v>
      </c>
      <c r="D54">
        <v>62813.422590000002</v>
      </c>
      <c r="E54">
        <v>67111.652700000006</v>
      </c>
      <c r="F54">
        <v>71409.396649999995</v>
      </c>
      <c r="G54">
        <v>75539.367280000006</v>
      </c>
      <c r="H54">
        <v>79582.648130000001</v>
      </c>
      <c r="I54">
        <v>83649.496190000005</v>
      </c>
      <c r="J54">
        <v>87789.080619999906</v>
      </c>
      <c r="K54">
        <v>91987.431970000005</v>
      </c>
      <c r="L54">
        <v>96225.088820000004</v>
      </c>
      <c r="M54">
        <v>100465.8205</v>
      </c>
      <c r="N54">
        <v>104685.88310000001</v>
      </c>
      <c r="O54">
        <v>109094.9279</v>
      </c>
      <c r="P54">
        <v>113513.2132</v>
      </c>
      <c r="Q54">
        <v>117871.8612</v>
      </c>
      <c r="R54">
        <v>122160.7932</v>
      </c>
      <c r="S54">
        <v>126386.3024</v>
      </c>
      <c r="T54">
        <v>129424.061</v>
      </c>
      <c r="U54">
        <v>132423.59539999999</v>
      </c>
      <c r="V54">
        <v>135339.4541</v>
      </c>
      <c r="W54">
        <v>138226.84640000001</v>
      </c>
      <c r="X54">
        <v>141081.18410000001</v>
      </c>
      <c r="Y54">
        <v>143904.97579999999</v>
      </c>
      <c r="Z54">
        <v>146703.7849</v>
      </c>
      <c r="AA54">
        <v>149483.4589</v>
      </c>
      <c r="AB54">
        <v>152249.02729999999</v>
      </c>
      <c r="AC54">
        <v>155004.4173</v>
      </c>
      <c r="AD54">
        <v>157803.20379999999</v>
      </c>
      <c r="AE54">
        <v>160605.55540000001</v>
      </c>
      <c r="AF54">
        <v>163333.5865</v>
      </c>
      <c r="AG54">
        <v>165977.60219999999</v>
      </c>
      <c r="AH54">
        <v>168562.5079</v>
      </c>
      <c r="AI54">
        <v>171115.8909</v>
      </c>
      <c r="AJ54">
        <v>173648.4748</v>
      </c>
      <c r="AK54">
        <v>176169.39319999999</v>
      </c>
      <c r="AL54">
        <v>178682.98370000001</v>
      </c>
      <c r="AM54">
        <v>181190.6678</v>
      </c>
    </row>
    <row r="55" spans="1:39" x14ac:dyDescent="0.25">
      <c r="A55" t="s">
        <v>47</v>
      </c>
      <c r="B55">
        <v>4625.557656</v>
      </c>
      <c r="C55">
        <v>4801.4036290000004</v>
      </c>
      <c r="D55">
        <v>4968.8541660000001</v>
      </c>
      <c r="E55">
        <v>5132.6673410000003</v>
      </c>
      <c r="F55">
        <v>5297.1940510000004</v>
      </c>
      <c r="G55">
        <v>5459.055413</v>
      </c>
      <c r="H55">
        <v>5620.1999679999999</v>
      </c>
      <c r="I55">
        <v>5782.2531159999999</v>
      </c>
      <c r="J55">
        <v>5945.8334640000003</v>
      </c>
      <c r="K55">
        <v>6110.8413220000002</v>
      </c>
      <c r="L55">
        <v>6277.1385129999999</v>
      </c>
      <c r="M55">
        <v>6442.9097819999997</v>
      </c>
      <c r="N55">
        <v>6609.2729799999997</v>
      </c>
      <c r="O55">
        <v>6776.5659169999999</v>
      </c>
      <c r="P55">
        <v>6946.1336929999998</v>
      </c>
      <c r="Q55">
        <v>7117.3682939999999</v>
      </c>
      <c r="R55">
        <v>7289.2667430000001</v>
      </c>
      <c r="S55">
        <v>7461.591872</v>
      </c>
      <c r="T55">
        <v>7546.3630929999999</v>
      </c>
      <c r="U55">
        <v>7633.9913399999996</v>
      </c>
      <c r="V55">
        <v>7720.4689310000003</v>
      </c>
      <c r="W55">
        <v>7807.4727370000001</v>
      </c>
      <c r="X55">
        <v>7893.8116449999998</v>
      </c>
      <c r="Y55">
        <v>7979.6050610000002</v>
      </c>
      <c r="Z55">
        <v>8064.7752069999997</v>
      </c>
      <c r="AA55">
        <v>8149.2278500000002</v>
      </c>
      <c r="AB55">
        <v>8232.8836219999994</v>
      </c>
      <c r="AC55">
        <v>8315.6617860000006</v>
      </c>
      <c r="AD55">
        <v>8397.7402409999995</v>
      </c>
      <c r="AE55">
        <v>8478.2955340000008</v>
      </c>
      <c r="AF55">
        <v>8558.2289259999998</v>
      </c>
      <c r="AG55">
        <v>8637.5913999999902</v>
      </c>
      <c r="AH55">
        <v>8716.4677439999996</v>
      </c>
      <c r="AI55">
        <v>8795.1010100000003</v>
      </c>
      <c r="AJ55">
        <v>8873.5196730000007</v>
      </c>
      <c r="AK55">
        <v>8952.6142080000009</v>
      </c>
      <c r="AL55">
        <v>9031.3140270000004</v>
      </c>
      <c r="AM55">
        <v>9109.5269750000007</v>
      </c>
    </row>
    <row r="56" spans="1:39" x14ac:dyDescent="0.25">
      <c r="A56" t="s">
        <v>48</v>
      </c>
      <c r="B56">
        <v>4625.557656</v>
      </c>
      <c r="C56">
        <v>4801.4036290000004</v>
      </c>
      <c r="D56">
        <v>4968.8541660000001</v>
      </c>
      <c r="E56">
        <v>5132.6673410000003</v>
      </c>
      <c r="F56">
        <v>5297.1940510000004</v>
      </c>
      <c r="G56">
        <v>5459.9338900000002</v>
      </c>
      <c r="H56">
        <v>5619.6674039999998</v>
      </c>
      <c r="I56">
        <v>5779.2238180000004</v>
      </c>
      <c r="J56">
        <v>5940.3173349999997</v>
      </c>
      <c r="K56">
        <v>6103.1282449999999</v>
      </c>
      <c r="L56">
        <v>6267.3953240000001</v>
      </c>
      <c r="M56">
        <v>6431.4893739999998</v>
      </c>
      <c r="N56">
        <v>6596.5302220000003</v>
      </c>
      <c r="O56">
        <v>6763.8686850000004</v>
      </c>
      <c r="P56">
        <v>6936.4932559999997</v>
      </c>
      <c r="Q56">
        <v>7110.2125599999999</v>
      </c>
      <c r="R56">
        <v>7283.7229450000004</v>
      </c>
      <c r="S56">
        <v>7456.8487599999999</v>
      </c>
      <c r="T56">
        <v>7541.1555850000004</v>
      </c>
      <c r="U56">
        <v>7627.6699189999999</v>
      </c>
      <c r="V56">
        <v>7712.8854009999995</v>
      </c>
      <c r="W56">
        <v>7796.5524850000002</v>
      </c>
      <c r="X56">
        <v>7879.1245609999996</v>
      </c>
      <c r="Y56">
        <v>7960.5943950000001</v>
      </c>
      <c r="Z56">
        <v>8040.9678830000003</v>
      </c>
      <c r="AA56">
        <v>8120.2458640000004</v>
      </c>
      <c r="AB56">
        <v>8198.4237990000001</v>
      </c>
      <c r="AC56">
        <v>8275.4751820000001</v>
      </c>
      <c r="AD56">
        <v>8352.1100989999995</v>
      </c>
      <c r="AE56">
        <v>8428.4164980000005</v>
      </c>
      <c r="AF56">
        <v>8504.50977099999</v>
      </c>
      <c r="AG56">
        <v>8579.4473010000002</v>
      </c>
      <c r="AH56">
        <v>8653.2551340000009</v>
      </c>
      <c r="AI56">
        <v>8726.3050280000007</v>
      </c>
      <c r="AJ56">
        <v>8798.5912900000003</v>
      </c>
      <c r="AK56">
        <v>8871.0113710000005</v>
      </c>
      <c r="AL56">
        <v>8942.5461230000001</v>
      </c>
      <c r="AM56">
        <v>9013.1387849999901</v>
      </c>
    </row>
    <row r="57" spans="1:39" x14ac:dyDescent="0.25">
      <c r="A57" t="s">
        <v>49</v>
      </c>
      <c r="B57">
        <v>237211.6275</v>
      </c>
      <c r="C57">
        <v>252402.25649999999</v>
      </c>
      <c r="D57">
        <v>267453.26510000002</v>
      </c>
      <c r="E57">
        <v>282525.84389999998</v>
      </c>
      <c r="F57">
        <v>297647.31819999998</v>
      </c>
      <c r="G57">
        <v>312799.09019999998</v>
      </c>
      <c r="H57">
        <v>327993.17879999999</v>
      </c>
      <c r="I57">
        <v>343236.9068</v>
      </c>
      <c r="J57">
        <v>358520.01890000002</v>
      </c>
      <c r="K57">
        <v>373825.26610000001</v>
      </c>
      <c r="L57">
        <v>389137.44</v>
      </c>
      <c r="M57">
        <v>404449.37650000001</v>
      </c>
      <c r="N57">
        <v>419757.66580000002</v>
      </c>
      <c r="O57">
        <v>435069.32260000001</v>
      </c>
      <c r="P57">
        <v>450389.80609999999</v>
      </c>
      <c r="Q57">
        <v>465716.14230000001</v>
      </c>
      <c r="R57">
        <v>481030.66509999998</v>
      </c>
      <c r="S57">
        <v>496331.27519999997</v>
      </c>
      <c r="T57">
        <v>508203.33610000001</v>
      </c>
      <c r="U57">
        <v>520107.0968</v>
      </c>
      <c r="V57">
        <v>531853.55889999995</v>
      </c>
      <c r="W57">
        <v>543765.63159999996</v>
      </c>
      <c r="X57">
        <v>555626.52099999995</v>
      </c>
      <c r="Y57">
        <v>567478.57380000001</v>
      </c>
      <c r="Z57">
        <v>579328.99100000004</v>
      </c>
      <c r="AA57">
        <v>591179.19019999995</v>
      </c>
      <c r="AB57">
        <v>603029.39439999999</v>
      </c>
      <c r="AC57">
        <v>614879.85120000003</v>
      </c>
      <c r="AD57">
        <v>626728.81799999997</v>
      </c>
      <c r="AE57">
        <v>638579.80009999999</v>
      </c>
      <c r="AF57">
        <v>650434.86609999998</v>
      </c>
      <c r="AG57">
        <v>662294.72</v>
      </c>
      <c r="AH57">
        <v>674158.48499999999</v>
      </c>
      <c r="AI57">
        <v>686024.36360000004</v>
      </c>
      <c r="AJ57">
        <v>697880.25049999997</v>
      </c>
      <c r="AK57">
        <v>709744.34519999998</v>
      </c>
      <c r="AL57">
        <v>721609.20319999999</v>
      </c>
      <c r="AM57">
        <v>733473.7365</v>
      </c>
    </row>
    <row r="58" spans="1:39" x14ac:dyDescent="0.25">
      <c r="A58" t="s">
        <v>50</v>
      </c>
      <c r="B58">
        <v>237211.6275</v>
      </c>
      <c r="C58">
        <v>252402.25649999999</v>
      </c>
      <c r="D58">
        <v>267453.26510000002</v>
      </c>
      <c r="E58">
        <v>282525.84389999998</v>
      </c>
      <c r="F58">
        <v>297647.31819999998</v>
      </c>
      <c r="G58">
        <v>312435.61719999998</v>
      </c>
      <c r="H58">
        <v>326780.48710000003</v>
      </c>
      <c r="I58">
        <v>341109.90909999999</v>
      </c>
      <c r="J58">
        <v>355663.40749999997</v>
      </c>
      <c r="K58">
        <v>370432.03730000003</v>
      </c>
      <c r="L58">
        <v>385328.54820000002</v>
      </c>
      <c r="M58">
        <v>400266.69199999998</v>
      </c>
      <c r="N58">
        <v>415152.84850000002</v>
      </c>
      <c r="O58">
        <v>430360.73979999998</v>
      </c>
      <c r="P58">
        <v>445977.28220000002</v>
      </c>
      <c r="Q58">
        <v>461428.20760000002</v>
      </c>
      <c r="R58">
        <v>476653.19819999998</v>
      </c>
      <c r="S58">
        <v>491674.02039999998</v>
      </c>
      <c r="T58">
        <v>503344.1152</v>
      </c>
      <c r="U58">
        <v>515134.23180000001</v>
      </c>
      <c r="V58">
        <v>526691.33900000004</v>
      </c>
      <c r="W58">
        <v>538093.05469999998</v>
      </c>
      <c r="X58">
        <v>549345.49930000002</v>
      </c>
      <c r="Y58">
        <v>560465.05610000005</v>
      </c>
      <c r="Z58">
        <v>571469.03370000003</v>
      </c>
      <c r="AA58">
        <v>582373.6324</v>
      </c>
      <c r="AB58">
        <v>593192.73380000005</v>
      </c>
      <c r="AC58">
        <v>603938.37439999997</v>
      </c>
      <c r="AD58">
        <v>614744.08849999995</v>
      </c>
      <c r="AE58">
        <v>625604.71270000003</v>
      </c>
      <c r="AF58">
        <v>636279.59849999996</v>
      </c>
      <c r="AG58">
        <v>646630.86950000003</v>
      </c>
      <c r="AH58">
        <v>656715.8898</v>
      </c>
      <c r="AI58">
        <v>666621.16159999999</v>
      </c>
      <c r="AJ58">
        <v>676383.15650000004</v>
      </c>
      <c r="AK58">
        <v>686043.24899999995</v>
      </c>
      <c r="AL58">
        <v>695620.36439999996</v>
      </c>
      <c r="AM58">
        <v>705129.44149999996</v>
      </c>
    </row>
    <row r="59" spans="1:39" x14ac:dyDescent="0.25">
      <c r="A59" t="s">
        <v>57</v>
      </c>
      <c r="B59">
        <v>1269.6992749999999</v>
      </c>
      <c r="C59">
        <v>1351.320238</v>
      </c>
      <c r="D59">
        <v>1432.8245870000001</v>
      </c>
      <c r="E59">
        <v>1514.349471</v>
      </c>
      <c r="F59">
        <v>1595.918332</v>
      </c>
      <c r="G59">
        <v>1677.6689490000001</v>
      </c>
      <c r="H59">
        <v>1759.6165470000001</v>
      </c>
      <c r="I59">
        <v>1841.766844</v>
      </c>
      <c r="J59">
        <v>1924.03033</v>
      </c>
      <c r="K59">
        <v>2006.3778950000001</v>
      </c>
      <c r="L59">
        <v>2088.8333729999999</v>
      </c>
      <c r="M59">
        <v>2171.515371</v>
      </c>
      <c r="N59">
        <v>2254.3575989999999</v>
      </c>
      <c r="O59">
        <v>2337.1770270000002</v>
      </c>
      <c r="P59">
        <v>2419.8012450000001</v>
      </c>
      <c r="Q59">
        <v>2502.2533899999999</v>
      </c>
      <c r="R59">
        <v>2584.6014989999999</v>
      </c>
      <c r="S59">
        <v>2666.806028</v>
      </c>
      <c r="T59">
        <v>2677.788951</v>
      </c>
      <c r="U59">
        <v>2688.745011</v>
      </c>
      <c r="V59">
        <v>2699.8504539999999</v>
      </c>
      <c r="W59">
        <v>2710.9515059999999</v>
      </c>
      <c r="X59">
        <v>2722.0212689999998</v>
      </c>
      <c r="Y59">
        <v>2733.0539220000001</v>
      </c>
      <c r="Z59">
        <v>2744.0530739999999</v>
      </c>
      <c r="AA59">
        <v>2755.023432</v>
      </c>
      <c r="AB59">
        <v>2765.9717780000001</v>
      </c>
      <c r="AC59">
        <v>2776.9012170000001</v>
      </c>
      <c r="AD59">
        <v>2787.7486530000001</v>
      </c>
      <c r="AE59">
        <v>2798.438326</v>
      </c>
      <c r="AF59">
        <v>2808.9348949999999</v>
      </c>
      <c r="AG59">
        <v>2819.2866760000002</v>
      </c>
      <c r="AH59">
        <v>2829.5541210000001</v>
      </c>
      <c r="AI59">
        <v>2839.781156</v>
      </c>
      <c r="AJ59">
        <v>2849.9956769999999</v>
      </c>
      <c r="AK59">
        <v>2860.2145660000001</v>
      </c>
      <c r="AL59">
        <v>2870.4517519999999</v>
      </c>
      <c r="AM59">
        <v>2880.7086359999998</v>
      </c>
    </row>
    <row r="60" spans="1:39" x14ac:dyDescent="0.25">
      <c r="A60" t="s">
        <v>58</v>
      </c>
      <c r="B60">
        <v>33.802999999999997</v>
      </c>
      <c r="C60">
        <v>35.127316039999997</v>
      </c>
      <c r="D60">
        <v>36.45631831</v>
      </c>
      <c r="E60">
        <v>37.788726779999998</v>
      </c>
      <c r="F60">
        <v>39.120606080000002</v>
      </c>
      <c r="G60">
        <v>40.453612479999997</v>
      </c>
      <c r="H60">
        <v>41.786811909999997</v>
      </c>
      <c r="I60">
        <v>43.119295469999997</v>
      </c>
      <c r="J60">
        <v>44.450534679999997</v>
      </c>
      <c r="K60">
        <v>45.7795627</v>
      </c>
      <c r="L60">
        <v>47.10767886</v>
      </c>
      <c r="M60">
        <v>48.438798720000001</v>
      </c>
      <c r="N60">
        <v>49.771345019999998</v>
      </c>
      <c r="O60">
        <v>51.100899660000003</v>
      </c>
      <c r="P60">
        <v>52.432990320000002</v>
      </c>
      <c r="Q60">
        <v>53.768863789999997</v>
      </c>
      <c r="R60">
        <v>55.109960299999997</v>
      </c>
      <c r="S60">
        <v>56.457739480000001</v>
      </c>
      <c r="T60">
        <v>57.08161458</v>
      </c>
      <c r="U60">
        <v>57.690800529999997</v>
      </c>
      <c r="V60">
        <v>58.28946612</v>
      </c>
      <c r="W60">
        <v>58.877785529999997</v>
      </c>
      <c r="X60">
        <v>59.45924565</v>
      </c>
      <c r="Y60">
        <v>60.037582100000002</v>
      </c>
      <c r="Z60">
        <v>60.615426229999997</v>
      </c>
      <c r="AA60">
        <v>61.19441389</v>
      </c>
      <c r="AB60">
        <v>61.775425820000002</v>
      </c>
      <c r="AC60">
        <v>62.358994869999997</v>
      </c>
      <c r="AD60">
        <v>62.950187239999998</v>
      </c>
      <c r="AE60">
        <v>63.546524490000003</v>
      </c>
      <c r="AF60">
        <v>64.144714710000002</v>
      </c>
      <c r="AG60">
        <v>64.743681120000005</v>
      </c>
      <c r="AH60">
        <v>65.343261150000004</v>
      </c>
      <c r="AI60">
        <v>65.943658029999995</v>
      </c>
      <c r="AJ60">
        <v>66.547363110000006</v>
      </c>
      <c r="AK60">
        <v>67.151906170000004</v>
      </c>
      <c r="AL60">
        <v>67.756169389999997</v>
      </c>
      <c r="AM60">
        <v>68.360936559999999</v>
      </c>
    </row>
    <row r="61" spans="1:39" x14ac:dyDescent="0.25">
      <c r="A61" t="s">
        <v>59</v>
      </c>
      <c r="B61">
        <v>195.17500000000001</v>
      </c>
      <c r="C61">
        <v>210.65298229999999</v>
      </c>
      <c r="D61">
        <v>226.12832130000001</v>
      </c>
      <c r="E61">
        <v>241.60194970000001</v>
      </c>
      <c r="F61">
        <v>257.07382790000003</v>
      </c>
      <c r="G61">
        <v>272.54601270000001</v>
      </c>
      <c r="H61">
        <v>288.01944750000001</v>
      </c>
      <c r="I61">
        <v>303.49424279999999</v>
      </c>
      <c r="J61">
        <v>318.96996630000001</v>
      </c>
      <c r="K61">
        <v>334.44576089999998</v>
      </c>
      <c r="L61">
        <v>349.92122860000001</v>
      </c>
      <c r="M61">
        <v>365.39609139999999</v>
      </c>
      <c r="N61">
        <v>380.87017229999998</v>
      </c>
      <c r="O61">
        <v>396.34436899999997</v>
      </c>
      <c r="P61">
        <v>411.8183262</v>
      </c>
      <c r="Q61">
        <v>427.29171480000002</v>
      </c>
      <c r="R61">
        <v>442.7641754</v>
      </c>
      <c r="S61">
        <v>458.23541230000001</v>
      </c>
      <c r="T61">
        <v>469.15261029999999</v>
      </c>
      <c r="U61">
        <v>480.07008050000002</v>
      </c>
      <c r="V61">
        <v>490.98760220000003</v>
      </c>
      <c r="W61">
        <v>501.90464989999998</v>
      </c>
      <c r="X61">
        <v>512.8211427</v>
      </c>
      <c r="Y61">
        <v>523.7373063</v>
      </c>
      <c r="Z61">
        <v>534.65297989999999</v>
      </c>
      <c r="AA61">
        <v>545.56806240000003</v>
      </c>
      <c r="AB61">
        <v>556.48259489999998</v>
      </c>
      <c r="AC61">
        <v>567.39670390000003</v>
      </c>
      <c r="AD61">
        <v>578.31044889999998</v>
      </c>
      <c r="AE61">
        <v>589.22446000000002</v>
      </c>
      <c r="AF61">
        <v>600.13879220000001</v>
      </c>
      <c r="AG61">
        <v>611.05402879999997</v>
      </c>
      <c r="AH61">
        <v>621.96968770000001</v>
      </c>
      <c r="AI61">
        <v>632.88584839999999</v>
      </c>
      <c r="AJ61">
        <v>643.80233759999999</v>
      </c>
      <c r="AK61">
        <v>654.71877659999996</v>
      </c>
      <c r="AL61">
        <v>665.6352435</v>
      </c>
      <c r="AM61">
        <v>676.5513899</v>
      </c>
    </row>
    <row r="62" spans="1:39" x14ac:dyDescent="0.25">
      <c r="A62" t="s">
        <v>60</v>
      </c>
      <c r="B62">
        <v>1269.6992749999999</v>
      </c>
      <c r="C62">
        <v>1351.320238</v>
      </c>
      <c r="D62">
        <v>1432.8245870000001</v>
      </c>
      <c r="E62">
        <v>1514.349471</v>
      </c>
      <c r="F62">
        <v>1595.918332</v>
      </c>
      <c r="G62">
        <v>1679.3093980000001</v>
      </c>
      <c r="H62">
        <v>1763.030115</v>
      </c>
      <c r="I62">
        <v>1846.2438520000001</v>
      </c>
      <c r="J62">
        <v>1928.7442960000001</v>
      </c>
      <c r="K62">
        <v>2010.7519520000001</v>
      </c>
      <c r="L62">
        <v>2092.6470909999998</v>
      </c>
      <c r="M62">
        <v>2174.873047</v>
      </c>
      <c r="N62">
        <v>2257.6334339999999</v>
      </c>
      <c r="O62">
        <v>2340.9806709999998</v>
      </c>
      <c r="P62">
        <v>2424.5473940000002</v>
      </c>
      <c r="Q62">
        <v>2508.1903990000001</v>
      </c>
      <c r="R62">
        <v>2591.833482</v>
      </c>
      <c r="S62">
        <v>2675.3274500000002</v>
      </c>
      <c r="T62">
        <v>2686.6807119999999</v>
      </c>
      <c r="U62">
        <v>2697.4750060000001</v>
      </c>
      <c r="V62">
        <v>2707.9101860000001</v>
      </c>
      <c r="W62">
        <v>2718.233041</v>
      </c>
      <c r="X62">
        <v>2728.462775</v>
      </c>
      <c r="Y62">
        <v>2738.6190889999998</v>
      </c>
      <c r="Z62">
        <v>2748.7291230000001</v>
      </c>
      <c r="AA62">
        <v>2758.8170919999998</v>
      </c>
      <c r="AB62">
        <v>2768.9034449999999</v>
      </c>
      <c r="AC62">
        <v>2778.9988229999999</v>
      </c>
      <c r="AD62">
        <v>2788.9094239999999</v>
      </c>
      <c r="AE62">
        <v>2799.2474729999999</v>
      </c>
      <c r="AF62">
        <v>2810.0474119999999</v>
      </c>
      <c r="AG62">
        <v>2821.1795430000002</v>
      </c>
      <c r="AH62">
        <v>2832.4813199999999</v>
      </c>
      <c r="AI62">
        <v>2843.8142710000002</v>
      </c>
      <c r="AJ62">
        <v>2855.067489</v>
      </c>
      <c r="AK62">
        <v>2866.1929319999999</v>
      </c>
      <c r="AL62">
        <v>2877.1743540000002</v>
      </c>
      <c r="AM62">
        <v>2888.00587</v>
      </c>
    </row>
    <row r="63" spans="1:39" x14ac:dyDescent="0.25">
      <c r="A63" t="s">
        <v>61</v>
      </c>
      <c r="B63">
        <v>33.802999999999997</v>
      </c>
      <c r="C63">
        <v>35.127316039999997</v>
      </c>
      <c r="D63">
        <v>36.45631831</v>
      </c>
      <c r="E63">
        <v>37.788726779999998</v>
      </c>
      <c r="F63">
        <v>39.120606080000002</v>
      </c>
      <c r="G63">
        <v>40.440296859999997</v>
      </c>
      <c r="H63">
        <v>41.761494089999999</v>
      </c>
      <c r="I63">
        <v>43.090465199999997</v>
      </c>
      <c r="J63">
        <v>44.426466410000003</v>
      </c>
      <c r="K63">
        <v>45.767304439999997</v>
      </c>
      <c r="L63">
        <v>47.114463020000002</v>
      </c>
      <c r="M63">
        <v>48.473473300000002</v>
      </c>
      <c r="N63">
        <v>49.846337630000001</v>
      </c>
      <c r="O63">
        <v>51.237924270000001</v>
      </c>
      <c r="P63">
        <v>52.632511819999998</v>
      </c>
      <c r="Q63">
        <v>54.023732410000001</v>
      </c>
      <c r="R63">
        <v>55.411575450000001</v>
      </c>
      <c r="S63">
        <v>56.79810475</v>
      </c>
      <c r="T63">
        <v>57.40570786</v>
      </c>
      <c r="U63">
        <v>57.979073</v>
      </c>
      <c r="V63">
        <v>58.537358879999999</v>
      </c>
      <c r="W63">
        <v>59.091888959999999</v>
      </c>
      <c r="X63">
        <v>59.645476670000001</v>
      </c>
      <c r="Y63">
        <v>60.199801010000002</v>
      </c>
      <c r="Z63">
        <v>60.755758999999998</v>
      </c>
      <c r="AA63">
        <v>61.31388579</v>
      </c>
      <c r="AB63">
        <v>61.874484729999999</v>
      </c>
      <c r="AC63">
        <v>62.437838249999999</v>
      </c>
      <c r="AD63">
        <v>63.041491919999999</v>
      </c>
      <c r="AE63">
        <v>63.666978299999997</v>
      </c>
      <c r="AF63">
        <v>64.296880979999997</v>
      </c>
      <c r="AG63">
        <v>64.923704749999999</v>
      </c>
      <c r="AH63">
        <v>65.545444660000001</v>
      </c>
      <c r="AI63">
        <v>66.162532330000005</v>
      </c>
      <c r="AJ63">
        <v>66.777977980000003</v>
      </c>
      <c r="AK63">
        <v>67.389989749999998</v>
      </c>
      <c r="AL63">
        <v>67.998255139999998</v>
      </c>
      <c r="AM63">
        <v>68.604000330000005</v>
      </c>
    </row>
    <row r="64" spans="1:39" x14ac:dyDescent="0.25">
      <c r="A64" t="s">
        <v>62</v>
      </c>
      <c r="B64">
        <v>195.17500000000001</v>
      </c>
      <c r="C64">
        <v>210.65298229999999</v>
      </c>
      <c r="D64">
        <v>226.12832130000001</v>
      </c>
      <c r="E64">
        <v>241.60194970000001</v>
      </c>
      <c r="F64">
        <v>257.07382790000003</v>
      </c>
      <c r="G64">
        <v>271.94172220000002</v>
      </c>
      <c r="H64">
        <v>286.49753329999999</v>
      </c>
      <c r="I64">
        <v>301.13818629999997</v>
      </c>
      <c r="J64">
        <v>316.04069019999997</v>
      </c>
      <c r="K64">
        <v>331.15475509999999</v>
      </c>
      <c r="L64">
        <v>346.4103197</v>
      </c>
      <c r="M64">
        <v>361.6769539</v>
      </c>
      <c r="N64">
        <v>376.86917920000002</v>
      </c>
      <c r="O64">
        <v>392.7417403</v>
      </c>
      <c r="P64">
        <v>408.6475676</v>
      </c>
      <c r="Q64">
        <v>424.33870039999999</v>
      </c>
      <c r="R64">
        <v>439.77885559999999</v>
      </c>
      <c r="S64">
        <v>454.9906886</v>
      </c>
      <c r="T64">
        <v>465.9266197</v>
      </c>
      <c r="U64">
        <v>476.72494360000002</v>
      </c>
      <c r="V64">
        <v>487.22203459999997</v>
      </c>
      <c r="W64">
        <v>497.61664689999998</v>
      </c>
      <c r="X64">
        <v>507.89226289999999</v>
      </c>
      <c r="Y64">
        <v>518.05791290000002</v>
      </c>
      <c r="Z64">
        <v>528.13362570000004</v>
      </c>
      <c r="AA64">
        <v>538.14045199999998</v>
      </c>
      <c r="AB64">
        <v>548.09649839999997</v>
      </c>
      <c r="AC64">
        <v>558.01590229999999</v>
      </c>
      <c r="AD64">
        <v>568.09153360000005</v>
      </c>
      <c r="AE64">
        <v>578.17999940000004</v>
      </c>
      <c r="AF64">
        <v>588.00091129999998</v>
      </c>
      <c r="AG64">
        <v>597.51936780000005</v>
      </c>
      <c r="AH64">
        <v>606.82502839999995</v>
      </c>
      <c r="AI64">
        <v>616.01720720000003</v>
      </c>
      <c r="AJ64">
        <v>625.13450909999995</v>
      </c>
      <c r="AK64">
        <v>634.20981540000002</v>
      </c>
      <c r="AL64">
        <v>643.25874120000003</v>
      </c>
      <c r="AM64">
        <v>652.28640399999995</v>
      </c>
    </row>
    <row r="65" spans="1:39" x14ac:dyDescent="0.25">
      <c r="A65" t="s">
        <v>69</v>
      </c>
      <c r="B65">
        <v>158.69049799999999</v>
      </c>
      <c r="C65">
        <v>159.27764120000001</v>
      </c>
      <c r="D65">
        <v>159.91457700000001</v>
      </c>
      <c r="E65">
        <v>160.50984220000001</v>
      </c>
      <c r="F65">
        <v>161.08765740000001</v>
      </c>
      <c r="G65">
        <v>161.66646650000001</v>
      </c>
      <c r="H65">
        <v>162.25596279999999</v>
      </c>
      <c r="I65">
        <v>162.8660246</v>
      </c>
      <c r="J65">
        <v>163.50004860000001</v>
      </c>
      <c r="K65">
        <v>164.15980569999999</v>
      </c>
      <c r="L65">
        <v>164.84436880000001</v>
      </c>
      <c r="M65">
        <v>165.5543926</v>
      </c>
      <c r="N65">
        <v>166.28806280000001</v>
      </c>
      <c r="O65">
        <v>167.04447920000001</v>
      </c>
      <c r="P65">
        <v>167.808176</v>
      </c>
      <c r="Q65">
        <v>168.5755925</v>
      </c>
      <c r="R65">
        <v>169.3451144</v>
      </c>
      <c r="S65">
        <v>170.1131919</v>
      </c>
      <c r="T65">
        <v>170.91593019999999</v>
      </c>
      <c r="U65">
        <v>171.7214726</v>
      </c>
      <c r="V65">
        <v>172.53267210000001</v>
      </c>
      <c r="W65">
        <v>173.34926369999999</v>
      </c>
      <c r="X65">
        <v>174.1688905</v>
      </c>
      <c r="Y65">
        <v>174.98935059999999</v>
      </c>
      <c r="Z65">
        <v>175.80865059999999</v>
      </c>
      <c r="AA65">
        <v>176.62494810000001</v>
      </c>
      <c r="AB65">
        <v>177.4363094</v>
      </c>
      <c r="AC65">
        <v>178.24074899999999</v>
      </c>
      <c r="AD65">
        <v>179.01567410000001</v>
      </c>
      <c r="AE65">
        <v>179.7628934</v>
      </c>
      <c r="AF65">
        <v>180.4888732</v>
      </c>
      <c r="AG65">
        <v>181.19839999999999</v>
      </c>
      <c r="AH65">
        <v>181.89441120000001</v>
      </c>
      <c r="AI65">
        <v>182.57882240000001</v>
      </c>
      <c r="AJ65">
        <v>183.2532516</v>
      </c>
      <c r="AK65">
        <v>183.91841450000001</v>
      </c>
      <c r="AL65">
        <v>184.57487929999999</v>
      </c>
      <c r="AM65">
        <v>185.2231783</v>
      </c>
    </row>
    <row r="66" spans="1:39" x14ac:dyDescent="0.25">
      <c r="A66" t="s">
        <v>70</v>
      </c>
      <c r="B66">
        <v>1536.846857</v>
      </c>
      <c r="C66">
        <v>1591.8617509999999</v>
      </c>
      <c r="D66">
        <v>1639.389248</v>
      </c>
      <c r="E66">
        <v>1683.309714</v>
      </c>
      <c r="F66">
        <v>1727.968963</v>
      </c>
      <c r="G66">
        <v>1770.3017299999999</v>
      </c>
      <c r="H66">
        <v>1811.6949</v>
      </c>
      <c r="I66">
        <v>1853.56935</v>
      </c>
      <c r="J66">
        <v>1896.5589199999999</v>
      </c>
      <c r="K66">
        <v>1940.633924</v>
      </c>
      <c r="L66">
        <v>1985.589884</v>
      </c>
      <c r="M66">
        <v>2029.6395970000001</v>
      </c>
      <c r="N66">
        <v>2073.9456650000002</v>
      </c>
      <c r="O66">
        <v>2120.298018</v>
      </c>
      <c r="P66">
        <v>2167.4881380000002</v>
      </c>
      <c r="Q66">
        <v>2216.163008</v>
      </c>
      <c r="R66">
        <v>2265.392589</v>
      </c>
      <c r="S66">
        <v>2314.7016610000001</v>
      </c>
      <c r="T66">
        <v>2355.2108859999998</v>
      </c>
      <c r="U66">
        <v>2397.6877650000001</v>
      </c>
      <c r="V66">
        <v>2440.4413100000002</v>
      </c>
      <c r="W66">
        <v>2483.3615439999999</v>
      </c>
      <c r="X66">
        <v>2525.7648760000002</v>
      </c>
      <c r="Y66">
        <v>2567.8590260000001</v>
      </c>
      <c r="Z66">
        <v>2609.5883039999999</v>
      </c>
      <c r="AA66">
        <v>2650.8635180000001</v>
      </c>
      <c r="AB66">
        <v>2691.5900160000001</v>
      </c>
      <c r="AC66">
        <v>2731.6651579999998</v>
      </c>
      <c r="AD66">
        <v>2771.3406530000002</v>
      </c>
      <c r="AE66">
        <v>2809.9064899999998</v>
      </c>
      <c r="AF66">
        <v>2848.2485790000001</v>
      </c>
      <c r="AG66">
        <v>2886.364122</v>
      </c>
      <c r="AH66">
        <v>2924.2430479999998</v>
      </c>
      <c r="AI66">
        <v>2961.8272189999998</v>
      </c>
      <c r="AJ66">
        <v>2999.0257499999998</v>
      </c>
      <c r="AK66">
        <v>3036.9455509999998</v>
      </c>
      <c r="AL66">
        <v>3074.5034860000001</v>
      </c>
      <c r="AM66">
        <v>3111.5758310000001</v>
      </c>
    </row>
    <row r="67" spans="1:39" x14ac:dyDescent="0.25">
      <c r="A67" t="s">
        <v>71</v>
      </c>
      <c r="B67">
        <v>1250.920102</v>
      </c>
      <c r="C67">
        <v>1269.0382950000001</v>
      </c>
      <c r="D67">
        <v>1286.9471599999999</v>
      </c>
      <c r="E67">
        <v>1304.6351950000001</v>
      </c>
      <c r="F67">
        <v>1322.1860630000001</v>
      </c>
      <c r="G67">
        <v>1339.6950139999999</v>
      </c>
      <c r="H67">
        <v>1357.1589919999999</v>
      </c>
      <c r="I67">
        <v>1374.597399</v>
      </c>
      <c r="J67">
        <v>1392.0393770000001</v>
      </c>
      <c r="K67">
        <v>1409.4918190000001</v>
      </c>
      <c r="L67">
        <v>1427.0737340000001</v>
      </c>
      <c r="M67">
        <v>1444.667766</v>
      </c>
      <c r="N67">
        <v>1462.31592</v>
      </c>
      <c r="O67">
        <v>1478.739849</v>
      </c>
      <c r="P67">
        <v>1496.29549</v>
      </c>
      <c r="Q67">
        <v>1513.926631</v>
      </c>
      <c r="R67">
        <v>1531.566098</v>
      </c>
      <c r="S67">
        <v>1549.450697</v>
      </c>
      <c r="T67">
        <v>1566.740738</v>
      </c>
      <c r="U67">
        <v>1584.5248859999999</v>
      </c>
      <c r="V67">
        <v>1601.8153420000001</v>
      </c>
      <c r="W67">
        <v>1619.0983490000001</v>
      </c>
      <c r="X67">
        <v>1636.383943</v>
      </c>
      <c r="Y67">
        <v>1653.6768549999999</v>
      </c>
      <c r="Z67">
        <v>1670.978198</v>
      </c>
      <c r="AA67">
        <v>1688.283314</v>
      </c>
      <c r="AB67">
        <v>1705.590972</v>
      </c>
      <c r="AC67">
        <v>1722.8983029999999</v>
      </c>
      <c r="AD67">
        <v>1740.1809270000001</v>
      </c>
      <c r="AE67">
        <v>1757.3824159999999</v>
      </c>
      <c r="AF67">
        <v>1774.5260029999999</v>
      </c>
      <c r="AG67">
        <v>1791.6206259999999</v>
      </c>
      <c r="AH67">
        <v>1808.6816710000001</v>
      </c>
      <c r="AI67">
        <v>1825.9369220000001</v>
      </c>
      <c r="AJ67">
        <v>1843.4469690000001</v>
      </c>
      <c r="AK67">
        <v>1860.953113</v>
      </c>
      <c r="AL67">
        <v>1878.4275729999999</v>
      </c>
      <c r="AM67">
        <v>1895.8738960000001</v>
      </c>
    </row>
    <row r="68" spans="1:39" x14ac:dyDescent="0.25">
      <c r="A68" t="s">
        <v>72</v>
      </c>
      <c r="B68">
        <v>180.4229244</v>
      </c>
      <c r="C68">
        <v>184.12540469999999</v>
      </c>
      <c r="D68">
        <v>187.19395460000001</v>
      </c>
      <c r="E68">
        <v>190.47244190000001</v>
      </c>
      <c r="F68">
        <v>193.8386012</v>
      </c>
      <c r="G68">
        <v>196.72362810000001</v>
      </c>
      <c r="H68">
        <v>199.66730699999999</v>
      </c>
      <c r="I68">
        <v>202.83995949999999</v>
      </c>
      <c r="J68">
        <v>206.28428679999999</v>
      </c>
      <c r="K68">
        <v>209.95255560000001</v>
      </c>
      <c r="L68">
        <v>213.76824550000001</v>
      </c>
      <c r="M68">
        <v>217.69776540000001</v>
      </c>
      <c r="N68">
        <v>221.72421589999999</v>
      </c>
      <c r="O68">
        <v>225.86127500000001</v>
      </c>
      <c r="P68">
        <v>230.489327</v>
      </c>
      <c r="Q68">
        <v>235.3890936</v>
      </c>
      <c r="R68">
        <v>240.48730660000001</v>
      </c>
      <c r="S68">
        <v>245.8271417</v>
      </c>
      <c r="T68">
        <v>249.47236319999999</v>
      </c>
      <c r="U68">
        <v>253.55132399999999</v>
      </c>
      <c r="V68">
        <v>256.55208429999999</v>
      </c>
      <c r="W68">
        <v>259.92963889999999</v>
      </c>
      <c r="X68">
        <v>263.19227719999998</v>
      </c>
      <c r="Y68">
        <v>266.25101910000001</v>
      </c>
      <c r="Z68">
        <v>269.07857469999999</v>
      </c>
      <c r="AA68">
        <v>271.67016180000002</v>
      </c>
      <c r="AB68">
        <v>274.03652579999999</v>
      </c>
      <c r="AC68">
        <v>276.20065920000002</v>
      </c>
      <c r="AD68">
        <v>278.19369740000002</v>
      </c>
      <c r="AE68">
        <v>280.03442460000002</v>
      </c>
      <c r="AF68">
        <v>281.74706939999999</v>
      </c>
      <c r="AG68">
        <v>283.3238662</v>
      </c>
      <c r="AH68">
        <v>284.78154430000001</v>
      </c>
      <c r="AI68">
        <v>286.14738460000001</v>
      </c>
      <c r="AJ68">
        <v>287.44832539999999</v>
      </c>
      <c r="AK68">
        <v>288.71188039999998</v>
      </c>
      <c r="AL68">
        <v>289.96492380000001</v>
      </c>
      <c r="AM68">
        <v>291.23310579999998</v>
      </c>
    </row>
    <row r="69" spans="1:39" x14ac:dyDescent="0.25">
      <c r="A69" t="s">
        <v>231</v>
      </c>
      <c r="B69">
        <v>714.27044790000002</v>
      </c>
      <c r="C69">
        <v>736.1875986</v>
      </c>
      <c r="D69">
        <v>757.98771539999996</v>
      </c>
      <c r="E69">
        <v>781.31782869999995</v>
      </c>
      <c r="F69">
        <v>805.56594459999997</v>
      </c>
      <c r="G69">
        <v>832.11560380000003</v>
      </c>
      <c r="H69">
        <v>857.17804799999999</v>
      </c>
      <c r="I69">
        <v>880.41073059999997</v>
      </c>
      <c r="J69">
        <v>892.28992300000004</v>
      </c>
      <c r="K69">
        <v>897.26906369999995</v>
      </c>
      <c r="L69">
        <v>900.65777219999995</v>
      </c>
      <c r="M69">
        <v>902.35897039999998</v>
      </c>
      <c r="N69">
        <v>902.2207416</v>
      </c>
      <c r="O69">
        <v>904.06271249999998</v>
      </c>
      <c r="P69">
        <v>916.35471159999997</v>
      </c>
      <c r="Q69">
        <v>929.93064279999999</v>
      </c>
      <c r="R69">
        <v>943.53531480000004</v>
      </c>
      <c r="S69">
        <v>956.69074499999999</v>
      </c>
      <c r="T69">
        <v>962.58342470000002</v>
      </c>
      <c r="U69">
        <v>967.72833279999998</v>
      </c>
      <c r="V69">
        <v>972.15411900000004</v>
      </c>
      <c r="W69">
        <v>976.15831200000002</v>
      </c>
      <c r="X69">
        <v>979.69378080000001</v>
      </c>
      <c r="Y69">
        <v>982.75212290000002</v>
      </c>
      <c r="Z69">
        <v>985.32556910000005</v>
      </c>
      <c r="AA69">
        <v>987.40784829999996</v>
      </c>
      <c r="AB69">
        <v>988.99555450000003</v>
      </c>
      <c r="AC69">
        <v>990.08796219999999</v>
      </c>
      <c r="AD69">
        <v>993.44447830000001</v>
      </c>
      <c r="AE69">
        <v>1008.340099</v>
      </c>
      <c r="AF69">
        <v>1025.8860609999999</v>
      </c>
      <c r="AG69">
        <v>1044.8292590000001</v>
      </c>
      <c r="AH69">
        <v>1064.8429630000001</v>
      </c>
      <c r="AI69">
        <v>1085.7791400000001</v>
      </c>
      <c r="AJ69">
        <v>1108.0047509999999</v>
      </c>
      <c r="AK69">
        <v>1131.17</v>
      </c>
      <c r="AL69">
        <v>1155.133302</v>
      </c>
      <c r="AM69">
        <v>1179.90292</v>
      </c>
    </row>
    <row r="70" spans="1:39" x14ac:dyDescent="0.25">
      <c r="A70" t="s">
        <v>232</v>
      </c>
      <c r="B70">
        <v>2168.3875360000002</v>
      </c>
      <c r="C70">
        <v>2308.8167020000001</v>
      </c>
      <c r="D70">
        <v>2415.9753569999998</v>
      </c>
      <c r="E70">
        <v>2586.4212229999998</v>
      </c>
      <c r="F70">
        <v>2765.3543589999999</v>
      </c>
      <c r="G70">
        <v>3048.1791370000001</v>
      </c>
      <c r="H70">
        <v>3266.2218010000001</v>
      </c>
      <c r="I70">
        <v>3425.0265629999999</v>
      </c>
      <c r="J70">
        <v>3541.297759</v>
      </c>
      <c r="K70">
        <v>3625.9846149999998</v>
      </c>
      <c r="L70">
        <v>3678.7398779999999</v>
      </c>
      <c r="M70">
        <v>3692.516286</v>
      </c>
      <c r="N70">
        <v>3655.1811760000001</v>
      </c>
      <c r="O70">
        <v>3723.5310199999999</v>
      </c>
      <c r="P70">
        <v>3808.7365869999999</v>
      </c>
      <c r="Q70">
        <v>3894.5308140000002</v>
      </c>
      <c r="R70">
        <v>3978.552369</v>
      </c>
      <c r="S70">
        <v>4059.8504509999998</v>
      </c>
      <c r="T70">
        <v>4077.316045</v>
      </c>
      <c r="U70">
        <v>4087.9004610000002</v>
      </c>
      <c r="V70">
        <v>4084.729531</v>
      </c>
      <c r="W70">
        <v>4075.9670900000001</v>
      </c>
      <c r="X70">
        <v>4058.81187</v>
      </c>
      <c r="Y70">
        <v>4033.0388280000002</v>
      </c>
      <c r="Z70">
        <v>3998.6150750000002</v>
      </c>
      <c r="AA70">
        <v>3955.5329259999999</v>
      </c>
      <c r="AB70">
        <v>3903.8165819999999</v>
      </c>
      <c r="AC70">
        <v>3843.544371</v>
      </c>
      <c r="AD70">
        <v>3850.3118760000002</v>
      </c>
      <c r="AE70">
        <v>3899.1094189999999</v>
      </c>
      <c r="AF70">
        <v>3967.406211</v>
      </c>
      <c r="AG70">
        <v>4047.539385</v>
      </c>
      <c r="AH70">
        <v>4135.4911570000004</v>
      </c>
      <c r="AI70">
        <v>4228.8286989999997</v>
      </c>
      <c r="AJ70">
        <v>4325.8480250000002</v>
      </c>
      <c r="AK70">
        <v>4425.7048130000003</v>
      </c>
      <c r="AL70">
        <v>4527.8814810000003</v>
      </c>
      <c r="AM70">
        <v>4632.0318230000003</v>
      </c>
    </row>
    <row r="71" spans="1:39" x14ac:dyDescent="0.25">
      <c r="A71" t="s">
        <v>74</v>
      </c>
      <c r="B71">
        <v>158.69049799999999</v>
      </c>
      <c r="C71">
        <v>159.27764120000001</v>
      </c>
      <c r="D71">
        <v>159.91457700000001</v>
      </c>
      <c r="E71">
        <v>160.50984220000001</v>
      </c>
      <c r="F71">
        <v>161.08765740000001</v>
      </c>
      <c r="G71">
        <v>161.663839</v>
      </c>
      <c r="H71">
        <v>162.2409327</v>
      </c>
      <c r="I71">
        <v>162.8312512</v>
      </c>
      <c r="J71">
        <v>163.44335280000001</v>
      </c>
      <c r="K71">
        <v>164.08179430000001</v>
      </c>
      <c r="L71">
        <v>164.74980260000001</v>
      </c>
      <c r="M71">
        <v>165.45060810000001</v>
      </c>
      <c r="N71">
        <v>166.18622450000001</v>
      </c>
      <c r="O71">
        <v>166.97907290000001</v>
      </c>
      <c r="P71">
        <v>167.79483060000001</v>
      </c>
      <c r="Q71">
        <v>168.61555430000001</v>
      </c>
      <c r="R71">
        <v>169.43273679999999</v>
      </c>
      <c r="S71">
        <v>170.239396</v>
      </c>
      <c r="T71">
        <v>171.06112400000001</v>
      </c>
      <c r="U71">
        <v>171.864217</v>
      </c>
      <c r="V71">
        <v>172.64755510000001</v>
      </c>
      <c r="W71">
        <v>173.4203455</v>
      </c>
      <c r="X71">
        <v>174.18385000000001</v>
      </c>
      <c r="Y71">
        <v>174.93858900000001</v>
      </c>
      <c r="Z71">
        <v>175.68508259999999</v>
      </c>
      <c r="AA71">
        <v>176.42370560000001</v>
      </c>
      <c r="AB71">
        <v>177.15435170000001</v>
      </c>
      <c r="AC71">
        <v>177.87646219999999</v>
      </c>
      <c r="AD71">
        <v>178.58289300000001</v>
      </c>
      <c r="AE71">
        <v>179.2790746</v>
      </c>
      <c r="AF71">
        <v>179.96531870000001</v>
      </c>
      <c r="AG71">
        <v>180.6418099</v>
      </c>
      <c r="AH71">
        <v>181.30875459999999</v>
      </c>
      <c r="AI71">
        <v>181.9661815</v>
      </c>
      <c r="AJ71">
        <v>182.61332089999999</v>
      </c>
      <c r="AK71">
        <v>183.24946589999999</v>
      </c>
      <c r="AL71">
        <v>183.8743226</v>
      </c>
      <c r="AM71">
        <v>184.48812219999999</v>
      </c>
    </row>
    <row r="72" spans="1:39" x14ac:dyDescent="0.25">
      <c r="A72" t="s">
        <v>75</v>
      </c>
      <c r="B72">
        <v>1536.846857</v>
      </c>
      <c r="C72">
        <v>1591.8617509999999</v>
      </c>
      <c r="D72">
        <v>1639.389248</v>
      </c>
      <c r="E72">
        <v>1683.309714</v>
      </c>
      <c r="F72">
        <v>1727.968963</v>
      </c>
      <c r="G72">
        <v>1770.213892</v>
      </c>
      <c r="H72">
        <v>1809.6372229999999</v>
      </c>
      <c r="I72">
        <v>1849.1790559999999</v>
      </c>
      <c r="J72">
        <v>1890.385317</v>
      </c>
      <c r="K72">
        <v>1933.289624</v>
      </c>
      <c r="L72">
        <v>1977.375528</v>
      </c>
      <c r="M72">
        <v>2020.7560000000001</v>
      </c>
      <c r="N72">
        <v>2064.3805499999999</v>
      </c>
      <c r="O72">
        <v>2110.0203200000001</v>
      </c>
      <c r="P72">
        <v>2158.6554460000002</v>
      </c>
      <c r="Q72">
        <v>2208.1992959999998</v>
      </c>
      <c r="R72">
        <v>2257.6550710000001</v>
      </c>
      <c r="S72">
        <v>2306.7066380000001</v>
      </c>
      <c r="T72">
        <v>2346.3616529999999</v>
      </c>
      <c r="U72">
        <v>2388.642644</v>
      </c>
      <c r="V72">
        <v>2430.4868759999999</v>
      </c>
      <c r="W72">
        <v>2471.7337710000002</v>
      </c>
      <c r="X72">
        <v>2512.385491</v>
      </c>
      <c r="Y72">
        <v>2552.3958659999998</v>
      </c>
      <c r="Z72">
        <v>2591.7231280000001</v>
      </c>
      <c r="AA72">
        <v>2630.3159300000002</v>
      </c>
      <c r="AB72">
        <v>2668.1107099999999</v>
      </c>
      <c r="AC72">
        <v>2705.0292899999999</v>
      </c>
      <c r="AD72">
        <v>2741.7225589999998</v>
      </c>
      <c r="AE72">
        <v>2777.833419</v>
      </c>
      <c r="AF72">
        <v>2813.5357100000001</v>
      </c>
      <c r="AG72">
        <v>2848.1148819999999</v>
      </c>
      <c r="AH72">
        <v>2881.6981169999999</v>
      </c>
      <c r="AI72">
        <v>2914.4854770000002</v>
      </c>
      <c r="AJ72">
        <v>2946.5379830000002</v>
      </c>
      <c r="AK72">
        <v>2978.9721589999999</v>
      </c>
      <c r="AL72">
        <v>3010.7765119999999</v>
      </c>
      <c r="AM72">
        <v>3041.8682079999999</v>
      </c>
    </row>
    <row r="73" spans="1:39" x14ac:dyDescent="0.25">
      <c r="A73" t="s">
        <v>76</v>
      </c>
      <c r="B73">
        <v>1250.920102</v>
      </c>
      <c r="C73">
        <v>1269.0382950000001</v>
      </c>
      <c r="D73">
        <v>1286.9471599999999</v>
      </c>
      <c r="E73">
        <v>1304.6351950000001</v>
      </c>
      <c r="F73">
        <v>1322.1860630000001</v>
      </c>
      <c r="G73">
        <v>1339.689807</v>
      </c>
      <c r="H73">
        <v>1357.1738539999999</v>
      </c>
      <c r="I73">
        <v>1374.604558</v>
      </c>
      <c r="J73">
        <v>1391.997834</v>
      </c>
      <c r="K73">
        <v>1409.360154</v>
      </c>
      <c r="L73">
        <v>1426.7440859999999</v>
      </c>
      <c r="M73">
        <v>1444.1371099999999</v>
      </c>
      <c r="N73">
        <v>1461.641764</v>
      </c>
      <c r="O73">
        <v>1477.9254570000001</v>
      </c>
      <c r="P73">
        <v>1495.450112</v>
      </c>
      <c r="Q73">
        <v>1513.093983</v>
      </c>
      <c r="R73">
        <v>1530.759284</v>
      </c>
      <c r="S73">
        <v>1548.658635</v>
      </c>
      <c r="T73">
        <v>1566.0055319999999</v>
      </c>
      <c r="U73">
        <v>1583.16167</v>
      </c>
      <c r="V73">
        <v>1600.1738</v>
      </c>
      <c r="W73">
        <v>1617.1022579999999</v>
      </c>
      <c r="X73">
        <v>1633.9985899999999</v>
      </c>
      <c r="Y73">
        <v>1650.8639780000001</v>
      </c>
      <c r="Z73">
        <v>1667.712863</v>
      </c>
      <c r="AA73">
        <v>1684.5527259999999</v>
      </c>
      <c r="AB73">
        <v>1701.3906750000001</v>
      </c>
      <c r="AC73">
        <v>1718.2287080000001</v>
      </c>
      <c r="AD73">
        <v>1735.037157</v>
      </c>
      <c r="AE73">
        <v>1751.788061</v>
      </c>
      <c r="AF73">
        <v>1768.6871550000001</v>
      </c>
      <c r="AG73">
        <v>1785.701206</v>
      </c>
      <c r="AH73">
        <v>1802.7896029999999</v>
      </c>
      <c r="AI73">
        <v>1820.132157</v>
      </c>
      <c r="AJ73">
        <v>1837.7029849999999</v>
      </c>
      <c r="AK73">
        <v>1855.269374</v>
      </c>
      <c r="AL73">
        <v>1872.794118</v>
      </c>
      <c r="AM73">
        <v>1890.273195</v>
      </c>
    </row>
    <row r="74" spans="1:39" x14ac:dyDescent="0.25">
      <c r="A74" t="s">
        <v>77</v>
      </c>
      <c r="B74">
        <v>180.4229244</v>
      </c>
      <c r="C74">
        <v>184.12540469999999</v>
      </c>
      <c r="D74">
        <v>187.19395460000001</v>
      </c>
      <c r="E74">
        <v>190.47244190000001</v>
      </c>
      <c r="F74">
        <v>193.8386012</v>
      </c>
      <c r="G74">
        <v>196.6749346</v>
      </c>
      <c r="H74">
        <v>199.32625189999999</v>
      </c>
      <c r="I74">
        <v>202.13644859999999</v>
      </c>
      <c r="J74">
        <v>205.2793786</v>
      </c>
      <c r="K74">
        <v>208.72266160000001</v>
      </c>
      <c r="L74">
        <v>212.3540333</v>
      </c>
      <c r="M74">
        <v>216.12218139999999</v>
      </c>
      <c r="N74">
        <v>219.97273200000001</v>
      </c>
      <c r="O74">
        <v>223.9834999</v>
      </c>
      <c r="P74">
        <v>228.76539389999999</v>
      </c>
      <c r="Q74">
        <v>233.75089510000001</v>
      </c>
      <c r="R74">
        <v>238.85194060000001</v>
      </c>
      <c r="S74">
        <v>244.12784740000001</v>
      </c>
      <c r="T74">
        <v>247.7142374</v>
      </c>
      <c r="U74">
        <v>251.8223668</v>
      </c>
      <c r="V74">
        <v>255.90759009999999</v>
      </c>
      <c r="W74">
        <v>259.35453319999999</v>
      </c>
      <c r="X74">
        <v>262.55611540000001</v>
      </c>
      <c r="Y74">
        <v>265.51915839999998</v>
      </c>
      <c r="Z74">
        <v>268.22830140000002</v>
      </c>
      <c r="AA74">
        <v>270.68207269999999</v>
      </c>
      <c r="AB74">
        <v>272.89363359999999</v>
      </c>
      <c r="AC74">
        <v>274.88815829999999</v>
      </c>
      <c r="AD74">
        <v>276.72504049999998</v>
      </c>
      <c r="AE74">
        <v>278.42149310000002</v>
      </c>
      <c r="AF74">
        <v>279.97638280000001</v>
      </c>
      <c r="AG74">
        <v>281.3667883</v>
      </c>
      <c r="AH74">
        <v>282.60686609999999</v>
      </c>
      <c r="AI74">
        <v>283.72720190000001</v>
      </c>
      <c r="AJ74">
        <v>284.757024</v>
      </c>
      <c r="AK74">
        <v>285.7276344</v>
      </c>
      <c r="AL74">
        <v>286.66981980000003</v>
      </c>
      <c r="AM74">
        <v>287.61298429999999</v>
      </c>
    </row>
    <row r="75" spans="1:39" x14ac:dyDescent="0.25">
      <c r="A75" t="s">
        <v>233</v>
      </c>
      <c r="B75">
        <v>714.27044790000002</v>
      </c>
      <c r="C75">
        <v>736.1875986</v>
      </c>
      <c r="D75">
        <v>757.98771539999996</v>
      </c>
      <c r="E75">
        <v>781.31782869999995</v>
      </c>
      <c r="F75">
        <v>805.56594459999997</v>
      </c>
      <c r="G75">
        <v>829.64223760000004</v>
      </c>
      <c r="H75">
        <v>851.92323099999999</v>
      </c>
      <c r="I75">
        <v>872.66136110000002</v>
      </c>
      <c r="J75">
        <v>882.63144079999995</v>
      </c>
      <c r="K75">
        <v>886.02977299999998</v>
      </c>
      <c r="L75">
        <v>887.95898299999999</v>
      </c>
      <c r="M75">
        <v>888.13743529999999</v>
      </c>
      <c r="N75">
        <v>886.23623339999995</v>
      </c>
      <c r="O75">
        <v>885.41004180000004</v>
      </c>
      <c r="P75">
        <v>894.578934</v>
      </c>
      <c r="Q75">
        <v>904.69056330000001</v>
      </c>
      <c r="R75">
        <v>914.53534869999999</v>
      </c>
      <c r="S75">
        <v>923.69702129999996</v>
      </c>
      <c r="T75">
        <v>927.64411329999996</v>
      </c>
      <c r="U75">
        <v>931.10260049999999</v>
      </c>
      <c r="V75">
        <v>934.18299500000001</v>
      </c>
      <c r="W75">
        <v>936.77216299999998</v>
      </c>
      <c r="X75">
        <v>939.00379810000004</v>
      </c>
      <c r="Y75">
        <v>940.91220669999996</v>
      </c>
      <c r="Z75">
        <v>942.5094325</v>
      </c>
      <c r="AA75">
        <v>943.80235449999998</v>
      </c>
      <c r="AB75">
        <v>944.79647090000003</v>
      </c>
      <c r="AC75">
        <v>945.49605980000001</v>
      </c>
      <c r="AD75">
        <v>947.95812820000003</v>
      </c>
      <c r="AE75">
        <v>960.78693469999996</v>
      </c>
      <c r="AF75">
        <v>975.65104689999998</v>
      </c>
      <c r="AG75">
        <v>991.43406430000005</v>
      </c>
      <c r="AH75">
        <v>1007.888114</v>
      </c>
      <c r="AI75">
        <v>1024.9219189999999</v>
      </c>
      <c r="AJ75">
        <v>1042.94202</v>
      </c>
      <c r="AK75">
        <v>1061.623425</v>
      </c>
      <c r="AL75">
        <v>1080.845703</v>
      </c>
      <c r="AM75">
        <v>1100.6339559999999</v>
      </c>
    </row>
    <row r="76" spans="1:39" x14ac:dyDescent="0.25">
      <c r="A76" t="s">
        <v>234</v>
      </c>
      <c r="B76">
        <v>2168.3875360000002</v>
      </c>
      <c r="C76">
        <v>2308.8167020000001</v>
      </c>
      <c r="D76">
        <v>2415.9753569999998</v>
      </c>
      <c r="E76">
        <v>2586.4212229999998</v>
      </c>
      <c r="F76">
        <v>2765.3543589999999</v>
      </c>
      <c r="G76">
        <v>3020.9729480000001</v>
      </c>
      <c r="H76">
        <v>3211.8778499999999</v>
      </c>
      <c r="I76">
        <v>3343.0912199999998</v>
      </c>
      <c r="J76">
        <v>3430.0494570000001</v>
      </c>
      <c r="K76">
        <v>3480.1697530000001</v>
      </c>
      <c r="L76">
        <v>3487.6578249999998</v>
      </c>
      <c r="M76">
        <v>3438.1706979999999</v>
      </c>
      <c r="N76">
        <v>3310.9332420000001</v>
      </c>
      <c r="O76">
        <v>3232.8036780000002</v>
      </c>
      <c r="P76">
        <v>3154.2774810000001</v>
      </c>
      <c r="Q76">
        <v>3060.3714180000002</v>
      </c>
      <c r="R76">
        <v>2950.299125</v>
      </c>
      <c r="S76">
        <v>2825.4189540000002</v>
      </c>
      <c r="T76">
        <v>2750.0821340000002</v>
      </c>
      <c r="U76">
        <v>2679.5047410000002</v>
      </c>
      <c r="V76">
        <v>2603.9367109999998</v>
      </c>
      <c r="W76">
        <v>2522.5579229999998</v>
      </c>
      <c r="X76">
        <v>2437.0054570000002</v>
      </c>
      <c r="Y76">
        <v>2348.2331979999999</v>
      </c>
      <c r="Z76">
        <v>2257.069313</v>
      </c>
      <c r="AA76">
        <v>2164.2877010000002</v>
      </c>
      <c r="AB76">
        <v>2070.6106719999998</v>
      </c>
      <c r="AC76">
        <v>1976.709456</v>
      </c>
      <c r="AD76">
        <v>1891.9392559999999</v>
      </c>
      <c r="AE76">
        <v>1812.9263169999999</v>
      </c>
      <c r="AF76">
        <v>1734.9442180000001</v>
      </c>
      <c r="AG76">
        <v>1657.196036</v>
      </c>
      <c r="AH76">
        <v>1579.5864489999999</v>
      </c>
      <c r="AI76">
        <v>1502.220986</v>
      </c>
      <c r="AJ76">
        <v>1425.1498260000001</v>
      </c>
      <c r="AK76">
        <v>1348.5492079999999</v>
      </c>
      <c r="AL76">
        <v>1272.6025059999999</v>
      </c>
      <c r="AM76">
        <v>1197.4951880000001</v>
      </c>
    </row>
    <row r="77" spans="1:39" x14ac:dyDescent="0.25">
      <c r="A77" t="s">
        <v>73</v>
      </c>
      <c r="B77">
        <v>1498.677275</v>
      </c>
      <c r="C77">
        <v>1597.1005359999999</v>
      </c>
      <c r="D77">
        <v>1695.4092270000001</v>
      </c>
      <c r="E77">
        <v>1793.740147</v>
      </c>
      <c r="F77">
        <v>1892.112766</v>
      </c>
      <c r="G77">
        <v>1990.668574</v>
      </c>
      <c r="H77">
        <v>2089.422806</v>
      </c>
      <c r="I77">
        <v>2188.3803819999998</v>
      </c>
      <c r="J77">
        <v>2287.4508310000001</v>
      </c>
      <c r="K77">
        <v>2386.6032180000002</v>
      </c>
      <c r="L77">
        <v>2485.8622810000002</v>
      </c>
      <c r="M77">
        <v>2585.350261</v>
      </c>
      <c r="N77">
        <v>2684.999116</v>
      </c>
      <c r="O77">
        <v>2784.6222950000001</v>
      </c>
      <c r="P77">
        <v>2884.0525619999999</v>
      </c>
      <c r="Q77">
        <v>2983.3139689999998</v>
      </c>
      <c r="R77">
        <v>3082.4756349999998</v>
      </c>
      <c r="S77">
        <v>3181.4991799999998</v>
      </c>
      <c r="T77">
        <v>3204.0231760000001</v>
      </c>
      <c r="U77">
        <v>3226.5058920000001</v>
      </c>
      <c r="V77">
        <v>3249.1275220000002</v>
      </c>
      <c r="W77">
        <v>3271.7339419999998</v>
      </c>
      <c r="X77">
        <v>3294.3016579999999</v>
      </c>
      <c r="Y77">
        <v>3316.82881</v>
      </c>
      <c r="Z77">
        <v>3339.3214800000001</v>
      </c>
      <c r="AA77">
        <v>3361.7859079999998</v>
      </c>
      <c r="AB77">
        <v>3384.2297979999998</v>
      </c>
      <c r="AC77">
        <v>3406.6569159999999</v>
      </c>
      <c r="AD77">
        <v>3429.00929</v>
      </c>
      <c r="AE77">
        <v>3451.2093110000001</v>
      </c>
      <c r="AF77">
        <v>3473.218402</v>
      </c>
      <c r="AG77">
        <v>3495.084386</v>
      </c>
      <c r="AH77">
        <v>3516.8670699999998</v>
      </c>
      <c r="AI77">
        <v>3538.6106629999999</v>
      </c>
      <c r="AJ77">
        <v>3560.345378</v>
      </c>
      <c r="AK77">
        <v>3582.0852490000002</v>
      </c>
      <c r="AL77">
        <v>3603.8431650000002</v>
      </c>
      <c r="AM77">
        <v>3625.6209629999998</v>
      </c>
    </row>
    <row r="78" spans="1:39" x14ac:dyDescent="0.25">
      <c r="A78" t="s">
        <v>238</v>
      </c>
      <c r="B78">
        <v>1498.677275</v>
      </c>
      <c r="C78">
        <v>1597.1005359999999</v>
      </c>
      <c r="D78">
        <v>1695.4092270000001</v>
      </c>
      <c r="E78">
        <v>1793.740147</v>
      </c>
      <c r="F78">
        <v>1892.112766</v>
      </c>
      <c r="G78">
        <v>1991.691417</v>
      </c>
      <c r="H78">
        <v>2091.289143</v>
      </c>
      <c r="I78">
        <v>2190.4725039999998</v>
      </c>
      <c r="J78">
        <v>2289.2114529999999</v>
      </c>
      <c r="K78">
        <v>2387.6740119999999</v>
      </c>
      <c r="L78">
        <v>2486.1718740000001</v>
      </c>
      <c r="M78">
        <v>2585.0234740000001</v>
      </c>
      <c r="N78">
        <v>2684.3489509999999</v>
      </c>
      <c r="O78">
        <v>2784.9603360000001</v>
      </c>
      <c r="P78">
        <v>2885.8274729999998</v>
      </c>
      <c r="Q78">
        <v>2986.552831</v>
      </c>
      <c r="R78">
        <v>3087.0239139999999</v>
      </c>
      <c r="S78">
        <v>3187.1162439999998</v>
      </c>
      <c r="T78">
        <v>3210.0130399999998</v>
      </c>
      <c r="U78">
        <v>3232.1790219999998</v>
      </c>
      <c r="V78">
        <v>3253.6695789999999</v>
      </c>
      <c r="W78">
        <v>3274.9415770000001</v>
      </c>
      <c r="X78">
        <v>3296.0005139999998</v>
      </c>
      <c r="Y78">
        <v>3316.8768030000001</v>
      </c>
      <c r="Z78">
        <v>3337.618508</v>
      </c>
      <c r="AA78">
        <v>3358.2714299999998</v>
      </c>
      <c r="AB78">
        <v>3378.874429</v>
      </c>
      <c r="AC78">
        <v>3399.4525640000002</v>
      </c>
      <c r="AD78">
        <v>3420.042449</v>
      </c>
      <c r="AE78">
        <v>3441.0944509999999</v>
      </c>
      <c r="AF78">
        <v>3462.3452040000002</v>
      </c>
      <c r="AG78">
        <v>3483.6226150000002</v>
      </c>
      <c r="AH78">
        <v>3504.8517929999998</v>
      </c>
      <c r="AI78">
        <v>3525.9940099999999</v>
      </c>
      <c r="AJ78">
        <v>3546.979977</v>
      </c>
      <c r="AK78">
        <v>3567.7927370000002</v>
      </c>
      <c r="AL78">
        <v>3588.4313499999998</v>
      </c>
      <c r="AM78">
        <v>3608.8962750000001</v>
      </c>
    </row>
    <row r="79" spans="1:39" x14ac:dyDescent="0.25">
      <c r="A79" t="s">
        <v>80</v>
      </c>
      <c r="B79">
        <v>8815235.7339999899</v>
      </c>
      <c r="C79">
        <v>8861468.5649999995</v>
      </c>
      <c r="D79">
        <v>8911304.2970000003</v>
      </c>
      <c r="E79">
        <v>8958112.6500000004</v>
      </c>
      <c r="F79">
        <v>9003657.3920000009</v>
      </c>
      <c r="G79">
        <v>9049276.7609999999</v>
      </c>
      <c r="H79">
        <v>9095670.0710000005</v>
      </c>
      <c r="I79">
        <v>9143555.2479999997</v>
      </c>
      <c r="J79">
        <v>9193176.1390000004</v>
      </c>
      <c r="K79">
        <v>9244663.5399999898</v>
      </c>
      <c r="L79">
        <v>9297946.0700000003</v>
      </c>
      <c r="M79">
        <v>9353074.9879999999</v>
      </c>
      <c r="N79">
        <v>9409916.3839999996</v>
      </c>
      <c r="O79">
        <v>9468404.4900000002</v>
      </c>
      <c r="P79">
        <v>9527417.5580000002</v>
      </c>
      <c r="Q79">
        <v>9586699.5099999998</v>
      </c>
      <c r="R79">
        <v>9646133.4260000009</v>
      </c>
      <c r="S79">
        <v>9705464.2310000006</v>
      </c>
      <c r="T79">
        <v>9763531.2970000003</v>
      </c>
      <c r="U79">
        <v>9821800.6909999996</v>
      </c>
      <c r="V79">
        <v>9880479.159</v>
      </c>
      <c r="W79">
        <v>9939550.0789999999</v>
      </c>
      <c r="X79">
        <v>9998841.3739999998</v>
      </c>
      <c r="Y79">
        <v>10058194.98</v>
      </c>
      <c r="Z79">
        <v>10117465.109999999</v>
      </c>
      <c r="AA79">
        <v>10176519.92</v>
      </c>
      <c r="AB79">
        <v>10235218.32</v>
      </c>
      <c r="AC79">
        <v>10293418.23</v>
      </c>
      <c r="AD79">
        <v>10349475.960000001</v>
      </c>
      <c r="AE79">
        <v>10403524.300000001</v>
      </c>
      <c r="AF79">
        <v>10456034.460000001</v>
      </c>
      <c r="AG79">
        <v>10507350.66</v>
      </c>
      <c r="AH79">
        <v>10557688.15</v>
      </c>
      <c r="AI79">
        <v>10607183.24</v>
      </c>
      <c r="AJ79">
        <v>10655956.73</v>
      </c>
      <c r="AK79">
        <v>10704059.130000001</v>
      </c>
      <c r="AL79">
        <v>10751530.869999999</v>
      </c>
      <c r="AM79">
        <v>10798413.199999999</v>
      </c>
    </row>
    <row r="80" spans="1:39" x14ac:dyDescent="0.25">
      <c r="A80" t="s">
        <v>81</v>
      </c>
      <c r="B80">
        <v>66019644.850000001</v>
      </c>
      <c r="C80">
        <v>67112509.849999994</v>
      </c>
      <c r="D80">
        <v>67709102.209999904</v>
      </c>
      <c r="E80">
        <v>68061814.319999903</v>
      </c>
      <c r="F80">
        <v>68462771.299999997</v>
      </c>
      <c r="G80">
        <v>68706073.129999995</v>
      </c>
      <c r="H80">
        <v>68879492.049999997</v>
      </c>
      <c r="I80">
        <v>69082196.489999995</v>
      </c>
      <c r="J80">
        <v>69358307.620000005</v>
      </c>
      <c r="K80">
        <v>69708294.040000007</v>
      </c>
      <c r="L80">
        <v>70119544.640000001</v>
      </c>
      <c r="M80">
        <v>70494797.569999903</v>
      </c>
      <c r="N80">
        <v>70892837.620000005</v>
      </c>
      <c r="O80">
        <v>71409167.959999904</v>
      </c>
      <c r="P80">
        <v>71980189.700000003</v>
      </c>
      <c r="Q80">
        <v>72652381.239999995</v>
      </c>
      <c r="R80">
        <v>73363289.510000005</v>
      </c>
      <c r="S80">
        <v>74080829.760000005</v>
      </c>
      <c r="T80">
        <v>74805718.030000001</v>
      </c>
      <c r="U80">
        <v>75652578.629999995</v>
      </c>
      <c r="V80">
        <v>76514188.579999998</v>
      </c>
      <c r="W80">
        <v>77379706.780000001</v>
      </c>
      <c r="X80">
        <v>78225241.099999994</v>
      </c>
      <c r="Y80">
        <v>79051272.659999996</v>
      </c>
      <c r="Z80">
        <v>79852146.909999996</v>
      </c>
      <c r="AA80">
        <v>80621638.700000003</v>
      </c>
      <c r="AB80">
        <v>81353389.120000005</v>
      </c>
      <c r="AC80">
        <v>82040511.810000002</v>
      </c>
      <c r="AD80">
        <v>82700110.079999998</v>
      </c>
      <c r="AE80">
        <v>83288610.640000001</v>
      </c>
      <c r="AF80">
        <v>83862974.040000007</v>
      </c>
      <c r="AG80">
        <v>84421410.969999999</v>
      </c>
      <c r="AH80">
        <v>84962933.189999998</v>
      </c>
      <c r="AI80">
        <v>85483847.769999996</v>
      </c>
      <c r="AJ80">
        <v>85978206.980000004</v>
      </c>
      <c r="AK80">
        <v>86503700.540000007</v>
      </c>
      <c r="AL80">
        <v>87003903.040000007</v>
      </c>
      <c r="AM80">
        <v>87471144.650000006</v>
      </c>
    </row>
    <row r="81" spans="1:39" x14ac:dyDescent="0.25">
      <c r="A81" t="s">
        <v>82</v>
      </c>
      <c r="B81">
        <v>91040039.519999996</v>
      </c>
      <c r="C81">
        <v>92336720.120000005</v>
      </c>
      <c r="D81">
        <v>93617537.819999903</v>
      </c>
      <c r="E81">
        <v>94883209.959999904</v>
      </c>
      <c r="F81">
        <v>96139836.75</v>
      </c>
      <c r="G81">
        <v>97393738.730000004</v>
      </c>
      <c r="H81">
        <v>98644461.799999997</v>
      </c>
      <c r="I81">
        <v>99893282.590000004</v>
      </c>
      <c r="J81">
        <v>101142366.90000001</v>
      </c>
      <c r="K81">
        <v>102392279.40000001</v>
      </c>
      <c r="L81">
        <v>103653116.5</v>
      </c>
      <c r="M81">
        <v>104915463.40000001</v>
      </c>
      <c r="N81">
        <v>106182161.90000001</v>
      </c>
      <c r="O81">
        <v>107358068.2</v>
      </c>
      <c r="P81">
        <v>108615120.8</v>
      </c>
      <c r="Q81">
        <v>109877418.59999999</v>
      </c>
      <c r="R81">
        <v>111140324.2</v>
      </c>
      <c r="S81">
        <v>112421245.5</v>
      </c>
      <c r="T81">
        <v>113648471.5</v>
      </c>
      <c r="U81">
        <v>114911427.59999999</v>
      </c>
      <c r="V81">
        <v>116137983.3</v>
      </c>
      <c r="W81">
        <v>117364101</v>
      </c>
      <c r="X81">
        <v>118590553.09999999</v>
      </c>
      <c r="Y81">
        <v>119817666.7</v>
      </c>
      <c r="Z81">
        <v>121045516</v>
      </c>
      <c r="AA81">
        <v>122273759.8</v>
      </c>
      <c r="AB81">
        <v>123502314.59999999</v>
      </c>
      <c r="AC81">
        <v>124730978.3</v>
      </c>
      <c r="AD81">
        <v>125957446.7</v>
      </c>
      <c r="AE81">
        <v>127176617.40000001</v>
      </c>
      <c r="AF81">
        <v>128390978</v>
      </c>
      <c r="AG81">
        <v>129601467.09999999</v>
      </c>
      <c r="AH81">
        <v>130809316.09999999</v>
      </c>
      <c r="AI81">
        <v>132031243.5</v>
      </c>
      <c r="AJ81">
        <v>133275848.59999999</v>
      </c>
      <c r="AK81">
        <v>134517865.40000001</v>
      </c>
      <c r="AL81">
        <v>135757247.19999999</v>
      </c>
      <c r="AM81">
        <v>136994489.09999999</v>
      </c>
    </row>
    <row r="82" spans="1:39" x14ac:dyDescent="0.25">
      <c r="A82" t="s">
        <v>83</v>
      </c>
      <c r="B82">
        <v>6177550.3959999997</v>
      </c>
      <c r="C82">
        <v>6152641.6310000001</v>
      </c>
      <c r="D82">
        <v>6101189.9960000003</v>
      </c>
      <c r="E82">
        <v>6062508.9699999997</v>
      </c>
      <c r="F82">
        <v>6021794.4230000004</v>
      </c>
      <c r="G82">
        <v>5945991.8849999998</v>
      </c>
      <c r="H82">
        <v>5870063.9100000001</v>
      </c>
      <c r="I82">
        <v>5803350.9780000001</v>
      </c>
      <c r="J82">
        <v>5749411.1069999998</v>
      </c>
      <c r="K82">
        <v>5707069.5829999996</v>
      </c>
      <c r="L82">
        <v>5673185.8289999999</v>
      </c>
      <c r="M82">
        <v>5646249.8799999999</v>
      </c>
      <c r="N82">
        <v>5625666.449</v>
      </c>
      <c r="O82">
        <v>5612333.2929999996</v>
      </c>
      <c r="P82">
        <v>5630602.5360000003</v>
      </c>
      <c r="Q82">
        <v>5664494.8810000001</v>
      </c>
      <c r="R82">
        <v>5712155.3439999996</v>
      </c>
      <c r="S82">
        <v>5776473.5180000002</v>
      </c>
      <c r="T82">
        <v>5882519.1919999998</v>
      </c>
      <c r="U82">
        <v>6014643.1619999995</v>
      </c>
      <c r="V82">
        <v>6116821.8339999998</v>
      </c>
      <c r="W82">
        <v>6211462.7070000004</v>
      </c>
      <c r="X82">
        <v>6297068.2779999999</v>
      </c>
      <c r="Y82">
        <v>6371079.9939999999</v>
      </c>
      <c r="Z82">
        <v>6431988.8150000004</v>
      </c>
      <c r="AA82">
        <v>6479390.0829999996</v>
      </c>
      <c r="AB82">
        <v>6513820.4199999999</v>
      </c>
      <c r="AC82">
        <v>6536554.068</v>
      </c>
      <c r="AD82">
        <v>6549490.5319999997</v>
      </c>
      <c r="AE82">
        <v>6553043.1310000001</v>
      </c>
      <c r="AF82">
        <v>6548608.9819999998</v>
      </c>
      <c r="AG82">
        <v>6535769.2659999998</v>
      </c>
      <c r="AH82">
        <v>6515585</v>
      </c>
      <c r="AI82">
        <v>6489757.2280000001</v>
      </c>
      <c r="AJ82">
        <v>6459926.5980000002</v>
      </c>
      <c r="AK82">
        <v>6427840.1629999997</v>
      </c>
      <c r="AL82">
        <v>6395086.216</v>
      </c>
      <c r="AM82">
        <v>6363126.1390000004</v>
      </c>
    </row>
    <row r="83" spans="1:39" x14ac:dyDescent="0.25">
      <c r="A83" t="s">
        <v>128</v>
      </c>
      <c r="B83">
        <v>41882012.060000002</v>
      </c>
      <c r="C83">
        <v>43165782.270000003</v>
      </c>
      <c r="D83">
        <v>44441746.729999997</v>
      </c>
      <c r="E83">
        <v>45805742.329999998</v>
      </c>
      <c r="F83">
        <v>47227177.75</v>
      </c>
      <c r="G83">
        <v>48781148.219999999</v>
      </c>
      <c r="H83">
        <v>50250618.710000001</v>
      </c>
      <c r="I83">
        <v>51615305.560000002</v>
      </c>
      <c r="J83">
        <v>52298940.289999999</v>
      </c>
      <c r="K83">
        <v>52587556.030000001</v>
      </c>
      <c r="L83">
        <v>52785611.740000002</v>
      </c>
      <c r="M83">
        <v>52886525.200000003</v>
      </c>
      <c r="N83">
        <v>52881354.07</v>
      </c>
      <c r="O83">
        <v>52986250.869999997</v>
      </c>
      <c r="P83">
        <v>53709758.689999998</v>
      </c>
      <c r="Q83">
        <v>54508756.740000002</v>
      </c>
      <c r="R83">
        <v>55309916.390000001</v>
      </c>
      <c r="S83">
        <v>56086081.880000003</v>
      </c>
      <c r="T83">
        <v>56432832.270000003</v>
      </c>
      <c r="U83">
        <v>56736088.189999998</v>
      </c>
      <c r="V83">
        <v>56997893.799999997</v>
      </c>
      <c r="W83">
        <v>57235855.079999998</v>
      </c>
      <c r="X83">
        <v>57447329.960000001</v>
      </c>
      <c r="Y83">
        <v>57631861.390000001</v>
      </c>
      <c r="Z83">
        <v>57789029.43</v>
      </c>
      <c r="AA83">
        <v>57918501.920000002</v>
      </c>
      <c r="AB83">
        <v>58020115.140000001</v>
      </c>
      <c r="AC83">
        <v>58093860.32</v>
      </c>
      <c r="AD83">
        <v>58291822.020000003</v>
      </c>
      <c r="AE83">
        <v>59162963.219999999</v>
      </c>
      <c r="AF83">
        <v>60186815.729999997</v>
      </c>
      <c r="AG83">
        <v>61290793.909999996</v>
      </c>
      <c r="AH83">
        <v>62456269.119999997</v>
      </c>
      <c r="AI83">
        <v>63674903.149999999</v>
      </c>
      <c r="AJ83">
        <v>64969070.109999999</v>
      </c>
      <c r="AK83">
        <v>66317637.219999999</v>
      </c>
      <c r="AL83">
        <v>67712362.980000004</v>
      </c>
      <c r="AM83">
        <v>69153731.069999903</v>
      </c>
    </row>
    <row r="84" spans="1:39" x14ac:dyDescent="0.25">
      <c r="A84" t="s">
        <v>126</v>
      </c>
      <c r="B84">
        <v>125966805.8</v>
      </c>
      <c r="C84">
        <v>131400777</v>
      </c>
      <c r="D84">
        <v>133705074.59999999</v>
      </c>
      <c r="E84">
        <v>140405486.30000001</v>
      </c>
      <c r="F84">
        <v>147537135.30000001</v>
      </c>
      <c r="G84">
        <v>147997347</v>
      </c>
      <c r="H84">
        <v>149763785.59999999</v>
      </c>
      <c r="I84">
        <v>152346313.80000001</v>
      </c>
      <c r="J84">
        <v>154958504.5</v>
      </c>
      <c r="K84">
        <v>157162428.80000001</v>
      </c>
      <c r="L84">
        <v>158453945.30000001</v>
      </c>
      <c r="M84">
        <v>158287162.40000001</v>
      </c>
      <c r="N84">
        <v>156026695.19999999</v>
      </c>
      <c r="O84">
        <v>157036991.90000001</v>
      </c>
      <c r="P84">
        <v>158685972.09999999</v>
      </c>
      <c r="Q84">
        <v>160384500.59999999</v>
      </c>
      <c r="R84">
        <v>162038432.30000001</v>
      </c>
      <c r="S84">
        <v>163611340.30000001</v>
      </c>
      <c r="T84">
        <v>163671566.19999999</v>
      </c>
      <c r="U84">
        <v>163570446.30000001</v>
      </c>
      <c r="V84">
        <v>162932054.40000001</v>
      </c>
      <c r="W84">
        <v>162075198.40000001</v>
      </c>
      <c r="X84">
        <v>160889868.09999999</v>
      </c>
      <c r="Y84">
        <v>159369478</v>
      </c>
      <c r="Z84">
        <v>157515352.90000001</v>
      </c>
      <c r="AA84">
        <v>155329749.09999999</v>
      </c>
      <c r="AB84">
        <v>152816088.90000001</v>
      </c>
      <c r="AC84">
        <v>149979832.19999999</v>
      </c>
      <c r="AD84">
        <v>144836315.59999999</v>
      </c>
      <c r="AE84">
        <v>142273113.59999999</v>
      </c>
      <c r="AF84">
        <v>141579897.09999999</v>
      </c>
      <c r="AG84">
        <v>142176558.19999999</v>
      </c>
      <c r="AH84">
        <v>143668695.5</v>
      </c>
      <c r="AI84">
        <v>145788583.59999999</v>
      </c>
      <c r="AJ84">
        <v>148347526.5</v>
      </c>
      <c r="AK84">
        <v>151224911.59999999</v>
      </c>
      <c r="AL84">
        <v>154338701.09999999</v>
      </c>
      <c r="AM84">
        <v>157631560.40000001</v>
      </c>
    </row>
    <row r="85" spans="1:39" x14ac:dyDescent="0.25">
      <c r="A85" t="s">
        <v>235</v>
      </c>
      <c r="B85">
        <v>85945794.760000005</v>
      </c>
      <c r="C85">
        <v>91420935.310000002</v>
      </c>
      <c r="D85">
        <v>96888639.269999996</v>
      </c>
      <c r="E85">
        <v>102357900.90000001</v>
      </c>
      <c r="F85">
        <v>107830039.7</v>
      </c>
      <c r="G85">
        <v>113314263.8</v>
      </c>
      <c r="H85">
        <v>118811525.2</v>
      </c>
      <c r="I85">
        <v>124322148.90000001</v>
      </c>
      <c r="J85">
        <v>129840184.59999999</v>
      </c>
      <c r="K85">
        <v>135363650.69999999</v>
      </c>
      <c r="L85">
        <v>140894199.40000001</v>
      </c>
      <c r="M85">
        <v>146439903.69999999</v>
      </c>
      <c r="N85">
        <v>151996287.30000001</v>
      </c>
      <c r="O85">
        <v>157550987.90000001</v>
      </c>
      <c r="P85">
        <v>163092928.19999999</v>
      </c>
      <c r="Q85">
        <v>168623711.5</v>
      </c>
      <c r="R85">
        <v>174147921.30000001</v>
      </c>
      <c r="S85">
        <v>179663028.30000001</v>
      </c>
      <c r="T85">
        <v>180425901.69999999</v>
      </c>
      <c r="U85">
        <v>181186137.19999999</v>
      </c>
      <c r="V85">
        <v>181955634.19999999</v>
      </c>
      <c r="W85">
        <v>182724234</v>
      </c>
      <c r="X85">
        <v>183490362.5</v>
      </c>
      <c r="Y85">
        <v>184253853.69999999</v>
      </c>
      <c r="Z85">
        <v>185015100.59999999</v>
      </c>
      <c r="AA85">
        <v>185774510.59999999</v>
      </c>
      <c r="AB85">
        <v>186532583.59999999</v>
      </c>
      <c r="AC85">
        <v>187289556.40000001</v>
      </c>
      <c r="AD85">
        <v>188041553.5</v>
      </c>
      <c r="AE85">
        <v>188783419.59999999</v>
      </c>
      <c r="AF85">
        <v>189512624.80000001</v>
      </c>
      <c r="AG85">
        <v>190232300.90000001</v>
      </c>
      <c r="AH85">
        <v>190946435.90000001</v>
      </c>
      <c r="AI85">
        <v>191657946.69999999</v>
      </c>
      <c r="AJ85">
        <v>192368823.90000001</v>
      </c>
      <c r="AK85">
        <v>193080039.09999999</v>
      </c>
      <c r="AL85">
        <v>193792447.80000001</v>
      </c>
      <c r="AM85">
        <v>194506188.69999999</v>
      </c>
    </row>
    <row r="86" spans="1:39" x14ac:dyDescent="0.25">
      <c r="A86" t="s">
        <v>86</v>
      </c>
      <c r="B86">
        <v>8815235.7339999899</v>
      </c>
      <c r="C86">
        <v>8861468.5649999995</v>
      </c>
      <c r="D86">
        <v>8911304.2970000003</v>
      </c>
      <c r="E86">
        <v>8958112.6500000004</v>
      </c>
      <c r="F86">
        <v>9003657.3920000009</v>
      </c>
      <c r="G86">
        <v>9052707.7949999999</v>
      </c>
      <c r="H86">
        <v>9103773.5140000004</v>
      </c>
      <c r="I86">
        <v>9155712.0130000003</v>
      </c>
      <c r="J86">
        <v>9208094.5590000004</v>
      </c>
      <c r="K86">
        <v>9261211.9199999999</v>
      </c>
      <c r="L86">
        <v>9315457.0209999997</v>
      </c>
      <c r="M86">
        <v>9371537.2949999999</v>
      </c>
      <c r="N86">
        <v>9429982.1400000006</v>
      </c>
      <c r="O86">
        <v>9490131.9739999995</v>
      </c>
      <c r="P86">
        <v>9551338.1510000005</v>
      </c>
      <c r="Q86">
        <v>9613223.1060000006</v>
      </c>
      <c r="R86">
        <v>9675493.3310000002</v>
      </c>
      <c r="S86">
        <v>9737747.375</v>
      </c>
      <c r="T86">
        <v>9796934.5659999996</v>
      </c>
      <c r="U86">
        <v>9855183.4509999994</v>
      </c>
      <c r="V86">
        <v>9912859.8310000002</v>
      </c>
      <c r="W86">
        <v>9970272.6559999995</v>
      </c>
      <c r="X86">
        <v>10027523.49</v>
      </c>
      <c r="Y86">
        <v>10084614.449999999</v>
      </c>
      <c r="Z86">
        <v>10141514.49</v>
      </c>
      <c r="AA86">
        <v>10198175.34</v>
      </c>
      <c r="AB86">
        <v>10254512.779999999</v>
      </c>
      <c r="AC86">
        <v>10310419.300000001</v>
      </c>
      <c r="AD86">
        <v>10364689.34</v>
      </c>
      <c r="AE86">
        <v>10418120.41</v>
      </c>
      <c r="AF86">
        <v>10471424.9</v>
      </c>
      <c r="AG86">
        <v>10524817.4</v>
      </c>
      <c r="AH86">
        <v>10578214.369999999</v>
      </c>
      <c r="AI86">
        <v>10631424.869999999</v>
      </c>
      <c r="AJ86">
        <v>10684272.119999999</v>
      </c>
      <c r="AK86">
        <v>10736574.18</v>
      </c>
      <c r="AL86">
        <v>10788204.85</v>
      </c>
      <c r="AM86">
        <v>10839101.369999999</v>
      </c>
    </row>
    <row r="87" spans="1:39" x14ac:dyDescent="0.25">
      <c r="A87" t="s">
        <v>87</v>
      </c>
      <c r="B87" s="8">
        <v>66019644.850000001</v>
      </c>
      <c r="C87">
        <v>67112509.849999994</v>
      </c>
      <c r="D87">
        <v>67709102.209999904</v>
      </c>
      <c r="E87">
        <v>68061814.319999903</v>
      </c>
      <c r="F87">
        <v>68462771.290000007</v>
      </c>
      <c r="G87">
        <v>68740244.790000007</v>
      </c>
      <c r="H87">
        <v>68903996.560000002</v>
      </c>
      <c r="I87">
        <v>69089847.930000007</v>
      </c>
      <c r="J87">
        <v>69361834.090000004</v>
      </c>
      <c r="K87">
        <v>69720247.390000001</v>
      </c>
      <c r="L87">
        <v>70142805.010000005</v>
      </c>
      <c r="M87">
        <v>70534321.459999904</v>
      </c>
      <c r="N87">
        <v>70952681.140000001</v>
      </c>
      <c r="O87">
        <v>71463385.489999995</v>
      </c>
      <c r="P87">
        <v>72090289.069999903</v>
      </c>
      <c r="Q87">
        <v>72803954.010000005</v>
      </c>
      <c r="R87">
        <v>73544032.730000004</v>
      </c>
      <c r="S87">
        <v>74285061.060000002</v>
      </c>
      <c r="T87">
        <v>74999283.099999994</v>
      </c>
      <c r="U87">
        <v>75852719.920000002</v>
      </c>
      <c r="V87">
        <v>76707898.840000004</v>
      </c>
      <c r="W87">
        <v>77549581.069999903</v>
      </c>
      <c r="X87">
        <v>78375422.049999997</v>
      </c>
      <c r="Y87">
        <v>79179323.069999903</v>
      </c>
      <c r="Z87">
        <v>79955976.219999999</v>
      </c>
      <c r="AA87">
        <v>80699799.219999999</v>
      </c>
      <c r="AB87">
        <v>81404696.719999999</v>
      </c>
      <c r="AC87">
        <v>82063784.290000007</v>
      </c>
      <c r="AD87">
        <v>82702066.879999995</v>
      </c>
      <c r="AE87">
        <v>83291241.489999995</v>
      </c>
      <c r="AF87">
        <v>83878223.159999996</v>
      </c>
      <c r="AG87">
        <v>84444321.049999997</v>
      </c>
      <c r="AH87">
        <v>84990137.040000007</v>
      </c>
      <c r="AI87">
        <v>85515353.349999994</v>
      </c>
      <c r="AJ87">
        <v>86015607.060000002</v>
      </c>
      <c r="AK87">
        <v>86546345.590000004</v>
      </c>
      <c r="AL87">
        <v>87051120.030000001</v>
      </c>
      <c r="AM87">
        <v>87521883.450000003</v>
      </c>
    </row>
    <row r="88" spans="1:39" x14ac:dyDescent="0.25">
      <c r="A88" t="s">
        <v>88</v>
      </c>
      <c r="B88">
        <v>91040039.519999996</v>
      </c>
      <c r="C88">
        <v>92336720.120000005</v>
      </c>
      <c r="D88">
        <v>93617537.819999903</v>
      </c>
      <c r="E88">
        <v>94883209.959999904</v>
      </c>
      <c r="F88">
        <v>96139836.75</v>
      </c>
      <c r="G88">
        <v>97394069.030000001</v>
      </c>
      <c r="H88">
        <v>98647401.269999996</v>
      </c>
      <c r="I88">
        <v>99896860.129999995</v>
      </c>
      <c r="J88">
        <v>101143437.8</v>
      </c>
      <c r="K88">
        <v>102387636.5</v>
      </c>
      <c r="L88">
        <v>103634743.3</v>
      </c>
      <c r="M88">
        <v>104883063.59999999</v>
      </c>
      <c r="N88">
        <v>106139935.2</v>
      </c>
      <c r="O88">
        <v>107305725.2</v>
      </c>
      <c r="P88">
        <v>108560482.8</v>
      </c>
      <c r="Q88">
        <v>109823733.7</v>
      </c>
      <c r="R88">
        <v>111088693.90000001</v>
      </c>
      <c r="S88">
        <v>112371050.09999999</v>
      </c>
      <c r="T88">
        <v>113602674.40000001</v>
      </c>
      <c r="U88">
        <v>114820185.2</v>
      </c>
      <c r="V88">
        <v>116027068.7</v>
      </c>
      <c r="W88">
        <v>117228133</v>
      </c>
      <c r="X88">
        <v>118427178.3</v>
      </c>
      <c r="Y88">
        <v>119624282.5</v>
      </c>
      <c r="Z88">
        <v>120820484.7</v>
      </c>
      <c r="AA88">
        <v>122016315.40000001</v>
      </c>
      <c r="AB88">
        <v>123212283.3</v>
      </c>
      <c r="AC88">
        <v>124408524.59999999</v>
      </c>
      <c r="AD88">
        <v>125602120</v>
      </c>
      <c r="AE88">
        <v>126790219.3</v>
      </c>
      <c r="AF88">
        <v>127988837.59999999</v>
      </c>
      <c r="AG88">
        <v>129195949</v>
      </c>
      <c r="AH88">
        <v>130408690.7</v>
      </c>
      <c r="AI88">
        <v>131640225.3</v>
      </c>
      <c r="AJ88">
        <v>132892724.2</v>
      </c>
      <c r="AK88">
        <v>134142922.3</v>
      </c>
      <c r="AL88">
        <v>135389978.5</v>
      </c>
      <c r="AM88">
        <v>136633793.09999999</v>
      </c>
    </row>
    <row r="89" spans="1:39" x14ac:dyDescent="0.25">
      <c r="A89" t="s">
        <v>89</v>
      </c>
      <c r="B89">
        <v>6177550.3959999997</v>
      </c>
      <c r="C89">
        <v>6152641.6310000001</v>
      </c>
      <c r="D89">
        <v>6101189.9960000003</v>
      </c>
      <c r="E89">
        <v>6062508.9699999997</v>
      </c>
      <c r="F89">
        <v>6021794.4230000004</v>
      </c>
      <c r="G89">
        <v>5949861.2470000004</v>
      </c>
      <c r="H89">
        <v>5873501.824</v>
      </c>
      <c r="I89">
        <v>5804676.4950000001</v>
      </c>
      <c r="J89">
        <v>5749253.5269999998</v>
      </c>
      <c r="K89">
        <v>5706274.9069999997</v>
      </c>
      <c r="L89">
        <v>5671775.3820000002</v>
      </c>
      <c r="M89">
        <v>5644482.7400000002</v>
      </c>
      <c r="N89">
        <v>5623518.1509999996</v>
      </c>
      <c r="O89">
        <v>5608054.1519999998</v>
      </c>
      <c r="P89">
        <v>5630530.4749999996</v>
      </c>
      <c r="Q89">
        <v>5667325.3700000001</v>
      </c>
      <c r="R89">
        <v>5716704.0190000003</v>
      </c>
      <c r="S89">
        <v>5782166.5049999999</v>
      </c>
      <c r="T89">
        <v>5887477.1660000002</v>
      </c>
      <c r="U89">
        <v>6021237.5829999996</v>
      </c>
      <c r="V89">
        <v>6157482.5999999996</v>
      </c>
      <c r="W89">
        <v>6256641.1140000001</v>
      </c>
      <c r="X89">
        <v>6343609.3219999997</v>
      </c>
      <c r="Y89">
        <v>6418726.0470000003</v>
      </c>
      <c r="Z89">
        <v>6480800.4000000004</v>
      </c>
      <c r="AA89">
        <v>6529450.6449999996</v>
      </c>
      <c r="AB89">
        <v>6565194.4119999995</v>
      </c>
      <c r="AC89">
        <v>6589277.5049999999</v>
      </c>
      <c r="AD89">
        <v>6603607.2249999996</v>
      </c>
      <c r="AE89">
        <v>6609304.8169999998</v>
      </c>
      <c r="AF89">
        <v>6608288.5779999997</v>
      </c>
      <c r="AG89">
        <v>6600027.9689999996</v>
      </c>
      <c r="AH89">
        <v>6585244.3140000002</v>
      </c>
      <c r="AI89">
        <v>6565292.5480000004</v>
      </c>
      <c r="AJ89">
        <v>6541568.3820000002</v>
      </c>
      <c r="AK89">
        <v>6515623.8990000002</v>
      </c>
      <c r="AL89">
        <v>6488924.9900000002</v>
      </c>
      <c r="AM89">
        <v>6462868.2350000003</v>
      </c>
    </row>
    <row r="90" spans="1:39" x14ac:dyDescent="0.25">
      <c r="A90" t="s">
        <v>84</v>
      </c>
      <c r="B90">
        <v>41882012.060000002</v>
      </c>
      <c r="C90">
        <v>43165782.270000003</v>
      </c>
      <c r="D90">
        <v>44441746.729999997</v>
      </c>
      <c r="E90">
        <v>45805742.329999998</v>
      </c>
      <c r="F90">
        <v>47227177.75</v>
      </c>
      <c r="G90">
        <v>48628936.090000004</v>
      </c>
      <c r="H90">
        <v>49928148.859999999</v>
      </c>
      <c r="I90">
        <v>51141100.399999999</v>
      </c>
      <c r="J90">
        <v>51709482.229999997</v>
      </c>
      <c r="K90">
        <v>51903784.829999998</v>
      </c>
      <c r="L90">
        <v>52016128.93</v>
      </c>
      <c r="M90">
        <v>52029148.710000001</v>
      </c>
      <c r="N90">
        <v>51923683.640000001</v>
      </c>
      <c r="O90">
        <v>51877155.18</v>
      </c>
      <c r="P90">
        <v>52422549.740000002</v>
      </c>
      <c r="Q90">
        <v>53023785.43</v>
      </c>
      <c r="R90">
        <v>53610223.479999997</v>
      </c>
      <c r="S90">
        <v>54158258.619999997</v>
      </c>
      <c r="T90">
        <v>54393767.259999998</v>
      </c>
      <c r="U90">
        <v>54600343.969999999</v>
      </c>
      <c r="V90">
        <v>54785539.079999998</v>
      </c>
      <c r="W90">
        <v>54942737.5</v>
      </c>
      <c r="X90">
        <v>55079893.299999997</v>
      </c>
      <c r="Y90">
        <v>55199052.43</v>
      </c>
      <c r="Z90">
        <v>55300934.770000003</v>
      </c>
      <c r="AA90">
        <v>55385955.460000001</v>
      </c>
      <c r="AB90">
        <v>55454450.350000001</v>
      </c>
      <c r="AC90">
        <v>55506683.75</v>
      </c>
      <c r="AD90">
        <v>55657576.170000002</v>
      </c>
      <c r="AE90">
        <v>56414001.740000002</v>
      </c>
      <c r="AF90">
        <v>57287299.170000002</v>
      </c>
      <c r="AG90">
        <v>58212799.75</v>
      </c>
      <c r="AH90">
        <v>59176484.310000002</v>
      </c>
      <c r="AI90">
        <v>60173336.280000001</v>
      </c>
      <c r="AJ90">
        <v>61228060.340000004</v>
      </c>
      <c r="AK90">
        <v>62320991.509999998</v>
      </c>
      <c r="AL90">
        <v>63445140.399999999</v>
      </c>
      <c r="AM90">
        <v>64601990.549999997</v>
      </c>
    </row>
    <row r="91" spans="1:39" x14ac:dyDescent="0.25">
      <c r="A91" t="s">
        <v>85</v>
      </c>
      <c r="B91" s="8">
        <v>125966805.8</v>
      </c>
      <c r="C91">
        <v>131400777</v>
      </c>
      <c r="D91">
        <v>133705074.59999999</v>
      </c>
      <c r="E91">
        <v>140405486.30000001</v>
      </c>
      <c r="F91">
        <v>147537135.30000001</v>
      </c>
      <c r="G91">
        <v>140254335.09999999</v>
      </c>
      <c r="H91">
        <v>134206913.40000001</v>
      </c>
      <c r="I91">
        <v>130355273.7</v>
      </c>
      <c r="J91">
        <v>127985984.90000001</v>
      </c>
      <c r="K91">
        <v>126279761.8</v>
      </c>
      <c r="L91">
        <v>124302866.2</v>
      </c>
      <c r="M91">
        <v>121101236</v>
      </c>
      <c r="N91">
        <v>115669475.5</v>
      </c>
      <c r="O91">
        <v>112770372.3</v>
      </c>
      <c r="P91">
        <v>109931047.09999999</v>
      </c>
      <c r="Q91">
        <v>106572000.09999999</v>
      </c>
      <c r="R91">
        <v>102657853</v>
      </c>
      <c r="S91">
        <v>98232640.75</v>
      </c>
      <c r="T91">
        <v>95407980.590000004</v>
      </c>
      <c r="U91">
        <v>92770113.930000007</v>
      </c>
      <c r="V91">
        <v>89988587.069999903</v>
      </c>
      <c r="W91">
        <v>87028914.420000002</v>
      </c>
      <c r="X91">
        <v>83941987.25</v>
      </c>
      <c r="Y91">
        <v>80756363.400000006</v>
      </c>
      <c r="Z91">
        <v>77497235.810000002</v>
      </c>
      <c r="AA91">
        <v>74188751.319999903</v>
      </c>
      <c r="AB91">
        <v>70853947.959999904</v>
      </c>
      <c r="AC91">
        <v>67514636.730000004</v>
      </c>
      <c r="AD91">
        <v>64524181.549999997</v>
      </c>
      <c r="AE91">
        <v>61738519.920000002</v>
      </c>
      <c r="AF91">
        <v>58990384.310000002</v>
      </c>
      <c r="AG91">
        <v>56252207.329999998</v>
      </c>
      <c r="AH91">
        <v>53520503.899999999</v>
      </c>
      <c r="AI91">
        <v>50798694.880000003</v>
      </c>
      <c r="AJ91">
        <v>48088288.469999999</v>
      </c>
      <c r="AK91">
        <v>45394944.810000002</v>
      </c>
      <c r="AL91">
        <v>42724645.079999998</v>
      </c>
      <c r="AM91">
        <v>40083297.109999999</v>
      </c>
    </row>
    <row r="92" spans="1:39" x14ac:dyDescent="0.25">
      <c r="A92" t="s">
        <v>236</v>
      </c>
      <c r="B92">
        <v>85945794.760000005</v>
      </c>
      <c r="C92">
        <v>91420935.310000002</v>
      </c>
      <c r="D92">
        <v>96888639.269999996</v>
      </c>
      <c r="E92">
        <v>102357900.90000001</v>
      </c>
      <c r="F92">
        <v>107830039.7</v>
      </c>
      <c r="G92">
        <v>113421963.3</v>
      </c>
      <c r="H92">
        <v>119035774.5</v>
      </c>
      <c r="I92">
        <v>124616515.90000001</v>
      </c>
      <c r="J92">
        <v>130150500.59999999</v>
      </c>
      <c r="K92">
        <v>135652181.59999999</v>
      </c>
      <c r="L92">
        <v>141146792.69999999</v>
      </c>
      <c r="M92">
        <v>146663975.30000001</v>
      </c>
      <c r="N92">
        <v>152217311.59999999</v>
      </c>
      <c r="O92">
        <v>157810553.40000001</v>
      </c>
      <c r="P92">
        <v>163418485.5</v>
      </c>
      <c r="Q92">
        <v>169031264.5</v>
      </c>
      <c r="R92">
        <v>174643850.69999999</v>
      </c>
      <c r="S92">
        <v>180246499</v>
      </c>
      <c r="T92">
        <v>181032908</v>
      </c>
      <c r="U92">
        <v>181780345.30000001</v>
      </c>
      <c r="V92">
        <v>182503150.59999999</v>
      </c>
      <c r="W92">
        <v>183218307.80000001</v>
      </c>
      <c r="X92">
        <v>183927251.69999999</v>
      </c>
      <c r="Y92">
        <v>184631383.69999999</v>
      </c>
      <c r="Z92">
        <v>185332551.09999999</v>
      </c>
      <c r="AA92">
        <v>186032386.5</v>
      </c>
      <c r="AB92">
        <v>186732260</v>
      </c>
      <c r="AC92">
        <v>187432891.90000001</v>
      </c>
      <c r="AD92">
        <v>188123668.30000001</v>
      </c>
      <c r="AE92">
        <v>188843991.69999999</v>
      </c>
      <c r="AF92">
        <v>189595118.19999999</v>
      </c>
      <c r="AG92">
        <v>190368031.40000001</v>
      </c>
      <c r="AH92">
        <v>191151865</v>
      </c>
      <c r="AI92">
        <v>191937487.09999999</v>
      </c>
      <c r="AJ92">
        <v>192717740.40000001</v>
      </c>
      <c r="AK92">
        <v>193489342.69999999</v>
      </c>
      <c r="AL92">
        <v>194251201.30000001</v>
      </c>
      <c r="AM92">
        <v>195002999.19999999</v>
      </c>
    </row>
    <row r="93" spans="1:39" x14ac:dyDescent="0.25">
      <c r="A93" t="s">
        <v>90</v>
      </c>
      <c r="B93" s="8">
        <v>3.4552374029999999</v>
      </c>
      <c r="C93">
        <v>3.7111428489999998</v>
      </c>
      <c r="D93">
        <v>3.944627305</v>
      </c>
      <c r="E93">
        <v>4.1968271079999999</v>
      </c>
      <c r="F93">
        <v>4.4363923109999996</v>
      </c>
      <c r="G93">
        <v>4.8905557919999998</v>
      </c>
      <c r="H93">
        <v>5.2150589170000003</v>
      </c>
      <c r="I93">
        <v>5.4327679980000001</v>
      </c>
      <c r="J93">
        <v>5.584882007</v>
      </c>
      <c r="K93">
        <v>5.6836401829999996</v>
      </c>
      <c r="L93">
        <v>5.7263550810000003</v>
      </c>
      <c r="M93">
        <v>5.7019022000000001</v>
      </c>
      <c r="N93">
        <v>5.5913370139999996</v>
      </c>
      <c r="O93">
        <v>5.7309885649999996</v>
      </c>
      <c r="P93">
        <v>5.9185871629999998</v>
      </c>
      <c r="Q93">
        <v>6.0928825419999999</v>
      </c>
      <c r="R93">
        <v>6.2512728610000003</v>
      </c>
      <c r="S93">
        <v>6.3958054730000002</v>
      </c>
      <c r="T93">
        <v>6.4827265399999998</v>
      </c>
      <c r="U93">
        <v>6.564376169</v>
      </c>
      <c r="V93">
        <v>6.6221887590000001</v>
      </c>
      <c r="W93">
        <v>6.6691739669999999</v>
      </c>
      <c r="X93">
        <v>6.6989028240000001</v>
      </c>
      <c r="Y93">
        <v>6.7118188659999998</v>
      </c>
      <c r="Z93">
        <v>6.7078432709999998</v>
      </c>
      <c r="AA93">
        <v>6.6868223560000004</v>
      </c>
      <c r="AB93">
        <v>6.6486041179999997</v>
      </c>
      <c r="AC93">
        <v>6.5930851490000002</v>
      </c>
      <c r="AD93">
        <v>6.7357819470000004</v>
      </c>
      <c r="AE93">
        <v>6.8388308110000002</v>
      </c>
      <c r="AF93">
        <v>6.9013316649999998</v>
      </c>
      <c r="AG93">
        <v>6.9398216030000004</v>
      </c>
      <c r="AH93">
        <v>6.9631317619999997</v>
      </c>
      <c r="AI93">
        <v>6.9755712220000001</v>
      </c>
      <c r="AJ93">
        <v>6.9795015290000002</v>
      </c>
      <c r="AK93">
        <v>6.9773750469999998</v>
      </c>
      <c r="AL93">
        <v>6.970025272</v>
      </c>
      <c r="AM93">
        <v>6.9582796340000002</v>
      </c>
    </row>
    <row r="94" spans="1:39" x14ac:dyDescent="0.25">
      <c r="A94" t="s">
        <v>91</v>
      </c>
      <c r="B94">
        <v>0.51584152589999999</v>
      </c>
      <c r="C94">
        <v>0.66475809509999995</v>
      </c>
      <c r="D94">
        <v>0.8636086181</v>
      </c>
      <c r="E94">
        <v>1.124058843</v>
      </c>
      <c r="F94">
        <v>1.45269589</v>
      </c>
      <c r="G94">
        <v>1.8532448349999999</v>
      </c>
      <c r="H94">
        <v>2.2750776780000002</v>
      </c>
      <c r="I94">
        <v>2.7267618950000001</v>
      </c>
      <c r="J94">
        <v>3.223925044</v>
      </c>
      <c r="K94">
        <v>3.7726335180000001</v>
      </c>
      <c r="L94">
        <v>4.3702687310000004</v>
      </c>
      <c r="M94">
        <v>5.0036557869999996</v>
      </c>
      <c r="N94">
        <v>5.6427935639999998</v>
      </c>
      <c r="O94">
        <v>6.2627438509999998</v>
      </c>
      <c r="P94">
        <v>6.9578384529999999</v>
      </c>
      <c r="Q94">
        <v>7.7008824010000003</v>
      </c>
      <c r="R94">
        <v>8.4954474750000006</v>
      </c>
      <c r="S94">
        <v>9.3472111089999999</v>
      </c>
      <c r="T94">
        <v>9.9770596759999997</v>
      </c>
      <c r="U94">
        <v>10.615887089999999</v>
      </c>
      <c r="V94">
        <v>11.25155507</v>
      </c>
      <c r="W94">
        <v>11.90629071</v>
      </c>
      <c r="X94">
        <v>12.567648070000001</v>
      </c>
      <c r="Y94">
        <v>13.23374694</v>
      </c>
      <c r="Z94">
        <v>13.90133385</v>
      </c>
      <c r="AA94">
        <v>14.56652165</v>
      </c>
      <c r="AB94">
        <v>15.22490606</v>
      </c>
      <c r="AC94">
        <v>15.871626409999999</v>
      </c>
      <c r="AD94">
        <v>16.489084869999999</v>
      </c>
      <c r="AE94">
        <v>16.965705639999999</v>
      </c>
      <c r="AF94">
        <v>17.344046680000002</v>
      </c>
      <c r="AG94">
        <v>17.667360429999999</v>
      </c>
      <c r="AH94">
        <v>17.956799740000001</v>
      </c>
      <c r="AI94">
        <v>18.2224942</v>
      </c>
      <c r="AJ94">
        <v>18.469823120000001</v>
      </c>
      <c r="AK94">
        <v>18.704697679999999</v>
      </c>
      <c r="AL94">
        <v>18.928885319999999</v>
      </c>
      <c r="AM94">
        <v>19.144186860000001</v>
      </c>
    </row>
    <row r="95" spans="1:39" x14ac:dyDescent="0.25">
      <c r="A95" t="s">
        <v>92</v>
      </c>
      <c r="B95">
        <v>0.74823260869999997</v>
      </c>
      <c r="C95">
        <v>0.77765697899999997</v>
      </c>
      <c r="D95">
        <v>0.7953639898</v>
      </c>
      <c r="E95">
        <v>0.81302305649999995</v>
      </c>
      <c r="F95">
        <v>0.82581337129999999</v>
      </c>
      <c r="G95">
        <v>0.98684665069999999</v>
      </c>
      <c r="H95">
        <v>1.157039565</v>
      </c>
      <c r="I95">
        <v>1.3279516609999999</v>
      </c>
      <c r="J95">
        <v>1.504532615</v>
      </c>
      <c r="K95">
        <v>1.687701203</v>
      </c>
      <c r="L95">
        <v>1.8745347830000001</v>
      </c>
      <c r="M95">
        <v>2.058159882</v>
      </c>
      <c r="N95">
        <v>2.2261186789999998</v>
      </c>
      <c r="O95">
        <v>2.2545727950000001</v>
      </c>
      <c r="P95">
        <v>2.273881372</v>
      </c>
      <c r="Q95">
        <v>2.2836325749999999</v>
      </c>
      <c r="R95">
        <v>2.2859987529999999</v>
      </c>
      <c r="S95">
        <v>2.2824698620000001</v>
      </c>
      <c r="T95">
        <v>2.306051579</v>
      </c>
      <c r="U95">
        <v>2.3328796540000001</v>
      </c>
      <c r="V95">
        <v>2.3518788580000001</v>
      </c>
      <c r="W95">
        <v>2.367359891</v>
      </c>
      <c r="X95">
        <v>2.3769946649999998</v>
      </c>
      <c r="Y95">
        <v>2.3809085840000002</v>
      </c>
      <c r="Z95">
        <v>2.37903712</v>
      </c>
      <c r="AA95">
        <v>2.3712892210000001</v>
      </c>
      <c r="AB95">
        <v>2.3575790780000001</v>
      </c>
      <c r="AC95">
        <v>2.3378415349999999</v>
      </c>
      <c r="AD95">
        <v>2.3856436219999999</v>
      </c>
      <c r="AE95">
        <v>2.4191002419999998</v>
      </c>
      <c r="AF95">
        <v>2.4380087499999998</v>
      </c>
      <c r="AG95">
        <v>2.448192557</v>
      </c>
      <c r="AH95">
        <v>2.452818148</v>
      </c>
      <c r="AI95">
        <v>2.4534861490000002</v>
      </c>
      <c r="AJ95">
        <v>2.4510856369999998</v>
      </c>
      <c r="AK95">
        <v>2.446533869</v>
      </c>
      <c r="AL95">
        <v>2.4401614569999999</v>
      </c>
      <c r="AM95">
        <v>2.432283237</v>
      </c>
    </row>
    <row r="96" spans="1:39" x14ac:dyDescent="0.25">
      <c r="A96" t="s">
        <v>93</v>
      </c>
      <c r="B96">
        <v>2.4028705899999999E-3</v>
      </c>
      <c r="C96">
        <v>4.78126387E-3</v>
      </c>
      <c r="D96">
        <v>9.9982152800000001E-3</v>
      </c>
      <c r="E96">
        <v>2.0973544E-2</v>
      </c>
      <c r="F96">
        <v>4.3657019499999998E-2</v>
      </c>
      <c r="G96">
        <v>8.3271110199999998E-2</v>
      </c>
      <c r="H96">
        <v>0.15204196580000001</v>
      </c>
      <c r="I96">
        <v>0.27115806279999999</v>
      </c>
      <c r="J96">
        <v>0.47733039100000002</v>
      </c>
      <c r="K96">
        <v>0.8319683605</v>
      </c>
      <c r="L96">
        <v>1.4358941759999999</v>
      </c>
      <c r="M96">
        <v>2.4499848609999999</v>
      </c>
      <c r="N96">
        <v>4.1184132880000002</v>
      </c>
      <c r="O96">
        <v>4.5236239769999997</v>
      </c>
      <c r="P96">
        <v>4.7647544460000004</v>
      </c>
      <c r="Q96">
        <v>4.9793558100000004</v>
      </c>
      <c r="R96">
        <v>5.1866156610000003</v>
      </c>
      <c r="S96">
        <v>5.3902954080000001</v>
      </c>
      <c r="T96">
        <v>6.0504311199999998</v>
      </c>
      <c r="U96">
        <v>6.848011702</v>
      </c>
      <c r="V96">
        <v>7.7306747070000004</v>
      </c>
      <c r="W96">
        <v>8.7156784980000008</v>
      </c>
      <c r="X96">
        <v>9.8032337559999903</v>
      </c>
      <c r="Y96">
        <v>11.001395260000001</v>
      </c>
      <c r="Z96">
        <v>12.317494829999999</v>
      </c>
      <c r="AA96">
        <v>13.758384530000001</v>
      </c>
      <c r="AB96">
        <v>15.33030866</v>
      </c>
      <c r="AC96">
        <v>17.038698190000002</v>
      </c>
      <c r="AD96">
        <v>17.946993280000001</v>
      </c>
      <c r="AE96">
        <v>18.624918269999998</v>
      </c>
      <c r="AF96">
        <v>19.194490040000002</v>
      </c>
      <c r="AG96">
        <v>19.709488969999999</v>
      </c>
      <c r="AH96">
        <v>20.19325224</v>
      </c>
      <c r="AI96">
        <v>20.6568857</v>
      </c>
      <c r="AJ96">
        <v>21.106212790000001</v>
      </c>
      <c r="AK96">
        <v>21.547906350000002</v>
      </c>
      <c r="AL96">
        <v>21.98394545</v>
      </c>
      <c r="AM96">
        <v>22.41632598</v>
      </c>
    </row>
    <row r="97" spans="1:39" x14ac:dyDescent="0.25">
      <c r="A97" t="s">
        <v>94</v>
      </c>
      <c r="B97">
        <v>18.786700339999999</v>
      </c>
      <c r="C97">
        <v>25.150983759999999</v>
      </c>
      <c r="D97">
        <v>33.293510410000003</v>
      </c>
      <c r="E97">
        <v>45.974475699999999</v>
      </c>
      <c r="F97">
        <v>63.405094349999999</v>
      </c>
      <c r="G97">
        <v>76.901061900000002</v>
      </c>
      <c r="H97">
        <v>88.075803469999997</v>
      </c>
      <c r="I97">
        <v>97.940807559999996</v>
      </c>
      <c r="J97">
        <v>107.0596954</v>
      </c>
      <c r="K97">
        <v>115.66747429999999</v>
      </c>
      <c r="L97">
        <v>123.6873554</v>
      </c>
      <c r="M97">
        <v>130.76512589999999</v>
      </c>
      <c r="N97">
        <v>136.26498179999999</v>
      </c>
      <c r="O97">
        <v>137.30549999999999</v>
      </c>
      <c r="P97">
        <v>137.65461719999999</v>
      </c>
      <c r="Q97">
        <v>137.6566163</v>
      </c>
      <c r="R97">
        <v>137.40201640000001</v>
      </c>
      <c r="S97">
        <v>136.9043672</v>
      </c>
      <c r="T97">
        <v>137.9462182</v>
      </c>
      <c r="U97">
        <v>139.10229709999999</v>
      </c>
      <c r="V97">
        <v>139.83660739999999</v>
      </c>
      <c r="W97">
        <v>140.38159820000001</v>
      </c>
      <c r="X97">
        <v>140.62984370000001</v>
      </c>
      <c r="Y97">
        <v>140.56604250000001</v>
      </c>
      <c r="Z97">
        <v>140.18171480000001</v>
      </c>
      <c r="AA97">
        <v>139.46972120000001</v>
      </c>
      <c r="AB97">
        <v>138.42441550000001</v>
      </c>
      <c r="AC97">
        <v>137.042383</v>
      </c>
      <c r="AD97">
        <v>73.433203300000002</v>
      </c>
      <c r="AE97">
        <v>36.635901079999996</v>
      </c>
      <c r="AF97">
        <v>18.06512528</v>
      </c>
      <c r="AG97">
        <v>8.8843523770000008</v>
      </c>
      <c r="AH97">
        <v>4.3700677319999999</v>
      </c>
      <c r="AI97">
        <v>2.1552595609999998</v>
      </c>
      <c r="AJ97">
        <v>1.0699732019999999</v>
      </c>
      <c r="AK97">
        <v>0.53835549299999996</v>
      </c>
      <c r="AL97">
        <v>0.27826576730000002</v>
      </c>
      <c r="AM97">
        <v>0.15138441829999999</v>
      </c>
    </row>
    <row r="98" spans="1:39" x14ac:dyDescent="0.25">
      <c r="A98" t="s">
        <v>95</v>
      </c>
      <c r="B98">
        <v>11.05650142</v>
      </c>
      <c r="C98">
        <v>12.430017429999999</v>
      </c>
      <c r="D98">
        <v>13.546264770000001</v>
      </c>
      <c r="E98">
        <v>15.36746679</v>
      </c>
      <c r="F98">
        <v>17.420614180000001</v>
      </c>
      <c r="G98">
        <v>19.812914429999999</v>
      </c>
      <c r="H98">
        <v>21.581011459999999</v>
      </c>
      <c r="I98">
        <v>22.860166240000002</v>
      </c>
      <c r="J98">
        <v>23.809885779999998</v>
      </c>
      <c r="K98">
        <v>24.51324091</v>
      </c>
      <c r="L98">
        <v>24.980448979999998</v>
      </c>
      <c r="M98">
        <v>25.16944616</v>
      </c>
      <c r="N98">
        <v>24.997177449999999</v>
      </c>
      <c r="O98">
        <v>24.95179173</v>
      </c>
      <c r="P98">
        <v>24.881550499999999</v>
      </c>
      <c r="Q98">
        <v>24.75920739</v>
      </c>
      <c r="R98">
        <v>24.592247350000001</v>
      </c>
      <c r="S98">
        <v>24.382737299999999</v>
      </c>
      <c r="T98">
        <v>22.601274149999998</v>
      </c>
      <c r="U98">
        <v>20.79425049</v>
      </c>
      <c r="V98">
        <v>19.057532810000001</v>
      </c>
      <c r="W98">
        <v>17.441412419999999</v>
      </c>
      <c r="X98">
        <v>15.929290780000001</v>
      </c>
      <c r="Y98">
        <v>14.51675674</v>
      </c>
      <c r="Z98">
        <v>13.19993036</v>
      </c>
      <c r="AA98">
        <v>11.974861929999999</v>
      </c>
      <c r="AB98">
        <v>10.83756646</v>
      </c>
      <c r="AC98">
        <v>9.7840854420000003</v>
      </c>
      <c r="AD98">
        <v>8.2683891109999994</v>
      </c>
      <c r="AE98">
        <v>6.8875186179999996</v>
      </c>
      <c r="AF98">
        <v>5.6996431550000004</v>
      </c>
      <c r="AG98">
        <v>4.7008054010000002</v>
      </c>
      <c r="AH98">
        <v>3.8697388570000002</v>
      </c>
      <c r="AI98">
        <v>3.1821675300000001</v>
      </c>
      <c r="AJ98">
        <v>2.6150996059999998</v>
      </c>
      <c r="AK98">
        <v>2.1485280910000002</v>
      </c>
      <c r="AL98">
        <v>1.7651158819999999</v>
      </c>
      <c r="AM98">
        <v>1.4503749880000001</v>
      </c>
    </row>
    <row r="99" spans="1:39" x14ac:dyDescent="0.25">
      <c r="A99" t="s">
        <v>96</v>
      </c>
      <c r="B99" s="8">
        <v>7.0719006999999997E-5</v>
      </c>
      <c r="C99">
        <v>3.7059352299999998E-4</v>
      </c>
      <c r="D99">
        <v>2.26624557E-3</v>
      </c>
      <c r="E99">
        <v>1.4495241400000001E-2</v>
      </c>
      <c r="F99">
        <v>9.2416827300000004E-2</v>
      </c>
      <c r="G99">
        <v>0.13549356279999999</v>
      </c>
      <c r="H99">
        <v>0.1641815046</v>
      </c>
      <c r="I99">
        <v>0.19137193390000001</v>
      </c>
      <c r="J99">
        <v>0.2199049495</v>
      </c>
      <c r="K99">
        <v>0.25026577220000001</v>
      </c>
      <c r="L99">
        <v>0.28213098489999999</v>
      </c>
      <c r="M99">
        <v>0.31450394110000002</v>
      </c>
      <c r="N99">
        <v>0.34543670599999998</v>
      </c>
      <c r="O99">
        <v>0.34950060970000002</v>
      </c>
      <c r="P99">
        <v>0.35168510400000003</v>
      </c>
      <c r="Q99">
        <v>0.35240627689999998</v>
      </c>
      <c r="R99">
        <v>0.3520277383</v>
      </c>
      <c r="S99">
        <v>0.35077634829999998</v>
      </c>
      <c r="T99">
        <v>0.33079641259999998</v>
      </c>
      <c r="U99">
        <v>0.31024085000000001</v>
      </c>
      <c r="V99">
        <v>0.28981273410000002</v>
      </c>
      <c r="W99">
        <v>0.27032045020000001</v>
      </c>
      <c r="X99">
        <v>0.25152839040000002</v>
      </c>
      <c r="Y99">
        <v>0.23349406780000001</v>
      </c>
      <c r="Z99">
        <v>0.21624073669999999</v>
      </c>
      <c r="AA99">
        <v>0.19978025150000001</v>
      </c>
      <c r="AB99">
        <v>0.18411711410000001</v>
      </c>
      <c r="AC99">
        <v>0.1692507657</v>
      </c>
      <c r="AD99">
        <v>0.1669602258</v>
      </c>
      <c r="AE99">
        <v>0.16438685829999999</v>
      </c>
      <c r="AF99">
        <v>0.16095779709999999</v>
      </c>
      <c r="AG99">
        <v>0.15706912419999999</v>
      </c>
      <c r="AH99">
        <v>0.15295272709999999</v>
      </c>
      <c r="AI99">
        <v>0.1487224489</v>
      </c>
      <c r="AJ99">
        <v>0.14444127170000001</v>
      </c>
      <c r="AK99">
        <v>0.14016742809999999</v>
      </c>
      <c r="AL99">
        <v>0.1359219954</v>
      </c>
      <c r="AM99">
        <v>0.1317243011</v>
      </c>
    </row>
    <row r="100" spans="1:39" x14ac:dyDescent="0.25">
      <c r="A100" t="s">
        <v>97</v>
      </c>
      <c r="B100">
        <v>1.454606002</v>
      </c>
      <c r="C100">
        <v>1.4891570839999999</v>
      </c>
      <c r="D100">
        <v>1.500497959</v>
      </c>
      <c r="E100">
        <v>1.5124884919999999</v>
      </c>
      <c r="F100">
        <v>1.5150199879999999</v>
      </c>
      <c r="G100">
        <v>1.6499143359999999</v>
      </c>
      <c r="H100">
        <v>1.7461849309999999</v>
      </c>
      <c r="I100">
        <v>1.8065675940000001</v>
      </c>
      <c r="J100">
        <v>1.8446669120000001</v>
      </c>
      <c r="K100">
        <v>1.864815152</v>
      </c>
      <c r="L100">
        <v>1.866443442</v>
      </c>
      <c r="M100">
        <v>1.846284021</v>
      </c>
      <c r="N100">
        <v>1.7986500169999999</v>
      </c>
      <c r="O100">
        <v>1.8035902530000001</v>
      </c>
      <c r="P100">
        <v>1.8193245</v>
      </c>
      <c r="Q100">
        <v>1.829087216</v>
      </c>
      <c r="R100">
        <v>1.8327346710000001</v>
      </c>
      <c r="S100">
        <v>1.8312647120000001</v>
      </c>
      <c r="T100">
        <v>1.851858888</v>
      </c>
      <c r="U100">
        <v>1.8750411339999999</v>
      </c>
      <c r="V100">
        <v>1.8918317019999999</v>
      </c>
      <c r="W100">
        <v>1.9055471509999999</v>
      </c>
      <c r="X100">
        <v>1.9143092779999999</v>
      </c>
      <c r="Y100">
        <v>1.918241893</v>
      </c>
      <c r="Z100">
        <v>1.9173240490000001</v>
      </c>
      <c r="AA100">
        <v>1.911513858</v>
      </c>
      <c r="AB100">
        <v>1.900769792</v>
      </c>
      <c r="AC100">
        <v>1.88506398</v>
      </c>
      <c r="AD100">
        <v>1.9258420329999999</v>
      </c>
      <c r="AE100">
        <v>1.95526018</v>
      </c>
      <c r="AF100">
        <v>1.973072079</v>
      </c>
      <c r="AG100">
        <v>1.9840036409999999</v>
      </c>
      <c r="AH100">
        <v>1.990579936</v>
      </c>
      <c r="AI100">
        <v>1.9940353799999999</v>
      </c>
      <c r="AJ100">
        <v>1.9950472370000001</v>
      </c>
      <c r="AK100">
        <v>1.9943192460000001</v>
      </c>
      <c r="AL100">
        <v>1.992092006</v>
      </c>
      <c r="AM100">
        <v>1.9886039129999999</v>
      </c>
    </row>
    <row r="101" spans="1:39" x14ac:dyDescent="0.25">
      <c r="A101" t="s">
        <v>98</v>
      </c>
      <c r="B101">
        <v>344.32535730000001</v>
      </c>
      <c r="C101">
        <v>354.70194930000002</v>
      </c>
      <c r="D101">
        <v>356.97665719999998</v>
      </c>
      <c r="E101">
        <v>367.01825029999998</v>
      </c>
      <c r="F101">
        <v>376.23636390000001</v>
      </c>
      <c r="G101">
        <v>416.96471789999998</v>
      </c>
      <c r="H101">
        <v>445.53202169999997</v>
      </c>
      <c r="I101">
        <v>462.55184539999999</v>
      </c>
      <c r="J101">
        <v>471.70295370000002</v>
      </c>
      <c r="K101">
        <v>475.59865980000001</v>
      </c>
      <c r="L101">
        <v>474.7392711</v>
      </c>
      <c r="M101">
        <v>468.57019580000002</v>
      </c>
      <c r="N101">
        <v>455.87012199999998</v>
      </c>
      <c r="O101">
        <v>436.37670379999997</v>
      </c>
      <c r="P101">
        <v>417.78898429999998</v>
      </c>
      <c r="Q101">
        <v>399.68600830000003</v>
      </c>
      <c r="R101">
        <v>381.87367999999998</v>
      </c>
      <c r="S101">
        <v>364.29954420000001</v>
      </c>
      <c r="T101">
        <v>356.9086489</v>
      </c>
      <c r="U101">
        <v>350.6837749</v>
      </c>
      <c r="V101">
        <v>343.511393</v>
      </c>
      <c r="W101">
        <v>335.98174139999998</v>
      </c>
      <c r="X101">
        <v>327.885829</v>
      </c>
      <c r="Y101">
        <v>319.24661029999999</v>
      </c>
      <c r="Z101">
        <v>310.10463399999998</v>
      </c>
      <c r="AA101">
        <v>300.50066340000001</v>
      </c>
      <c r="AB101">
        <v>290.47584610000001</v>
      </c>
      <c r="AC101">
        <v>280.07326019999999</v>
      </c>
      <c r="AD101">
        <v>208.6419396</v>
      </c>
      <c r="AE101">
        <v>150.420436</v>
      </c>
      <c r="AF101">
        <v>107.64323779999999</v>
      </c>
      <c r="AG101">
        <v>76.82722158</v>
      </c>
      <c r="AH101">
        <v>54.788096260000003</v>
      </c>
      <c r="AI101">
        <v>39.084413339999998</v>
      </c>
      <c r="AJ101">
        <v>27.916137689999999</v>
      </c>
      <c r="AK101">
        <v>19.98346617</v>
      </c>
      <c r="AL101">
        <v>14.35426504</v>
      </c>
      <c r="AM101">
        <v>10.36154786</v>
      </c>
    </row>
    <row r="102" spans="1:39" x14ac:dyDescent="0.25">
      <c r="A102" t="s">
        <v>99</v>
      </c>
      <c r="B102">
        <v>1654.8800980000001</v>
      </c>
      <c r="C102">
        <v>1776.9503520000001</v>
      </c>
      <c r="D102">
        <v>1879.0080399999999</v>
      </c>
      <c r="E102">
        <v>2023.5074159999999</v>
      </c>
      <c r="F102">
        <v>2171.4384380000001</v>
      </c>
      <c r="G102">
        <v>2451.5744300000001</v>
      </c>
      <c r="H102">
        <v>2662.4149640000001</v>
      </c>
      <c r="I102">
        <v>2810.833173</v>
      </c>
      <c r="J102">
        <v>2916.3107660000001</v>
      </c>
      <c r="K102">
        <v>2991.2900869999999</v>
      </c>
      <c r="L102">
        <v>3037.3026970000001</v>
      </c>
      <c r="M102">
        <v>3049.3343239999999</v>
      </c>
      <c r="N102">
        <v>3017.6138999999998</v>
      </c>
      <c r="O102">
        <v>3103.3209919999999</v>
      </c>
      <c r="P102">
        <v>3205.6950539999998</v>
      </c>
      <c r="Q102">
        <v>3308.5759349999998</v>
      </c>
      <c r="R102">
        <v>3409.6797390000002</v>
      </c>
      <c r="S102">
        <v>3508.0789129999998</v>
      </c>
      <c r="T102">
        <v>3532.2463029999999</v>
      </c>
      <c r="U102">
        <v>3548.123466</v>
      </c>
      <c r="V102">
        <v>3551.4975890000001</v>
      </c>
      <c r="W102">
        <v>3549.5978919999998</v>
      </c>
      <c r="X102">
        <v>3539.9794820000002</v>
      </c>
      <c r="Y102">
        <v>3522.4069869999998</v>
      </c>
      <c r="Z102">
        <v>3496.8151899999998</v>
      </c>
      <c r="AA102">
        <v>3463.1638400000002</v>
      </c>
      <c r="AB102">
        <v>3421.4438700000001</v>
      </c>
      <c r="AC102">
        <v>3371.697361</v>
      </c>
      <c r="AD102">
        <v>3513.1913009999998</v>
      </c>
      <c r="AE102">
        <v>3656.9931230000002</v>
      </c>
      <c r="AF102">
        <v>3786.7026209999999</v>
      </c>
      <c r="AG102">
        <v>3906.8545979999999</v>
      </c>
      <c r="AH102">
        <v>4021.3000160000001</v>
      </c>
      <c r="AI102">
        <v>4132.4095280000001</v>
      </c>
      <c r="AJ102">
        <v>4241.4564680000003</v>
      </c>
      <c r="AK102">
        <v>4349.4749119999997</v>
      </c>
      <c r="AL102">
        <v>4457.1730900000002</v>
      </c>
      <c r="AM102">
        <v>4565.0188500000004</v>
      </c>
    </row>
    <row r="103" spans="1:39" x14ac:dyDescent="0.25">
      <c r="A103" t="s">
        <v>100</v>
      </c>
      <c r="B103">
        <v>5.531089014</v>
      </c>
      <c r="C103">
        <v>6.5401649769999999</v>
      </c>
      <c r="D103">
        <v>7.5496000219999999</v>
      </c>
      <c r="E103">
        <v>9.1408982119999997</v>
      </c>
      <c r="F103">
        <v>11.07580089</v>
      </c>
      <c r="G103">
        <v>8.1900190140000007</v>
      </c>
      <c r="H103">
        <v>5.4844838060000001</v>
      </c>
      <c r="I103">
        <v>3.537731886</v>
      </c>
      <c r="J103">
        <v>2.2355040279999998</v>
      </c>
      <c r="K103">
        <v>1.394446777</v>
      </c>
      <c r="L103">
        <v>0.85994487090000005</v>
      </c>
      <c r="M103">
        <v>0.52402592589999997</v>
      </c>
      <c r="N103">
        <v>0.31505693309999999</v>
      </c>
      <c r="O103">
        <v>0.28167987950000001</v>
      </c>
      <c r="P103">
        <v>0.2633094372</v>
      </c>
      <c r="Q103">
        <v>0.24731060260000001</v>
      </c>
      <c r="R103">
        <v>0.232300494</v>
      </c>
      <c r="S103">
        <v>0.21804811199999999</v>
      </c>
      <c r="T103">
        <v>0.2411068422</v>
      </c>
      <c r="U103">
        <v>0.27139795859999999</v>
      </c>
      <c r="V103">
        <v>0.30512391890000001</v>
      </c>
      <c r="W103">
        <v>0.3426160265</v>
      </c>
      <c r="X103">
        <v>0.38386791599999998</v>
      </c>
      <c r="Y103">
        <v>0.42908091059999998</v>
      </c>
      <c r="Z103">
        <v>0.47847238619999999</v>
      </c>
      <c r="AA103">
        <v>0.53224938870000005</v>
      </c>
      <c r="AB103">
        <v>0.59059969459999995</v>
      </c>
      <c r="AC103">
        <v>0.65368564880000002</v>
      </c>
      <c r="AD103">
        <v>0.71958504469999995</v>
      </c>
      <c r="AE103">
        <v>0.78759702580000002</v>
      </c>
      <c r="AF103">
        <v>0.85813179969999998</v>
      </c>
      <c r="AG103">
        <v>0.93235495089999998</v>
      </c>
      <c r="AH103">
        <v>1.0111498299999999</v>
      </c>
      <c r="AI103">
        <v>1.0951776019999999</v>
      </c>
      <c r="AJ103">
        <v>1.184892995</v>
      </c>
      <c r="AK103">
        <v>1.2808039309999999</v>
      </c>
      <c r="AL103">
        <v>1.383472102</v>
      </c>
      <c r="AM103">
        <v>1.493402568</v>
      </c>
    </row>
    <row r="104" spans="1:39" x14ac:dyDescent="0.25">
      <c r="A104" t="s">
        <v>101</v>
      </c>
      <c r="B104" s="8">
        <v>127.6313988</v>
      </c>
      <c r="C104">
        <v>126.395368</v>
      </c>
      <c r="D104">
        <v>118.4849222</v>
      </c>
      <c r="E104">
        <v>117.73085020000001</v>
      </c>
      <c r="F104">
        <v>117.4120518</v>
      </c>
      <c r="G104">
        <v>65.136667689999996</v>
      </c>
      <c r="H104">
        <v>32.423932469999997</v>
      </c>
      <c r="I104">
        <v>15.546260309999999</v>
      </c>
      <c r="J104">
        <v>7.3237117070000002</v>
      </c>
      <c r="K104">
        <v>3.4296818569999998</v>
      </c>
      <c r="L104">
        <v>1.614533601</v>
      </c>
      <c r="M104">
        <v>0.77867677930000001</v>
      </c>
      <c r="N104">
        <v>0.3971878385</v>
      </c>
      <c r="O104">
        <v>0.36933203019999999</v>
      </c>
      <c r="P104">
        <v>0.36700041929999999</v>
      </c>
      <c r="Q104">
        <v>0.36748935849999997</v>
      </c>
      <c r="R104">
        <v>0.36828892759999998</v>
      </c>
      <c r="S104">
        <v>0.36901827700000001</v>
      </c>
      <c r="T104">
        <v>0.37356924380000001</v>
      </c>
      <c r="U104">
        <v>0.3788383495</v>
      </c>
      <c r="V104">
        <v>0.38334362529999999</v>
      </c>
      <c r="W104">
        <v>0.38745906229999999</v>
      </c>
      <c r="X104">
        <v>0.39093977639999999</v>
      </c>
      <c r="Y104">
        <v>0.39374473049999997</v>
      </c>
      <c r="Z104">
        <v>0.3958594124</v>
      </c>
      <c r="AA104">
        <v>0.39727770210000002</v>
      </c>
      <c r="AB104">
        <v>0.3979993651</v>
      </c>
      <c r="AC104">
        <v>0.39803021529999999</v>
      </c>
      <c r="AD104">
        <v>0.40715229939999997</v>
      </c>
      <c r="AE104">
        <v>0.41664177930000001</v>
      </c>
      <c r="AF104">
        <v>0.42554509140000002</v>
      </c>
      <c r="AG104">
        <v>0.43411692699999999</v>
      </c>
      <c r="AH104">
        <v>0.44255382539999999</v>
      </c>
      <c r="AI104">
        <v>0.45095783169999998</v>
      </c>
      <c r="AJ104">
        <v>0.45934214620000002</v>
      </c>
      <c r="AK104">
        <v>0.467747362</v>
      </c>
      <c r="AL104">
        <v>0.4762407099</v>
      </c>
      <c r="AM104">
        <v>0.48485918989999999</v>
      </c>
    </row>
    <row r="105" spans="1:39" x14ac:dyDescent="0.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106</v>
      </c>
      <c r="B109">
        <v>822139.67220000003</v>
      </c>
      <c r="C109">
        <v>1100652.112</v>
      </c>
      <c r="D109">
        <v>1456983.72</v>
      </c>
      <c r="E109">
        <v>2011925.6</v>
      </c>
      <c r="F109">
        <v>2774720.7829999998</v>
      </c>
      <c r="G109">
        <v>3365328.557</v>
      </c>
      <c r="H109">
        <v>3854355.3149999999</v>
      </c>
      <c r="I109">
        <v>4286065.608</v>
      </c>
      <c r="J109">
        <v>4685124.5159999998</v>
      </c>
      <c r="K109">
        <v>5061816.3770000003</v>
      </c>
      <c r="L109">
        <v>5412780.7759999996</v>
      </c>
      <c r="M109">
        <v>5722516.7199999997</v>
      </c>
      <c r="N109">
        <v>5963200.2920000004</v>
      </c>
      <c r="O109">
        <v>6008735.2359999996</v>
      </c>
      <c r="P109">
        <v>6024013.2290000003</v>
      </c>
      <c r="Q109">
        <v>6024100.7170000002</v>
      </c>
      <c r="R109">
        <v>6012958.9670000002</v>
      </c>
      <c r="S109">
        <v>5991180.9450000003</v>
      </c>
      <c r="T109">
        <v>6036774.2149999999</v>
      </c>
      <c r="U109">
        <v>6087366.3030000003</v>
      </c>
      <c r="V109">
        <v>6119501.0389999999</v>
      </c>
      <c r="W109">
        <v>6143350.8150000004</v>
      </c>
      <c r="X109">
        <v>6154214.4850000003</v>
      </c>
      <c r="Y109">
        <v>6151422.4309999999</v>
      </c>
      <c r="Z109">
        <v>6134603.5590000004</v>
      </c>
      <c r="AA109">
        <v>6103445.4400000004</v>
      </c>
      <c r="AB109">
        <v>6057700.9859999996</v>
      </c>
      <c r="AC109">
        <v>5997220.7630000003</v>
      </c>
      <c r="AD109">
        <v>3213567.5619999999</v>
      </c>
      <c r="AE109">
        <v>1603130.5390000001</v>
      </c>
      <c r="AF109">
        <v>790445.23459999997</v>
      </c>
      <c r="AG109">
        <v>388727.79090000002</v>
      </c>
      <c r="AH109">
        <v>191214.65220000001</v>
      </c>
      <c r="AI109">
        <v>94311.035569999905</v>
      </c>
      <c r="AJ109">
        <v>46814.565889999998</v>
      </c>
      <c r="AK109">
        <v>23554.57531</v>
      </c>
      <c r="AL109">
        <v>12176.619290000001</v>
      </c>
      <c r="AM109">
        <v>6616.1128259999996</v>
      </c>
    </row>
    <row r="110" spans="1:39" x14ac:dyDescent="0.25">
      <c r="A110" t="s">
        <v>107</v>
      </c>
      <c r="B110">
        <v>483852.31530000002</v>
      </c>
      <c r="C110">
        <v>543959.83750000002</v>
      </c>
      <c r="D110">
        <v>592808.82129999995</v>
      </c>
      <c r="E110">
        <v>672507.88560000004</v>
      </c>
      <c r="F110">
        <v>762357.29449999996</v>
      </c>
      <c r="G110">
        <v>867048.64060000004</v>
      </c>
      <c r="H110">
        <v>944423.73510000005</v>
      </c>
      <c r="I110">
        <v>1000401.841</v>
      </c>
      <c r="J110">
        <v>1041963.269</v>
      </c>
      <c r="K110">
        <v>1072743.3500000001</v>
      </c>
      <c r="L110">
        <v>1093189.2120000001</v>
      </c>
      <c r="M110">
        <v>1101460.068</v>
      </c>
      <c r="N110">
        <v>1093921.281</v>
      </c>
      <c r="O110">
        <v>1091935.1200000001</v>
      </c>
      <c r="P110">
        <v>1088861.2379999999</v>
      </c>
      <c r="Q110">
        <v>1083507.284</v>
      </c>
      <c r="R110">
        <v>1076200.814</v>
      </c>
      <c r="S110">
        <v>1067032.2779999999</v>
      </c>
      <c r="T110">
        <v>989072.25859999994</v>
      </c>
      <c r="U110">
        <v>909993.66500000004</v>
      </c>
      <c r="V110">
        <v>833991.78670000006</v>
      </c>
      <c r="W110">
        <v>763267.46259999997</v>
      </c>
      <c r="X110">
        <v>697094.30940000003</v>
      </c>
      <c r="Y110">
        <v>635279.28859999997</v>
      </c>
      <c r="Z110">
        <v>577652.60620000004</v>
      </c>
      <c r="AA110">
        <v>524041.41609999997</v>
      </c>
      <c r="AB110">
        <v>474271.3284</v>
      </c>
      <c r="AC110">
        <v>428169.11090000003</v>
      </c>
      <c r="AD110">
        <v>361839.52350000001</v>
      </c>
      <c r="AE110">
        <v>301410.15600000002</v>
      </c>
      <c r="AF110">
        <v>249426.59669999999</v>
      </c>
      <c r="AG110">
        <v>205715.66690000001</v>
      </c>
      <c r="AH110">
        <v>169346.7066</v>
      </c>
      <c r="AI110">
        <v>139257.35430000001</v>
      </c>
      <c r="AJ110">
        <v>114441.44</v>
      </c>
      <c r="AK110">
        <v>94023.430689999994</v>
      </c>
      <c r="AL110">
        <v>77244.623810000005</v>
      </c>
      <c r="AM110">
        <v>63470.99843</v>
      </c>
    </row>
    <row r="111" spans="1:39" x14ac:dyDescent="0.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110</v>
      </c>
      <c r="B113">
        <v>34453082.130000003</v>
      </c>
      <c r="C113">
        <v>35491360.520000003</v>
      </c>
      <c r="D113">
        <v>35718967.039999999</v>
      </c>
      <c r="E113">
        <v>36723725.549999997</v>
      </c>
      <c r="F113">
        <v>37646086.969999999</v>
      </c>
      <c r="G113">
        <v>41721352.689999998</v>
      </c>
      <c r="H113">
        <v>44579787.719999999</v>
      </c>
      <c r="I113">
        <v>46282785.689999998</v>
      </c>
      <c r="J113">
        <v>47198442.57</v>
      </c>
      <c r="K113">
        <v>47588245.640000001</v>
      </c>
      <c r="L113">
        <v>47502255.5</v>
      </c>
      <c r="M113">
        <v>46884979.850000001</v>
      </c>
      <c r="N113">
        <v>45614214.630000003</v>
      </c>
      <c r="O113">
        <v>43663709.609999999</v>
      </c>
      <c r="P113">
        <v>41803828.509999998</v>
      </c>
      <c r="Q113">
        <v>39992450.68</v>
      </c>
      <c r="R113">
        <v>38210154.960000001</v>
      </c>
      <c r="S113">
        <v>36451692.710000001</v>
      </c>
      <c r="T113">
        <v>35712162.159999996</v>
      </c>
      <c r="U113">
        <v>35089303.310000002</v>
      </c>
      <c r="V113">
        <v>34371637.130000003</v>
      </c>
      <c r="W113">
        <v>33618222.659999996</v>
      </c>
      <c r="X113">
        <v>32808148.329999998</v>
      </c>
      <c r="Y113">
        <v>31943710.949999999</v>
      </c>
      <c r="Z113">
        <v>31028967.800000001</v>
      </c>
      <c r="AA113">
        <v>30067997.649999999</v>
      </c>
      <c r="AB113">
        <v>29064917.73</v>
      </c>
      <c r="AC113">
        <v>28024038.41</v>
      </c>
      <c r="AD113">
        <v>20876643.98</v>
      </c>
      <c r="AE113">
        <v>15051018.25</v>
      </c>
      <c r="AF113">
        <v>10770746.039999999</v>
      </c>
      <c r="AG113">
        <v>7687308.108</v>
      </c>
      <c r="AH113">
        <v>5482083.9539999999</v>
      </c>
      <c r="AI113">
        <v>3910781.375</v>
      </c>
      <c r="AJ113">
        <v>2793276.5010000002</v>
      </c>
      <c r="AK113">
        <v>1999531.2930000001</v>
      </c>
      <c r="AL113">
        <v>1436274.6159999999</v>
      </c>
      <c r="AM113">
        <v>1036763.314</v>
      </c>
    </row>
    <row r="114" spans="1:39" x14ac:dyDescent="0.25">
      <c r="A114" t="s">
        <v>111</v>
      </c>
      <c r="B114">
        <v>56591382.229999997</v>
      </c>
      <c r="C114">
        <v>60765777.960000001</v>
      </c>
      <c r="D114">
        <v>64255810.630000003</v>
      </c>
      <c r="E114">
        <v>69197207.549999997</v>
      </c>
      <c r="F114">
        <v>74255955.340000004</v>
      </c>
      <c r="G114">
        <v>83835672.329999998</v>
      </c>
      <c r="H114">
        <v>91045715.670000002</v>
      </c>
      <c r="I114">
        <v>96121123.609999999</v>
      </c>
      <c r="J114">
        <v>99728105.659999996</v>
      </c>
      <c r="K114">
        <v>102292148.5</v>
      </c>
      <c r="L114">
        <v>103865626.3</v>
      </c>
      <c r="M114">
        <v>104277067.90000001</v>
      </c>
      <c r="N114">
        <v>103192335.09999999</v>
      </c>
      <c r="O114">
        <v>106123231.90000001</v>
      </c>
      <c r="P114">
        <v>109624083.5</v>
      </c>
      <c r="Q114">
        <v>113142266.7</v>
      </c>
      <c r="R114">
        <v>116599679.7</v>
      </c>
      <c r="S114">
        <v>119964603.40000001</v>
      </c>
      <c r="T114">
        <v>120791047.59999999</v>
      </c>
      <c r="U114">
        <v>121333993.59999999</v>
      </c>
      <c r="V114">
        <v>121449377.40000001</v>
      </c>
      <c r="W114">
        <v>121384414.09999999</v>
      </c>
      <c r="X114">
        <v>121055496.5</v>
      </c>
      <c r="Y114">
        <v>120454575.8</v>
      </c>
      <c r="Z114">
        <v>119579421.7</v>
      </c>
      <c r="AA114">
        <v>118428657.7</v>
      </c>
      <c r="AB114">
        <v>117001973.8</v>
      </c>
      <c r="AC114">
        <v>115300809</v>
      </c>
      <c r="AD114">
        <v>120139430</v>
      </c>
      <c r="AE114">
        <v>125056972.90000001</v>
      </c>
      <c r="AF114">
        <v>129492605.3</v>
      </c>
      <c r="AG114">
        <v>133601402.40000001</v>
      </c>
      <c r="AH114">
        <v>137515054.19999999</v>
      </c>
      <c r="AI114">
        <v>141314629</v>
      </c>
      <c r="AJ114">
        <v>145043670.80000001</v>
      </c>
      <c r="AK114">
        <v>148737541.5</v>
      </c>
      <c r="AL114">
        <v>152420460.09999999</v>
      </c>
      <c r="AM114">
        <v>156108425.59999999</v>
      </c>
    </row>
    <row r="115" spans="1:39" x14ac:dyDescent="0.25">
      <c r="A115" t="s">
        <v>112</v>
      </c>
      <c r="B115">
        <v>1083848.0830000001</v>
      </c>
      <c r="C115">
        <v>1281582.2080000001</v>
      </c>
      <c r="D115">
        <v>1479386.6969999999</v>
      </c>
      <c r="E115">
        <v>1791210.551</v>
      </c>
      <c r="F115">
        <v>2170365.642</v>
      </c>
      <c r="G115">
        <v>1604880.41</v>
      </c>
      <c r="H115">
        <v>1074715.5290000001</v>
      </c>
      <c r="I115">
        <v>693238.51269999996</v>
      </c>
      <c r="J115">
        <v>438059.62050000002</v>
      </c>
      <c r="K115">
        <v>273249.70929999999</v>
      </c>
      <c r="L115">
        <v>168511.04680000001</v>
      </c>
      <c r="M115">
        <v>102685.8352</v>
      </c>
      <c r="N115">
        <v>61737.182670000002</v>
      </c>
      <c r="O115">
        <v>55196.760799999996</v>
      </c>
      <c r="P115">
        <v>51596.969040000004</v>
      </c>
      <c r="Q115">
        <v>48461.907180000002</v>
      </c>
      <c r="R115">
        <v>45520.591760000003</v>
      </c>
      <c r="S115">
        <v>42727.757149999998</v>
      </c>
      <c r="T115">
        <v>47246.245360000001</v>
      </c>
      <c r="U115">
        <v>53181.960420000003</v>
      </c>
      <c r="V115">
        <v>59790.752520000002</v>
      </c>
      <c r="W115">
        <v>67137.542430000001</v>
      </c>
      <c r="X115">
        <v>75221.082800000004</v>
      </c>
      <c r="Y115">
        <v>84080.824059999999</v>
      </c>
      <c r="Z115">
        <v>93759.362210000007</v>
      </c>
      <c r="AA115">
        <v>104297.2691</v>
      </c>
      <c r="AB115">
        <v>115731.3406</v>
      </c>
      <c r="AC115">
        <v>128093.3891</v>
      </c>
      <c r="AD115">
        <v>141006.74729999999</v>
      </c>
      <c r="AE115">
        <v>154334.0785</v>
      </c>
      <c r="AF115">
        <v>168155.76519999999</v>
      </c>
      <c r="AG115">
        <v>182700.21030000001</v>
      </c>
      <c r="AH115">
        <v>198140.5111</v>
      </c>
      <c r="AI115">
        <v>214606.22690000001</v>
      </c>
      <c r="AJ115">
        <v>232186.46410000001</v>
      </c>
      <c r="AK115">
        <v>250980.75289999999</v>
      </c>
      <c r="AL115">
        <v>271099.15999999997</v>
      </c>
      <c r="AM115">
        <v>292640.65470000001</v>
      </c>
    </row>
    <row r="116" spans="1:39" x14ac:dyDescent="0.25">
      <c r="A116" t="s">
        <v>113</v>
      </c>
      <c r="B116">
        <v>32532501.420000002</v>
      </c>
      <c r="C116">
        <v>32217444.350000001</v>
      </c>
      <c r="D116">
        <v>30201117.710000001</v>
      </c>
      <c r="E116">
        <v>30008909.140000001</v>
      </c>
      <c r="F116">
        <v>29927649.309999999</v>
      </c>
      <c r="G116">
        <v>16603064.390000001</v>
      </c>
      <c r="H116">
        <v>8264787.6689999998</v>
      </c>
      <c r="I116">
        <v>3962698.548</v>
      </c>
      <c r="J116">
        <v>1866808.84</v>
      </c>
      <c r="K116">
        <v>874225.26939999999</v>
      </c>
      <c r="L116">
        <v>411582.3897</v>
      </c>
      <c r="M116">
        <v>198452.06630000001</v>
      </c>
      <c r="N116">
        <v>101286.72960000001</v>
      </c>
      <c r="O116">
        <v>94183.229810000004</v>
      </c>
      <c r="P116">
        <v>93588.646529999998</v>
      </c>
      <c r="Q116">
        <v>93713.330740000005</v>
      </c>
      <c r="R116">
        <v>93917.228579999995</v>
      </c>
      <c r="S116">
        <v>94103.219700000001</v>
      </c>
      <c r="T116">
        <v>95263.760139999999</v>
      </c>
      <c r="U116">
        <v>96607.4329</v>
      </c>
      <c r="V116">
        <v>97756.321679999906</v>
      </c>
      <c r="W116">
        <v>98805.797820000007</v>
      </c>
      <c r="X116">
        <v>99693.41347</v>
      </c>
      <c r="Y116">
        <v>100408.7038</v>
      </c>
      <c r="Z116">
        <v>100947.9681</v>
      </c>
      <c r="AA116">
        <v>101309.6456</v>
      </c>
      <c r="AB116">
        <v>101493.6767</v>
      </c>
      <c r="AC116">
        <v>101501.5438</v>
      </c>
      <c r="AD116">
        <v>103827.7632</v>
      </c>
      <c r="AE116">
        <v>106247.6721</v>
      </c>
      <c r="AF116">
        <v>108518.1026</v>
      </c>
      <c r="AG116">
        <v>110704.0033</v>
      </c>
      <c r="AH116">
        <v>112855.4938</v>
      </c>
      <c r="AI116">
        <v>114998.59639999999</v>
      </c>
      <c r="AJ116">
        <v>117136.67750000001</v>
      </c>
      <c r="AK116">
        <v>119280.0886</v>
      </c>
      <c r="AL116">
        <v>121445.9742</v>
      </c>
      <c r="AM116">
        <v>123643.7697</v>
      </c>
    </row>
    <row r="117" spans="1:39" x14ac:dyDescent="0.25">
      <c r="A117" t="s">
        <v>157</v>
      </c>
      <c r="B117">
        <v>80.771904269999894</v>
      </c>
      <c r="C117">
        <v>86.881067160000001</v>
      </c>
      <c r="D117">
        <v>92.806455670000005</v>
      </c>
      <c r="E117">
        <v>98.490784529999999</v>
      </c>
      <c r="F117">
        <v>103.67506299999999</v>
      </c>
      <c r="G117">
        <v>115.6795508</v>
      </c>
      <c r="H117">
        <v>123.55322719999999</v>
      </c>
      <c r="I117">
        <v>128.81685659999999</v>
      </c>
      <c r="J117">
        <v>132.39767979999999</v>
      </c>
      <c r="K117">
        <v>134.69728359999999</v>
      </c>
      <c r="L117">
        <v>135.75408490000001</v>
      </c>
      <c r="M117">
        <v>135.340677</v>
      </c>
      <c r="N117">
        <v>133.0016808</v>
      </c>
      <c r="O117">
        <v>137.32402780000001</v>
      </c>
      <c r="P117">
        <v>141.47072069999999</v>
      </c>
      <c r="Q117">
        <v>145.4288828</v>
      </c>
      <c r="R117">
        <v>149.1816359</v>
      </c>
      <c r="S117">
        <v>152.7176259</v>
      </c>
      <c r="T117">
        <v>154.87664119999999</v>
      </c>
      <c r="U117">
        <v>156.76535469999999</v>
      </c>
      <c r="V117">
        <v>158.30590140000001</v>
      </c>
      <c r="W117">
        <v>159.57403859999999</v>
      </c>
      <c r="X117">
        <v>160.48476429999999</v>
      </c>
      <c r="Y117">
        <v>161.03168919999999</v>
      </c>
      <c r="Z117">
        <v>161.19944219999999</v>
      </c>
      <c r="AA117">
        <v>160.9730395</v>
      </c>
      <c r="AB117">
        <v>160.33979780000001</v>
      </c>
      <c r="AC117">
        <v>159.29023090000001</v>
      </c>
      <c r="AD117">
        <v>163.60603570000001</v>
      </c>
      <c r="AE117">
        <v>166.3116239</v>
      </c>
      <c r="AF117">
        <v>168.01569380000001</v>
      </c>
      <c r="AG117">
        <v>169.08237639999999</v>
      </c>
      <c r="AH117">
        <v>169.7283228</v>
      </c>
      <c r="AI117">
        <v>170.0842418</v>
      </c>
      <c r="AJ117">
        <v>170.2284765</v>
      </c>
      <c r="AK117">
        <v>170.21737820000001</v>
      </c>
      <c r="AL117">
        <v>170.08314949999999</v>
      </c>
      <c r="AM117">
        <v>169.84853570000001</v>
      </c>
    </row>
    <row r="118" spans="1:39" x14ac:dyDescent="0.25">
      <c r="A118" t="s">
        <v>158</v>
      </c>
      <c r="B118">
        <v>12.058651169999999</v>
      </c>
      <c r="C118">
        <v>15.85676327</v>
      </c>
      <c r="D118">
        <v>20.70706603</v>
      </c>
      <c r="E118">
        <v>26.865007339999998</v>
      </c>
      <c r="F118">
        <v>34.571375570000001</v>
      </c>
      <c r="G118">
        <v>44.311710169999998</v>
      </c>
      <c r="H118">
        <v>54.367026060000001</v>
      </c>
      <c r="I118">
        <v>65.113905750000001</v>
      </c>
      <c r="J118">
        <v>76.877807570000002</v>
      </c>
      <c r="K118">
        <v>89.846056169999997</v>
      </c>
      <c r="L118">
        <v>104.0189949</v>
      </c>
      <c r="M118">
        <v>119.12630110000001</v>
      </c>
      <c r="N118">
        <v>134.47947579999999</v>
      </c>
      <c r="O118">
        <v>149.3873657</v>
      </c>
      <c r="P118">
        <v>165.57789600000001</v>
      </c>
      <c r="Q118">
        <v>183.12807050000001</v>
      </c>
      <c r="R118">
        <v>202.11012690000001</v>
      </c>
      <c r="S118">
        <v>222.60265050000001</v>
      </c>
      <c r="T118">
        <v>237.3490741</v>
      </c>
      <c r="U118">
        <v>252.58767950000001</v>
      </c>
      <c r="V118">
        <v>268.17582909999999</v>
      </c>
      <c r="W118">
        <v>284.21383630000003</v>
      </c>
      <c r="X118">
        <v>300.52267260000002</v>
      </c>
      <c r="Y118">
        <v>317.0408587</v>
      </c>
      <c r="Z118">
        <v>333.67823120000003</v>
      </c>
      <c r="AA118">
        <v>350.33049110000002</v>
      </c>
      <c r="AB118">
        <v>366.88214649999998</v>
      </c>
      <c r="AC118">
        <v>383.20824249999998</v>
      </c>
      <c r="AD118">
        <v>398.86165460000001</v>
      </c>
      <c r="AE118">
        <v>410.8874098</v>
      </c>
      <c r="AF118">
        <v>420.65624869999999</v>
      </c>
      <c r="AG118">
        <v>428.99586210000001</v>
      </c>
      <c r="AH118">
        <v>436.4016105</v>
      </c>
      <c r="AI118">
        <v>443.1730766</v>
      </c>
      <c r="AJ118">
        <v>449.48868879999998</v>
      </c>
      <c r="AK118">
        <v>455.47832720000002</v>
      </c>
      <c r="AL118">
        <v>461.21388619999999</v>
      </c>
      <c r="AM118">
        <v>466.74551910000002</v>
      </c>
    </row>
    <row r="119" spans="1:39" x14ac:dyDescent="0.25">
      <c r="A119" t="s">
        <v>159</v>
      </c>
      <c r="B119">
        <v>17.491178099999999</v>
      </c>
      <c r="C119">
        <v>18.201235530000002</v>
      </c>
      <c r="D119">
        <v>18.809224610000001</v>
      </c>
      <c r="E119">
        <v>19.311023179999999</v>
      </c>
      <c r="F119">
        <v>19.665318249999999</v>
      </c>
      <c r="G119">
        <v>24.175034620000002</v>
      </c>
      <c r="H119">
        <v>28.447784169999998</v>
      </c>
      <c r="I119">
        <v>32.677655350000002</v>
      </c>
      <c r="J119">
        <v>37.003466000000003</v>
      </c>
      <c r="K119">
        <v>41.47674894</v>
      </c>
      <c r="L119">
        <v>46.055618269999997</v>
      </c>
      <c r="M119">
        <v>50.587345939999999</v>
      </c>
      <c r="N119">
        <v>54.771485439999999</v>
      </c>
      <c r="O119">
        <v>55.232990139999998</v>
      </c>
      <c r="P119">
        <v>55.574200070000003</v>
      </c>
      <c r="Q119">
        <v>55.797141969999998</v>
      </c>
      <c r="R119">
        <v>55.902506870000003</v>
      </c>
      <c r="S119">
        <v>55.893295199999997</v>
      </c>
      <c r="T119">
        <v>56.679525380000001</v>
      </c>
      <c r="U119">
        <v>57.366731450000003</v>
      </c>
      <c r="V119">
        <v>57.926442119999997</v>
      </c>
      <c r="W119">
        <v>58.386402840000002</v>
      </c>
      <c r="X119">
        <v>58.715535330000002</v>
      </c>
      <c r="Y119">
        <v>58.911529440000002</v>
      </c>
      <c r="Z119">
        <v>58.968790060000003</v>
      </c>
      <c r="AA119">
        <v>58.881865359999999</v>
      </c>
      <c r="AB119">
        <v>58.646146399999999</v>
      </c>
      <c r="AC119">
        <v>58.25819482</v>
      </c>
      <c r="AD119">
        <v>59.752223430000001</v>
      </c>
      <c r="AE119">
        <v>60.65466662</v>
      </c>
      <c r="AF119">
        <v>61.189701229999997</v>
      </c>
      <c r="AG119">
        <v>61.491302660000002</v>
      </c>
      <c r="AH119">
        <v>61.63913522</v>
      </c>
      <c r="AI119">
        <v>61.681249530000002</v>
      </c>
      <c r="AJ119">
        <v>61.64646303</v>
      </c>
      <c r="AK119">
        <v>61.555479089999999</v>
      </c>
      <c r="AL119">
        <v>61.42016452</v>
      </c>
      <c r="AM119">
        <v>61.248909429999998</v>
      </c>
    </row>
    <row r="120" spans="1:39" x14ac:dyDescent="0.25">
      <c r="A120" t="s">
        <v>160</v>
      </c>
      <c r="B120">
        <v>5.6171085900000001E-2</v>
      </c>
      <c r="C120">
        <v>0.11994539799999999</v>
      </c>
      <c r="D120">
        <v>0.25435634460000001</v>
      </c>
      <c r="E120">
        <v>0.53587800249999995</v>
      </c>
      <c r="F120">
        <v>1.1198261009999999</v>
      </c>
      <c r="G120">
        <v>2.136713855</v>
      </c>
      <c r="H120">
        <v>3.9026298339999999</v>
      </c>
      <c r="I120">
        <v>6.9580806500000003</v>
      </c>
      <c r="J120">
        <v>12.2295543</v>
      </c>
      <c r="K120">
        <v>21.276617550000001</v>
      </c>
      <c r="L120">
        <v>36.669935889999998</v>
      </c>
      <c r="M120">
        <v>62.51713728</v>
      </c>
      <c r="N120">
        <v>105.0609594</v>
      </c>
      <c r="O120">
        <v>110.5640921</v>
      </c>
      <c r="P120">
        <v>116.0960583</v>
      </c>
      <c r="Q120">
        <v>121.6423817</v>
      </c>
      <c r="R120">
        <v>127.1841379</v>
      </c>
      <c r="S120">
        <v>132.70585579999999</v>
      </c>
      <c r="T120">
        <v>150.8986524</v>
      </c>
      <c r="U120">
        <v>171.2568871</v>
      </c>
      <c r="V120">
        <v>193.9070404</v>
      </c>
      <c r="W120">
        <v>219.15794829999999</v>
      </c>
      <c r="X120">
        <v>247.1310503</v>
      </c>
      <c r="Y120">
        <v>278.03749790000001</v>
      </c>
      <c r="Z120">
        <v>312.07147520000001</v>
      </c>
      <c r="AA120">
        <v>349.4155275</v>
      </c>
      <c r="AB120">
        <v>390.23741330000001</v>
      </c>
      <c r="AC120">
        <v>434.68557770000001</v>
      </c>
      <c r="AD120">
        <v>456.38130030000002</v>
      </c>
      <c r="AE120">
        <v>474.23494699999998</v>
      </c>
      <c r="AF120">
        <v>489.73735440000002</v>
      </c>
      <c r="AG120">
        <v>503.79535049999998</v>
      </c>
      <c r="AH120">
        <v>516.95478809999997</v>
      </c>
      <c r="AI120">
        <v>529.54729229999998</v>
      </c>
      <c r="AJ120">
        <v>541.77045350000003</v>
      </c>
      <c r="AK120">
        <v>553.77000899999996</v>
      </c>
      <c r="AL120">
        <v>565.62585720000004</v>
      </c>
      <c r="AM120">
        <v>577.39391560000001</v>
      </c>
    </row>
    <row r="121" spans="1:39" x14ac:dyDescent="0.25">
      <c r="A121" t="s">
        <v>161</v>
      </c>
      <c r="B121">
        <v>6.4138731550000001</v>
      </c>
      <c r="C121">
        <v>8.8769603020000005</v>
      </c>
      <c r="D121">
        <v>12.20102745</v>
      </c>
      <c r="E121">
        <v>16.660686800000001</v>
      </c>
      <c r="F121">
        <v>22.56579807</v>
      </c>
      <c r="G121">
        <v>26.77288257</v>
      </c>
      <c r="H121">
        <v>30.40568438</v>
      </c>
      <c r="I121">
        <v>33.708198029999998</v>
      </c>
      <c r="J121">
        <v>36.838790580000001</v>
      </c>
      <c r="K121">
        <v>39.851619679999999</v>
      </c>
      <c r="L121">
        <v>42.707307900000004</v>
      </c>
      <c r="M121">
        <v>45.2730532</v>
      </c>
      <c r="N121">
        <v>47.307578540000002</v>
      </c>
      <c r="O121">
        <v>47.706689040000001</v>
      </c>
      <c r="P121">
        <v>48.001903900000002</v>
      </c>
      <c r="Q121">
        <v>48.194970509999997</v>
      </c>
      <c r="R121">
        <v>48.286482530000001</v>
      </c>
      <c r="S121">
        <v>48.279028500000003</v>
      </c>
      <c r="T121">
        <v>48.903468789999998</v>
      </c>
      <c r="U121">
        <v>49.441110709999997</v>
      </c>
      <c r="V121">
        <v>49.867732320000002</v>
      </c>
      <c r="W121">
        <v>50.20756239</v>
      </c>
      <c r="X121">
        <v>50.434195129999999</v>
      </c>
      <c r="Y121">
        <v>50.546026380000001</v>
      </c>
      <c r="Z121">
        <v>50.538644669999996</v>
      </c>
      <c r="AA121">
        <v>50.407781759999999</v>
      </c>
      <c r="AB121">
        <v>50.14991011</v>
      </c>
      <c r="AC121">
        <v>49.762518790000001</v>
      </c>
      <c r="AD121">
        <v>25.046351420000001</v>
      </c>
      <c r="AE121">
        <v>12.476698710000001</v>
      </c>
      <c r="AF121">
        <v>6.1767335750000001</v>
      </c>
      <c r="AG121">
        <v>3.0460659240000001</v>
      </c>
      <c r="AH121">
        <v>1.4983980880000001</v>
      </c>
      <c r="AI121">
        <v>0.73581545370000001</v>
      </c>
      <c r="AJ121">
        <v>0.36088511870000001</v>
      </c>
      <c r="AK121">
        <v>0.17683677840000001</v>
      </c>
      <c r="AL121">
        <v>8.6588840200000003E-2</v>
      </c>
      <c r="AM121">
        <v>4.2373503700000002E-2</v>
      </c>
    </row>
    <row r="122" spans="1:39" x14ac:dyDescent="0.25">
      <c r="A122" t="s">
        <v>162</v>
      </c>
      <c r="B122">
        <v>3.774744707</v>
      </c>
      <c r="C122">
        <v>4.3067065150000001</v>
      </c>
      <c r="D122">
        <v>4.8796782319999998</v>
      </c>
      <c r="E122">
        <v>5.4928970960000001</v>
      </c>
      <c r="F122">
        <v>6.1330010899999996</v>
      </c>
      <c r="G122">
        <v>6.9349871399999996</v>
      </c>
      <c r="H122">
        <v>7.5064309250000001</v>
      </c>
      <c r="I122">
        <v>7.9312644140000002</v>
      </c>
      <c r="J122">
        <v>8.2611486789999997</v>
      </c>
      <c r="K122">
        <v>8.5174429630000006</v>
      </c>
      <c r="L122">
        <v>8.6994868430000007</v>
      </c>
      <c r="M122">
        <v>8.789403579</v>
      </c>
      <c r="N122">
        <v>8.7534352500000008</v>
      </c>
      <c r="O122">
        <v>8.7798352210000008</v>
      </c>
      <c r="P122">
        <v>8.7866805219999904</v>
      </c>
      <c r="Q122">
        <v>8.774600972</v>
      </c>
      <c r="R122">
        <v>8.7440072939999904</v>
      </c>
      <c r="S122">
        <v>8.6956639500000001</v>
      </c>
      <c r="T122">
        <v>8.0328009120000008</v>
      </c>
      <c r="U122">
        <v>7.4062551460000003</v>
      </c>
      <c r="V122">
        <v>6.8126045939999997</v>
      </c>
      <c r="W122">
        <v>6.2552664360000003</v>
      </c>
      <c r="X122">
        <v>5.7303992739999998</v>
      </c>
      <c r="Y122">
        <v>5.2375709749999997</v>
      </c>
      <c r="Z122">
        <v>4.7758382020000001</v>
      </c>
      <c r="AA122">
        <v>4.3441690099999999</v>
      </c>
      <c r="AB122">
        <v>3.9415078729999999</v>
      </c>
      <c r="AC122">
        <v>3.5667913659999999</v>
      </c>
      <c r="AD122">
        <v>2.9991236350000001</v>
      </c>
      <c r="AE122">
        <v>2.4958824929999999</v>
      </c>
      <c r="AF122">
        <v>2.0642289439999999</v>
      </c>
      <c r="AG122">
        <v>1.7006417620000001</v>
      </c>
      <c r="AH122">
        <v>1.397575566</v>
      </c>
      <c r="AI122">
        <v>1.1465461509999999</v>
      </c>
      <c r="AJ122">
        <v>0.93943374810000002</v>
      </c>
      <c r="AK122">
        <v>0.76903184719999995</v>
      </c>
      <c r="AL122">
        <v>0.62908336419999999</v>
      </c>
      <c r="AM122">
        <v>0.51429843320000002</v>
      </c>
    </row>
    <row r="123" spans="1:39" x14ac:dyDescent="0.25">
      <c r="A123" t="s">
        <v>163</v>
      </c>
      <c r="B123">
        <v>1.6531914300000001E-3</v>
      </c>
      <c r="C123">
        <v>1.0673191800000001E-2</v>
      </c>
      <c r="D123">
        <v>6.8431127899999999E-2</v>
      </c>
      <c r="E123">
        <v>0.43589054799999999</v>
      </c>
      <c r="F123">
        <v>2.753990935</v>
      </c>
      <c r="G123">
        <v>3.4509369090000002</v>
      </c>
      <c r="H123">
        <v>4.1392985060000003</v>
      </c>
      <c r="I123">
        <v>4.8466044610000001</v>
      </c>
      <c r="J123">
        <v>5.5941934729999998</v>
      </c>
      <c r="K123">
        <v>6.3915791689999999</v>
      </c>
      <c r="L123">
        <v>7.234265927</v>
      </c>
      <c r="M123">
        <v>8.0995731949999996</v>
      </c>
      <c r="N123">
        <v>8.9388808130000008</v>
      </c>
      <c r="O123">
        <v>9.0143423949999999</v>
      </c>
      <c r="P123">
        <v>9.0701732489999998</v>
      </c>
      <c r="Q123">
        <v>9.1067032339999905</v>
      </c>
      <c r="R123">
        <v>9.1240442169999998</v>
      </c>
      <c r="S123">
        <v>9.1226850069999994</v>
      </c>
      <c r="T123">
        <v>8.5876951750000003</v>
      </c>
      <c r="U123">
        <v>8.0685960249999997</v>
      </c>
      <c r="V123">
        <v>7.5631405440000004</v>
      </c>
      <c r="W123">
        <v>7.0765973569999998</v>
      </c>
      <c r="X123">
        <v>6.6062231819999999</v>
      </c>
      <c r="Y123">
        <v>6.1530148750000002</v>
      </c>
      <c r="Z123">
        <v>5.7173836360000001</v>
      </c>
      <c r="AA123">
        <v>5.2996126449999998</v>
      </c>
      <c r="AB123">
        <v>4.8999257409999997</v>
      </c>
      <c r="AC123">
        <v>4.5185021360000004</v>
      </c>
      <c r="AD123">
        <v>4.5058346839999999</v>
      </c>
      <c r="AE123">
        <v>4.4470203650000002</v>
      </c>
      <c r="AF123">
        <v>4.3618120300000003</v>
      </c>
      <c r="AG123">
        <v>4.2617308820000002</v>
      </c>
      <c r="AH123">
        <v>4.1534843659999998</v>
      </c>
      <c r="AI123">
        <v>4.0410378759999999</v>
      </c>
      <c r="AJ123">
        <v>3.926735394</v>
      </c>
      <c r="AK123">
        <v>3.8121844340000002</v>
      </c>
      <c r="AL123">
        <v>3.698297792</v>
      </c>
      <c r="AM123">
        <v>3.5856919660000002</v>
      </c>
    </row>
    <row r="124" spans="1:39" x14ac:dyDescent="0.25">
      <c r="A124" t="s">
        <v>164</v>
      </c>
      <c r="B124">
        <v>34.003827620000003</v>
      </c>
      <c r="C124">
        <v>34.717014900000002</v>
      </c>
      <c r="D124">
        <v>35.20020246</v>
      </c>
      <c r="E124">
        <v>35.45784329</v>
      </c>
      <c r="F124">
        <v>35.427521689999999</v>
      </c>
      <c r="G124">
        <v>39.270676590000001</v>
      </c>
      <c r="H124">
        <v>41.668820680000003</v>
      </c>
      <c r="I124">
        <v>43.159374139999997</v>
      </c>
      <c r="J124">
        <v>44.068487079999997</v>
      </c>
      <c r="K124">
        <v>44.540176080000002</v>
      </c>
      <c r="L124">
        <v>44.59552944</v>
      </c>
      <c r="M124">
        <v>44.168442769999999</v>
      </c>
      <c r="N124">
        <v>43.120739290000003</v>
      </c>
      <c r="O124">
        <v>43.484762400000001</v>
      </c>
      <c r="P124">
        <v>43.754087810000001</v>
      </c>
      <c r="Q124">
        <v>43.930306729999998</v>
      </c>
      <c r="R124">
        <v>44.013958819999999</v>
      </c>
      <c r="S124">
        <v>44.007402050000003</v>
      </c>
      <c r="T124">
        <v>44.629548020000001</v>
      </c>
      <c r="U124">
        <v>45.173803319999998</v>
      </c>
      <c r="V124">
        <v>45.617730190000003</v>
      </c>
      <c r="W124">
        <v>45.983159020000002</v>
      </c>
      <c r="X124">
        <v>46.2455955</v>
      </c>
      <c r="Y124">
        <v>46.403198430000003</v>
      </c>
      <c r="Z124">
        <v>46.45153844</v>
      </c>
      <c r="AA124">
        <v>46.386297820000003</v>
      </c>
      <c r="AB124">
        <v>46.203821699999999</v>
      </c>
      <c r="AC124">
        <v>45.901376509999999</v>
      </c>
      <c r="AD124">
        <v>47.140633309999998</v>
      </c>
      <c r="AE124">
        <v>47.915742109999997</v>
      </c>
      <c r="AF124">
        <v>48.402187290000001</v>
      </c>
      <c r="AG124">
        <v>48.70493914</v>
      </c>
      <c r="AH124">
        <v>48.886450429999996</v>
      </c>
      <c r="AI124">
        <v>48.984399379999999</v>
      </c>
      <c r="AJ124">
        <v>49.021370050000002</v>
      </c>
      <c r="AK124">
        <v>49.013605720000001</v>
      </c>
      <c r="AL124">
        <v>48.970390690000002</v>
      </c>
      <c r="AM124">
        <v>48.898283059999997</v>
      </c>
    </row>
    <row r="125" spans="1:39" x14ac:dyDescent="0.25">
      <c r="A125" t="s">
        <v>165</v>
      </c>
      <c r="B125">
        <v>103.4266882</v>
      </c>
      <c r="C125">
        <v>106.9908461</v>
      </c>
      <c r="D125">
        <v>109.9129442</v>
      </c>
      <c r="E125">
        <v>112.1799985</v>
      </c>
      <c r="F125">
        <v>113.56469</v>
      </c>
      <c r="G125">
        <v>126.6505074</v>
      </c>
      <c r="H125">
        <v>135.2028238</v>
      </c>
      <c r="I125">
        <v>140.89179240000001</v>
      </c>
      <c r="J125">
        <v>144.735378</v>
      </c>
      <c r="K125">
        <v>147.17515130000001</v>
      </c>
      <c r="L125">
        <v>148.25518410000001</v>
      </c>
      <c r="M125">
        <v>147.72930500000001</v>
      </c>
      <c r="N125">
        <v>145.10312569999999</v>
      </c>
      <c r="O125">
        <v>140.16988000000001</v>
      </c>
      <c r="P125">
        <v>135.10246219999999</v>
      </c>
      <c r="Q125">
        <v>129.9379156</v>
      </c>
      <c r="R125">
        <v>124.70650929999999</v>
      </c>
      <c r="S125">
        <v>119.44045560000001</v>
      </c>
      <c r="T125">
        <v>117.8702325</v>
      </c>
      <c r="U125">
        <v>116.0978667</v>
      </c>
      <c r="V125">
        <v>114.0846426</v>
      </c>
      <c r="W125">
        <v>111.9046799</v>
      </c>
      <c r="X125">
        <v>109.515541</v>
      </c>
      <c r="Y125">
        <v>106.9323778</v>
      </c>
      <c r="Z125">
        <v>104.16392620000001</v>
      </c>
      <c r="AA125">
        <v>101.21919579999999</v>
      </c>
      <c r="AB125">
        <v>98.108582490000003</v>
      </c>
      <c r="AC125">
        <v>94.844192300000003</v>
      </c>
      <c r="AD125">
        <v>68.895572200000004</v>
      </c>
      <c r="AE125">
        <v>49.531899529999997</v>
      </c>
      <c r="AF125">
        <v>35.390167509999998</v>
      </c>
      <c r="AG125">
        <v>25.188453339999999</v>
      </c>
      <c r="AH125">
        <v>17.882484900000001</v>
      </c>
      <c r="AI125">
        <v>12.673834019999999</v>
      </c>
      <c r="AJ125">
        <v>8.9711173649999996</v>
      </c>
      <c r="AK125">
        <v>6.3443715999999997</v>
      </c>
      <c r="AL125">
        <v>4.4834919490000003</v>
      </c>
      <c r="AM125">
        <v>3.1665569370000002</v>
      </c>
    </row>
    <row r="126" spans="1:39" x14ac:dyDescent="0.25">
      <c r="A126" t="s">
        <v>166</v>
      </c>
      <c r="B126">
        <v>441.494258</v>
      </c>
      <c r="C126">
        <v>477.60127870000002</v>
      </c>
      <c r="D126">
        <v>513.09067019999998</v>
      </c>
      <c r="E126">
        <v>547.62986460000002</v>
      </c>
      <c r="F126">
        <v>579.75090030000001</v>
      </c>
      <c r="G126">
        <v>655.79819420000001</v>
      </c>
      <c r="H126">
        <v>710.09133880000002</v>
      </c>
      <c r="I126">
        <v>750.54946240000004</v>
      </c>
      <c r="J126">
        <v>782.04815259999998</v>
      </c>
      <c r="K126">
        <v>806.60044379999999</v>
      </c>
      <c r="L126">
        <v>824.13626450000004</v>
      </c>
      <c r="M126">
        <v>832.95389230000001</v>
      </c>
      <c r="N126">
        <v>829.84359410000002</v>
      </c>
      <c r="O126">
        <v>863.85376789999998</v>
      </c>
      <c r="P126">
        <v>897.25285129999997</v>
      </c>
      <c r="Q126">
        <v>929.93700799999999</v>
      </c>
      <c r="R126">
        <v>961.77350980000006</v>
      </c>
      <c r="S126">
        <v>992.66153150000002</v>
      </c>
      <c r="T126">
        <v>1000.9942579999999</v>
      </c>
      <c r="U126">
        <v>1007.463662</v>
      </c>
      <c r="V126">
        <v>1011.602847</v>
      </c>
      <c r="W126">
        <v>1013.931957</v>
      </c>
      <c r="X126">
        <v>1013.944118</v>
      </c>
      <c r="Y126">
        <v>1011.638145</v>
      </c>
      <c r="Z126">
        <v>1006.957218</v>
      </c>
      <c r="AA126">
        <v>999.8486527</v>
      </c>
      <c r="AB126">
        <v>990.27562550000005</v>
      </c>
      <c r="AC126">
        <v>978.22224919999996</v>
      </c>
      <c r="AD126">
        <v>1027.6211920000001</v>
      </c>
      <c r="AE126">
        <v>1068.4191659999999</v>
      </c>
      <c r="AF126">
        <v>1103.9623220000001</v>
      </c>
      <c r="AG126">
        <v>1136.2871110000001</v>
      </c>
      <c r="AH126">
        <v>1166.6199329999999</v>
      </c>
      <c r="AI126">
        <v>1195.706216</v>
      </c>
      <c r="AJ126">
        <v>1223.990245</v>
      </c>
      <c r="AK126">
        <v>1251.800086</v>
      </c>
      <c r="AL126">
        <v>1279.3156280000001</v>
      </c>
      <c r="AM126">
        <v>1306.6628949999999</v>
      </c>
    </row>
    <row r="127" spans="1:39" x14ac:dyDescent="0.25">
      <c r="A127" t="s">
        <v>167</v>
      </c>
      <c r="B127">
        <v>6.4160809069999996</v>
      </c>
      <c r="C127">
        <v>7.741755908</v>
      </c>
      <c r="D127">
        <v>9.2767815969999994</v>
      </c>
      <c r="E127">
        <v>11.0438261</v>
      </c>
      <c r="F127">
        <v>13.040765589999999</v>
      </c>
      <c r="G127">
        <v>9.0460692940000005</v>
      </c>
      <c r="H127">
        <v>6.006644734</v>
      </c>
      <c r="I127">
        <v>3.8933646899999999</v>
      </c>
      <c r="J127">
        <v>2.4877532320000002</v>
      </c>
      <c r="K127">
        <v>1.573476635</v>
      </c>
      <c r="L127">
        <v>0.98589100340000002</v>
      </c>
      <c r="M127">
        <v>0.61105299580000005</v>
      </c>
      <c r="N127">
        <v>0.37332080919999999</v>
      </c>
      <c r="O127">
        <v>0.35533618729999999</v>
      </c>
      <c r="P127">
        <v>0.33746388890000001</v>
      </c>
      <c r="Q127">
        <v>0.31980057830000003</v>
      </c>
      <c r="R127">
        <v>0.30242088369999998</v>
      </c>
      <c r="S127">
        <v>0.2853996345</v>
      </c>
      <c r="T127">
        <v>0.32373044159999997</v>
      </c>
      <c r="U127">
        <v>0.36650599039999998</v>
      </c>
      <c r="V127">
        <v>0.41396293989999999</v>
      </c>
      <c r="W127">
        <v>0.4667238172</v>
      </c>
      <c r="X127">
        <v>0.52500677250000005</v>
      </c>
      <c r="Y127">
        <v>0.58921774189999998</v>
      </c>
      <c r="Z127">
        <v>0.65972261379999997</v>
      </c>
      <c r="AA127">
        <v>0.73685892900000005</v>
      </c>
      <c r="AB127">
        <v>0.82092958530000004</v>
      </c>
      <c r="AC127">
        <v>0.91219373950000004</v>
      </c>
      <c r="AD127">
        <v>1.005662477</v>
      </c>
      <c r="AE127">
        <v>1.0973129589999999</v>
      </c>
      <c r="AF127">
        <v>1.189906216</v>
      </c>
      <c r="AG127">
        <v>1.285334623</v>
      </c>
      <c r="AH127">
        <v>1.384927893</v>
      </c>
      <c r="AI127">
        <v>1.4896762720000001</v>
      </c>
      <c r="AJ127">
        <v>1.6003501449999999</v>
      </c>
      <c r="AK127">
        <v>1.7176777009999999</v>
      </c>
      <c r="AL127">
        <v>1.842273265</v>
      </c>
      <c r="AM127">
        <v>1.974738288</v>
      </c>
    </row>
    <row r="128" spans="1:39" x14ac:dyDescent="0.25">
      <c r="A128" t="s">
        <v>168</v>
      </c>
      <c r="B128">
        <v>148.05282879999999</v>
      </c>
      <c r="C128">
        <v>147.3438764</v>
      </c>
      <c r="D128">
        <v>145.6249163</v>
      </c>
      <c r="E128">
        <v>142.989338</v>
      </c>
      <c r="F128">
        <v>139.2620948</v>
      </c>
      <c r="G128">
        <v>71.849461250000004</v>
      </c>
      <c r="H128">
        <v>35.48373462</v>
      </c>
      <c r="I128">
        <v>17.106305859999999</v>
      </c>
      <c r="J128">
        <v>8.1296568909999998</v>
      </c>
      <c r="K128">
        <v>3.824361932</v>
      </c>
      <c r="L128">
        <v>1.7822202030000001</v>
      </c>
      <c r="M128">
        <v>0.8215710114</v>
      </c>
      <c r="N128">
        <v>0.37332080919999999</v>
      </c>
      <c r="O128">
        <v>0.37647236470000001</v>
      </c>
      <c r="P128">
        <v>0.37880406820000001</v>
      </c>
      <c r="Q128">
        <v>0.38032969589999999</v>
      </c>
      <c r="R128">
        <v>0.38105391960000001</v>
      </c>
      <c r="S128">
        <v>0.380997154</v>
      </c>
      <c r="T128">
        <v>0.38638342609999998</v>
      </c>
      <c r="U128">
        <v>0.39109535429999998</v>
      </c>
      <c r="V128">
        <v>0.39493868209999999</v>
      </c>
      <c r="W128">
        <v>0.3981024078</v>
      </c>
      <c r="X128">
        <v>0.40037446989999997</v>
      </c>
      <c r="Y128">
        <v>0.40173892820000001</v>
      </c>
      <c r="Z128">
        <v>0.40215743529999998</v>
      </c>
      <c r="AA128">
        <v>0.40159261010000002</v>
      </c>
      <c r="AB128">
        <v>0.40001281030000002</v>
      </c>
      <c r="AC128">
        <v>0.39739437</v>
      </c>
      <c r="AD128">
        <v>0.40816136130000003</v>
      </c>
      <c r="AE128">
        <v>0.41491121339999998</v>
      </c>
      <c r="AF128">
        <v>0.419162496</v>
      </c>
      <c r="AG128">
        <v>0.4218236366</v>
      </c>
      <c r="AH128">
        <v>0.42343513179999998</v>
      </c>
      <c r="AI128">
        <v>0.42432307229999999</v>
      </c>
      <c r="AJ128">
        <v>0.4246829063</v>
      </c>
      <c r="AK128">
        <v>0.42465521849999999</v>
      </c>
      <c r="AL128">
        <v>0.42432034740000002</v>
      </c>
      <c r="AM128">
        <v>0.42373503709999999</v>
      </c>
    </row>
    <row r="129" spans="1:39" x14ac:dyDescent="0.25">
      <c r="A129" t="s">
        <v>170</v>
      </c>
      <c r="B129">
        <v>80.771904269999894</v>
      </c>
      <c r="C129">
        <v>86.881067160000001</v>
      </c>
      <c r="D129">
        <v>92.806455670000005</v>
      </c>
      <c r="E129">
        <v>98.490784529999999</v>
      </c>
      <c r="F129">
        <v>103.67506299999999</v>
      </c>
      <c r="G129">
        <v>119.1764774</v>
      </c>
      <c r="H129">
        <v>129.62176170000001</v>
      </c>
      <c r="I129">
        <v>136.298</v>
      </c>
      <c r="J129">
        <v>140.23602589999999</v>
      </c>
      <c r="K129">
        <v>141.90081950000001</v>
      </c>
      <c r="L129">
        <v>141.27773139999999</v>
      </c>
      <c r="M129">
        <v>137.9655257</v>
      </c>
      <c r="N129">
        <v>131.2601612</v>
      </c>
      <c r="O129">
        <v>140.2939543</v>
      </c>
      <c r="P129">
        <v>149.0535213</v>
      </c>
      <c r="Q129">
        <v>157.1661647</v>
      </c>
      <c r="R129">
        <v>164.42326</v>
      </c>
      <c r="S129">
        <v>170.65737540000001</v>
      </c>
      <c r="T129">
        <v>174.83853999999999</v>
      </c>
      <c r="U129">
        <v>178.643924</v>
      </c>
      <c r="V129">
        <v>181.92712109999999</v>
      </c>
      <c r="W129">
        <v>184.6954806</v>
      </c>
      <c r="X129">
        <v>186.9362102</v>
      </c>
      <c r="Y129">
        <v>188.6450198</v>
      </c>
      <c r="Z129">
        <v>189.8230026</v>
      </c>
      <c r="AA129">
        <v>190.4759382</v>
      </c>
      <c r="AB129">
        <v>190.6137851</v>
      </c>
      <c r="AC129">
        <v>190.25063420000001</v>
      </c>
      <c r="AD129">
        <v>194.78393500000001</v>
      </c>
      <c r="AE129">
        <v>198.93572900000001</v>
      </c>
      <c r="AF129">
        <v>202.5724069</v>
      </c>
      <c r="AG129">
        <v>205.58756700000001</v>
      </c>
      <c r="AH129">
        <v>207.9324167</v>
      </c>
      <c r="AI129">
        <v>209.5628519</v>
      </c>
      <c r="AJ129">
        <v>210.41459649999999</v>
      </c>
      <c r="AK129">
        <v>210.42172880000001</v>
      </c>
      <c r="AL129">
        <v>209.51029270000001</v>
      </c>
      <c r="AM129">
        <v>207.60750100000001</v>
      </c>
    </row>
    <row r="130" spans="1:39" x14ac:dyDescent="0.25">
      <c r="A130" t="s">
        <v>171</v>
      </c>
      <c r="B130">
        <v>12.058651169999999</v>
      </c>
      <c r="C130">
        <v>15.85676327</v>
      </c>
      <c r="D130">
        <v>20.70706603</v>
      </c>
      <c r="E130">
        <v>26.865007339999998</v>
      </c>
      <c r="F130">
        <v>34.571375570000001</v>
      </c>
      <c r="G130">
        <v>47.297113060000001</v>
      </c>
      <c r="H130">
        <v>61.224288229999999</v>
      </c>
      <c r="I130">
        <v>76.619099700000007</v>
      </c>
      <c r="J130">
        <v>93.822908940000005</v>
      </c>
      <c r="K130">
        <v>112.988941</v>
      </c>
      <c r="L130">
        <v>133.88332310000001</v>
      </c>
      <c r="M130">
        <v>155.60555160000001</v>
      </c>
      <c r="N130">
        <v>176.1932137</v>
      </c>
      <c r="O130">
        <v>210.67524610000001</v>
      </c>
      <c r="P130">
        <v>250.4004491</v>
      </c>
      <c r="Q130">
        <v>295.37261510000002</v>
      </c>
      <c r="R130">
        <v>345.69471270000003</v>
      </c>
      <c r="S130">
        <v>401.39582799999999</v>
      </c>
      <c r="T130">
        <v>439.64088329999998</v>
      </c>
      <c r="U130">
        <v>480.24434380000002</v>
      </c>
      <c r="V130">
        <v>522.85897179999995</v>
      </c>
      <c r="W130">
        <v>567.48775430000001</v>
      </c>
      <c r="X130">
        <v>614.05428749999999</v>
      </c>
      <c r="Y130">
        <v>662.47849789999998</v>
      </c>
      <c r="Z130">
        <v>712.66985599999998</v>
      </c>
      <c r="AA130">
        <v>764.52691770000001</v>
      </c>
      <c r="AB130">
        <v>817.93741199999999</v>
      </c>
      <c r="AC130">
        <v>872.78040929999997</v>
      </c>
      <c r="AD130">
        <v>910.22841059999996</v>
      </c>
      <c r="AE130">
        <v>946.95298409999998</v>
      </c>
      <c r="AF130">
        <v>982.23248030000002</v>
      </c>
      <c r="AG130">
        <v>1015.428212</v>
      </c>
      <c r="AH130">
        <v>1046.1475809999999</v>
      </c>
      <c r="AI130">
        <v>1073.9978940000001</v>
      </c>
      <c r="AJ130">
        <v>1098.4577790000001</v>
      </c>
      <c r="AK130">
        <v>1118.9649039999999</v>
      </c>
      <c r="AL130">
        <v>1134.8791570000001</v>
      </c>
      <c r="AM130">
        <v>1145.527904</v>
      </c>
    </row>
    <row r="131" spans="1:39" x14ac:dyDescent="0.25">
      <c r="A131" t="s">
        <v>172</v>
      </c>
      <c r="B131">
        <v>17.491178099999999</v>
      </c>
      <c r="C131">
        <v>18.201235530000002</v>
      </c>
      <c r="D131">
        <v>18.809224610000001</v>
      </c>
      <c r="E131">
        <v>19.311023179999999</v>
      </c>
      <c r="F131">
        <v>19.665318249999999</v>
      </c>
      <c r="G131">
        <v>24.905832069999999</v>
      </c>
      <c r="H131">
        <v>29.845047260000001</v>
      </c>
      <c r="I131">
        <v>34.575436699999997</v>
      </c>
      <c r="J131">
        <v>39.194183989999999</v>
      </c>
      <c r="K131">
        <v>43.694902519999999</v>
      </c>
      <c r="L131">
        <v>47.929557969999998</v>
      </c>
      <c r="M131">
        <v>51.568456300000001</v>
      </c>
      <c r="N131">
        <v>54.054309549999999</v>
      </c>
      <c r="O131">
        <v>54.840159079999999</v>
      </c>
      <c r="P131">
        <v>55.304993860000003</v>
      </c>
      <c r="Q131">
        <v>55.353300580000003</v>
      </c>
      <c r="R131">
        <v>54.968018270000002</v>
      </c>
      <c r="S131">
        <v>54.154462019999997</v>
      </c>
      <c r="T131">
        <v>54.512799049999998</v>
      </c>
      <c r="U131">
        <v>54.72700579</v>
      </c>
      <c r="V131">
        <v>54.75994618</v>
      </c>
      <c r="W131">
        <v>54.622800349999999</v>
      </c>
      <c r="X131">
        <v>54.320436839999999</v>
      </c>
      <c r="Y131">
        <v>53.86011688</v>
      </c>
      <c r="Z131">
        <v>53.250404750000001</v>
      </c>
      <c r="AA131">
        <v>52.500848580000003</v>
      </c>
      <c r="AB131">
        <v>51.621739410000004</v>
      </c>
      <c r="AC131">
        <v>50.624013040000001</v>
      </c>
      <c r="AD131">
        <v>50.498369199999999</v>
      </c>
      <c r="AE131">
        <v>50.24938719</v>
      </c>
      <c r="AF131">
        <v>49.853084080000002</v>
      </c>
      <c r="AG131">
        <v>49.29494098</v>
      </c>
      <c r="AH131">
        <v>48.57596839</v>
      </c>
      <c r="AI131">
        <v>47.698786249999998</v>
      </c>
      <c r="AJ131">
        <v>46.661925250000003</v>
      </c>
      <c r="AK131">
        <v>45.464365700000002</v>
      </c>
      <c r="AL131">
        <v>44.10417245</v>
      </c>
      <c r="AM131">
        <v>42.58053529</v>
      </c>
    </row>
    <row r="132" spans="1:39" x14ac:dyDescent="0.25">
      <c r="A132" t="s">
        <v>173</v>
      </c>
      <c r="B132">
        <v>5.6171085900000001E-2</v>
      </c>
      <c r="C132">
        <v>0.11994539799999999</v>
      </c>
      <c r="D132">
        <v>0.25435634460000001</v>
      </c>
      <c r="E132">
        <v>0.53587800249999995</v>
      </c>
      <c r="F132">
        <v>1.1198261009999999</v>
      </c>
      <c r="G132">
        <v>2.337762449</v>
      </c>
      <c r="H132">
        <v>4.6176531680000004</v>
      </c>
      <c r="I132">
        <v>8.8179255820000009</v>
      </c>
      <c r="J132">
        <v>16.47669484</v>
      </c>
      <c r="K132">
        <v>30.278123919999999</v>
      </c>
      <c r="L132">
        <v>54.745865639999998</v>
      </c>
      <c r="M132">
        <v>97.091620710000001</v>
      </c>
      <c r="N132">
        <v>167.75584470000001</v>
      </c>
      <c r="O132">
        <v>190.1256013</v>
      </c>
      <c r="P132">
        <v>214.1907947</v>
      </c>
      <c r="Q132">
        <v>239.4829144</v>
      </c>
      <c r="R132">
        <v>265.66580110000001</v>
      </c>
      <c r="S132">
        <v>292.3845207</v>
      </c>
      <c r="T132">
        <v>309.0021266</v>
      </c>
      <c r="U132">
        <v>325.69232870000002</v>
      </c>
      <c r="V132">
        <v>342.14619110000001</v>
      </c>
      <c r="W132">
        <v>358.3154328</v>
      </c>
      <c r="X132">
        <v>374.10857399999998</v>
      </c>
      <c r="Y132">
        <v>389.4435853</v>
      </c>
      <c r="Z132">
        <v>404.24348739999999</v>
      </c>
      <c r="AA132">
        <v>418.43624599999998</v>
      </c>
      <c r="AB132">
        <v>431.95495849999998</v>
      </c>
      <c r="AC132">
        <v>444.73903999999999</v>
      </c>
      <c r="AD132">
        <v>455.3293807</v>
      </c>
      <c r="AE132">
        <v>465.02759789999999</v>
      </c>
      <c r="AF132">
        <v>473.52141499999999</v>
      </c>
      <c r="AG132">
        <v>480.5621721</v>
      </c>
      <c r="AH132">
        <v>486.03588430000002</v>
      </c>
      <c r="AI132">
        <v>489.83953250000002</v>
      </c>
      <c r="AJ132">
        <v>491.82295399999998</v>
      </c>
      <c r="AK132">
        <v>491.83214880000003</v>
      </c>
      <c r="AL132">
        <v>489.69434740000003</v>
      </c>
      <c r="AM132">
        <v>485.23952229999998</v>
      </c>
    </row>
    <row r="133" spans="1:39" x14ac:dyDescent="0.25">
      <c r="A133" t="s">
        <v>174</v>
      </c>
      <c r="B133">
        <v>6.4138731550000001</v>
      </c>
      <c r="C133">
        <v>8.8769603020000005</v>
      </c>
      <c r="D133">
        <v>12.20102745</v>
      </c>
      <c r="E133">
        <v>16.660686800000001</v>
      </c>
      <c r="F133">
        <v>22.56579807</v>
      </c>
      <c r="G133">
        <v>27.582211470000001</v>
      </c>
      <c r="H133">
        <v>31.899113180000001</v>
      </c>
      <c r="I133">
        <v>35.665829000000002</v>
      </c>
      <c r="J133">
        <v>39.019759290000003</v>
      </c>
      <c r="K133">
        <v>41.982862240000003</v>
      </c>
      <c r="L133">
        <v>44.445009460000001</v>
      </c>
      <c r="M133">
        <v>46.15109614</v>
      </c>
      <c r="N133">
        <v>46.688134779999999</v>
      </c>
      <c r="O133">
        <v>50.789800120000002</v>
      </c>
      <c r="P133">
        <v>54.921671269999997</v>
      </c>
      <c r="Q133">
        <v>58.941952229999998</v>
      </c>
      <c r="R133">
        <v>62.761407169999998</v>
      </c>
      <c r="S133">
        <v>66.300749269999997</v>
      </c>
      <c r="T133">
        <v>67.1429902</v>
      </c>
      <c r="U133">
        <v>67.814394759999999</v>
      </c>
      <c r="V133">
        <v>68.265491370000007</v>
      </c>
      <c r="W133">
        <v>68.506246860000005</v>
      </c>
      <c r="X133">
        <v>68.538954200000006</v>
      </c>
      <c r="Y133">
        <v>68.369045540000002</v>
      </c>
      <c r="Z133">
        <v>68.003794209999995</v>
      </c>
      <c r="AA133">
        <v>67.451957879999995</v>
      </c>
      <c r="AB133">
        <v>66.723508879999997</v>
      </c>
      <c r="AC133">
        <v>65.829539650000001</v>
      </c>
      <c r="AD133">
        <v>64.431760530000005</v>
      </c>
      <c r="AE133">
        <v>62.908859370000002</v>
      </c>
      <c r="AF133">
        <v>61.239476250000003</v>
      </c>
      <c r="AG133">
        <v>59.415558609999998</v>
      </c>
      <c r="AH133">
        <v>57.448368189999997</v>
      </c>
      <c r="AI133">
        <v>55.350551709999998</v>
      </c>
      <c r="AJ133">
        <v>53.129493529999998</v>
      </c>
      <c r="AK133">
        <v>50.792846830000002</v>
      </c>
      <c r="AL133">
        <v>48.346995730000003</v>
      </c>
      <c r="AM133">
        <v>45.799351399999999</v>
      </c>
    </row>
    <row r="134" spans="1:39" x14ac:dyDescent="0.25">
      <c r="A134" t="s">
        <v>175</v>
      </c>
      <c r="B134">
        <v>3.774744707</v>
      </c>
      <c r="C134">
        <v>4.3067065150000001</v>
      </c>
      <c r="D134">
        <v>4.8796782319999998</v>
      </c>
      <c r="E134">
        <v>5.4928970960000001</v>
      </c>
      <c r="F134">
        <v>6.1330010899999996</v>
      </c>
      <c r="G134">
        <v>7.2281855530000003</v>
      </c>
      <c r="H134">
        <v>8.0604016410000003</v>
      </c>
      <c r="I134">
        <v>8.6897695769999999</v>
      </c>
      <c r="J134">
        <v>9.1668133399999903</v>
      </c>
      <c r="K134">
        <v>9.5100699290000001</v>
      </c>
      <c r="L134">
        <v>9.7076147729999995</v>
      </c>
      <c r="M134">
        <v>9.7196229039999995</v>
      </c>
      <c r="N134">
        <v>9.4809484170000005</v>
      </c>
      <c r="O134">
        <v>9.5220872599999904</v>
      </c>
      <c r="P134">
        <v>9.5062622539999904</v>
      </c>
      <c r="Q134">
        <v>9.4189167089999994</v>
      </c>
      <c r="R134">
        <v>9.2593288000000005</v>
      </c>
      <c r="S134">
        <v>9.0305804080000005</v>
      </c>
      <c r="T134">
        <v>8.5680545370000001</v>
      </c>
      <c r="U134">
        <v>8.1075147940000001</v>
      </c>
      <c r="V134">
        <v>7.6463011119999997</v>
      </c>
      <c r="W134">
        <v>7.1889368280000001</v>
      </c>
      <c r="X134">
        <v>6.7383921510000002</v>
      </c>
      <c r="Y134">
        <v>6.2974197439999999</v>
      </c>
      <c r="Z134">
        <v>5.8684118459999999</v>
      </c>
      <c r="AA134">
        <v>5.4533869800000003</v>
      </c>
      <c r="AB134">
        <v>5.0539966529999996</v>
      </c>
      <c r="AC134">
        <v>4.6715522119999999</v>
      </c>
      <c r="AD134">
        <v>5.3424311969999998</v>
      </c>
      <c r="AE134">
        <v>6.0946574489999996</v>
      </c>
      <c r="AF134">
        <v>6.9321429280000002</v>
      </c>
      <c r="AG134">
        <v>7.8584116689999997</v>
      </c>
      <c r="AH134">
        <v>8.8779120630000001</v>
      </c>
      <c r="AI134">
        <v>9.9943291100000007</v>
      </c>
      <c r="AJ134">
        <v>11.20897547</v>
      </c>
      <c r="AK134">
        <v>12.52077895</v>
      </c>
      <c r="AL134">
        <v>13.925052340000001</v>
      </c>
      <c r="AM134">
        <v>15.412930579999999</v>
      </c>
    </row>
    <row r="135" spans="1:39" x14ac:dyDescent="0.25">
      <c r="A135" t="s">
        <v>176</v>
      </c>
      <c r="B135">
        <v>1.6531914300000001E-3</v>
      </c>
      <c r="C135">
        <v>1.0673191800000001E-2</v>
      </c>
      <c r="D135">
        <v>6.8431127899999999E-2</v>
      </c>
      <c r="E135">
        <v>0.43589054799999999</v>
      </c>
      <c r="F135">
        <v>2.753990935</v>
      </c>
      <c r="G135">
        <v>3.5552567549999998</v>
      </c>
      <c r="H135">
        <v>4.3426074510000001</v>
      </c>
      <c r="I135">
        <v>5.1280749490000002</v>
      </c>
      <c r="J135">
        <v>5.9253867810000003</v>
      </c>
      <c r="K135">
        <v>6.7333972839999996</v>
      </c>
      <c r="L135">
        <v>7.5286182459999997</v>
      </c>
      <c r="M135">
        <v>8.2566594200000001</v>
      </c>
      <c r="N135">
        <v>8.8218354239999996</v>
      </c>
      <c r="O135">
        <v>8.9741636450000009</v>
      </c>
      <c r="P135">
        <v>9.0745746720000007</v>
      </c>
      <c r="Q135">
        <v>9.106932209</v>
      </c>
      <c r="R135">
        <v>9.0678705839999996</v>
      </c>
      <c r="S135">
        <v>8.9576921059999997</v>
      </c>
      <c r="T135">
        <v>8.3688294889999995</v>
      </c>
      <c r="U135">
        <v>7.7978033279999996</v>
      </c>
      <c r="V135">
        <v>7.2416570650000001</v>
      </c>
      <c r="W135">
        <v>6.7042971600000003</v>
      </c>
      <c r="X135">
        <v>6.1879514909999997</v>
      </c>
      <c r="Y135">
        <v>5.6944959769999999</v>
      </c>
      <c r="Z135">
        <v>5.2253485460000002</v>
      </c>
      <c r="AA135">
        <v>4.7814875219999999</v>
      </c>
      <c r="AB135">
        <v>4.3634870369999996</v>
      </c>
      <c r="AC135">
        <v>3.9715677700000001</v>
      </c>
      <c r="AD135">
        <v>3.8745043720000001</v>
      </c>
      <c r="AE135">
        <v>3.770534906</v>
      </c>
      <c r="AF135">
        <v>3.6584541800000001</v>
      </c>
      <c r="AG135">
        <v>3.537865633</v>
      </c>
      <c r="AH135">
        <v>3.4095247290000001</v>
      </c>
      <c r="AI135">
        <v>3.2742595219999999</v>
      </c>
      <c r="AJ135">
        <v>3.1325774590000002</v>
      </c>
      <c r="AK135">
        <v>2.9849955979999998</v>
      </c>
      <c r="AL135">
        <v>2.8319503180000001</v>
      </c>
      <c r="AM135">
        <v>2.6739326430000001</v>
      </c>
    </row>
    <row r="136" spans="1:39" x14ac:dyDescent="0.25">
      <c r="A136" t="s">
        <v>177</v>
      </c>
      <c r="B136">
        <v>34.003827620000003</v>
      </c>
      <c r="C136">
        <v>34.717014900000002</v>
      </c>
      <c r="D136">
        <v>35.20020246</v>
      </c>
      <c r="E136">
        <v>35.45784329</v>
      </c>
      <c r="F136">
        <v>35.427521689999999</v>
      </c>
      <c r="G136">
        <v>40.457806650000002</v>
      </c>
      <c r="H136">
        <v>43.715458290000001</v>
      </c>
      <c r="I136">
        <v>45.665889829999998</v>
      </c>
      <c r="J136">
        <v>46.677475870000002</v>
      </c>
      <c r="K136">
        <v>46.922160040000001</v>
      </c>
      <c r="L136">
        <v>46.410060129999998</v>
      </c>
      <c r="M136">
        <v>45.025062460000001</v>
      </c>
      <c r="N136">
        <v>42.556117860000001</v>
      </c>
      <c r="O136">
        <v>43.327441120000003</v>
      </c>
      <c r="P136">
        <v>43.849166179999997</v>
      </c>
      <c r="Q136">
        <v>44.042622309999999</v>
      </c>
      <c r="R136">
        <v>43.890687460000002</v>
      </c>
      <c r="S136">
        <v>43.393952110000001</v>
      </c>
      <c r="T136">
        <v>43.981172290000003</v>
      </c>
      <c r="U136">
        <v>44.457328930000003</v>
      </c>
      <c r="V136">
        <v>44.789689330000002</v>
      </c>
      <c r="W136">
        <v>44.984444119999999</v>
      </c>
      <c r="X136">
        <v>45.042761650000003</v>
      </c>
      <c r="Y136">
        <v>44.967879349999997</v>
      </c>
      <c r="Z136">
        <v>44.764257780000001</v>
      </c>
      <c r="AA136">
        <v>44.437350520000003</v>
      </c>
      <c r="AB136">
        <v>43.993430410000002</v>
      </c>
      <c r="AC136">
        <v>43.439530449999999</v>
      </c>
      <c r="AD136">
        <v>53.941527440000002</v>
      </c>
      <c r="AE136">
        <v>66.818079769999997</v>
      </c>
      <c r="AF136">
        <v>82.522539719999997</v>
      </c>
      <c r="AG136">
        <v>101.5781362</v>
      </c>
      <c r="AH136">
        <v>124.6053503</v>
      </c>
      <c r="AI136">
        <v>152.31402170000001</v>
      </c>
      <c r="AJ136">
        <v>185.48660179999999</v>
      </c>
      <c r="AK136">
        <v>224.9771245</v>
      </c>
      <c r="AL136">
        <v>271.68410899999998</v>
      </c>
      <c r="AM136">
        <v>326.52242269999999</v>
      </c>
    </row>
    <row r="137" spans="1:39" x14ac:dyDescent="0.25">
      <c r="A137" t="s">
        <v>178</v>
      </c>
      <c r="B137">
        <v>103.4266882</v>
      </c>
      <c r="C137">
        <v>106.9908461</v>
      </c>
      <c r="D137">
        <v>109.9129442</v>
      </c>
      <c r="E137">
        <v>112.1799985</v>
      </c>
      <c r="F137">
        <v>113.56469</v>
      </c>
      <c r="G137">
        <v>90.160776569999996</v>
      </c>
      <c r="H137">
        <v>67.727197739999994</v>
      </c>
      <c r="I137">
        <v>49.185009270000002</v>
      </c>
      <c r="J137">
        <v>34.9511088</v>
      </c>
      <c r="K137">
        <v>24.425550090000002</v>
      </c>
      <c r="L137">
        <v>16.795434740000001</v>
      </c>
      <c r="M137">
        <v>11.327816479999999</v>
      </c>
      <c r="N137">
        <v>7.4433192310000003</v>
      </c>
      <c r="O137">
        <v>6.7318155839999996</v>
      </c>
      <c r="P137">
        <v>6.0519458789999998</v>
      </c>
      <c r="Q137">
        <v>5.3997218880000002</v>
      </c>
      <c r="R137">
        <v>4.7800796480000001</v>
      </c>
      <c r="S137">
        <v>4.1981357910000003</v>
      </c>
      <c r="T137">
        <v>3.2333537969999999</v>
      </c>
      <c r="U137">
        <v>2.4836417040000001</v>
      </c>
      <c r="V137">
        <v>1.9014406669999999</v>
      </c>
      <c r="W137">
        <v>1.451196548</v>
      </c>
      <c r="X137">
        <v>1.104200753</v>
      </c>
      <c r="Y137">
        <v>0.83769242170000002</v>
      </c>
      <c r="Z137">
        <v>0.63368396540000005</v>
      </c>
      <c r="AA137">
        <v>0.47802282889999997</v>
      </c>
      <c r="AB137">
        <v>0.35962299910000001</v>
      </c>
      <c r="AC137">
        <v>0.2698384935</v>
      </c>
      <c r="AD137">
        <v>0.2851372895</v>
      </c>
      <c r="AE137">
        <v>0.30056386239999999</v>
      </c>
      <c r="AF137">
        <v>0.31588379950000001</v>
      </c>
      <c r="AG137">
        <v>0.330877323</v>
      </c>
      <c r="AH137">
        <v>0.34539452500000001</v>
      </c>
      <c r="AI137">
        <v>0.35927801240000001</v>
      </c>
      <c r="AJ137">
        <v>0.37231908149999998</v>
      </c>
      <c r="AK137">
        <v>0.38428471149999999</v>
      </c>
      <c r="AL137">
        <v>0.3949034951</v>
      </c>
      <c r="AM137">
        <v>0.40387944069999998</v>
      </c>
    </row>
    <row r="138" spans="1:39" x14ac:dyDescent="0.25">
      <c r="A138" t="s">
        <v>179</v>
      </c>
      <c r="B138">
        <v>441.494258</v>
      </c>
      <c r="C138">
        <v>477.60127870000002</v>
      </c>
      <c r="D138">
        <v>513.09067019999998</v>
      </c>
      <c r="E138">
        <v>547.62986460000002</v>
      </c>
      <c r="F138">
        <v>579.75090030000001</v>
      </c>
      <c r="G138">
        <v>678.72584400000005</v>
      </c>
      <c r="H138">
        <v>751.82797240000002</v>
      </c>
      <c r="I138">
        <v>805.13139460000002</v>
      </c>
      <c r="J138">
        <v>843.67191590000004</v>
      </c>
      <c r="K138">
        <v>869.43199579999998</v>
      </c>
      <c r="L138">
        <v>881.57881610000004</v>
      </c>
      <c r="M138">
        <v>876.78827049999995</v>
      </c>
      <c r="N138">
        <v>849.55950440000004</v>
      </c>
      <c r="O138">
        <v>833.29082019999998</v>
      </c>
      <c r="P138">
        <v>812.45001869999999</v>
      </c>
      <c r="Q138">
        <v>786.15872649999994</v>
      </c>
      <c r="R138">
        <v>754.7640576</v>
      </c>
      <c r="S138">
        <v>718.90216169999997</v>
      </c>
      <c r="T138">
        <v>702.05412460000002</v>
      </c>
      <c r="U138">
        <v>683.77051610000001</v>
      </c>
      <c r="V138">
        <v>663.75570130000006</v>
      </c>
      <c r="W138">
        <v>642.32641550000005</v>
      </c>
      <c r="X138">
        <v>619.70021159999999</v>
      </c>
      <c r="Y138">
        <v>596.10429569999997</v>
      </c>
      <c r="Z138">
        <v>571.76088660000005</v>
      </c>
      <c r="AA138">
        <v>546.88299800000004</v>
      </c>
      <c r="AB138">
        <v>521.67172979999998</v>
      </c>
      <c r="AC138">
        <v>496.3154639</v>
      </c>
      <c r="AD138">
        <v>472.98717260000001</v>
      </c>
      <c r="AE138">
        <v>449.64891679999999</v>
      </c>
      <c r="AF138">
        <v>426.19228550000003</v>
      </c>
      <c r="AG138">
        <v>402.61196480000001</v>
      </c>
      <c r="AH138">
        <v>379.03260080000001</v>
      </c>
      <c r="AI138">
        <v>355.5766208</v>
      </c>
      <c r="AJ138">
        <v>332.32215550000001</v>
      </c>
      <c r="AK138">
        <v>309.34175909999999</v>
      </c>
      <c r="AL138">
        <v>286.69351169999999</v>
      </c>
      <c r="AM138">
        <v>264.43569330000003</v>
      </c>
    </row>
    <row r="139" spans="1:39" x14ac:dyDescent="0.25">
      <c r="A139" t="s">
        <v>180</v>
      </c>
      <c r="B139">
        <v>6.4160809069999996</v>
      </c>
      <c r="C139">
        <v>7.741755908</v>
      </c>
      <c r="D139">
        <v>9.2767815969999994</v>
      </c>
      <c r="E139">
        <v>11.0438261</v>
      </c>
      <c r="F139">
        <v>13.040765589999999</v>
      </c>
      <c r="G139">
        <v>9.3195267860000008</v>
      </c>
      <c r="H139">
        <v>6.3016716820000003</v>
      </c>
      <c r="I139">
        <v>4.119475005</v>
      </c>
      <c r="J139">
        <v>2.635035808</v>
      </c>
      <c r="K139">
        <v>1.657625294</v>
      </c>
      <c r="L139">
        <v>1.0260055509999999</v>
      </c>
      <c r="M139">
        <v>0.62290399159999998</v>
      </c>
      <c r="N139">
        <v>0.3684325598</v>
      </c>
      <c r="O139">
        <v>0.35232303050000002</v>
      </c>
      <c r="P139">
        <v>0.33490476229999999</v>
      </c>
      <c r="Q139">
        <v>0.31594766099999999</v>
      </c>
      <c r="R139">
        <v>0.29573065859999997</v>
      </c>
      <c r="S139">
        <v>0.27462189790000002</v>
      </c>
      <c r="T139">
        <v>0.31333547290000002</v>
      </c>
      <c r="U139">
        <v>0.35655204689999997</v>
      </c>
      <c r="V139">
        <v>0.40438442720000001</v>
      </c>
      <c r="W139">
        <v>0.45720980480000001</v>
      </c>
      <c r="X139">
        <v>0.51536508380000001</v>
      </c>
      <c r="Y139">
        <v>0.57920085349999995</v>
      </c>
      <c r="Z139">
        <v>0.64907514440000003</v>
      </c>
      <c r="AA139">
        <v>0.72535156499999998</v>
      </c>
      <c r="AB139">
        <v>0.80839762209999999</v>
      </c>
      <c r="AC139">
        <v>0.89858492089999997</v>
      </c>
      <c r="AD139">
        <v>0.98073874120000004</v>
      </c>
      <c r="AE139">
        <v>1.0677760329999999</v>
      </c>
      <c r="AF139">
        <v>1.1590838379999999</v>
      </c>
      <c r="AG139">
        <v>1.2540030470000001</v>
      </c>
      <c r="AH139">
        <v>1.3520449450000001</v>
      </c>
      <c r="AI139">
        <v>1.452614619</v>
      </c>
      <c r="AJ139">
        <v>1.5548165570000001</v>
      </c>
      <c r="AK139">
        <v>1.657528713</v>
      </c>
      <c r="AL139">
        <v>1.7593126379999999</v>
      </c>
      <c r="AM139">
        <v>1.858437168</v>
      </c>
    </row>
    <row r="140" spans="1:39" x14ac:dyDescent="0.25">
      <c r="A140" t="s">
        <v>181</v>
      </c>
      <c r="B140">
        <v>148.05282879999999</v>
      </c>
      <c r="C140">
        <v>147.3438764</v>
      </c>
      <c r="D140">
        <v>145.6249163</v>
      </c>
      <c r="E140">
        <v>142.989338</v>
      </c>
      <c r="F140">
        <v>139.2620948</v>
      </c>
      <c r="G140">
        <v>74.021429299999994</v>
      </c>
      <c r="H140">
        <v>37.226580820000002</v>
      </c>
      <c r="I140">
        <v>18.09976846</v>
      </c>
      <c r="J140">
        <v>8.6109573630000007</v>
      </c>
      <c r="K140">
        <v>4.0288866910000003</v>
      </c>
      <c r="L140">
        <v>1.8547362890000001</v>
      </c>
      <c r="M140">
        <v>0.83750487429999998</v>
      </c>
      <c r="N140">
        <v>0.3684325598</v>
      </c>
      <c r="O140">
        <v>0.37525161610000002</v>
      </c>
      <c r="P140">
        <v>0.37991321449999998</v>
      </c>
      <c r="Q140">
        <v>0.38173304759999999</v>
      </c>
      <c r="R140">
        <v>0.38055944390000002</v>
      </c>
      <c r="S140">
        <v>0.3763941422</v>
      </c>
      <c r="T140">
        <v>0.38260517020000001</v>
      </c>
      <c r="U140">
        <v>0.38788035310000002</v>
      </c>
      <c r="V140">
        <v>0.39192489380000001</v>
      </c>
      <c r="W140">
        <v>0.3947821795</v>
      </c>
      <c r="X140">
        <v>0.39645196519999998</v>
      </c>
      <c r="Y140">
        <v>0.39695232949999998</v>
      </c>
      <c r="Z140">
        <v>0.39631245279999999</v>
      </c>
      <c r="AA140">
        <v>0.39457073510000001</v>
      </c>
      <c r="AB140">
        <v>0.39177338070000001</v>
      </c>
      <c r="AC140">
        <v>0.38797398150000001</v>
      </c>
      <c r="AD140">
        <v>0.3953510033</v>
      </c>
      <c r="AE140">
        <v>0.40187937800000001</v>
      </c>
      <c r="AF140">
        <v>0.40730190550000001</v>
      </c>
      <c r="AG140">
        <v>0.41142077900000001</v>
      </c>
      <c r="AH140">
        <v>0.41415680170000002</v>
      </c>
      <c r="AI140">
        <v>0.41544173049999999</v>
      </c>
      <c r="AJ140">
        <v>0.41516898660000001</v>
      </c>
      <c r="AK140">
        <v>0.41323095440000002</v>
      </c>
      <c r="AL140">
        <v>0.409506545</v>
      </c>
      <c r="AM140">
        <v>0.40387944069999998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5" t="s">
        <v>219</v>
      </c>
      <c r="B2" t="s">
        <v>239</v>
      </c>
      <c r="C2">
        <v>7249502.9989999998</v>
      </c>
      <c r="D2">
        <v>7327921.2240000004</v>
      </c>
      <c r="E2">
        <v>7407503.574</v>
      </c>
      <c r="F2">
        <v>7488610.1799999997</v>
      </c>
      <c r="G2">
        <v>7568924.1200000001</v>
      </c>
      <c r="H2">
        <v>7647319.4539999999</v>
      </c>
      <c r="I2">
        <v>7723490.3380000005</v>
      </c>
      <c r="J2">
        <v>7797624.5310000004</v>
      </c>
      <c r="K2">
        <v>7869477.2599999998</v>
      </c>
      <c r="L2">
        <v>7939496.432</v>
      </c>
      <c r="M2">
        <v>8008118.9809999997</v>
      </c>
      <c r="N2">
        <v>8075772.1330000004</v>
      </c>
      <c r="O2">
        <v>8142861.2999999998</v>
      </c>
      <c r="P2">
        <v>8211241.0829999996</v>
      </c>
      <c r="Q2">
        <v>8282501.3380000005</v>
      </c>
      <c r="R2">
        <v>8356943.5029999996</v>
      </c>
      <c r="S2">
        <v>8434578.8890000004</v>
      </c>
      <c r="T2">
        <v>8515292.2259999998</v>
      </c>
      <c r="U2">
        <v>8602392.6370000001</v>
      </c>
      <c r="V2">
        <v>8693584.9719999898</v>
      </c>
      <c r="W2">
        <v>8787163.4379999898</v>
      </c>
      <c r="X2">
        <v>8881823.3489999995</v>
      </c>
      <c r="Y2">
        <v>8976550.2679999899</v>
      </c>
      <c r="Z2">
        <v>9070553.9480000008</v>
      </c>
      <c r="AA2">
        <v>9163214.9120000005</v>
      </c>
      <c r="AB2">
        <v>9254045.9100000001</v>
      </c>
      <c r="AC2">
        <v>9342664.3420000002</v>
      </c>
      <c r="AD2">
        <v>9428775.1750000007</v>
      </c>
      <c r="AE2">
        <v>9513082.5789999999</v>
      </c>
      <c r="AF2">
        <v>9596186.0969999898</v>
      </c>
      <c r="AG2">
        <v>9677991.7689999994</v>
      </c>
      <c r="AH2">
        <v>9758260.2960000001</v>
      </c>
      <c r="AI2">
        <v>9836740.4910000004</v>
      </c>
      <c r="AJ2">
        <v>9913248.7300000004</v>
      </c>
      <c r="AK2">
        <v>9987692.1989999898</v>
      </c>
      <c r="AL2">
        <v>10060155.039999999</v>
      </c>
      <c r="AM2">
        <v>10130904.35</v>
      </c>
      <c r="AN2">
        <v>10200381.699999999</v>
      </c>
    </row>
    <row r="3" spans="1:40" x14ac:dyDescent="0.25">
      <c r="A3" s="5" t="s">
        <v>219</v>
      </c>
      <c r="B3" t="s">
        <v>240</v>
      </c>
      <c r="C3">
        <v>100707</v>
      </c>
      <c r="D3">
        <v>101813.72380000001</v>
      </c>
      <c r="E3">
        <v>102905.54059999999</v>
      </c>
      <c r="F3">
        <v>103970.86350000001</v>
      </c>
      <c r="G3">
        <v>105011.26790000001</v>
      </c>
      <c r="H3">
        <v>106047.2135</v>
      </c>
      <c r="I3">
        <v>107086.7797</v>
      </c>
      <c r="J3">
        <v>108133.3841</v>
      </c>
      <c r="K3">
        <v>109168.4</v>
      </c>
      <c r="L3">
        <v>110198.6746</v>
      </c>
      <c r="M3">
        <v>111235.88679999999</v>
      </c>
      <c r="N3">
        <v>112286.7066</v>
      </c>
      <c r="O3">
        <v>113352.2251</v>
      </c>
      <c r="P3">
        <v>114443.0429</v>
      </c>
      <c r="Q3">
        <v>115576.65180000001</v>
      </c>
      <c r="R3">
        <v>116745.9022</v>
      </c>
      <c r="S3">
        <v>117940.99159999999</v>
      </c>
      <c r="T3">
        <v>119154.8599</v>
      </c>
      <c r="U3">
        <v>120380.2919</v>
      </c>
      <c r="V3">
        <v>121597.2781</v>
      </c>
      <c r="W3">
        <v>122794.8768</v>
      </c>
      <c r="X3">
        <v>123967.58930000001</v>
      </c>
      <c r="Y3">
        <v>125111.6384</v>
      </c>
      <c r="Z3">
        <v>126223.986</v>
      </c>
      <c r="AA3">
        <v>127301.9117</v>
      </c>
      <c r="AB3">
        <v>128342.8973</v>
      </c>
      <c r="AC3">
        <v>129344.6768</v>
      </c>
      <c r="AD3">
        <v>130305.364</v>
      </c>
      <c r="AE3">
        <v>131232.07019999999</v>
      </c>
      <c r="AF3">
        <v>132132.8187</v>
      </c>
      <c r="AG3">
        <v>133001.337</v>
      </c>
      <c r="AH3">
        <v>133832.12700000001</v>
      </c>
      <c r="AI3">
        <v>134623.50709999999</v>
      </c>
      <c r="AJ3">
        <v>135377.16159999999</v>
      </c>
      <c r="AK3">
        <v>136097.5116</v>
      </c>
      <c r="AL3">
        <v>136790.6324</v>
      </c>
      <c r="AM3">
        <v>137464.25810000001</v>
      </c>
      <c r="AN3">
        <v>138127.84099999999</v>
      </c>
    </row>
    <row r="4" spans="1:40" x14ac:dyDescent="0.25">
      <c r="A4" s="5" t="s">
        <v>218</v>
      </c>
      <c r="B4" t="s">
        <v>241</v>
      </c>
      <c r="C4">
        <v>1859303</v>
      </c>
      <c r="D4">
        <v>1879197.524</v>
      </c>
      <c r="E4">
        <v>1899827.4539999999</v>
      </c>
      <c r="F4">
        <v>1921403.115</v>
      </c>
      <c r="G4">
        <v>1942827.95</v>
      </c>
      <c r="H4">
        <v>1963384.987</v>
      </c>
      <c r="I4">
        <v>1982870.835</v>
      </c>
      <c r="J4">
        <v>2001361.0630000001</v>
      </c>
      <c r="K4">
        <v>2019031.915</v>
      </c>
      <c r="L4">
        <v>2036049.19</v>
      </c>
      <c r="M4">
        <v>2052542.8529999999</v>
      </c>
      <c r="N4">
        <v>2068679.013</v>
      </c>
      <c r="O4">
        <v>2084649.1580000001</v>
      </c>
      <c r="P4">
        <v>2101264.3569999998</v>
      </c>
      <c r="Q4">
        <v>2118933.8489999999</v>
      </c>
      <c r="R4">
        <v>2137817.6919999998</v>
      </c>
      <c r="S4">
        <v>2157964.6639999999</v>
      </c>
      <c r="T4">
        <v>2179352.656</v>
      </c>
      <c r="U4">
        <v>2203366.159</v>
      </c>
      <c r="V4">
        <v>2229147.4369999999</v>
      </c>
      <c r="W4">
        <v>2256074.3199999998</v>
      </c>
      <c r="X4">
        <v>2283649.5759999999</v>
      </c>
      <c r="Y4">
        <v>2311497.7209999999</v>
      </c>
      <c r="Z4">
        <v>2339343.548</v>
      </c>
      <c r="AA4">
        <v>2366989.6809999999</v>
      </c>
      <c r="AB4">
        <v>2394296.321</v>
      </c>
      <c r="AC4">
        <v>2421164.9640000002</v>
      </c>
      <c r="AD4">
        <v>2447527.372</v>
      </c>
      <c r="AE4">
        <v>2473723.213</v>
      </c>
      <c r="AF4">
        <v>2499900.2140000002</v>
      </c>
      <c r="AG4">
        <v>2526075.3020000001</v>
      </c>
      <c r="AH4">
        <v>2552188.2710000002</v>
      </c>
      <c r="AI4">
        <v>2578135.7030000002</v>
      </c>
      <c r="AJ4">
        <v>2603812.3280000002</v>
      </c>
      <c r="AK4">
        <v>2629134.0440000002</v>
      </c>
      <c r="AL4">
        <v>2654077.412</v>
      </c>
      <c r="AM4">
        <v>2678683.5789999999</v>
      </c>
      <c r="AN4">
        <v>2703055.037</v>
      </c>
    </row>
    <row r="5" spans="1:40" x14ac:dyDescent="0.25">
      <c r="A5" s="5" t="s">
        <v>218</v>
      </c>
      <c r="B5" t="s">
        <v>242</v>
      </c>
      <c r="C5">
        <v>286222</v>
      </c>
      <c r="D5">
        <v>289346.26650000003</v>
      </c>
      <c r="E5">
        <v>292501.32539999997</v>
      </c>
      <c r="F5">
        <v>295688.94620000001</v>
      </c>
      <c r="G5">
        <v>298855.712</v>
      </c>
      <c r="H5">
        <v>301991.36359999998</v>
      </c>
      <c r="I5">
        <v>305087.09600000002</v>
      </c>
      <c r="J5">
        <v>308142.62239999999</v>
      </c>
      <c r="K5">
        <v>311122.27240000002</v>
      </c>
      <c r="L5">
        <v>314046.69420000003</v>
      </c>
      <c r="M5">
        <v>316942.11719999998</v>
      </c>
      <c r="N5">
        <v>319826.68209999998</v>
      </c>
      <c r="O5">
        <v>322710.41600000003</v>
      </c>
      <c r="P5">
        <v>325660.83519999997</v>
      </c>
      <c r="Q5">
        <v>328735.14669999998</v>
      </c>
      <c r="R5">
        <v>331926.70280000003</v>
      </c>
      <c r="S5">
        <v>335221.29109999997</v>
      </c>
      <c r="T5">
        <v>338607.4277</v>
      </c>
      <c r="U5">
        <v>342150.72840000002</v>
      </c>
      <c r="V5">
        <v>345773.61290000001</v>
      </c>
      <c r="W5">
        <v>349422.4497</v>
      </c>
      <c r="X5">
        <v>353059.23879999999</v>
      </c>
      <c r="Y5">
        <v>356655.84250000003</v>
      </c>
      <c r="Z5">
        <v>360191.20809999999</v>
      </c>
      <c r="AA5">
        <v>363649.2659</v>
      </c>
      <c r="AB5">
        <v>367017.53769999999</v>
      </c>
      <c r="AC5">
        <v>370286.315</v>
      </c>
      <c r="AD5">
        <v>373448.28340000001</v>
      </c>
      <c r="AE5">
        <v>376540.62170000002</v>
      </c>
      <c r="AF5">
        <v>379588.6863</v>
      </c>
      <c r="AG5">
        <v>382578.18040000001</v>
      </c>
      <c r="AH5">
        <v>385493.74829999998</v>
      </c>
      <c r="AI5">
        <v>388325.85720000003</v>
      </c>
      <c r="AJ5">
        <v>391071.48190000001</v>
      </c>
      <c r="AK5">
        <v>393733.46110000001</v>
      </c>
      <c r="AL5">
        <v>396321.1275</v>
      </c>
      <c r="AM5">
        <v>398850.48719999997</v>
      </c>
      <c r="AN5">
        <v>401343.95529999997</v>
      </c>
    </row>
    <row r="6" spans="1:40" x14ac:dyDescent="0.25">
      <c r="A6" s="5" t="s">
        <v>218</v>
      </c>
      <c r="B6" t="s">
        <v>243</v>
      </c>
      <c r="C6">
        <v>288023.5</v>
      </c>
      <c r="D6">
        <v>291160.00559999997</v>
      </c>
      <c r="E6">
        <v>294355.00790000003</v>
      </c>
      <c r="F6">
        <v>297638.1594</v>
      </c>
      <c r="G6">
        <v>300961.73080000002</v>
      </c>
      <c r="H6">
        <v>304269.5759</v>
      </c>
      <c r="I6">
        <v>307508.08720000001</v>
      </c>
      <c r="J6">
        <v>310651.98080000002</v>
      </c>
      <c r="K6">
        <v>313660.10759999999</v>
      </c>
      <c r="L6">
        <v>316557.92330000002</v>
      </c>
      <c r="M6">
        <v>319377.53269999998</v>
      </c>
      <c r="N6">
        <v>322157.99609999999</v>
      </c>
      <c r="O6">
        <v>324926.50069999998</v>
      </c>
      <c r="P6">
        <v>327768.02020000003</v>
      </c>
      <c r="Q6">
        <v>330744.38959999999</v>
      </c>
      <c r="R6">
        <v>333854.89150000003</v>
      </c>
      <c r="S6">
        <v>337092.24459999998</v>
      </c>
      <c r="T6">
        <v>340451.32679999998</v>
      </c>
      <c r="U6">
        <v>344013.03590000002</v>
      </c>
      <c r="V6">
        <v>347695.962</v>
      </c>
      <c r="W6">
        <v>351441.91629999998</v>
      </c>
      <c r="X6">
        <v>355207.28169999999</v>
      </c>
      <c r="Y6">
        <v>358959.24979999999</v>
      </c>
      <c r="Z6">
        <v>362673.67550000001</v>
      </c>
      <c r="AA6">
        <v>366332.8872</v>
      </c>
      <c r="AB6">
        <v>369923.98450000002</v>
      </c>
      <c r="AC6">
        <v>373437.67700000003</v>
      </c>
      <c r="AD6">
        <v>376867.63329999999</v>
      </c>
      <c r="AE6">
        <v>380253.1176</v>
      </c>
      <c r="AF6">
        <v>383620.75300000003</v>
      </c>
      <c r="AG6">
        <v>386959.12050000002</v>
      </c>
      <c r="AH6">
        <v>390254.32179999998</v>
      </c>
      <c r="AI6">
        <v>393495.16369999998</v>
      </c>
      <c r="AJ6">
        <v>396674.95970000001</v>
      </c>
      <c r="AK6">
        <v>399792.1851</v>
      </c>
      <c r="AL6">
        <v>402852.01850000001</v>
      </c>
      <c r="AM6">
        <v>405867.10249999998</v>
      </c>
      <c r="AN6">
        <v>408857.39520000003</v>
      </c>
    </row>
    <row r="7" spans="1:40" x14ac:dyDescent="0.25">
      <c r="A7" s="5" t="s">
        <v>218</v>
      </c>
      <c r="B7" t="s">
        <v>244</v>
      </c>
      <c r="C7">
        <v>71746.000010000003</v>
      </c>
      <c r="D7">
        <v>72595.085019999999</v>
      </c>
      <c r="E7">
        <v>73480.73083</v>
      </c>
      <c r="F7">
        <v>74381.711620000002</v>
      </c>
      <c r="G7">
        <v>75318.061809999999</v>
      </c>
      <c r="H7">
        <v>76309.148379999999</v>
      </c>
      <c r="I7">
        <v>77342.322880000007</v>
      </c>
      <c r="J7">
        <v>78402.244630000001</v>
      </c>
      <c r="K7">
        <v>79461.842990000005</v>
      </c>
      <c r="L7">
        <v>80516.012929999997</v>
      </c>
      <c r="M7">
        <v>81573.855309999999</v>
      </c>
      <c r="N7">
        <v>82648.403210000004</v>
      </c>
      <c r="O7">
        <v>83754.876430000004</v>
      </c>
      <c r="P7">
        <v>84839.73328</v>
      </c>
      <c r="Q7">
        <v>85916.480110000004</v>
      </c>
      <c r="R7">
        <v>86991.837589999996</v>
      </c>
      <c r="S7">
        <v>88068.715379999994</v>
      </c>
      <c r="T7">
        <v>89150.613880000004</v>
      </c>
      <c r="U7">
        <v>90223.518819999998</v>
      </c>
      <c r="V7">
        <v>91281.906640000001</v>
      </c>
      <c r="W7">
        <v>92323.244579999999</v>
      </c>
      <c r="X7">
        <v>93351.909809999997</v>
      </c>
      <c r="Y7">
        <v>94370.376310000007</v>
      </c>
      <c r="Z7">
        <v>95379.928339999999</v>
      </c>
      <c r="AA7">
        <v>96380.925130000003</v>
      </c>
      <c r="AB7">
        <v>97373.095759999997</v>
      </c>
      <c r="AC7">
        <v>98355.871060000005</v>
      </c>
      <c r="AD7">
        <v>99328.679900000003</v>
      </c>
      <c r="AE7">
        <v>100253.76459999999</v>
      </c>
      <c r="AF7">
        <v>101134.5882</v>
      </c>
      <c r="AG7">
        <v>101973.2696</v>
      </c>
      <c r="AH7">
        <v>102769.39079999999</v>
      </c>
      <c r="AI7">
        <v>103523.52830000001</v>
      </c>
      <c r="AJ7">
        <v>104238.6226</v>
      </c>
      <c r="AK7">
        <v>104920.1998</v>
      </c>
      <c r="AL7">
        <v>105575.10799999999</v>
      </c>
      <c r="AM7">
        <v>106211.24430000001</v>
      </c>
      <c r="AN7">
        <v>106837.8404</v>
      </c>
    </row>
    <row r="8" spans="1:40" x14ac:dyDescent="0.25">
      <c r="A8" s="5" t="s">
        <v>218</v>
      </c>
      <c r="B8" t="s">
        <v>245</v>
      </c>
      <c r="C8">
        <v>28100</v>
      </c>
      <c r="D8">
        <v>28422.257870000001</v>
      </c>
      <c r="E8">
        <v>28736.455259999999</v>
      </c>
      <c r="F8">
        <v>29034.754850000001</v>
      </c>
      <c r="G8">
        <v>29331.271229999998</v>
      </c>
      <c r="H8">
        <v>29642.70378</v>
      </c>
      <c r="I8">
        <v>29971.431069999999</v>
      </c>
      <c r="J8">
        <v>30314.796969999999</v>
      </c>
      <c r="K8">
        <v>30659.667079999999</v>
      </c>
      <c r="L8">
        <v>31007.021120000001</v>
      </c>
      <c r="M8">
        <v>31359.97581</v>
      </c>
      <c r="N8">
        <v>31719.31467</v>
      </c>
      <c r="O8">
        <v>32083.457920000001</v>
      </c>
      <c r="P8">
        <v>32448.091090000002</v>
      </c>
      <c r="Q8">
        <v>32816.632590000001</v>
      </c>
      <c r="R8">
        <v>33184.330540000003</v>
      </c>
      <c r="S8">
        <v>33547.851820000003</v>
      </c>
      <c r="T8">
        <v>33906.255440000001</v>
      </c>
      <c r="U8">
        <v>34247.430460000003</v>
      </c>
      <c r="V8">
        <v>34570.276510000003</v>
      </c>
      <c r="W8">
        <v>34875.941019999998</v>
      </c>
      <c r="X8">
        <v>35166.931539999998</v>
      </c>
      <c r="Y8">
        <v>35445.001179999999</v>
      </c>
      <c r="Z8">
        <v>35711.167049999996</v>
      </c>
      <c r="AA8">
        <v>35965.80775</v>
      </c>
      <c r="AB8">
        <v>36208.863319999997</v>
      </c>
      <c r="AC8">
        <v>36440.056680000002</v>
      </c>
      <c r="AD8">
        <v>36659.077570000001</v>
      </c>
      <c r="AE8">
        <v>36867.238290000001</v>
      </c>
      <c r="AF8">
        <v>37065.242729999998</v>
      </c>
      <c r="AG8">
        <v>37248.412109999997</v>
      </c>
      <c r="AH8">
        <v>37414.359559999997</v>
      </c>
      <c r="AI8">
        <v>37563.381430000001</v>
      </c>
      <c r="AJ8">
        <v>37697.482770000002</v>
      </c>
      <c r="AK8">
        <v>37819.525260000002</v>
      </c>
      <c r="AL8">
        <v>37932.673239999996</v>
      </c>
      <c r="AM8">
        <v>38040.198230000002</v>
      </c>
      <c r="AN8">
        <v>38145.481169999999</v>
      </c>
    </row>
    <row r="9" spans="1:40" x14ac:dyDescent="0.25">
      <c r="A9" s="5" t="s">
        <v>218</v>
      </c>
      <c r="B9" t="s">
        <v>246</v>
      </c>
      <c r="C9">
        <v>2093869</v>
      </c>
      <c r="D9">
        <v>2117288.1090000002</v>
      </c>
      <c r="E9">
        <v>2139881.6719999998</v>
      </c>
      <c r="F9">
        <v>2161342.1519999998</v>
      </c>
      <c r="G9">
        <v>2182546.9440000001</v>
      </c>
      <c r="H9">
        <v>2204655.8319999999</v>
      </c>
      <c r="I9">
        <v>2228033.892</v>
      </c>
      <c r="J9">
        <v>2252649.219</v>
      </c>
      <c r="K9">
        <v>2277496.662</v>
      </c>
      <c r="L9">
        <v>2302794.8810000001</v>
      </c>
      <c r="M9">
        <v>2328813.514</v>
      </c>
      <c r="N9">
        <v>2355600.1409999998</v>
      </c>
      <c r="O9">
        <v>2383005.6310000001</v>
      </c>
      <c r="P9">
        <v>2410951.9759999998</v>
      </c>
      <c r="Q9">
        <v>2439782.301</v>
      </c>
      <c r="R9">
        <v>2468955.54</v>
      </c>
      <c r="S9">
        <v>2498088.915</v>
      </c>
      <c r="T9">
        <v>2526994.8420000002</v>
      </c>
      <c r="U9">
        <v>2554731.8620000002</v>
      </c>
      <c r="V9">
        <v>2581125.3689999999</v>
      </c>
      <c r="W9">
        <v>2606239.2749999999</v>
      </c>
      <c r="X9">
        <v>2630216.2969999998</v>
      </c>
      <c r="Y9">
        <v>2653185.1609999998</v>
      </c>
      <c r="Z9">
        <v>2675230.2250000001</v>
      </c>
      <c r="AA9">
        <v>2696389.4130000002</v>
      </c>
      <c r="AB9">
        <v>2716666.1310000001</v>
      </c>
      <c r="AC9">
        <v>2736045.253</v>
      </c>
      <c r="AD9">
        <v>2754507.2549999999</v>
      </c>
      <c r="AE9">
        <v>2772254.86</v>
      </c>
      <c r="AF9">
        <v>2789472.1120000002</v>
      </c>
      <c r="AG9">
        <v>2805744.682</v>
      </c>
      <c r="AH9">
        <v>2820856.8470000001</v>
      </c>
      <c r="AI9">
        <v>2834814.1690000002</v>
      </c>
      <c r="AJ9">
        <v>2847764.827</v>
      </c>
      <c r="AK9">
        <v>2859929.12</v>
      </c>
      <c r="AL9">
        <v>2871564.95</v>
      </c>
      <c r="AM9">
        <v>2882951.8590000002</v>
      </c>
      <c r="AN9">
        <v>2894386.3110000002</v>
      </c>
    </row>
    <row r="10" spans="1:40" x14ac:dyDescent="0.25">
      <c r="A10" s="19" t="s">
        <v>222</v>
      </c>
      <c r="B10" t="s">
        <v>247</v>
      </c>
      <c r="C10">
        <v>52938</v>
      </c>
      <c r="D10">
        <v>53514.200720000001</v>
      </c>
      <c r="E10">
        <v>54018.581460000001</v>
      </c>
      <c r="F10">
        <v>54457.52895</v>
      </c>
      <c r="G10">
        <v>54923.939480000001</v>
      </c>
      <c r="H10">
        <v>55471.598539999999</v>
      </c>
      <c r="I10">
        <v>56085.872689999997</v>
      </c>
      <c r="J10">
        <v>56744.165930000003</v>
      </c>
      <c r="K10">
        <v>57406.867270000002</v>
      </c>
      <c r="L10">
        <v>58071.013079999997</v>
      </c>
      <c r="M10">
        <v>58748.49252</v>
      </c>
      <c r="N10">
        <v>59431.026619999997</v>
      </c>
      <c r="O10">
        <v>60104.376120000001</v>
      </c>
      <c r="P10">
        <v>60762.027909999997</v>
      </c>
      <c r="Q10">
        <v>61395.092909999999</v>
      </c>
      <c r="R10">
        <v>61992.833619999998</v>
      </c>
      <c r="S10">
        <v>62550.333120000003</v>
      </c>
      <c r="T10">
        <v>63067.163549999997</v>
      </c>
      <c r="U10">
        <v>63406.111290000001</v>
      </c>
      <c r="V10">
        <v>63621.64501</v>
      </c>
      <c r="W10">
        <v>63749.946859999996</v>
      </c>
      <c r="X10">
        <v>63818.362359999999</v>
      </c>
      <c r="Y10">
        <v>63843.168160000001</v>
      </c>
      <c r="Z10">
        <v>63834.040889999997</v>
      </c>
      <c r="AA10">
        <v>63796.555710000001</v>
      </c>
      <c r="AB10">
        <v>63733.7981</v>
      </c>
      <c r="AC10">
        <v>63647.453419999998</v>
      </c>
      <c r="AD10">
        <v>63538.502339999999</v>
      </c>
      <c r="AE10">
        <v>63385.887940000001</v>
      </c>
      <c r="AF10">
        <v>63201.237009999997</v>
      </c>
      <c r="AG10">
        <v>62985.36363</v>
      </c>
      <c r="AH10">
        <v>62740.97292</v>
      </c>
      <c r="AI10">
        <v>62473.051619999998</v>
      </c>
      <c r="AJ10">
        <v>62187.834970000004</v>
      </c>
      <c r="AK10">
        <v>61898.357450000003</v>
      </c>
      <c r="AL10">
        <v>61607.802620000002</v>
      </c>
      <c r="AM10">
        <v>61318.77162</v>
      </c>
      <c r="AN10">
        <v>61034.610589999997</v>
      </c>
    </row>
    <row r="11" spans="1:40" x14ac:dyDescent="0.25">
      <c r="A11" s="5" t="s">
        <v>218</v>
      </c>
      <c r="B11" t="s">
        <v>248</v>
      </c>
      <c r="C11">
        <v>5558098.0010000002</v>
      </c>
      <c r="D11">
        <v>5619842.4680000003</v>
      </c>
      <c r="E11">
        <v>5680901.0080000004</v>
      </c>
      <c r="F11">
        <v>5740302.1260000002</v>
      </c>
      <c r="G11">
        <v>5799277.5559999999</v>
      </c>
      <c r="H11">
        <v>5860029.1909999996</v>
      </c>
      <c r="I11">
        <v>5922517.1619999995</v>
      </c>
      <c r="J11">
        <v>5986903.1459999997</v>
      </c>
      <c r="K11">
        <v>6052038.4100000001</v>
      </c>
      <c r="L11">
        <v>6118050.1579999998</v>
      </c>
      <c r="M11">
        <v>6185872.3859999999</v>
      </c>
      <c r="N11">
        <v>6256541.3650000002</v>
      </c>
      <c r="O11">
        <v>6331263.9380000001</v>
      </c>
      <c r="P11">
        <v>6405622.0549999997</v>
      </c>
      <c r="Q11">
        <v>6481544.7589999996</v>
      </c>
      <c r="R11">
        <v>6559400.6040000003</v>
      </c>
      <c r="S11">
        <v>6639050.6940000001</v>
      </c>
      <c r="T11">
        <v>6720333.6090000002</v>
      </c>
      <c r="U11">
        <v>6802444.2079999996</v>
      </c>
      <c r="V11">
        <v>6884836.6430000002</v>
      </c>
      <c r="W11">
        <v>6967063.3669999996</v>
      </c>
      <c r="X11">
        <v>7049197.5379999997</v>
      </c>
      <c r="Y11">
        <v>7131152.9790000003</v>
      </c>
      <c r="Z11">
        <v>7212815.7410000004</v>
      </c>
      <c r="AA11">
        <v>7294049.7019999996</v>
      </c>
      <c r="AB11">
        <v>7374705.8099999996</v>
      </c>
      <c r="AC11">
        <v>7454634.3329999996</v>
      </c>
      <c r="AD11">
        <v>7533697.8399999999</v>
      </c>
      <c r="AE11">
        <v>7607897.4280000003</v>
      </c>
      <c r="AF11">
        <v>7678173.5420000004</v>
      </c>
      <c r="AG11">
        <v>7745075.7429999998</v>
      </c>
      <c r="AH11">
        <v>7808744.9550000001</v>
      </c>
      <c r="AI11">
        <v>7869282.9689999996</v>
      </c>
      <c r="AJ11">
        <v>7926903.2699999996</v>
      </c>
      <c r="AK11">
        <v>7982002.5669999998</v>
      </c>
      <c r="AL11">
        <v>8035064.4029999999</v>
      </c>
      <c r="AM11">
        <v>8086659.1789999995</v>
      </c>
      <c r="AN11">
        <v>8137487.9000000004</v>
      </c>
    </row>
    <row r="12" spans="1:40" x14ac:dyDescent="0.25">
      <c r="A12" s="5" t="s">
        <v>218</v>
      </c>
      <c r="B12" t="s">
        <v>249</v>
      </c>
      <c r="C12">
        <v>4011081</v>
      </c>
      <c r="D12">
        <v>4056073.8820000002</v>
      </c>
      <c r="E12">
        <v>4100693.3020000001</v>
      </c>
      <c r="F12">
        <v>4144298.085</v>
      </c>
      <c r="G12">
        <v>4187528.75</v>
      </c>
      <c r="H12">
        <v>4231666.7520000003</v>
      </c>
      <c r="I12">
        <v>4276899.3760000002</v>
      </c>
      <c r="J12">
        <v>4323078.3039999995</v>
      </c>
      <c r="K12">
        <v>4368976.2039999999</v>
      </c>
      <c r="L12">
        <v>4414829.9359999998</v>
      </c>
      <c r="M12">
        <v>4461093.1560000004</v>
      </c>
      <c r="N12">
        <v>4507965.5619999999</v>
      </c>
      <c r="O12">
        <v>4555410.16</v>
      </c>
      <c r="P12">
        <v>4603439.1960000005</v>
      </c>
      <c r="Q12">
        <v>4652659.7149999999</v>
      </c>
      <c r="R12">
        <v>4702604.1610000003</v>
      </c>
      <c r="S12">
        <v>4752870.7460000003</v>
      </c>
      <c r="T12">
        <v>4803256.273</v>
      </c>
      <c r="U12">
        <v>4852879.4510000004</v>
      </c>
      <c r="V12">
        <v>4901164.1339999996</v>
      </c>
      <c r="W12">
        <v>4947938.4079999998</v>
      </c>
      <c r="X12">
        <v>4993234.6849999996</v>
      </c>
      <c r="Y12">
        <v>5037077.1100000003</v>
      </c>
      <c r="Z12">
        <v>5079463.6900000004</v>
      </c>
      <c r="AA12">
        <v>5120363.5149999997</v>
      </c>
      <c r="AB12">
        <v>5159725.5920000002</v>
      </c>
      <c r="AC12">
        <v>5197492.2369999997</v>
      </c>
      <c r="AD12">
        <v>5233612.0779999997</v>
      </c>
      <c r="AE12">
        <v>5268238.3660000004</v>
      </c>
      <c r="AF12">
        <v>5301629.2110000001</v>
      </c>
      <c r="AG12">
        <v>5333383.6009999998</v>
      </c>
      <c r="AH12">
        <v>5363253.642</v>
      </c>
      <c r="AI12">
        <v>5391218.1940000001</v>
      </c>
      <c r="AJ12">
        <v>5417424.6849999996</v>
      </c>
      <c r="AK12">
        <v>5442143.3530000001</v>
      </c>
      <c r="AL12">
        <v>5465693.6299999999</v>
      </c>
      <c r="AM12">
        <v>5488442.2340000002</v>
      </c>
      <c r="AN12">
        <v>5510807.0999999996</v>
      </c>
    </row>
    <row r="13" spans="1:40" x14ac:dyDescent="0.25">
      <c r="A13" s="5" t="s">
        <v>220</v>
      </c>
      <c r="B13" t="s">
        <v>250</v>
      </c>
      <c r="C13">
        <v>50441</v>
      </c>
      <c r="D13">
        <v>51035.19644</v>
      </c>
      <c r="E13">
        <v>51662.13018</v>
      </c>
      <c r="F13">
        <v>52324.601669999996</v>
      </c>
      <c r="G13">
        <v>53017.525280000002</v>
      </c>
      <c r="H13">
        <v>53717.762450000002</v>
      </c>
      <c r="I13">
        <v>54401.57116</v>
      </c>
      <c r="J13">
        <v>55053.033600000002</v>
      </c>
      <c r="K13">
        <v>55663.41764</v>
      </c>
      <c r="L13">
        <v>56234.305670000002</v>
      </c>
      <c r="M13">
        <v>56768.645830000001</v>
      </c>
      <c r="N13">
        <v>57268.840060000002</v>
      </c>
      <c r="O13">
        <v>57738.488019999997</v>
      </c>
      <c r="P13">
        <v>58203.184939999999</v>
      </c>
      <c r="Q13">
        <v>58686.089800000002</v>
      </c>
      <c r="R13">
        <v>59199.71024</v>
      </c>
      <c r="S13">
        <v>59750.644569999997</v>
      </c>
      <c r="T13">
        <v>60342.151740000001</v>
      </c>
      <c r="U13">
        <v>61004.052929999998</v>
      </c>
      <c r="V13">
        <v>61716.561820000003</v>
      </c>
      <c r="W13">
        <v>62467.174570000003</v>
      </c>
      <c r="X13">
        <v>63244.507640000003</v>
      </c>
      <c r="Y13">
        <v>64038.260040000001</v>
      </c>
      <c r="Z13">
        <v>64839.67828</v>
      </c>
      <c r="AA13">
        <v>65641.680720000004</v>
      </c>
      <c r="AB13">
        <v>66438.724719999998</v>
      </c>
      <c r="AC13">
        <v>67226.565530000007</v>
      </c>
      <c r="AD13">
        <v>68002.028890000001</v>
      </c>
      <c r="AE13">
        <v>68768.33309</v>
      </c>
      <c r="AF13">
        <v>69535.121750000006</v>
      </c>
      <c r="AG13">
        <v>70308.782999999996</v>
      </c>
      <c r="AH13">
        <v>71091.793250000002</v>
      </c>
      <c r="AI13">
        <v>71883.066869999995</v>
      </c>
      <c r="AJ13">
        <v>72679.458540000007</v>
      </c>
      <c r="AK13">
        <v>73475.362890000004</v>
      </c>
      <c r="AL13">
        <v>74265.02493</v>
      </c>
      <c r="AM13">
        <v>75045.611000000004</v>
      </c>
      <c r="AN13">
        <v>75817.682629999996</v>
      </c>
    </row>
    <row r="14" spans="1:40" x14ac:dyDescent="0.25">
      <c r="A14" s="5" t="s">
        <v>220</v>
      </c>
      <c r="B14" t="s">
        <v>251</v>
      </c>
      <c r="C14">
        <v>17000</v>
      </c>
      <c r="D14">
        <v>17340.81984</v>
      </c>
      <c r="E14">
        <v>17673.086299999999</v>
      </c>
      <c r="F14">
        <v>17936.57115</v>
      </c>
      <c r="G14">
        <v>18245.927250000001</v>
      </c>
      <c r="H14">
        <v>18633.483840000001</v>
      </c>
      <c r="I14">
        <v>19095.574100000002</v>
      </c>
      <c r="J14">
        <v>19620.257539999999</v>
      </c>
      <c r="K14">
        <v>20197.888190000001</v>
      </c>
      <c r="L14">
        <v>20828.02233</v>
      </c>
      <c r="M14">
        <v>21512.11476</v>
      </c>
      <c r="N14">
        <v>22250.648229999999</v>
      </c>
      <c r="O14">
        <v>23042.897799999999</v>
      </c>
      <c r="P14">
        <v>23794.925650000001</v>
      </c>
      <c r="Q14">
        <v>24481.381089999999</v>
      </c>
      <c r="R14">
        <v>25100.72624</v>
      </c>
      <c r="S14">
        <v>25662.824949999998</v>
      </c>
      <c r="T14">
        <v>26180.882720000001</v>
      </c>
      <c r="U14">
        <v>26680.160690000001</v>
      </c>
      <c r="V14">
        <v>27168.06885</v>
      </c>
      <c r="W14">
        <v>27646.419819999999</v>
      </c>
      <c r="X14">
        <v>28115.306509999999</v>
      </c>
      <c r="Y14">
        <v>28574.142500000002</v>
      </c>
      <c r="Z14">
        <v>29022.398959999999</v>
      </c>
      <c r="AA14">
        <v>29459.716509999998</v>
      </c>
      <c r="AB14">
        <v>29885.864030000001</v>
      </c>
      <c r="AC14">
        <v>30300.68046</v>
      </c>
      <c r="AD14">
        <v>30704.03728</v>
      </c>
      <c r="AE14">
        <v>31026.034909999998</v>
      </c>
      <c r="AF14">
        <v>31261.776099999999</v>
      </c>
      <c r="AG14">
        <v>31423.168580000001</v>
      </c>
      <c r="AH14">
        <v>31526.16318</v>
      </c>
      <c r="AI14">
        <v>31585.02968</v>
      </c>
      <c r="AJ14">
        <v>31610.760719999998</v>
      </c>
      <c r="AK14">
        <v>31609.070339999998</v>
      </c>
      <c r="AL14">
        <v>31586.11894</v>
      </c>
      <c r="AM14">
        <v>31546.90724</v>
      </c>
      <c r="AN14">
        <v>31495.422060000001</v>
      </c>
    </row>
    <row r="15" spans="1:40" x14ac:dyDescent="0.25">
      <c r="A15" s="5" t="s">
        <v>220</v>
      </c>
      <c r="B15" t="s">
        <v>252</v>
      </c>
      <c r="C15">
        <v>37402</v>
      </c>
      <c r="D15">
        <v>36939.33743</v>
      </c>
      <c r="E15">
        <v>36225.713230000001</v>
      </c>
      <c r="F15">
        <v>35489.400750000001</v>
      </c>
      <c r="G15">
        <v>34939.222609999997</v>
      </c>
      <c r="H15">
        <v>34617.114800000003</v>
      </c>
      <c r="I15">
        <v>34506.841619999999</v>
      </c>
      <c r="J15">
        <v>34582.182840000001</v>
      </c>
      <c r="K15">
        <v>34810.000440000003</v>
      </c>
      <c r="L15">
        <v>35166.090199999999</v>
      </c>
      <c r="M15">
        <v>35632.932330000003</v>
      </c>
      <c r="N15">
        <v>36194.49912</v>
      </c>
      <c r="O15">
        <v>36837.468350000003</v>
      </c>
      <c r="P15">
        <v>37499.618009999998</v>
      </c>
      <c r="Q15">
        <v>38150.154569999999</v>
      </c>
      <c r="R15">
        <v>38772.292950000003</v>
      </c>
      <c r="S15">
        <v>39361.152929999997</v>
      </c>
      <c r="T15">
        <v>39918.624689999997</v>
      </c>
      <c r="U15">
        <v>40444.941149999999</v>
      </c>
      <c r="V15">
        <v>40935.746189999998</v>
      </c>
      <c r="W15">
        <v>41392.013500000001</v>
      </c>
      <c r="X15">
        <v>41816.885340000001</v>
      </c>
      <c r="Y15">
        <v>42214.35583</v>
      </c>
      <c r="Z15">
        <v>42588.369870000002</v>
      </c>
      <c r="AA15">
        <v>42942.350859999999</v>
      </c>
      <c r="AB15">
        <v>43279.048820000004</v>
      </c>
      <c r="AC15">
        <v>43600.558530000002</v>
      </c>
      <c r="AD15">
        <v>43908.440540000003</v>
      </c>
      <c r="AE15">
        <v>44165.471039999997</v>
      </c>
      <c r="AF15">
        <v>44365.37126</v>
      </c>
      <c r="AG15">
        <v>44512.008410000002</v>
      </c>
      <c r="AH15">
        <v>44614.290529999998</v>
      </c>
      <c r="AI15">
        <v>44681.51167</v>
      </c>
      <c r="AJ15">
        <v>44721.81093</v>
      </c>
      <c r="AK15">
        <v>44747.358540000001</v>
      </c>
      <c r="AL15">
        <v>44763.181920000003</v>
      </c>
      <c r="AM15">
        <v>44772.750110000001</v>
      </c>
      <c r="AN15">
        <v>44779.266949999997</v>
      </c>
    </row>
    <row r="16" spans="1:40" x14ac:dyDescent="0.25">
      <c r="A16" s="5" t="s">
        <v>220</v>
      </c>
      <c r="B16" t="s">
        <v>253</v>
      </c>
      <c r="C16">
        <v>1072343</v>
      </c>
      <c r="D16">
        <v>1085272.601</v>
      </c>
      <c r="E16">
        <v>1098006.496</v>
      </c>
      <c r="F16">
        <v>1110020.192</v>
      </c>
      <c r="G16">
        <v>1121315.0490000001</v>
      </c>
      <c r="H16">
        <v>1132386.804</v>
      </c>
      <c r="I16">
        <v>1143362.2050000001</v>
      </c>
      <c r="J16">
        <v>1154356.148</v>
      </c>
      <c r="K16">
        <v>1165076.26</v>
      </c>
      <c r="L16">
        <v>1175619.784</v>
      </c>
      <c r="M16">
        <v>1186246.4369999999</v>
      </c>
      <c r="N16">
        <v>1197061.273</v>
      </c>
      <c r="O16">
        <v>1208073.6569999999</v>
      </c>
      <c r="P16">
        <v>1219750.942</v>
      </c>
      <c r="Q16">
        <v>1232162.379</v>
      </c>
      <c r="R16">
        <v>1244959.2490000001</v>
      </c>
      <c r="S16">
        <v>1257863.827</v>
      </c>
      <c r="T16">
        <v>1270735.673</v>
      </c>
      <c r="U16">
        <v>1283191.7350000001</v>
      </c>
      <c r="V16">
        <v>1295181.1569999999</v>
      </c>
      <c r="W16">
        <v>1306707.0109999999</v>
      </c>
      <c r="X16">
        <v>1317822.254</v>
      </c>
      <c r="Y16">
        <v>1328568.057</v>
      </c>
      <c r="Z16">
        <v>1338975.3470000001</v>
      </c>
      <c r="AA16">
        <v>1349065.219</v>
      </c>
      <c r="AB16">
        <v>1358851.973</v>
      </c>
      <c r="AC16">
        <v>1368346.9920000001</v>
      </c>
      <c r="AD16">
        <v>1377562.338</v>
      </c>
      <c r="AE16">
        <v>1386982.108</v>
      </c>
      <c r="AF16">
        <v>1396682.595</v>
      </c>
      <c r="AG16">
        <v>1406398.503</v>
      </c>
      <c r="AH16">
        <v>1415919.977</v>
      </c>
      <c r="AI16">
        <v>1425137.648</v>
      </c>
      <c r="AJ16">
        <v>1434026.372</v>
      </c>
      <c r="AK16">
        <v>1442712.6189999999</v>
      </c>
      <c r="AL16">
        <v>1451294.216</v>
      </c>
      <c r="AM16">
        <v>1459860.166</v>
      </c>
      <c r="AN16">
        <v>1468511.304</v>
      </c>
    </row>
    <row r="17" spans="1:40" x14ac:dyDescent="0.25">
      <c r="A17" s="5" t="s">
        <v>220</v>
      </c>
      <c r="B17" t="s">
        <v>254</v>
      </c>
      <c r="C17">
        <v>1078867</v>
      </c>
      <c r="D17">
        <v>1091687.392</v>
      </c>
      <c r="E17">
        <v>1105832.0789999999</v>
      </c>
      <c r="F17">
        <v>1121178.692</v>
      </c>
      <c r="G17">
        <v>1136817.1569999999</v>
      </c>
      <c r="H17">
        <v>1151849.6200000001</v>
      </c>
      <c r="I17">
        <v>1165758.3810000001</v>
      </c>
      <c r="J17">
        <v>1178380.0730000001</v>
      </c>
      <c r="K17">
        <v>1189864.879</v>
      </c>
      <c r="L17">
        <v>1200461.8319999999</v>
      </c>
      <c r="M17">
        <v>1210397.2830000001</v>
      </c>
      <c r="N17">
        <v>1219912.5379999999</v>
      </c>
      <c r="O17">
        <v>1229282.99</v>
      </c>
      <c r="P17">
        <v>1238845.0220000001</v>
      </c>
      <c r="Q17">
        <v>1249105.649</v>
      </c>
      <c r="R17">
        <v>1260381.327</v>
      </c>
      <c r="S17">
        <v>1272789.368</v>
      </c>
      <c r="T17">
        <v>1286324.2779999999</v>
      </c>
      <c r="U17">
        <v>1301949.0859999999</v>
      </c>
      <c r="V17">
        <v>1319088.0319999999</v>
      </c>
      <c r="W17">
        <v>1337258.068</v>
      </c>
      <c r="X17">
        <v>1356039.3289999999</v>
      </c>
      <c r="Y17">
        <v>1375098.433</v>
      </c>
      <c r="Z17">
        <v>1394188.8570000001</v>
      </c>
      <c r="AA17">
        <v>1413138.5959999999</v>
      </c>
      <c r="AB17">
        <v>1431833.4790000001</v>
      </c>
      <c r="AC17">
        <v>1450201.186</v>
      </c>
      <c r="AD17">
        <v>1468198.865</v>
      </c>
      <c r="AE17">
        <v>1485740.872</v>
      </c>
      <c r="AF17">
        <v>1503024.4850000001</v>
      </c>
      <c r="AG17">
        <v>1520256.8359999999</v>
      </c>
      <c r="AH17">
        <v>1537528.2520000001</v>
      </c>
      <c r="AI17">
        <v>1554818.5919999999</v>
      </c>
      <c r="AJ17">
        <v>1572048.3810000001</v>
      </c>
      <c r="AK17">
        <v>1589074.8219999999</v>
      </c>
      <c r="AL17">
        <v>1605782.5560000001</v>
      </c>
      <c r="AM17">
        <v>1622137.8959999999</v>
      </c>
      <c r="AN17">
        <v>1638186.0020000001</v>
      </c>
    </row>
    <row r="18" spans="1:40" x14ac:dyDescent="0.25">
      <c r="A18" s="5" t="s">
        <v>220</v>
      </c>
      <c r="B18" t="s">
        <v>255</v>
      </c>
      <c r="C18">
        <v>24045</v>
      </c>
      <c r="D18">
        <v>24319.233069999998</v>
      </c>
      <c r="E18">
        <v>24578.79535</v>
      </c>
      <c r="F18">
        <v>24828.665509999999</v>
      </c>
      <c r="G18">
        <v>25093.646270000001</v>
      </c>
      <c r="H18">
        <v>25396.70091</v>
      </c>
      <c r="I18">
        <v>25710.845519999999</v>
      </c>
      <c r="J18">
        <v>26017.633279999998</v>
      </c>
      <c r="K18">
        <v>26296.444599999999</v>
      </c>
      <c r="L18">
        <v>26547.481469999999</v>
      </c>
      <c r="M18">
        <v>26779.676800000001</v>
      </c>
      <c r="N18">
        <v>26992.952389999999</v>
      </c>
      <c r="O18">
        <v>27185.101350000001</v>
      </c>
      <c r="P18">
        <v>27378.605240000001</v>
      </c>
      <c r="Q18">
        <v>27579.82418</v>
      </c>
      <c r="R18">
        <v>27784.65408</v>
      </c>
      <c r="S18">
        <v>27989.105729999999</v>
      </c>
      <c r="T18">
        <v>28190.65583</v>
      </c>
      <c r="U18">
        <v>28335.351139999999</v>
      </c>
      <c r="V18">
        <v>28443.78514</v>
      </c>
      <c r="W18">
        <v>28527.4015</v>
      </c>
      <c r="X18">
        <v>28594.491699999999</v>
      </c>
      <c r="Y18">
        <v>28648.84924</v>
      </c>
      <c r="Z18">
        <v>28692.319039999998</v>
      </c>
      <c r="AA18">
        <v>28725.803479999999</v>
      </c>
      <c r="AB18">
        <v>28749.737389999998</v>
      </c>
      <c r="AC18">
        <v>28764.334800000001</v>
      </c>
      <c r="AD18">
        <v>28769.72032</v>
      </c>
      <c r="AE18">
        <v>28768.119060000001</v>
      </c>
      <c r="AF18">
        <v>28768.93406</v>
      </c>
      <c r="AG18">
        <v>28770.797869999999</v>
      </c>
      <c r="AH18">
        <v>28771.63121</v>
      </c>
      <c r="AI18">
        <v>28770.155859999999</v>
      </c>
      <c r="AJ18">
        <v>28765.816790000001</v>
      </c>
      <c r="AK18">
        <v>28761.308949999999</v>
      </c>
      <c r="AL18">
        <v>28756.301360000001</v>
      </c>
      <c r="AM18">
        <v>28750.176899999999</v>
      </c>
      <c r="AN18">
        <v>28743.10673</v>
      </c>
    </row>
    <row r="19" spans="1:40" x14ac:dyDescent="0.25">
      <c r="A19" s="5" t="s">
        <v>221</v>
      </c>
      <c r="B19" t="s">
        <v>256</v>
      </c>
      <c r="C19">
        <v>30842308</v>
      </c>
      <c r="D19">
        <v>31179108.510000002</v>
      </c>
      <c r="E19">
        <v>31518147.57</v>
      </c>
      <c r="F19">
        <v>31859182.48</v>
      </c>
      <c r="G19">
        <v>32196916.309999999</v>
      </c>
      <c r="H19">
        <v>32531796.329999998</v>
      </c>
      <c r="I19">
        <v>32862465.789999999</v>
      </c>
      <c r="J19">
        <v>33188919.780000001</v>
      </c>
      <c r="K19">
        <v>33506585.719999999</v>
      </c>
      <c r="L19">
        <v>33818085.159999996</v>
      </c>
      <c r="M19">
        <v>34126906.920000002</v>
      </c>
      <c r="N19">
        <v>34435338.530000001</v>
      </c>
      <c r="O19">
        <v>34744981.799999997</v>
      </c>
      <c r="P19">
        <v>35063993.710000001</v>
      </c>
      <c r="Q19">
        <v>35398844.590000004</v>
      </c>
      <c r="R19">
        <v>35748326.859999999</v>
      </c>
      <c r="S19">
        <v>36110564.520000003</v>
      </c>
      <c r="T19">
        <v>36483929.770000003</v>
      </c>
      <c r="U19">
        <v>36874076.799999997</v>
      </c>
      <c r="V19">
        <v>37272766.880000003</v>
      </c>
      <c r="W19">
        <v>37674300.990000002</v>
      </c>
      <c r="X19">
        <v>38074725.409999996</v>
      </c>
      <c r="Y19">
        <v>38470992.590000004</v>
      </c>
      <c r="Z19">
        <v>38860829.609999999</v>
      </c>
      <c r="AA19">
        <v>39242545.530000001</v>
      </c>
      <c r="AB19">
        <v>39614879.719999999</v>
      </c>
      <c r="AC19">
        <v>39976901.079999998</v>
      </c>
      <c r="AD19">
        <v>40327955.460000001</v>
      </c>
      <c r="AE19">
        <v>40672052.280000001</v>
      </c>
      <c r="AF19">
        <v>41012498.640000001</v>
      </c>
      <c r="AG19">
        <v>41347645.810000002</v>
      </c>
      <c r="AH19">
        <v>41675796.640000001</v>
      </c>
      <c r="AI19">
        <v>41995884.890000001</v>
      </c>
      <c r="AJ19">
        <v>42307582.189999998</v>
      </c>
      <c r="AK19">
        <v>42611341.140000001</v>
      </c>
      <c r="AL19">
        <v>42908275.850000001</v>
      </c>
      <c r="AM19">
        <v>43200311.280000001</v>
      </c>
      <c r="AN19">
        <v>43490187.759999998</v>
      </c>
    </row>
    <row r="20" spans="1:40" x14ac:dyDescent="0.25">
      <c r="A20" s="5" t="s">
        <v>221</v>
      </c>
      <c r="B20" t="s">
        <v>257</v>
      </c>
      <c r="C20">
        <v>2580167</v>
      </c>
      <c r="D20">
        <v>2609624.94</v>
      </c>
      <c r="E20">
        <v>2636817.5060000001</v>
      </c>
      <c r="F20">
        <v>2660871.8110000002</v>
      </c>
      <c r="G20">
        <v>2684122.0329999998</v>
      </c>
      <c r="H20">
        <v>2709349.8629999999</v>
      </c>
      <c r="I20">
        <v>2737649.9819999998</v>
      </c>
      <c r="J20">
        <v>2769117.91</v>
      </c>
      <c r="K20">
        <v>2801819.2239999999</v>
      </c>
      <c r="L20">
        <v>2836122.5890000002</v>
      </c>
      <c r="M20">
        <v>2872514.838</v>
      </c>
      <c r="N20">
        <v>2911072.6510000001</v>
      </c>
      <c r="O20">
        <v>2951501.0750000002</v>
      </c>
      <c r="P20">
        <v>2993191.84</v>
      </c>
      <c r="Q20">
        <v>3036527.182</v>
      </c>
      <c r="R20">
        <v>3080327.3339999998</v>
      </c>
      <c r="S20">
        <v>3123788.7390000001</v>
      </c>
      <c r="T20">
        <v>3166540.2519999999</v>
      </c>
      <c r="U20">
        <v>3206141.6680000001</v>
      </c>
      <c r="V20">
        <v>3242592.6409999998</v>
      </c>
      <c r="W20">
        <v>3276339.0869999998</v>
      </c>
      <c r="X20">
        <v>3307962.02</v>
      </c>
      <c r="Y20">
        <v>3337972.639</v>
      </c>
      <c r="Z20">
        <v>3366741.2149999999</v>
      </c>
      <c r="AA20">
        <v>3394498.912</v>
      </c>
      <c r="AB20">
        <v>3421372.6179999998</v>
      </c>
      <c r="AC20">
        <v>3447428.2140000002</v>
      </c>
      <c r="AD20">
        <v>3472707.6549999998</v>
      </c>
      <c r="AE20">
        <v>3497422.7450000001</v>
      </c>
      <c r="AF20">
        <v>3521856.04</v>
      </c>
      <c r="AG20">
        <v>3545155.51</v>
      </c>
      <c r="AH20">
        <v>3566895.5109999999</v>
      </c>
      <c r="AI20">
        <v>3587126.5449999999</v>
      </c>
      <c r="AJ20">
        <v>3606210.0440000002</v>
      </c>
      <c r="AK20">
        <v>3624658.6949999998</v>
      </c>
      <c r="AL20">
        <v>3643055.977</v>
      </c>
      <c r="AM20">
        <v>3662014.58</v>
      </c>
      <c r="AN20">
        <v>3682163.7289999998</v>
      </c>
    </row>
    <row r="21" spans="1:40" x14ac:dyDescent="0.25">
      <c r="A21" s="19" t="s">
        <v>222</v>
      </c>
      <c r="B21" t="s">
        <v>258</v>
      </c>
      <c r="C21">
        <v>37645</v>
      </c>
      <c r="D21">
        <v>38012.534879999999</v>
      </c>
      <c r="E21">
        <v>38287.782330000002</v>
      </c>
      <c r="F21">
        <v>38499.749739999999</v>
      </c>
      <c r="G21">
        <v>38760.046190000001</v>
      </c>
      <c r="H21">
        <v>39097.257669999999</v>
      </c>
      <c r="I21">
        <v>39479.626470000003</v>
      </c>
      <c r="J21">
        <v>39882.273829999998</v>
      </c>
      <c r="K21">
        <v>40289.203809999999</v>
      </c>
      <c r="L21">
        <v>40692.959790000001</v>
      </c>
      <c r="M21">
        <v>41109.177600000003</v>
      </c>
      <c r="N21">
        <v>41521.676829999997</v>
      </c>
      <c r="O21">
        <v>41914.263489999998</v>
      </c>
      <c r="P21">
        <v>42282.843800000002</v>
      </c>
      <c r="Q21">
        <v>42598.341310000003</v>
      </c>
      <c r="R21">
        <v>42869.933360000003</v>
      </c>
      <c r="S21">
        <v>43105.471429999998</v>
      </c>
      <c r="T21">
        <v>43310.685250000002</v>
      </c>
      <c r="U21">
        <v>43265.438739999998</v>
      </c>
      <c r="V21">
        <v>43094.470359999999</v>
      </c>
      <c r="W21">
        <v>42848.134919999997</v>
      </c>
      <c r="X21">
        <v>42561.803670000001</v>
      </c>
      <c r="Y21">
        <v>42253.076589999997</v>
      </c>
      <c r="Z21">
        <v>41931.271780000003</v>
      </c>
      <c r="AA21">
        <v>41601.279620000001</v>
      </c>
      <c r="AB21">
        <v>41265.644919999999</v>
      </c>
      <c r="AC21">
        <v>40925.700440000001</v>
      </c>
      <c r="AD21">
        <v>40582.148999999998</v>
      </c>
      <c r="AE21">
        <v>40185.320939999998</v>
      </c>
      <c r="AF21">
        <v>39752.310870000001</v>
      </c>
      <c r="AG21">
        <v>39300.416340000003</v>
      </c>
      <c r="AH21">
        <v>38841.398659999999</v>
      </c>
      <c r="AI21">
        <v>38382.350059999997</v>
      </c>
      <c r="AJ21">
        <v>37927.551619999998</v>
      </c>
      <c r="AK21">
        <v>37493.291380000002</v>
      </c>
      <c r="AL21">
        <v>37073.634019999998</v>
      </c>
      <c r="AM21">
        <v>36664.142540000001</v>
      </c>
      <c r="AN21">
        <v>36262.383009999998</v>
      </c>
    </row>
    <row r="22" spans="1:40" x14ac:dyDescent="0.25">
      <c r="A22" s="19" t="s">
        <v>222</v>
      </c>
      <c r="B22" t="s">
        <v>259</v>
      </c>
      <c r="C22">
        <v>27443.5</v>
      </c>
      <c r="D22">
        <v>27801.679</v>
      </c>
      <c r="E22">
        <v>28116.915260000002</v>
      </c>
      <c r="F22">
        <v>28422.87356</v>
      </c>
      <c r="G22">
        <v>28799.564709999999</v>
      </c>
      <c r="H22">
        <v>29390.900430000002</v>
      </c>
      <c r="I22">
        <v>30025.446980000001</v>
      </c>
      <c r="J22">
        <v>30618.02391</v>
      </c>
      <c r="K22">
        <v>31051.850549999999</v>
      </c>
      <c r="L22">
        <v>31346.718830000002</v>
      </c>
      <c r="M22">
        <v>31539.74942</v>
      </c>
      <c r="N22">
        <v>31634.599200000001</v>
      </c>
      <c r="O22">
        <v>31628.498070000001</v>
      </c>
      <c r="P22">
        <v>31674.5648</v>
      </c>
      <c r="Q22">
        <v>31824.08136</v>
      </c>
      <c r="R22">
        <v>32026.325110000002</v>
      </c>
      <c r="S22">
        <v>32246.033520000001</v>
      </c>
      <c r="T22">
        <v>32462.86694</v>
      </c>
      <c r="U22">
        <v>32524.752830000001</v>
      </c>
      <c r="V22">
        <v>32498.115699999998</v>
      </c>
      <c r="W22">
        <v>32409.109769999999</v>
      </c>
      <c r="X22">
        <v>32280.508129999998</v>
      </c>
      <c r="Y22">
        <v>32121.42729</v>
      </c>
      <c r="Z22">
        <v>31936.80602</v>
      </c>
      <c r="AA22">
        <v>31729.416639999999</v>
      </c>
      <c r="AB22">
        <v>31500.945619999999</v>
      </c>
      <c r="AC22">
        <v>31252.58368</v>
      </c>
      <c r="AD22">
        <v>30985.321209999998</v>
      </c>
      <c r="AE22">
        <v>30761.584070000001</v>
      </c>
      <c r="AF22">
        <v>30618.02274</v>
      </c>
      <c r="AG22">
        <v>30514.640589999999</v>
      </c>
      <c r="AH22">
        <v>30424.975149999998</v>
      </c>
      <c r="AI22">
        <v>30335.8537</v>
      </c>
      <c r="AJ22">
        <v>30241.724750000001</v>
      </c>
      <c r="AK22">
        <v>30143.444179999999</v>
      </c>
      <c r="AL22">
        <v>30043.650430000002</v>
      </c>
      <c r="AM22">
        <v>29940.75779</v>
      </c>
      <c r="AN22">
        <v>29834.610219999999</v>
      </c>
    </row>
    <row r="23" spans="1:40" x14ac:dyDescent="0.25">
      <c r="A23" s="27" t="s">
        <v>425</v>
      </c>
      <c r="B23" t="s">
        <v>260</v>
      </c>
      <c r="C23">
        <v>22745.332849999999</v>
      </c>
      <c r="D23">
        <v>23616.810099999999</v>
      </c>
      <c r="E23">
        <v>24877.560649999999</v>
      </c>
      <c r="F23">
        <v>26375.507519999999</v>
      </c>
      <c r="G23">
        <v>27976.932639999999</v>
      </c>
      <c r="H23">
        <v>30480.272120000001</v>
      </c>
      <c r="I23">
        <v>32817.057339999999</v>
      </c>
      <c r="J23">
        <v>34603.334739999998</v>
      </c>
      <c r="K23">
        <v>35771.858560000001</v>
      </c>
      <c r="L23">
        <v>36368.986830000002</v>
      </c>
      <c r="M23">
        <v>36453.359149999997</v>
      </c>
      <c r="N23">
        <v>36048.408799999997</v>
      </c>
      <c r="O23">
        <v>35125.957820000003</v>
      </c>
      <c r="P23">
        <v>34856.842949999998</v>
      </c>
      <c r="Q23">
        <v>34880.866379999999</v>
      </c>
      <c r="R23">
        <v>35018.957730000002</v>
      </c>
      <c r="S23">
        <v>35177.720970000002</v>
      </c>
      <c r="T23">
        <v>35309.029990000003</v>
      </c>
      <c r="U23">
        <v>35236.60269</v>
      </c>
      <c r="V23">
        <v>35036.544800000003</v>
      </c>
      <c r="W23">
        <v>34710.79997</v>
      </c>
      <c r="X23">
        <v>34303.807869999997</v>
      </c>
      <c r="Y23">
        <v>33821.901610000001</v>
      </c>
      <c r="Z23">
        <v>33269.090680000001</v>
      </c>
      <c r="AA23">
        <v>32648.229790000001</v>
      </c>
      <c r="AB23">
        <v>31961.707320000001</v>
      </c>
      <c r="AC23">
        <v>31211.884460000001</v>
      </c>
      <c r="AD23">
        <v>30401.39399</v>
      </c>
      <c r="AE23">
        <v>30095.62701</v>
      </c>
      <c r="AF23">
        <v>29887.654139999999</v>
      </c>
      <c r="AG23">
        <v>29634.92942</v>
      </c>
      <c r="AH23">
        <v>29301.787660000002</v>
      </c>
      <c r="AI23">
        <v>28892.53314</v>
      </c>
      <c r="AJ23">
        <v>28423.247879999999</v>
      </c>
      <c r="AK23">
        <v>27910.24494</v>
      </c>
      <c r="AL23">
        <v>27368.399850000002</v>
      </c>
      <c r="AM23">
        <v>26808.297890000002</v>
      </c>
      <c r="AN23">
        <v>26237.65238</v>
      </c>
    </row>
    <row r="24" spans="1:40" x14ac:dyDescent="0.25">
      <c r="A24" s="27" t="s">
        <v>426</v>
      </c>
      <c r="B24" t="s">
        <v>261</v>
      </c>
      <c r="C24">
        <v>2038.2376609999999</v>
      </c>
      <c r="D24">
        <v>2350.900619</v>
      </c>
      <c r="E24">
        <v>2904.0211869999998</v>
      </c>
      <c r="F24">
        <v>3709.5189070000001</v>
      </c>
      <c r="G24">
        <v>4801.0710939999999</v>
      </c>
      <c r="H24">
        <v>6217.9116889999996</v>
      </c>
      <c r="I24">
        <v>7849.0972080000001</v>
      </c>
      <c r="J24">
        <v>9632.3984139999902</v>
      </c>
      <c r="K24">
        <v>11543.015740000001</v>
      </c>
      <c r="L24">
        <v>13573.68924</v>
      </c>
      <c r="M24">
        <v>15715.114970000001</v>
      </c>
      <c r="N24">
        <v>17935.418809999999</v>
      </c>
      <c r="O24">
        <v>20157.735290000001</v>
      </c>
      <c r="P24">
        <v>22283.14011</v>
      </c>
      <c r="Q24">
        <v>24391.633969999999</v>
      </c>
      <c r="R24">
        <v>26535.539850000001</v>
      </c>
      <c r="S24">
        <v>28746.491730000002</v>
      </c>
      <c r="T24">
        <v>31043.93707</v>
      </c>
      <c r="U24">
        <v>32895.74828</v>
      </c>
      <c r="V24">
        <v>34499.155169999998</v>
      </c>
      <c r="W24">
        <v>35929.956380000003</v>
      </c>
      <c r="X24">
        <v>37271.281029999998</v>
      </c>
      <c r="Y24">
        <v>38548.136619999997</v>
      </c>
      <c r="Z24">
        <v>39769.931279999997</v>
      </c>
      <c r="AA24">
        <v>40936.973910000001</v>
      </c>
      <c r="AB24">
        <v>42044.253790000002</v>
      </c>
      <c r="AC24">
        <v>43083.678690000001</v>
      </c>
      <c r="AD24">
        <v>44045.46357</v>
      </c>
      <c r="AE24">
        <v>44899.289550000001</v>
      </c>
      <c r="AF24">
        <v>45465.820160000003</v>
      </c>
      <c r="AG24">
        <v>45740.655169999998</v>
      </c>
      <c r="AH24">
        <v>45778.252229999998</v>
      </c>
      <c r="AI24">
        <v>45641.332159999998</v>
      </c>
      <c r="AJ24">
        <v>45382.913999999997</v>
      </c>
      <c r="AK24">
        <v>45041.749150000003</v>
      </c>
      <c r="AL24">
        <v>44646.925759999998</v>
      </c>
      <c r="AM24">
        <v>44217.065589999998</v>
      </c>
      <c r="AN24">
        <v>43764.497000000003</v>
      </c>
    </row>
    <row r="25" spans="1:40" x14ac:dyDescent="0.25">
      <c r="A25" s="27" t="s">
        <v>427</v>
      </c>
      <c r="B25" t="s">
        <v>262</v>
      </c>
      <c r="C25">
        <v>3008.1718510000001</v>
      </c>
      <c r="D25">
        <v>3061.1723480000001</v>
      </c>
      <c r="E25">
        <v>3122.6834359999998</v>
      </c>
      <c r="F25">
        <v>3184.0614369999998</v>
      </c>
      <c r="G25">
        <v>3236.0414030000002</v>
      </c>
      <c r="H25">
        <v>3615.725903</v>
      </c>
      <c r="I25">
        <v>4141.376784</v>
      </c>
      <c r="J25">
        <v>4737.7501849999999</v>
      </c>
      <c r="K25">
        <v>5369.7624969999997</v>
      </c>
      <c r="L25">
        <v>6018.4533270000002</v>
      </c>
      <c r="M25">
        <v>6668.5153620000001</v>
      </c>
      <c r="N25">
        <v>7299.0905759999996</v>
      </c>
      <c r="O25">
        <v>7875.9987639999999</v>
      </c>
      <c r="P25">
        <v>8125.1032050000003</v>
      </c>
      <c r="Q25">
        <v>8177.9380019999999</v>
      </c>
      <c r="R25">
        <v>8118.1094519999997</v>
      </c>
      <c r="S25">
        <v>7993.7734449999998</v>
      </c>
      <c r="T25">
        <v>7831.8176560000002</v>
      </c>
      <c r="U25">
        <v>7708.8346270000002</v>
      </c>
      <c r="V25">
        <v>7603.3330889999997</v>
      </c>
      <c r="W25">
        <v>7495.5644620000003</v>
      </c>
      <c r="X25">
        <v>7384.3921620000001</v>
      </c>
      <c r="Y25">
        <v>7265.3613310000001</v>
      </c>
      <c r="Z25">
        <v>7136.1647199999998</v>
      </c>
      <c r="AA25">
        <v>6995.6556529999998</v>
      </c>
      <c r="AB25">
        <v>6843.3406070000001</v>
      </c>
      <c r="AC25">
        <v>6679.1250920000002</v>
      </c>
      <c r="AD25">
        <v>6503.1920760000003</v>
      </c>
      <c r="AE25">
        <v>6431.7762739999998</v>
      </c>
      <c r="AF25">
        <v>6379.8689320000003</v>
      </c>
      <c r="AG25">
        <v>6318.0567700000001</v>
      </c>
      <c r="AH25">
        <v>6239.285981</v>
      </c>
      <c r="AI25">
        <v>6144.7575029999998</v>
      </c>
      <c r="AJ25">
        <v>6038.0206559999997</v>
      </c>
      <c r="AK25">
        <v>5922.5816919999997</v>
      </c>
      <c r="AL25">
        <v>5801.5934710000001</v>
      </c>
      <c r="AM25">
        <v>5677.2752639999999</v>
      </c>
      <c r="AN25">
        <v>5551.2282939999996</v>
      </c>
    </row>
    <row r="26" spans="1:40" x14ac:dyDescent="0.25">
      <c r="A26" s="27" t="s">
        <v>117</v>
      </c>
      <c r="B26" t="s">
        <v>263</v>
      </c>
      <c r="C26">
        <v>74.414284050000006</v>
      </c>
      <c r="D26">
        <v>110.352687</v>
      </c>
      <c r="E26">
        <v>199.2250913</v>
      </c>
      <c r="F26">
        <v>396.46011270000002</v>
      </c>
      <c r="G26">
        <v>824.45822569999996</v>
      </c>
      <c r="H26">
        <v>1666.849213</v>
      </c>
      <c r="I26">
        <v>3236.3696620000001</v>
      </c>
      <c r="J26">
        <v>6061.0268340000002</v>
      </c>
      <c r="K26">
        <v>11035.705669999999</v>
      </c>
      <c r="L26">
        <v>19664.368320000001</v>
      </c>
      <c r="M26">
        <v>34433.96632</v>
      </c>
      <c r="N26">
        <v>59350.831729999998</v>
      </c>
      <c r="O26">
        <v>100611.94100000001</v>
      </c>
      <c r="P26">
        <v>132171.04579999999</v>
      </c>
      <c r="Q26">
        <v>151806.53959999999</v>
      </c>
      <c r="R26">
        <v>162517.9259</v>
      </c>
      <c r="S26">
        <v>167743.9902</v>
      </c>
      <c r="T26">
        <v>169926.084</v>
      </c>
      <c r="U26">
        <v>178509.52960000001</v>
      </c>
      <c r="V26">
        <v>191240.7114</v>
      </c>
      <c r="W26">
        <v>206829.14019999999</v>
      </c>
      <c r="X26">
        <v>224851.32879999999</v>
      </c>
      <c r="Y26">
        <v>245006.7445</v>
      </c>
      <c r="Z26">
        <v>267147.34529999999</v>
      </c>
      <c r="AA26">
        <v>291203.29690000002</v>
      </c>
      <c r="AB26">
        <v>317141.19990000001</v>
      </c>
      <c r="AC26">
        <v>344939.47100000002</v>
      </c>
      <c r="AD26">
        <v>374573.3639</v>
      </c>
      <c r="AE26">
        <v>394144.36969999998</v>
      </c>
      <c r="AF26">
        <v>405978.53639999998</v>
      </c>
      <c r="AG26">
        <v>412416.02659999998</v>
      </c>
      <c r="AH26">
        <v>415331.92979999998</v>
      </c>
      <c r="AI26">
        <v>416060.4105</v>
      </c>
      <c r="AJ26">
        <v>415486.77059999999</v>
      </c>
      <c r="AK26">
        <v>414164.56770000001</v>
      </c>
      <c r="AL26">
        <v>412450.81329999998</v>
      </c>
      <c r="AM26">
        <v>410550.47610000003</v>
      </c>
      <c r="AN26">
        <v>408582.6679</v>
      </c>
    </row>
    <row r="27" spans="1:40" x14ac:dyDescent="0.25">
      <c r="A27" s="27" t="s">
        <v>428</v>
      </c>
      <c r="B27" t="s">
        <v>264</v>
      </c>
      <c r="C27">
        <v>439.5071974</v>
      </c>
      <c r="D27">
        <v>520.10629740000002</v>
      </c>
      <c r="E27">
        <v>667.33929430000001</v>
      </c>
      <c r="F27">
        <v>890.47886119999998</v>
      </c>
      <c r="G27">
        <v>1206.9155940000001</v>
      </c>
      <c r="H27">
        <v>1533.3214129999999</v>
      </c>
      <c r="I27">
        <v>1836.160277</v>
      </c>
      <c r="J27">
        <v>2101.945084</v>
      </c>
      <c r="K27">
        <v>2330.5660189999999</v>
      </c>
      <c r="L27">
        <v>2526.3375839999999</v>
      </c>
      <c r="M27">
        <v>2692.3934140000001</v>
      </c>
      <c r="N27">
        <v>2827.603435</v>
      </c>
      <c r="O27">
        <v>2924.9571420000002</v>
      </c>
      <c r="P27">
        <v>2946.9289229999999</v>
      </c>
      <c r="Q27">
        <v>2925.8636879999999</v>
      </c>
      <c r="R27">
        <v>2880.659431</v>
      </c>
      <c r="S27">
        <v>2821.6998469999999</v>
      </c>
      <c r="T27">
        <v>2754.663282</v>
      </c>
      <c r="U27">
        <v>2702.7255380000001</v>
      </c>
      <c r="V27">
        <v>2657.908347</v>
      </c>
      <c r="W27">
        <v>2613.06898</v>
      </c>
      <c r="X27">
        <v>2567.6854530000001</v>
      </c>
      <c r="Y27">
        <v>2520.1272100000001</v>
      </c>
      <c r="Z27">
        <v>2469.5441839999999</v>
      </c>
      <c r="AA27">
        <v>2415.5075870000001</v>
      </c>
      <c r="AB27">
        <v>2357.825593</v>
      </c>
      <c r="AC27">
        <v>2296.4509419999999</v>
      </c>
      <c r="AD27">
        <v>2231.4364209999999</v>
      </c>
      <c r="AE27">
        <v>1516.7678759999999</v>
      </c>
      <c r="AF27">
        <v>851.47966429999997</v>
      </c>
      <c r="AG27">
        <v>432.12810839999997</v>
      </c>
      <c r="AH27">
        <v>208.29397839999999</v>
      </c>
      <c r="AI27">
        <v>98.021605480000005</v>
      </c>
      <c r="AJ27">
        <v>45.77776592</v>
      </c>
      <c r="AK27">
        <v>21.333232070000001</v>
      </c>
      <c r="AL27">
        <v>9.9686812709999995</v>
      </c>
      <c r="AM27">
        <v>4.7217881410000002</v>
      </c>
      <c r="AN27">
        <v>2.4843589960000001</v>
      </c>
    </row>
    <row r="28" spans="1:40" x14ac:dyDescent="0.25">
      <c r="A28" s="27" t="s">
        <v>429</v>
      </c>
      <c r="B28" t="s">
        <v>265</v>
      </c>
      <c r="C28">
        <v>4581.1430389999996</v>
      </c>
      <c r="D28">
        <v>4891.488206</v>
      </c>
      <c r="E28">
        <v>5366.6396080000004</v>
      </c>
      <c r="F28">
        <v>5958.5368310000003</v>
      </c>
      <c r="G28">
        <v>6632.4281709999996</v>
      </c>
      <c r="H28">
        <v>7424.2618179999999</v>
      </c>
      <c r="I28">
        <v>8132.6412200000004</v>
      </c>
      <c r="J28">
        <v>8687.7936430000009</v>
      </c>
      <c r="K28">
        <v>9084.9175560000003</v>
      </c>
      <c r="L28">
        <v>9340.2412829999994</v>
      </c>
      <c r="M28">
        <v>9468.6923800000004</v>
      </c>
      <c r="N28">
        <v>9473.5841619999901</v>
      </c>
      <c r="O28">
        <v>9343.0783659999997</v>
      </c>
      <c r="P28">
        <v>9181.1493800000007</v>
      </c>
      <c r="Q28">
        <v>8996.2624030000006</v>
      </c>
      <c r="R28">
        <v>8794.0244550000007</v>
      </c>
      <c r="S28">
        <v>8577.8007469999902</v>
      </c>
      <c r="T28">
        <v>8350.0988089999901</v>
      </c>
      <c r="U28">
        <v>7809.8319709999996</v>
      </c>
      <c r="V28">
        <v>7150.8910150000002</v>
      </c>
      <c r="W28">
        <v>6466.1625190000004</v>
      </c>
      <c r="X28">
        <v>5807.8462849999996</v>
      </c>
      <c r="Y28">
        <v>5194.5502409999999</v>
      </c>
      <c r="Z28">
        <v>4632.1969909999998</v>
      </c>
      <c r="AA28">
        <v>4120.8519560000004</v>
      </c>
      <c r="AB28">
        <v>3658.0556740000002</v>
      </c>
      <c r="AC28">
        <v>3240.404399</v>
      </c>
      <c r="AD28">
        <v>2864.2764990000001</v>
      </c>
      <c r="AE28">
        <v>2434.1327889999998</v>
      </c>
      <c r="AF28">
        <v>2016.4693150000001</v>
      </c>
      <c r="AG28">
        <v>1643.86331</v>
      </c>
      <c r="AH28">
        <v>1326.9862720000001</v>
      </c>
      <c r="AI28">
        <v>1064.9184310000001</v>
      </c>
      <c r="AJ28">
        <v>851.71435859999997</v>
      </c>
      <c r="AK28">
        <v>679.92669409999996</v>
      </c>
      <c r="AL28">
        <v>542.30951000000005</v>
      </c>
      <c r="AM28">
        <v>432.4230551</v>
      </c>
      <c r="AN28">
        <v>344.84037990000002</v>
      </c>
    </row>
    <row r="29" spans="1:40" x14ac:dyDescent="0.25">
      <c r="A29" s="27" t="s">
        <v>430</v>
      </c>
      <c r="B29" t="s">
        <v>266</v>
      </c>
      <c r="C29">
        <v>0.34929036270000002</v>
      </c>
      <c r="D29">
        <v>0.8986504421</v>
      </c>
      <c r="E29">
        <v>3.8265892730000002</v>
      </c>
      <c r="F29">
        <v>21.291030840000001</v>
      </c>
      <c r="G29">
        <v>134.8122333</v>
      </c>
      <c r="H29">
        <v>387.29503440000002</v>
      </c>
      <c r="I29">
        <v>715.41894730000001</v>
      </c>
      <c r="J29">
        <v>1033.84157</v>
      </c>
      <c r="K29">
        <v>1304.0759619999999</v>
      </c>
      <c r="L29">
        <v>1525.128295</v>
      </c>
      <c r="M29">
        <v>1708.2380109999999</v>
      </c>
      <c r="N29">
        <v>1862.6969509999999</v>
      </c>
      <c r="O29">
        <v>1990.810753</v>
      </c>
      <c r="P29">
        <v>2011.2863199999999</v>
      </c>
      <c r="Q29">
        <v>1973.8516179999999</v>
      </c>
      <c r="R29">
        <v>1908.9180060000001</v>
      </c>
      <c r="S29">
        <v>1832.8311430000001</v>
      </c>
      <c r="T29">
        <v>1753.787857</v>
      </c>
      <c r="U29">
        <v>1624.4374600000001</v>
      </c>
      <c r="V29">
        <v>1480.2178280000001</v>
      </c>
      <c r="W29">
        <v>1336.626401</v>
      </c>
      <c r="X29">
        <v>1201.9729279999999</v>
      </c>
      <c r="Y29">
        <v>1078.518227</v>
      </c>
      <c r="Z29">
        <v>966.48414820000005</v>
      </c>
      <c r="AA29">
        <v>865.2479879</v>
      </c>
      <c r="AB29">
        <v>773.89802980000002</v>
      </c>
      <c r="AC29">
        <v>691.47985100000005</v>
      </c>
      <c r="AD29">
        <v>617.09701510000002</v>
      </c>
      <c r="AE29">
        <v>573.79345569999998</v>
      </c>
      <c r="AF29">
        <v>542.44845810000004</v>
      </c>
      <c r="AG29">
        <v>515.7708361</v>
      </c>
      <c r="AH29">
        <v>491.00758029999997</v>
      </c>
      <c r="AI29">
        <v>467.21386710000002</v>
      </c>
      <c r="AJ29">
        <v>444.14466179999999</v>
      </c>
      <c r="AK29">
        <v>421.78986959999997</v>
      </c>
      <c r="AL29">
        <v>400.22198470000001</v>
      </c>
      <c r="AM29">
        <v>379.49549059999998</v>
      </c>
      <c r="AN29">
        <v>359.64436009999997</v>
      </c>
    </row>
    <row r="30" spans="1:40" x14ac:dyDescent="0.25">
      <c r="A30" s="27" t="s">
        <v>431</v>
      </c>
      <c r="B30" t="s">
        <v>267</v>
      </c>
      <c r="C30">
        <v>3813.5502799999999</v>
      </c>
      <c r="D30">
        <v>3850.2063880000001</v>
      </c>
      <c r="E30">
        <v>3885.4396499999998</v>
      </c>
      <c r="F30">
        <v>3916.3305829999999</v>
      </c>
      <c r="G30">
        <v>3934.7342920000001</v>
      </c>
      <c r="H30">
        <v>4152.561565</v>
      </c>
      <c r="I30">
        <v>4383.4076709999999</v>
      </c>
      <c r="J30">
        <v>4560.9626420000004</v>
      </c>
      <c r="K30">
        <v>4668.9071180000001</v>
      </c>
      <c r="L30">
        <v>4709.1952719999999</v>
      </c>
      <c r="M30">
        <v>4687.2906919999996</v>
      </c>
      <c r="N30">
        <v>4605.330935</v>
      </c>
      <c r="O30">
        <v>4459.6794239999999</v>
      </c>
      <c r="P30">
        <v>4359.5145309999998</v>
      </c>
      <c r="Q30">
        <v>4277.7214780000004</v>
      </c>
      <c r="R30">
        <v>4201.173949</v>
      </c>
      <c r="S30">
        <v>4123.388449</v>
      </c>
      <c r="T30">
        <v>4041.4383499999999</v>
      </c>
      <c r="U30">
        <v>3986.2372999999998</v>
      </c>
      <c r="V30">
        <v>3942.3878399999999</v>
      </c>
      <c r="W30">
        <v>3897.574157</v>
      </c>
      <c r="X30">
        <v>3850.2152780000001</v>
      </c>
      <c r="Y30">
        <v>3797.5705029999999</v>
      </c>
      <c r="Z30">
        <v>3738.2939889999998</v>
      </c>
      <c r="AA30">
        <v>3671.7840959999999</v>
      </c>
      <c r="AB30">
        <v>3597.8476190000001</v>
      </c>
      <c r="AC30">
        <v>3516.5303490000001</v>
      </c>
      <c r="AD30">
        <v>3428.0348349999999</v>
      </c>
      <c r="AE30">
        <v>3395.948316</v>
      </c>
      <c r="AF30">
        <v>3374.5508340000001</v>
      </c>
      <c r="AG30">
        <v>3347.8242049999999</v>
      </c>
      <c r="AH30">
        <v>3311.7751069999999</v>
      </c>
      <c r="AI30">
        <v>3266.9130180000002</v>
      </c>
      <c r="AJ30">
        <v>3215.0757979999998</v>
      </c>
      <c r="AK30">
        <v>3158.1270829999999</v>
      </c>
      <c r="AL30">
        <v>3097.767781</v>
      </c>
      <c r="AM30">
        <v>3035.2129450000002</v>
      </c>
      <c r="AN30">
        <v>2971.3516239999999</v>
      </c>
    </row>
    <row r="31" spans="1:40" x14ac:dyDescent="0.25">
      <c r="A31" s="27" t="s">
        <v>434</v>
      </c>
      <c r="B31" t="s">
        <v>268</v>
      </c>
      <c r="C31">
        <v>13033.75303</v>
      </c>
      <c r="D31">
        <v>13190.4823</v>
      </c>
      <c r="E31">
        <v>13322.5141</v>
      </c>
      <c r="F31">
        <v>13407.377860000001</v>
      </c>
      <c r="G31">
        <v>13420.428400000001</v>
      </c>
      <c r="H31">
        <v>14083.970579999999</v>
      </c>
      <c r="I31">
        <v>14799.05263</v>
      </c>
      <c r="J31">
        <v>15358.69881</v>
      </c>
      <c r="K31">
        <v>15713.85727</v>
      </c>
      <c r="L31">
        <v>15869.44118</v>
      </c>
      <c r="M31">
        <v>15838.21472</v>
      </c>
      <c r="N31">
        <v>15620.29327</v>
      </c>
      <c r="O31">
        <v>15195.950559999999</v>
      </c>
      <c r="P31">
        <v>14552.973900000001</v>
      </c>
      <c r="Q31">
        <v>13810.42362</v>
      </c>
      <c r="R31">
        <v>13032.42405</v>
      </c>
      <c r="S31">
        <v>12252.00641</v>
      </c>
      <c r="T31">
        <v>11486.36947</v>
      </c>
      <c r="U31">
        <v>10921.169260000001</v>
      </c>
      <c r="V31">
        <v>10455.94946</v>
      </c>
      <c r="W31">
        <v>10030.367689999999</v>
      </c>
      <c r="X31">
        <v>9627.2815470000005</v>
      </c>
      <c r="Y31">
        <v>9233.3300380000001</v>
      </c>
      <c r="Z31">
        <v>8842.3149639999901</v>
      </c>
      <c r="AA31">
        <v>8451.6805139999997</v>
      </c>
      <c r="AB31">
        <v>8060.7354349999996</v>
      </c>
      <c r="AC31">
        <v>7669.7542430000003</v>
      </c>
      <c r="AD31">
        <v>7279.5243989999999</v>
      </c>
      <c r="AE31">
        <v>5940.8328700000002</v>
      </c>
      <c r="AF31">
        <v>4459.1772170000004</v>
      </c>
      <c r="AG31">
        <v>3197.0549169999999</v>
      </c>
      <c r="AH31">
        <v>2236.4364820000001</v>
      </c>
      <c r="AI31">
        <v>1544.7646970000001</v>
      </c>
      <c r="AJ31">
        <v>1060.760078</v>
      </c>
      <c r="AK31">
        <v>727.24024310000004</v>
      </c>
      <c r="AL31">
        <v>498.98266360000002</v>
      </c>
      <c r="AM31">
        <v>343.23392319999999</v>
      </c>
      <c r="AN31">
        <v>237.12898659999999</v>
      </c>
    </row>
    <row r="32" spans="1:40" x14ac:dyDescent="0.25">
      <c r="A32" s="27" t="s">
        <v>435</v>
      </c>
      <c r="B32" t="s">
        <v>269</v>
      </c>
      <c r="C32">
        <v>42001.407169999999</v>
      </c>
      <c r="D32">
        <v>43544.721660000003</v>
      </c>
      <c r="E32">
        <v>45641.2359</v>
      </c>
      <c r="F32">
        <v>47991.574710000001</v>
      </c>
      <c r="G32">
        <v>50365.02276</v>
      </c>
      <c r="H32">
        <v>54602.669849999998</v>
      </c>
      <c r="I32">
        <v>58792.921629999997</v>
      </c>
      <c r="J32">
        <v>62243.985209999999</v>
      </c>
      <c r="K32">
        <v>64801.934200000003</v>
      </c>
      <c r="L32">
        <v>66498.842980000001</v>
      </c>
      <c r="M32">
        <v>67383.766019999995</v>
      </c>
      <c r="N32">
        <v>67442.34044</v>
      </c>
      <c r="O32">
        <v>66565.285180000006</v>
      </c>
      <c r="P32">
        <v>66754.328089999995</v>
      </c>
      <c r="Q32">
        <v>67434.248959999997</v>
      </c>
      <c r="R32">
        <v>68311.781780000005</v>
      </c>
      <c r="S32">
        <v>69228.970749999906</v>
      </c>
      <c r="T32">
        <v>70101.038759999996</v>
      </c>
      <c r="U32">
        <v>70066.55459</v>
      </c>
      <c r="V32">
        <v>69518.705000000002</v>
      </c>
      <c r="W32">
        <v>68595.894539999994</v>
      </c>
      <c r="X32">
        <v>67458.790970000002</v>
      </c>
      <c r="Y32">
        <v>66158.339080000005</v>
      </c>
      <c r="Z32">
        <v>64722.78944</v>
      </c>
      <c r="AA32">
        <v>63168.595119999998</v>
      </c>
      <c r="AB32">
        <v>61506.320809999997</v>
      </c>
      <c r="AC32">
        <v>59743.879869999997</v>
      </c>
      <c r="AD32">
        <v>57888.336799999997</v>
      </c>
      <c r="AE32">
        <v>57863.483560000001</v>
      </c>
      <c r="AF32">
        <v>58477.953630000004</v>
      </c>
      <c r="AG32">
        <v>59246.616679999999</v>
      </c>
      <c r="AH32">
        <v>59980.270629999999</v>
      </c>
      <c r="AI32">
        <v>60616.997840000004</v>
      </c>
      <c r="AJ32">
        <v>61147.47681</v>
      </c>
      <c r="AK32">
        <v>61580.432650000002</v>
      </c>
      <c r="AL32">
        <v>61932.52216</v>
      </c>
      <c r="AM32">
        <v>62217.866959999999</v>
      </c>
      <c r="AN32">
        <v>62448.344559999998</v>
      </c>
    </row>
    <row r="33" spans="1:40" x14ac:dyDescent="0.25">
      <c r="A33" s="27" t="s">
        <v>432</v>
      </c>
      <c r="B33" t="s">
        <v>270</v>
      </c>
      <c r="C33">
        <v>404.96020850000002</v>
      </c>
      <c r="D33">
        <v>446.02669680000002</v>
      </c>
      <c r="E33">
        <v>513.32025810000005</v>
      </c>
      <c r="F33">
        <v>603.14811880000002</v>
      </c>
      <c r="G33">
        <v>713.60659529999998</v>
      </c>
      <c r="H33">
        <v>638.82853030000001</v>
      </c>
      <c r="I33">
        <v>482.28994699999998</v>
      </c>
      <c r="J33">
        <v>328.90031390000001</v>
      </c>
      <c r="K33">
        <v>211.26054070000001</v>
      </c>
      <c r="L33">
        <v>131.0366247</v>
      </c>
      <c r="M33">
        <v>79.547017510000003</v>
      </c>
      <c r="N33">
        <v>47.54406049</v>
      </c>
      <c r="O33">
        <v>28.10632824</v>
      </c>
      <c r="P33">
        <v>20.80894739</v>
      </c>
      <c r="Q33">
        <v>17.324061270000001</v>
      </c>
      <c r="R33">
        <v>15.318736769999999</v>
      </c>
      <c r="S33">
        <v>13.95891263</v>
      </c>
      <c r="T33">
        <v>12.901160450000001</v>
      </c>
      <c r="U33">
        <v>13.19029961</v>
      </c>
      <c r="V33">
        <v>14.197332299999999</v>
      </c>
      <c r="W33">
        <v>15.65420539</v>
      </c>
      <c r="X33">
        <v>17.450456580000001</v>
      </c>
      <c r="Y33">
        <v>19.522157109999998</v>
      </c>
      <c r="Z33">
        <v>21.83395136</v>
      </c>
      <c r="AA33">
        <v>24.365294179999999</v>
      </c>
      <c r="AB33">
        <v>27.103307699999998</v>
      </c>
      <c r="AC33">
        <v>30.038710980000001</v>
      </c>
      <c r="AD33">
        <v>33.163373020000002</v>
      </c>
      <c r="AE33">
        <v>36.369617509999998</v>
      </c>
      <c r="AF33">
        <v>39.518658299999998</v>
      </c>
      <c r="AG33">
        <v>42.58084006</v>
      </c>
      <c r="AH33">
        <v>45.574959329999999</v>
      </c>
      <c r="AI33">
        <v>48.535807609999999</v>
      </c>
      <c r="AJ33">
        <v>51.499266319999997</v>
      </c>
      <c r="AK33">
        <v>54.495707680000002</v>
      </c>
      <c r="AL33">
        <v>57.552393539999997</v>
      </c>
      <c r="AM33">
        <v>60.689968639999996</v>
      </c>
      <c r="AN33">
        <v>63.925194560000001</v>
      </c>
    </row>
    <row r="34" spans="1:40" x14ac:dyDescent="0.25">
      <c r="A34" s="27" t="s">
        <v>433</v>
      </c>
      <c r="B34" t="s">
        <v>271</v>
      </c>
      <c r="C34">
        <v>6170.1730530000004</v>
      </c>
      <c r="D34">
        <v>6135.0381269999998</v>
      </c>
      <c r="E34">
        <v>6041.3842679999998</v>
      </c>
      <c r="F34">
        <v>5910.7629999999999</v>
      </c>
      <c r="G34">
        <v>5747.9208660000004</v>
      </c>
      <c r="H34">
        <v>3983.449396</v>
      </c>
      <c r="I34">
        <v>2259.6503069999999</v>
      </c>
      <c r="J34">
        <v>1142.1253400000001</v>
      </c>
      <c r="K34">
        <v>541.44254560000002</v>
      </c>
      <c r="L34">
        <v>248.5427881</v>
      </c>
      <c r="M34">
        <v>112.9201024</v>
      </c>
      <c r="N34">
        <v>51.950266229999997</v>
      </c>
      <c r="O34">
        <v>24.886426719999999</v>
      </c>
      <c r="P34">
        <v>17.196236649999999</v>
      </c>
      <c r="Q34">
        <v>14.38774512</v>
      </c>
      <c r="R34">
        <v>13.28469172</v>
      </c>
      <c r="S34">
        <v>12.88851867</v>
      </c>
      <c r="T34">
        <v>12.803818590000001</v>
      </c>
      <c r="U34">
        <v>12.92410332</v>
      </c>
      <c r="V34">
        <v>13.12922337</v>
      </c>
      <c r="W34">
        <v>13.34684173</v>
      </c>
      <c r="X34">
        <v>13.55044786</v>
      </c>
      <c r="Y34">
        <v>13.72161886</v>
      </c>
      <c r="Z34">
        <v>13.851176629999999</v>
      </c>
      <c r="AA34">
        <v>13.93505955</v>
      </c>
      <c r="AB34">
        <v>13.972085870000001</v>
      </c>
      <c r="AC34">
        <v>13.96274292</v>
      </c>
      <c r="AD34">
        <v>13.908536229999999</v>
      </c>
      <c r="AE34">
        <v>13.98831298</v>
      </c>
      <c r="AF34">
        <v>14.080706599999999</v>
      </c>
      <c r="AG34">
        <v>14.141457300000001</v>
      </c>
      <c r="AH34">
        <v>14.159589779999999</v>
      </c>
      <c r="AI34">
        <v>14.13727519</v>
      </c>
      <c r="AJ34">
        <v>14.08090217</v>
      </c>
      <c r="AK34">
        <v>13.99721392</v>
      </c>
      <c r="AL34">
        <v>13.89262074</v>
      </c>
      <c r="AM34">
        <v>13.772166309999999</v>
      </c>
      <c r="AN34">
        <v>13.639930079999999</v>
      </c>
    </row>
    <row r="35" spans="1:40" x14ac:dyDescent="0.25">
      <c r="A35" s="5" t="s">
        <v>219</v>
      </c>
      <c r="B35" t="s">
        <v>272</v>
      </c>
      <c r="C35">
        <v>7249502.9989999998</v>
      </c>
      <c r="D35">
        <v>7327921.2240000004</v>
      </c>
      <c r="E35">
        <v>7407503.574</v>
      </c>
      <c r="F35">
        <v>7488610.1799999997</v>
      </c>
      <c r="G35">
        <v>7568924.1200000001</v>
      </c>
      <c r="H35">
        <v>7647312.7719999999</v>
      </c>
      <c r="I35">
        <v>7723404.6919999998</v>
      </c>
      <c r="J35">
        <v>7797410.2249999996</v>
      </c>
      <c r="K35">
        <v>7869162.6239999998</v>
      </c>
      <c r="L35">
        <v>7939190.3720000004</v>
      </c>
      <c r="M35">
        <v>8008039.1960000005</v>
      </c>
      <c r="N35">
        <v>8076270.375</v>
      </c>
      <c r="O35">
        <v>8144473.2359999996</v>
      </c>
      <c r="P35">
        <v>8214592.9009999996</v>
      </c>
      <c r="Q35">
        <v>8288056.6440000003</v>
      </c>
      <c r="R35">
        <v>8364880.5920000002</v>
      </c>
      <c r="S35">
        <v>8444831.7510000002</v>
      </c>
      <c r="T35">
        <v>8527621.8220000006</v>
      </c>
      <c r="U35">
        <v>8615955.63199999</v>
      </c>
      <c r="V35">
        <v>8707398.24599999</v>
      </c>
      <c r="W35">
        <v>8800200.0480000004</v>
      </c>
      <c r="X35">
        <v>8893194.1290000007</v>
      </c>
      <c r="Y35">
        <v>8985560.4440000001</v>
      </c>
      <c r="Z35">
        <v>9076702.2949999999</v>
      </c>
      <c r="AA35">
        <v>9166176.6420000009</v>
      </c>
      <c r="AB35">
        <v>9253647.3359999899</v>
      </c>
      <c r="AC35">
        <v>9338854.0260000005</v>
      </c>
      <c r="AD35">
        <v>9421595.3570000008</v>
      </c>
      <c r="AE35">
        <v>9503074.16599999</v>
      </c>
      <c r="AF35">
        <v>9584153.4780000001</v>
      </c>
      <c r="AG35">
        <v>9664774.9900000002</v>
      </c>
      <c r="AH35">
        <v>9744613.7129999995</v>
      </c>
      <c r="AI35">
        <v>9823273.1730000004</v>
      </c>
      <c r="AJ35">
        <v>9900403.727</v>
      </c>
      <c r="AK35">
        <v>9975740.3660000004</v>
      </c>
      <c r="AL35">
        <v>10049214.41</v>
      </c>
      <c r="AM35">
        <v>10120971.77</v>
      </c>
      <c r="AN35">
        <v>10191371.24</v>
      </c>
    </row>
    <row r="36" spans="1:40" x14ac:dyDescent="0.25">
      <c r="A36" s="5" t="s">
        <v>219</v>
      </c>
      <c r="B36" t="s">
        <v>273</v>
      </c>
      <c r="C36">
        <v>100707</v>
      </c>
      <c r="D36">
        <v>101813.72380000001</v>
      </c>
      <c r="E36">
        <v>102905.54059999999</v>
      </c>
      <c r="F36">
        <v>103970.86350000001</v>
      </c>
      <c r="G36">
        <v>105011.26790000001</v>
      </c>
      <c r="H36">
        <v>106042.22809999999</v>
      </c>
      <c r="I36">
        <v>107070.59540000001</v>
      </c>
      <c r="J36">
        <v>108101.9322</v>
      </c>
      <c r="K36">
        <v>109120.62699999999</v>
      </c>
      <c r="L36">
        <v>110135.8055</v>
      </c>
      <c r="M36">
        <v>111160.8287</v>
      </c>
      <c r="N36">
        <v>112203.7258</v>
      </c>
      <c r="O36">
        <v>113267.10550000001</v>
      </c>
      <c r="P36">
        <v>114361.387</v>
      </c>
      <c r="Q36">
        <v>115502.8921</v>
      </c>
      <c r="R36">
        <v>116681.53230000001</v>
      </c>
      <c r="S36">
        <v>117884.63039999999</v>
      </c>
      <c r="T36">
        <v>119103.0131</v>
      </c>
      <c r="U36">
        <v>120325.7075</v>
      </c>
      <c r="V36">
        <v>121531.1535</v>
      </c>
      <c r="W36">
        <v>122708.25410000001</v>
      </c>
      <c r="X36">
        <v>123851.7686</v>
      </c>
      <c r="Y36">
        <v>124959.4436</v>
      </c>
      <c r="Z36">
        <v>126030.0797</v>
      </c>
      <c r="AA36">
        <v>127062.69869999999</v>
      </c>
      <c r="AB36">
        <v>128056.2916</v>
      </c>
      <c r="AC36">
        <v>129009.83719999999</v>
      </c>
      <c r="AD36">
        <v>129922.4412</v>
      </c>
      <c r="AE36">
        <v>130806.11229999999</v>
      </c>
      <c r="AF36">
        <v>131672.47089999999</v>
      </c>
      <c r="AG36">
        <v>132515.34710000001</v>
      </c>
      <c r="AH36">
        <v>133327.71290000001</v>
      </c>
      <c r="AI36">
        <v>134105.99849999999</v>
      </c>
      <c r="AJ36">
        <v>134850.13620000001</v>
      </c>
      <c r="AK36">
        <v>135562.97390000001</v>
      </c>
      <c r="AL36">
        <v>136249.3481</v>
      </c>
      <c r="AM36">
        <v>136916.1575</v>
      </c>
      <c r="AN36">
        <v>137572.4425</v>
      </c>
    </row>
    <row r="37" spans="1:40" x14ac:dyDescent="0.25">
      <c r="A37" s="5" t="s">
        <v>218</v>
      </c>
      <c r="B37" t="s">
        <v>274</v>
      </c>
      <c r="C37">
        <v>1859303</v>
      </c>
      <c r="D37">
        <v>1879197.524</v>
      </c>
      <c r="E37">
        <v>1899827.4539999999</v>
      </c>
      <c r="F37">
        <v>1921403.115</v>
      </c>
      <c r="G37">
        <v>1942827.95</v>
      </c>
      <c r="H37">
        <v>1963381.9210000001</v>
      </c>
      <c r="I37">
        <v>1982852.956</v>
      </c>
      <c r="J37">
        <v>2001320.9280000001</v>
      </c>
      <c r="K37">
        <v>2018979.3359999999</v>
      </c>
      <c r="L37">
        <v>2036013.3030000001</v>
      </c>
      <c r="M37">
        <v>2052582.8629999999</v>
      </c>
      <c r="N37">
        <v>2068891.4739999999</v>
      </c>
      <c r="O37">
        <v>2085181.902</v>
      </c>
      <c r="P37">
        <v>2102295.3530000001</v>
      </c>
      <c r="Q37">
        <v>2120577.327</v>
      </c>
      <c r="R37">
        <v>2140105.29</v>
      </c>
      <c r="S37">
        <v>2160862.2560000001</v>
      </c>
      <c r="T37">
        <v>2182782.4920000001</v>
      </c>
      <c r="U37">
        <v>2207144.7149999999</v>
      </c>
      <c r="V37">
        <v>2233017.6940000001</v>
      </c>
      <c r="W37">
        <v>2259750.5449999999</v>
      </c>
      <c r="X37">
        <v>2286893.571</v>
      </c>
      <c r="Y37">
        <v>2314130.1800000002</v>
      </c>
      <c r="Z37">
        <v>2341242.784</v>
      </c>
      <c r="AA37">
        <v>2368085.5780000002</v>
      </c>
      <c r="AB37">
        <v>2394561.8330000001</v>
      </c>
      <c r="AC37">
        <v>2420606.696</v>
      </c>
      <c r="AD37">
        <v>2446176.4369999999</v>
      </c>
      <c r="AE37">
        <v>2471705.9700000002</v>
      </c>
      <c r="AF37">
        <v>2497423.5830000001</v>
      </c>
      <c r="AG37">
        <v>2523375.75</v>
      </c>
      <c r="AH37">
        <v>2549488.977</v>
      </c>
      <c r="AI37">
        <v>2575621.2910000002</v>
      </c>
      <c r="AJ37">
        <v>2601618.409</v>
      </c>
      <c r="AK37">
        <v>2627343.3169999998</v>
      </c>
      <c r="AL37">
        <v>2652724.5350000001</v>
      </c>
      <c r="AM37">
        <v>2677763.8149999999</v>
      </c>
      <c r="AN37">
        <v>2702534.818</v>
      </c>
    </row>
    <row r="38" spans="1:40" x14ac:dyDescent="0.25">
      <c r="A38" s="5" t="s">
        <v>218</v>
      </c>
      <c r="B38" t="s">
        <v>275</v>
      </c>
      <c r="C38">
        <v>286222</v>
      </c>
      <c r="D38">
        <v>289346.26650000003</v>
      </c>
      <c r="E38">
        <v>292501.32539999997</v>
      </c>
      <c r="F38">
        <v>295688.94620000001</v>
      </c>
      <c r="G38">
        <v>298855.712</v>
      </c>
      <c r="H38">
        <v>301984.28509999998</v>
      </c>
      <c r="I38">
        <v>305065.40509999997</v>
      </c>
      <c r="J38">
        <v>308101.82530000003</v>
      </c>
      <c r="K38">
        <v>311062.14689999999</v>
      </c>
      <c r="L38">
        <v>313970.49859999999</v>
      </c>
      <c r="M38">
        <v>316856.73509999999</v>
      </c>
      <c r="N38">
        <v>319742.85430000001</v>
      </c>
      <c r="O38">
        <v>322643.78619999997</v>
      </c>
      <c r="P38">
        <v>325627.31770000001</v>
      </c>
      <c r="Q38">
        <v>328744.83110000001</v>
      </c>
      <c r="R38">
        <v>331980.3885</v>
      </c>
      <c r="S38">
        <v>335311.75439999998</v>
      </c>
      <c r="T38">
        <v>338721.94020000001</v>
      </c>
      <c r="U38">
        <v>342267.2058</v>
      </c>
      <c r="V38">
        <v>345862.62329999998</v>
      </c>
      <c r="W38">
        <v>349452.234</v>
      </c>
      <c r="X38">
        <v>353001.8173</v>
      </c>
      <c r="Y38">
        <v>356490.03340000001</v>
      </c>
      <c r="Z38">
        <v>359902.82870000001</v>
      </c>
      <c r="AA38">
        <v>363230.42599999998</v>
      </c>
      <c r="AB38">
        <v>366465.6347</v>
      </c>
      <c r="AC38">
        <v>369602.96840000001</v>
      </c>
      <c r="AD38">
        <v>372638.3357</v>
      </c>
      <c r="AE38">
        <v>375620.05349999998</v>
      </c>
      <c r="AF38">
        <v>378582.97129999998</v>
      </c>
      <c r="AG38">
        <v>381515.49089999998</v>
      </c>
      <c r="AH38">
        <v>384399.83510000003</v>
      </c>
      <c r="AI38">
        <v>387221.46289999998</v>
      </c>
      <c r="AJ38">
        <v>389971.5466</v>
      </c>
      <c r="AK38">
        <v>392647.0356</v>
      </c>
      <c r="AL38">
        <v>395252.14059999998</v>
      </c>
      <c r="AM38">
        <v>397798.89600000001</v>
      </c>
      <c r="AN38">
        <v>400307.04340000002</v>
      </c>
    </row>
    <row r="39" spans="1:40" x14ac:dyDescent="0.25">
      <c r="A39" s="5" t="s">
        <v>218</v>
      </c>
      <c r="B39" t="s">
        <v>276</v>
      </c>
      <c r="C39">
        <v>288023.5</v>
      </c>
      <c r="D39">
        <v>291160.00559999997</v>
      </c>
      <c r="E39">
        <v>294355.00790000003</v>
      </c>
      <c r="F39">
        <v>297638.1594</v>
      </c>
      <c r="G39">
        <v>300961.73080000002</v>
      </c>
      <c r="H39">
        <v>304260.66720000003</v>
      </c>
      <c r="I39">
        <v>307483.1618</v>
      </c>
      <c r="J39">
        <v>310608.09230000002</v>
      </c>
      <c r="K39">
        <v>313598.3322</v>
      </c>
      <c r="L39">
        <v>316482.08470000001</v>
      </c>
      <c r="M39">
        <v>319294.59700000001</v>
      </c>
      <c r="N39">
        <v>322078.81160000002</v>
      </c>
      <c r="O39">
        <v>324867.19069999998</v>
      </c>
      <c r="P39">
        <v>327745.72869999998</v>
      </c>
      <c r="Q39">
        <v>330769.76929999999</v>
      </c>
      <c r="R39">
        <v>333928.54479999997</v>
      </c>
      <c r="S39">
        <v>337206.45689999999</v>
      </c>
      <c r="T39">
        <v>340592.85570000001</v>
      </c>
      <c r="U39">
        <v>344158.48269999999</v>
      </c>
      <c r="V39">
        <v>347813.46</v>
      </c>
      <c r="W39">
        <v>351497.92920000001</v>
      </c>
      <c r="X39">
        <v>355173.2452</v>
      </c>
      <c r="Y39">
        <v>358814.19040000002</v>
      </c>
      <c r="Z39">
        <v>362403.92979999998</v>
      </c>
      <c r="AA39">
        <v>365931.12229999999</v>
      </c>
      <c r="AB39">
        <v>369388.05479999998</v>
      </c>
      <c r="AC39">
        <v>372769.50030000001</v>
      </c>
      <c r="AD39">
        <v>376072.17550000001</v>
      </c>
      <c r="AE39">
        <v>379347.78700000001</v>
      </c>
      <c r="AF39">
        <v>382632.22230000002</v>
      </c>
      <c r="AG39">
        <v>385916.18520000001</v>
      </c>
      <c r="AH39">
        <v>389182.83779999998</v>
      </c>
      <c r="AI39">
        <v>392415.6127</v>
      </c>
      <c r="AJ39">
        <v>395601.76659999997</v>
      </c>
      <c r="AK39">
        <v>398733.6667</v>
      </c>
      <c r="AL39">
        <v>401811.201</v>
      </c>
      <c r="AM39">
        <v>404842.924</v>
      </c>
      <c r="AN39">
        <v>407846.02350000001</v>
      </c>
    </row>
    <row r="40" spans="1:40" x14ac:dyDescent="0.25">
      <c r="A40" s="5" t="s">
        <v>218</v>
      </c>
      <c r="B40" t="s">
        <v>277</v>
      </c>
      <c r="C40">
        <v>71746.000010000003</v>
      </c>
      <c r="D40">
        <v>72595.085019999999</v>
      </c>
      <c r="E40">
        <v>73480.73083</v>
      </c>
      <c r="F40">
        <v>74381.711620000002</v>
      </c>
      <c r="G40">
        <v>75318.061809999999</v>
      </c>
      <c r="H40">
        <v>76314.877909999996</v>
      </c>
      <c r="I40">
        <v>77355.629220000003</v>
      </c>
      <c r="J40">
        <v>78423.270879999996</v>
      </c>
      <c r="K40">
        <v>79491.220379999999</v>
      </c>
      <c r="L40">
        <v>80556.201950000002</v>
      </c>
      <c r="M40">
        <v>81630.282300000006</v>
      </c>
      <c r="N40">
        <v>82731.652059999906</v>
      </c>
      <c r="O40">
        <v>83883.283850000007</v>
      </c>
      <c r="P40">
        <v>85027.237859999994</v>
      </c>
      <c r="Q40">
        <v>86181.858970000001</v>
      </c>
      <c r="R40">
        <v>87352.584229999906</v>
      </c>
      <c r="S40">
        <v>88539.162330000006</v>
      </c>
      <c r="T40">
        <v>89741.97395</v>
      </c>
      <c r="U40">
        <v>90905.879879999906</v>
      </c>
      <c r="V40">
        <v>92031.587669999906</v>
      </c>
      <c r="W40">
        <v>93124.154590000006</v>
      </c>
      <c r="X40">
        <v>94187.637409999996</v>
      </c>
      <c r="Y40">
        <v>95225.993730000002</v>
      </c>
      <c r="Z40">
        <v>96241.928249999997</v>
      </c>
      <c r="AA40">
        <v>97236.787419999906</v>
      </c>
      <c r="AB40">
        <v>98210.89731</v>
      </c>
      <c r="AC40">
        <v>99164.007039999997</v>
      </c>
      <c r="AD40">
        <v>100095.6922</v>
      </c>
      <c r="AE40">
        <v>100994.8446</v>
      </c>
      <c r="AF40">
        <v>101871.95909999999</v>
      </c>
      <c r="AG40">
        <v>102724.3128</v>
      </c>
      <c r="AH40">
        <v>103545.7904</v>
      </c>
      <c r="AI40">
        <v>104332.73209999999</v>
      </c>
      <c r="AJ40">
        <v>105085.1286</v>
      </c>
      <c r="AK40">
        <v>105806.49830000001</v>
      </c>
      <c r="AL40">
        <v>106502.52589999999</v>
      </c>
      <c r="AM40">
        <v>107180.8989</v>
      </c>
      <c r="AN40">
        <v>107851.7262</v>
      </c>
    </row>
    <row r="41" spans="1:40" x14ac:dyDescent="0.25">
      <c r="A41" s="5" t="s">
        <v>218</v>
      </c>
      <c r="B41" t="s">
        <v>278</v>
      </c>
      <c r="C41">
        <v>28100</v>
      </c>
      <c r="D41">
        <v>28422.257870000001</v>
      </c>
      <c r="E41">
        <v>28736.455259999999</v>
      </c>
      <c r="F41">
        <v>29034.754850000001</v>
      </c>
      <c r="G41">
        <v>29331.271229999998</v>
      </c>
      <c r="H41">
        <v>29642.40004</v>
      </c>
      <c r="I41">
        <v>29970.037799999998</v>
      </c>
      <c r="J41">
        <v>30311.526890000001</v>
      </c>
      <c r="K41">
        <v>30654.019779999999</v>
      </c>
      <c r="L41">
        <v>30998.80056</v>
      </c>
      <c r="M41">
        <v>31349.24267</v>
      </c>
      <c r="N41">
        <v>31706.399649999999</v>
      </c>
      <c r="O41">
        <v>32068.996859999999</v>
      </c>
      <c r="P41">
        <v>32431.565879999998</v>
      </c>
      <c r="Q41">
        <v>32797.784610000002</v>
      </c>
      <c r="R41">
        <v>33162.632940000003</v>
      </c>
      <c r="S41">
        <v>33522.391080000001</v>
      </c>
      <c r="T41">
        <v>33875.805639999999</v>
      </c>
      <c r="U41">
        <v>34210.611550000001</v>
      </c>
      <c r="V41">
        <v>34525.523820000002</v>
      </c>
      <c r="W41">
        <v>34821.935060000003</v>
      </c>
      <c r="X41">
        <v>35101.964849999997</v>
      </c>
      <c r="Y41">
        <v>35367.655980000003</v>
      </c>
      <c r="Z41">
        <v>35620.420510000004</v>
      </c>
      <c r="AA41">
        <v>35861.008889999997</v>
      </c>
      <c r="AB41">
        <v>36089.686560000002</v>
      </c>
      <c r="AC41">
        <v>36306.455979999999</v>
      </c>
      <c r="AD41">
        <v>36511.247340000002</v>
      </c>
      <c r="AE41">
        <v>36705.63996</v>
      </c>
      <c r="AF41">
        <v>36891.946080000002</v>
      </c>
      <c r="AG41">
        <v>37065.877780000003</v>
      </c>
      <c r="AH41">
        <v>37224.77822</v>
      </c>
      <c r="AI41">
        <v>37368.498720000003</v>
      </c>
      <c r="AJ41">
        <v>37498.626120000001</v>
      </c>
      <c r="AK41">
        <v>37617.687380000003</v>
      </c>
      <c r="AL41">
        <v>37728.609100000001</v>
      </c>
      <c r="AM41">
        <v>37834.536610000003</v>
      </c>
      <c r="AN41">
        <v>37938.828479999996</v>
      </c>
    </row>
    <row r="42" spans="1:40" x14ac:dyDescent="0.25">
      <c r="A42" s="5" t="s">
        <v>218</v>
      </c>
      <c r="B42" t="s">
        <v>279</v>
      </c>
      <c r="C42">
        <v>2093869</v>
      </c>
      <c r="D42">
        <v>2117288.1090000002</v>
      </c>
      <c r="E42">
        <v>2139881.6719999998</v>
      </c>
      <c r="F42">
        <v>2161342.1519999998</v>
      </c>
      <c r="G42">
        <v>2182546.9440000001</v>
      </c>
      <c r="H42">
        <v>2204648.6940000001</v>
      </c>
      <c r="I42">
        <v>2228003.1570000001</v>
      </c>
      <c r="J42">
        <v>2252578.6349999998</v>
      </c>
      <c r="K42">
        <v>2277376.841</v>
      </c>
      <c r="L42">
        <v>2302623.1379999998</v>
      </c>
      <c r="M42">
        <v>2328594.4780000001</v>
      </c>
      <c r="N42">
        <v>2355345.5249999999</v>
      </c>
      <c r="O42">
        <v>2382734.8679999998</v>
      </c>
      <c r="P42">
        <v>2410672.0639999998</v>
      </c>
      <c r="Q42">
        <v>2439485.2349999999</v>
      </c>
      <c r="R42">
        <v>2468607.8569999998</v>
      </c>
      <c r="S42">
        <v>2497634.1630000002</v>
      </c>
      <c r="T42">
        <v>2526360</v>
      </c>
      <c r="U42">
        <v>2553825.8459999999</v>
      </c>
      <c r="V42">
        <v>2579846.216</v>
      </c>
      <c r="W42">
        <v>2604485.6009999998</v>
      </c>
      <c r="X42">
        <v>2627897.9640000002</v>
      </c>
      <c r="Y42">
        <v>2650234.5099999998</v>
      </c>
      <c r="Z42">
        <v>2671603.2400000002</v>
      </c>
      <c r="AA42">
        <v>2692063.8390000002</v>
      </c>
      <c r="AB42">
        <v>2711638.6880000001</v>
      </c>
      <c r="AC42">
        <v>2730328.7549999999</v>
      </c>
      <c r="AD42">
        <v>2748128.0249999999</v>
      </c>
      <c r="AE42">
        <v>2765266.7540000002</v>
      </c>
      <c r="AF42">
        <v>2781960.59</v>
      </c>
      <c r="AG42">
        <v>2797803.1910000001</v>
      </c>
      <c r="AH42">
        <v>2812570.1060000001</v>
      </c>
      <c r="AI42">
        <v>2826250.46</v>
      </c>
      <c r="AJ42">
        <v>2838974.1370000001</v>
      </c>
      <c r="AK42">
        <v>2850943.6310000001</v>
      </c>
      <c r="AL42">
        <v>2862401.8569999998</v>
      </c>
      <c r="AM42">
        <v>2873617.216</v>
      </c>
      <c r="AN42">
        <v>2884879.0950000002</v>
      </c>
    </row>
    <row r="43" spans="1:40" x14ac:dyDescent="0.25">
      <c r="A43" s="19" t="s">
        <v>222</v>
      </c>
      <c r="B43" t="s">
        <v>280</v>
      </c>
      <c r="C43">
        <v>52938</v>
      </c>
      <c r="D43">
        <v>53514.200720000001</v>
      </c>
      <c r="E43">
        <v>54018.581460000001</v>
      </c>
      <c r="F43">
        <v>54457.52895</v>
      </c>
      <c r="G43">
        <v>54923.939480000001</v>
      </c>
      <c r="H43">
        <v>55399.403319999998</v>
      </c>
      <c r="I43">
        <v>55901.324139999997</v>
      </c>
      <c r="J43">
        <v>56440.539040000003</v>
      </c>
      <c r="K43">
        <v>56995.660170000003</v>
      </c>
      <c r="L43">
        <v>57569.8649</v>
      </c>
      <c r="M43">
        <v>58174.694960000001</v>
      </c>
      <c r="N43">
        <v>58799.012069999997</v>
      </c>
      <c r="O43">
        <v>59424.896189999999</v>
      </c>
      <c r="P43">
        <v>60036.315349999997</v>
      </c>
      <c r="Q43">
        <v>60621.74207</v>
      </c>
      <c r="R43">
        <v>61167.723299999998</v>
      </c>
      <c r="S43">
        <v>61668.031849999999</v>
      </c>
      <c r="T43">
        <v>62122.083330000001</v>
      </c>
      <c r="U43">
        <v>62410.706989999999</v>
      </c>
      <c r="V43">
        <v>62584.062859999998</v>
      </c>
      <c r="W43">
        <v>62679.27291</v>
      </c>
      <c r="X43">
        <v>62717.889940000001</v>
      </c>
      <c r="Y43">
        <v>62716.039400000001</v>
      </c>
      <c r="Z43">
        <v>62684.089500000002</v>
      </c>
      <c r="AA43">
        <v>62628.280319999998</v>
      </c>
      <c r="AB43">
        <v>62552.214679999997</v>
      </c>
      <c r="AC43">
        <v>62457.942889999998</v>
      </c>
      <c r="AD43">
        <v>62346.674339999998</v>
      </c>
      <c r="AE43">
        <v>62204.968569999997</v>
      </c>
      <c r="AF43">
        <v>62032.718489999999</v>
      </c>
      <c r="AG43">
        <v>61824.527840000002</v>
      </c>
      <c r="AH43">
        <v>61580.954570000002</v>
      </c>
      <c r="AI43">
        <v>61306.9228</v>
      </c>
      <c r="AJ43">
        <v>61009.486490000003</v>
      </c>
      <c r="AK43">
        <v>60702.731599999999</v>
      </c>
      <c r="AL43">
        <v>60390.927900000002</v>
      </c>
      <c r="AM43">
        <v>60077.695549999997</v>
      </c>
      <c r="AN43">
        <v>59767.297509999997</v>
      </c>
    </row>
    <row r="44" spans="1:40" x14ac:dyDescent="0.25">
      <c r="A44" s="5" t="s">
        <v>218</v>
      </c>
      <c r="B44" t="s">
        <v>281</v>
      </c>
      <c r="C44">
        <v>5558098.0010000002</v>
      </c>
      <c r="D44">
        <v>5619842.4680000003</v>
      </c>
      <c r="E44">
        <v>5680901.0080000004</v>
      </c>
      <c r="F44">
        <v>5740302.1260000002</v>
      </c>
      <c r="G44">
        <v>5799277.5559999999</v>
      </c>
      <c r="H44">
        <v>5860367.8870000001</v>
      </c>
      <c r="I44">
        <v>5923009.7149999999</v>
      </c>
      <c r="J44">
        <v>5987370.8169999998</v>
      </c>
      <c r="K44">
        <v>6052532.4610000001</v>
      </c>
      <c r="L44">
        <v>6118887.9939999999</v>
      </c>
      <c r="M44">
        <v>6187687.1320000002</v>
      </c>
      <c r="N44">
        <v>6260422.1100000003</v>
      </c>
      <c r="O44">
        <v>6338964.0899999999</v>
      </c>
      <c r="P44">
        <v>6418775.0640000002</v>
      </c>
      <c r="Q44">
        <v>6502210.1179999998</v>
      </c>
      <c r="R44">
        <v>6589324.5149999997</v>
      </c>
      <c r="S44">
        <v>6679584.4100000001</v>
      </c>
      <c r="T44">
        <v>6772487.0439999998</v>
      </c>
      <c r="U44">
        <v>6863098.4270000001</v>
      </c>
      <c r="V44">
        <v>6951988.2510000002</v>
      </c>
      <c r="W44">
        <v>7039303.074</v>
      </c>
      <c r="X44">
        <v>7125027.5410000002</v>
      </c>
      <c r="Y44">
        <v>7209183.0700000003</v>
      </c>
      <c r="Z44">
        <v>7291738.4249999998</v>
      </c>
      <c r="AA44">
        <v>7372608.3930000002</v>
      </c>
      <c r="AB44">
        <v>7451671.7800000003</v>
      </c>
      <c r="AC44">
        <v>7528792.3650000002</v>
      </c>
      <c r="AD44">
        <v>7603839.0029999996</v>
      </c>
      <c r="AE44">
        <v>7675679.2400000002</v>
      </c>
      <c r="AF44">
        <v>7745518.977</v>
      </c>
      <c r="AG44">
        <v>7813195.3300000001</v>
      </c>
      <c r="AH44">
        <v>7878268.1890000002</v>
      </c>
      <c r="AI44">
        <v>7940486.1770000001</v>
      </c>
      <c r="AJ44">
        <v>7999860.7570000002</v>
      </c>
      <c r="AK44">
        <v>8056670.5669999998</v>
      </c>
      <c r="AL44">
        <v>8111356.5130000003</v>
      </c>
      <c r="AM44">
        <v>8164525.3020000001</v>
      </c>
      <c r="AN44">
        <v>8217003.2429999998</v>
      </c>
    </row>
    <row r="45" spans="1:40" x14ac:dyDescent="0.25">
      <c r="A45" s="5" t="s">
        <v>218</v>
      </c>
      <c r="B45" t="s">
        <v>282</v>
      </c>
      <c r="C45">
        <v>4011081</v>
      </c>
      <c r="D45">
        <v>4056073.8820000002</v>
      </c>
      <c r="E45">
        <v>4100693.3020000001</v>
      </c>
      <c r="F45">
        <v>4144298.085</v>
      </c>
      <c r="G45">
        <v>4187528.75</v>
      </c>
      <c r="H45">
        <v>4231452.0269999998</v>
      </c>
      <c r="I45">
        <v>4276229.2980000004</v>
      </c>
      <c r="J45">
        <v>4321809.5489999996</v>
      </c>
      <c r="K45">
        <v>4367078.7089999998</v>
      </c>
      <c r="L45">
        <v>4412354.0880000005</v>
      </c>
      <c r="M45">
        <v>4458147.233</v>
      </c>
      <c r="N45">
        <v>4504711.4119999995</v>
      </c>
      <c r="O45">
        <v>4552074.5449999999</v>
      </c>
      <c r="P45">
        <v>4600159.9960000003</v>
      </c>
      <c r="Q45">
        <v>4649555.5470000003</v>
      </c>
      <c r="R45">
        <v>4699702.7309999997</v>
      </c>
      <c r="S45">
        <v>4750108.7699999996</v>
      </c>
      <c r="T45">
        <v>4800503.9160000002</v>
      </c>
      <c r="U45">
        <v>4849827.4850000003</v>
      </c>
      <c r="V45">
        <v>4897482.801</v>
      </c>
      <c r="W45">
        <v>4943329.0789999999</v>
      </c>
      <c r="X45">
        <v>4987389.7549999999</v>
      </c>
      <c r="Y45">
        <v>5029747.267</v>
      </c>
      <c r="Z45">
        <v>5070469.0880000005</v>
      </c>
      <c r="AA45">
        <v>5109588.4919999996</v>
      </c>
      <c r="AB45">
        <v>5147109.148</v>
      </c>
      <c r="AC45">
        <v>5183018.057</v>
      </c>
      <c r="AD45">
        <v>5217299.5049999999</v>
      </c>
      <c r="AE45">
        <v>5250318.7529999996</v>
      </c>
      <c r="AF45">
        <v>5282473.2050000001</v>
      </c>
      <c r="AG45">
        <v>5313352.5120000001</v>
      </c>
      <c r="AH45">
        <v>5342644.8090000004</v>
      </c>
      <c r="AI45">
        <v>5370255.6370000001</v>
      </c>
      <c r="AJ45">
        <v>5396265.3140000002</v>
      </c>
      <c r="AK45">
        <v>5420885.3969999999</v>
      </c>
      <c r="AL45">
        <v>5444390.1940000001</v>
      </c>
      <c r="AM45">
        <v>5467117.7359999996</v>
      </c>
      <c r="AN45">
        <v>5489474.4819999998</v>
      </c>
    </row>
    <row r="46" spans="1:40" x14ac:dyDescent="0.25">
      <c r="A46" s="5" t="s">
        <v>220</v>
      </c>
      <c r="B46" t="s">
        <v>283</v>
      </c>
      <c r="C46">
        <v>50441</v>
      </c>
      <c r="D46">
        <v>51035.19644</v>
      </c>
      <c r="E46">
        <v>51662.13018</v>
      </c>
      <c r="F46">
        <v>52324.601669999996</v>
      </c>
      <c r="G46">
        <v>53017.525280000002</v>
      </c>
      <c r="H46">
        <v>53716.986640000003</v>
      </c>
      <c r="I46">
        <v>54400.3557</v>
      </c>
      <c r="J46">
        <v>55052.104359999998</v>
      </c>
      <c r="K46">
        <v>55663.323400000001</v>
      </c>
      <c r="L46">
        <v>56235.282590000003</v>
      </c>
      <c r="M46">
        <v>56771.12326</v>
      </c>
      <c r="N46">
        <v>57274.004910000003</v>
      </c>
      <c r="O46">
        <v>57748.901709999998</v>
      </c>
      <c r="P46">
        <v>58222.148540000002</v>
      </c>
      <c r="Q46">
        <v>58715.866419999998</v>
      </c>
      <c r="R46">
        <v>59240.794410000002</v>
      </c>
      <c r="S46">
        <v>59802.015010000003</v>
      </c>
      <c r="T46">
        <v>60401.736819999998</v>
      </c>
      <c r="U46">
        <v>61067.628550000001</v>
      </c>
      <c r="V46">
        <v>61781.485119999998</v>
      </c>
      <c r="W46">
        <v>62528.625200000002</v>
      </c>
      <c r="X46">
        <v>63296.870419999999</v>
      </c>
      <c r="Y46">
        <v>64076.38826</v>
      </c>
      <c r="Z46">
        <v>64859.497840000004</v>
      </c>
      <c r="AA46">
        <v>65640.387090000004</v>
      </c>
      <c r="AB46">
        <v>66414.730070000005</v>
      </c>
      <c r="AC46">
        <v>67179.316779999906</v>
      </c>
      <c r="AD46">
        <v>67931.781229999906</v>
      </c>
      <c r="AE46">
        <v>68677.843179999996</v>
      </c>
      <c r="AF46">
        <v>69429.189400000003</v>
      </c>
      <c r="AG46">
        <v>70193.17899</v>
      </c>
      <c r="AH46">
        <v>70972.180680000005</v>
      </c>
      <c r="AI46">
        <v>71764.264370000004</v>
      </c>
      <c r="AJ46">
        <v>72565.068539999906</v>
      </c>
      <c r="AK46">
        <v>73367.603719999999</v>
      </c>
      <c r="AL46">
        <v>74164.82905</v>
      </c>
      <c r="AM46">
        <v>74952.850099999996</v>
      </c>
      <c r="AN46">
        <v>75731.458440000002</v>
      </c>
    </row>
    <row r="47" spans="1:40" x14ac:dyDescent="0.25">
      <c r="A47" s="5" t="s">
        <v>220</v>
      </c>
      <c r="B47" t="s">
        <v>284</v>
      </c>
      <c r="C47">
        <v>17000</v>
      </c>
      <c r="D47">
        <v>17340.81984</v>
      </c>
      <c r="E47">
        <v>17673.086299999999</v>
      </c>
      <c r="F47">
        <v>17936.57115</v>
      </c>
      <c r="G47">
        <v>18245.927250000001</v>
      </c>
      <c r="H47">
        <v>18636.217390000002</v>
      </c>
      <c r="I47">
        <v>19104.1747</v>
      </c>
      <c r="J47">
        <v>19636.280770000001</v>
      </c>
      <c r="K47">
        <v>20221.098000000002</v>
      </c>
      <c r="L47">
        <v>20856.890240000001</v>
      </c>
      <c r="M47">
        <v>21544.480790000001</v>
      </c>
      <c r="N47">
        <v>22284.386109999999</v>
      </c>
      <c r="O47">
        <v>23076.386460000002</v>
      </c>
      <c r="P47">
        <v>23825.491190000001</v>
      </c>
      <c r="Q47">
        <v>24507.22395</v>
      </c>
      <c r="R47">
        <v>25120.661510000002</v>
      </c>
      <c r="S47">
        <v>25675.99625</v>
      </c>
      <c r="T47">
        <v>26186.546439999998</v>
      </c>
      <c r="U47">
        <v>26677.475539999999</v>
      </c>
      <c r="V47">
        <v>27155.17009</v>
      </c>
      <c r="W47">
        <v>27621.233540000001</v>
      </c>
      <c r="X47">
        <v>28076.072550000001</v>
      </c>
      <c r="Y47">
        <v>28519.84691</v>
      </c>
      <c r="Z47">
        <v>28952.7065</v>
      </c>
      <c r="AA47">
        <v>29374.854589999999</v>
      </c>
      <c r="AB47">
        <v>29786.509989999999</v>
      </c>
      <c r="AC47">
        <v>30187.86291</v>
      </c>
      <c r="AD47">
        <v>30579.055270000001</v>
      </c>
      <c r="AE47">
        <v>30889.153920000001</v>
      </c>
      <c r="AF47">
        <v>31115.04492</v>
      </c>
      <c r="AG47">
        <v>31270.499909999999</v>
      </c>
      <c r="AH47">
        <v>31372.19183</v>
      </c>
      <c r="AI47">
        <v>31434.083569999999</v>
      </c>
      <c r="AJ47">
        <v>31466.282159999999</v>
      </c>
      <c r="AK47">
        <v>31473.390869999999</v>
      </c>
      <c r="AL47">
        <v>31460.58022</v>
      </c>
      <c r="AM47">
        <v>31432.065060000001</v>
      </c>
      <c r="AN47">
        <v>31391.279009999998</v>
      </c>
    </row>
    <row r="48" spans="1:40" x14ac:dyDescent="0.25">
      <c r="A48" s="5" t="s">
        <v>220</v>
      </c>
      <c r="B48" t="s">
        <v>285</v>
      </c>
      <c r="C48">
        <v>37402</v>
      </c>
      <c r="D48">
        <v>36939.33743</v>
      </c>
      <c r="E48">
        <v>36225.713230000001</v>
      </c>
      <c r="F48">
        <v>35489.400750000001</v>
      </c>
      <c r="G48">
        <v>34939.222609999997</v>
      </c>
      <c r="H48">
        <v>34611.948620000003</v>
      </c>
      <c r="I48">
        <v>34491.674659999997</v>
      </c>
      <c r="J48">
        <v>34554.443959999997</v>
      </c>
      <c r="K48">
        <v>34769.32879</v>
      </c>
      <c r="L48">
        <v>35113.186840000002</v>
      </c>
      <c r="M48">
        <v>35568.94195</v>
      </c>
      <c r="N48">
        <v>36120.355049999998</v>
      </c>
      <c r="O48">
        <v>36753.621740000002</v>
      </c>
      <c r="P48">
        <v>37409.280610000002</v>
      </c>
      <c r="Q48">
        <v>38056.101589999998</v>
      </c>
      <c r="R48">
        <v>38675.196669999998</v>
      </c>
      <c r="S48">
        <v>39259.721030000001</v>
      </c>
      <c r="T48">
        <v>39810.145879999996</v>
      </c>
      <c r="U48">
        <v>40329.540609999996</v>
      </c>
      <c r="V48">
        <v>40811.494120000003</v>
      </c>
      <c r="W48">
        <v>41255.439059999997</v>
      </c>
      <c r="X48">
        <v>41664.45981</v>
      </c>
      <c r="Y48">
        <v>42043.09908</v>
      </c>
      <c r="Z48">
        <v>42395.962379999997</v>
      </c>
      <c r="AA48">
        <v>42727.163910000003</v>
      </c>
      <c r="AB48">
        <v>43040.115539999999</v>
      </c>
      <c r="AC48">
        <v>43337.504220000003</v>
      </c>
      <c r="AD48">
        <v>43621.392330000002</v>
      </c>
      <c r="AE48">
        <v>43857.124400000001</v>
      </c>
      <c r="AF48">
        <v>44039.29075</v>
      </c>
      <c r="AG48">
        <v>44170.641239999997</v>
      </c>
      <c r="AH48">
        <v>44258.588280000004</v>
      </c>
      <c r="AI48">
        <v>44311.361380000002</v>
      </c>
      <c r="AJ48">
        <v>44336.502249999998</v>
      </c>
      <c r="AK48">
        <v>44345.719190000003</v>
      </c>
      <c r="AL48">
        <v>44343.828070000003</v>
      </c>
      <c r="AM48">
        <v>44334.248119999997</v>
      </c>
      <c r="AN48">
        <v>44320.245029999998</v>
      </c>
    </row>
    <row r="49" spans="1:40" x14ac:dyDescent="0.25">
      <c r="A49" s="5" t="s">
        <v>220</v>
      </c>
      <c r="B49" t="s">
        <v>286</v>
      </c>
      <c r="C49">
        <v>1072343</v>
      </c>
      <c r="D49">
        <v>1085272.601</v>
      </c>
      <c r="E49">
        <v>1098006.496</v>
      </c>
      <c r="F49">
        <v>1110020.192</v>
      </c>
      <c r="G49">
        <v>1121315.0490000001</v>
      </c>
      <c r="H49">
        <v>1132255.3910000001</v>
      </c>
      <c r="I49">
        <v>1143002.277</v>
      </c>
      <c r="J49">
        <v>1153731.0120000001</v>
      </c>
      <c r="K49">
        <v>1164200.844</v>
      </c>
      <c r="L49">
        <v>1174533.355</v>
      </c>
      <c r="M49">
        <v>1184995.503</v>
      </c>
      <c r="N49">
        <v>1195691.1229999999</v>
      </c>
      <c r="O49">
        <v>1206627.5249999999</v>
      </c>
      <c r="P49">
        <v>1218223.513</v>
      </c>
      <c r="Q49">
        <v>1230548.1580000001</v>
      </c>
      <c r="R49">
        <v>1243227.7520000001</v>
      </c>
      <c r="S49">
        <v>1255963.5209999999</v>
      </c>
      <c r="T49">
        <v>1268604.2220000001</v>
      </c>
      <c r="U49">
        <v>1280856.287</v>
      </c>
      <c r="V49">
        <v>1292617.659</v>
      </c>
      <c r="W49">
        <v>1303877.449</v>
      </c>
      <c r="X49">
        <v>1314664.939</v>
      </c>
      <c r="Y49">
        <v>1325034.2390000001</v>
      </c>
      <c r="Z49">
        <v>1335035.3529999999</v>
      </c>
      <c r="AA49">
        <v>1344708.1089999999</v>
      </c>
      <c r="AB49">
        <v>1354082.8659999999</v>
      </c>
      <c r="AC49">
        <v>1363183.594</v>
      </c>
      <c r="AD49">
        <v>1372031.459</v>
      </c>
      <c r="AE49">
        <v>1381119.8230000001</v>
      </c>
      <c r="AF49">
        <v>1390534.013</v>
      </c>
      <c r="AG49">
        <v>1400011.666</v>
      </c>
      <c r="AH49">
        <v>1409336.7960000001</v>
      </c>
      <c r="AI49">
        <v>1418391.4410000001</v>
      </c>
      <c r="AJ49">
        <v>1427141.868</v>
      </c>
      <c r="AK49">
        <v>1435705.4509999999</v>
      </c>
      <c r="AL49">
        <v>1444172.0519999999</v>
      </c>
      <c r="AM49">
        <v>1452624.9680000001</v>
      </c>
      <c r="AN49">
        <v>1461162.16</v>
      </c>
    </row>
    <row r="50" spans="1:40" x14ac:dyDescent="0.25">
      <c r="A50" s="5" t="s">
        <v>220</v>
      </c>
      <c r="B50" t="s">
        <v>287</v>
      </c>
      <c r="C50">
        <v>1078867</v>
      </c>
      <c r="D50">
        <v>1091687.392</v>
      </c>
      <c r="E50">
        <v>1105832.0789999999</v>
      </c>
      <c r="F50">
        <v>1121178.692</v>
      </c>
      <c r="G50">
        <v>1136817.1569999999</v>
      </c>
      <c r="H50">
        <v>1151872.358</v>
      </c>
      <c r="I50">
        <v>1165835.2209999999</v>
      </c>
      <c r="J50">
        <v>1178532.727</v>
      </c>
      <c r="K50">
        <v>1190102.7509999999</v>
      </c>
      <c r="L50">
        <v>1200787.25</v>
      </c>
      <c r="M50">
        <v>1210821.5959999999</v>
      </c>
      <c r="N50">
        <v>1220470.0079999999</v>
      </c>
      <c r="O50">
        <v>1230045.213</v>
      </c>
      <c r="P50">
        <v>1239901.8810000001</v>
      </c>
      <c r="Q50">
        <v>1250519.7080000001</v>
      </c>
      <c r="R50">
        <v>1262172.878</v>
      </c>
      <c r="S50">
        <v>1274942.182</v>
      </c>
      <c r="T50">
        <v>1288795.7660000001</v>
      </c>
      <c r="U50">
        <v>1304623.081</v>
      </c>
      <c r="V50">
        <v>1321796.8770000001</v>
      </c>
      <c r="W50">
        <v>1339817.182</v>
      </c>
      <c r="X50">
        <v>1358293.513</v>
      </c>
      <c r="Y50">
        <v>1376931.5349999999</v>
      </c>
      <c r="Z50">
        <v>1395523.1359999999</v>
      </c>
      <c r="AA50">
        <v>1413930.4069999999</v>
      </c>
      <c r="AB50">
        <v>1432067.29</v>
      </c>
      <c r="AC50">
        <v>1449883.1070000001</v>
      </c>
      <c r="AD50">
        <v>1467350.507</v>
      </c>
      <c r="AE50">
        <v>1484438.351</v>
      </c>
      <c r="AF50">
        <v>1501405.5160000001</v>
      </c>
      <c r="AG50">
        <v>1518487.8319999999</v>
      </c>
      <c r="AH50">
        <v>1535771.429</v>
      </c>
      <c r="AI50">
        <v>1553210.3330000001</v>
      </c>
      <c r="AJ50">
        <v>1570689.094</v>
      </c>
      <c r="AK50">
        <v>1588025.129</v>
      </c>
      <c r="AL50">
        <v>1605066.8759999999</v>
      </c>
      <c r="AM50">
        <v>1621751.4269999999</v>
      </c>
      <c r="AN50">
        <v>1638103.209</v>
      </c>
    </row>
    <row r="51" spans="1:40" x14ac:dyDescent="0.25">
      <c r="A51" s="5" t="s">
        <v>220</v>
      </c>
      <c r="B51" t="s">
        <v>288</v>
      </c>
      <c r="C51">
        <v>24045</v>
      </c>
      <c r="D51">
        <v>24319.233069999998</v>
      </c>
      <c r="E51">
        <v>24578.79535</v>
      </c>
      <c r="F51">
        <v>24828.665509999999</v>
      </c>
      <c r="G51">
        <v>25093.646270000001</v>
      </c>
      <c r="H51">
        <v>25376.917020000001</v>
      </c>
      <c r="I51">
        <v>25659.295900000001</v>
      </c>
      <c r="J51">
        <v>25930.764449999999</v>
      </c>
      <c r="K51">
        <v>26175.77837</v>
      </c>
      <c r="L51">
        <v>26395.991429999998</v>
      </c>
      <c r="M51">
        <v>26599.542730000001</v>
      </c>
      <c r="N51">
        <v>26784.425459999999</v>
      </c>
      <c r="O51">
        <v>26945.89934</v>
      </c>
      <c r="P51">
        <v>27098.794519999999</v>
      </c>
      <c r="Q51">
        <v>27251.733270000001</v>
      </c>
      <c r="R51">
        <v>27401.58887</v>
      </c>
      <c r="S51">
        <v>27545.105619999998</v>
      </c>
      <c r="T51">
        <v>27680.685710000002</v>
      </c>
      <c r="U51">
        <v>27775.116300000002</v>
      </c>
      <c r="V51">
        <v>27844.27793</v>
      </c>
      <c r="W51">
        <v>27896.953949999999</v>
      </c>
      <c r="X51">
        <v>27936.62443</v>
      </c>
      <c r="Y51">
        <v>27966.290089999999</v>
      </c>
      <c r="Z51">
        <v>27987.91591</v>
      </c>
      <c r="AA51">
        <v>28002.729090000001</v>
      </c>
      <c r="AB51">
        <v>28011.50114</v>
      </c>
      <c r="AC51">
        <v>28014.723300000001</v>
      </c>
      <c r="AD51">
        <v>28012.71039</v>
      </c>
      <c r="AE51">
        <v>28002.295289999998</v>
      </c>
      <c r="AF51">
        <v>27989.233550000001</v>
      </c>
      <c r="AG51">
        <v>27972.562549999999</v>
      </c>
      <c r="AH51">
        <v>27951.336800000001</v>
      </c>
      <c r="AI51">
        <v>27925.359420000001</v>
      </c>
      <c r="AJ51">
        <v>27894.940849999999</v>
      </c>
      <c r="AK51">
        <v>27863.38924</v>
      </c>
      <c r="AL51">
        <v>27830.809850000001</v>
      </c>
      <c r="AM51">
        <v>27796.926230000001</v>
      </c>
      <c r="AN51">
        <v>27762.202539999998</v>
      </c>
    </row>
    <row r="52" spans="1:40" x14ac:dyDescent="0.25">
      <c r="A52" s="5" t="s">
        <v>221</v>
      </c>
      <c r="B52" t="s">
        <v>289</v>
      </c>
      <c r="C52">
        <v>30842308</v>
      </c>
      <c r="D52">
        <v>31179108.510000002</v>
      </c>
      <c r="E52">
        <v>31518147.57</v>
      </c>
      <c r="F52">
        <v>31859182.48</v>
      </c>
      <c r="G52">
        <v>32196916.309999999</v>
      </c>
      <c r="H52">
        <v>32530076.760000002</v>
      </c>
      <c r="I52">
        <v>32857743.390000001</v>
      </c>
      <c r="J52">
        <v>33180692.18</v>
      </c>
      <c r="K52">
        <v>33495090.07</v>
      </c>
      <c r="L52">
        <v>33804008.859999999</v>
      </c>
      <c r="M52">
        <v>34111310.469999999</v>
      </c>
      <c r="N52">
        <v>34419662.880000003</v>
      </c>
      <c r="O52">
        <v>34731187.689999998</v>
      </c>
      <c r="P52">
        <v>35053697.390000001</v>
      </c>
      <c r="Q52">
        <v>35393079.649999999</v>
      </c>
      <c r="R52">
        <v>35747089.090000004</v>
      </c>
      <c r="S52">
        <v>36112989.600000001</v>
      </c>
      <c r="T52">
        <v>36488606.380000003</v>
      </c>
      <c r="U52">
        <v>36879085.340000004</v>
      </c>
      <c r="V52">
        <v>37275161.219999999</v>
      </c>
      <c r="W52">
        <v>37670814.759999998</v>
      </c>
      <c r="X52">
        <v>38062404.43</v>
      </c>
      <c r="Y52">
        <v>38447700.93</v>
      </c>
      <c r="Z52">
        <v>38825251.780000001</v>
      </c>
      <c r="AA52">
        <v>39194076.299999997</v>
      </c>
      <c r="AB52">
        <v>39553484.140000001</v>
      </c>
      <c r="AC52">
        <v>39902973.630000003</v>
      </c>
      <c r="AD52">
        <v>40242192.759999998</v>
      </c>
      <c r="AE52">
        <v>40576362.859999999</v>
      </c>
      <c r="AF52">
        <v>40909725.560000002</v>
      </c>
      <c r="AG52">
        <v>41240840.289999999</v>
      </c>
      <c r="AH52">
        <v>41567672.530000001</v>
      </c>
      <c r="AI52">
        <v>41888566.990000002</v>
      </c>
      <c r="AJ52">
        <v>42202541.899999999</v>
      </c>
      <c r="AK52">
        <v>42509397.990000002</v>
      </c>
      <c r="AL52">
        <v>42809694.990000002</v>
      </c>
      <c r="AM52">
        <v>43104943.68</v>
      </c>
      <c r="AN52">
        <v>43397626.899999999</v>
      </c>
    </row>
    <row r="53" spans="1:40" x14ac:dyDescent="0.25">
      <c r="A53" s="5" t="s">
        <v>221</v>
      </c>
      <c r="B53" t="s">
        <v>290</v>
      </c>
      <c r="C53">
        <v>2580167</v>
      </c>
      <c r="D53">
        <v>2609624.94</v>
      </c>
      <c r="E53">
        <v>2636817.5060000001</v>
      </c>
      <c r="F53">
        <v>2660871.8110000002</v>
      </c>
      <c r="G53">
        <v>2684122.0329999998</v>
      </c>
      <c r="H53">
        <v>2709347.9509999999</v>
      </c>
      <c r="I53">
        <v>2737645.32</v>
      </c>
      <c r="J53">
        <v>2769112.2059999998</v>
      </c>
      <c r="K53">
        <v>2801817.0120000001</v>
      </c>
      <c r="L53">
        <v>2836131.0589999999</v>
      </c>
      <c r="M53">
        <v>2872542.5189999999</v>
      </c>
      <c r="N53">
        <v>2911130.0189999999</v>
      </c>
      <c r="O53">
        <v>2951600.9580000001</v>
      </c>
      <c r="P53">
        <v>2993323.84</v>
      </c>
      <c r="Q53">
        <v>3036676.4569999999</v>
      </c>
      <c r="R53">
        <v>3080474.62</v>
      </c>
      <c r="S53">
        <v>3123909.656</v>
      </c>
      <c r="T53">
        <v>3166606.7009999999</v>
      </c>
      <c r="U53">
        <v>3206087.4029999999</v>
      </c>
      <c r="V53">
        <v>3242359.2560000001</v>
      </c>
      <c r="W53">
        <v>3275893.1460000002</v>
      </c>
      <c r="X53">
        <v>3307286.9380000001</v>
      </c>
      <c r="Y53">
        <v>3337068.054</v>
      </c>
      <c r="Z53">
        <v>3365620.2859999998</v>
      </c>
      <c r="AA53">
        <v>3393184.7059999998</v>
      </c>
      <c r="AB53">
        <v>3419894.6740000001</v>
      </c>
      <c r="AC53">
        <v>3445819.784</v>
      </c>
      <c r="AD53">
        <v>3471003.7519999999</v>
      </c>
      <c r="AE53">
        <v>3495685.014</v>
      </c>
      <c r="AF53">
        <v>3520149.9849999999</v>
      </c>
      <c r="AG53">
        <v>3543534.253</v>
      </c>
      <c r="AH53">
        <v>3565393.9559999998</v>
      </c>
      <c r="AI53">
        <v>3585762.378</v>
      </c>
      <c r="AJ53">
        <v>3604987.7609999999</v>
      </c>
      <c r="AK53">
        <v>3623574.4619999998</v>
      </c>
      <c r="AL53">
        <v>3642101.8339999998</v>
      </c>
      <c r="AM53">
        <v>3661181.9569999999</v>
      </c>
      <c r="AN53">
        <v>3681446.2480000001</v>
      </c>
    </row>
    <row r="54" spans="1:40" x14ac:dyDescent="0.25">
      <c r="A54" s="19" t="s">
        <v>222</v>
      </c>
      <c r="B54" t="s">
        <v>291</v>
      </c>
      <c r="C54">
        <v>37645</v>
      </c>
      <c r="D54">
        <v>38012.534879999999</v>
      </c>
      <c r="E54">
        <v>38287.782330000002</v>
      </c>
      <c r="F54">
        <v>38499.749739999999</v>
      </c>
      <c r="G54">
        <v>38760.046190000001</v>
      </c>
      <c r="H54">
        <v>38945.211880000003</v>
      </c>
      <c r="I54">
        <v>39106.514900000002</v>
      </c>
      <c r="J54">
        <v>39283.922070000001</v>
      </c>
      <c r="K54">
        <v>39493.703679999999</v>
      </c>
      <c r="L54">
        <v>39738.221449999997</v>
      </c>
      <c r="M54">
        <v>40031.947489999999</v>
      </c>
      <c r="N54">
        <v>40353.732360000002</v>
      </c>
      <c r="O54">
        <v>40681.621709999999</v>
      </c>
      <c r="P54">
        <v>40997.219599999997</v>
      </c>
      <c r="Q54">
        <v>41264.984479999999</v>
      </c>
      <c r="R54">
        <v>41487.7647</v>
      </c>
      <c r="S54">
        <v>41670.494789999997</v>
      </c>
      <c r="T54">
        <v>41818.141300000003</v>
      </c>
      <c r="U54">
        <v>41735.625269999997</v>
      </c>
      <c r="V54">
        <v>41537.905469999998</v>
      </c>
      <c r="W54">
        <v>41278.799870000003</v>
      </c>
      <c r="X54">
        <v>40982.740149999998</v>
      </c>
      <c r="Y54">
        <v>40667.56871</v>
      </c>
      <c r="Z54">
        <v>40343.272380000002</v>
      </c>
      <c r="AA54">
        <v>40015.284919999998</v>
      </c>
      <c r="AB54">
        <v>39686.544880000001</v>
      </c>
      <c r="AC54">
        <v>39358.632010000001</v>
      </c>
      <c r="AD54">
        <v>39032.354630000002</v>
      </c>
      <c r="AE54">
        <v>38679.837650000001</v>
      </c>
      <c r="AF54">
        <v>38291.951359999999</v>
      </c>
      <c r="AG54">
        <v>37874.106140000004</v>
      </c>
      <c r="AH54">
        <v>37434.294500000004</v>
      </c>
      <c r="AI54">
        <v>36979.926440000003</v>
      </c>
      <c r="AJ54">
        <v>36517.27534</v>
      </c>
      <c r="AK54">
        <v>36064.996709999999</v>
      </c>
      <c r="AL54">
        <v>35619.461219999997</v>
      </c>
      <c r="AM54">
        <v>35178.268859999996</v>
      </c>
      <c r="AN54">
        <v>34740.702380000002</v>
      </c>
    </row>
    <row r="55" spans="1:40" x14ac:dyDescent="0.25">
      <c r="A55" s="19" t="s">
        <v>222</v>
      </c>
      <c r="B55" t="s">
        <v>292</v>
      </c>
      <c r="C55">
        <v>27443.5</v>
      </c>
      <c r="D55">
        <v>27801.679</v>
      </c>
      <c r="E55">
        <v>28116.915260000002</v>
      </c>
      <c r="F55">
        <v>28422.87356</v>
      </c>
      <c r="G55">
        <v>28799.564709999999</v>
      </c>
      <c r="H55">
        <v>29447.66906</v>
      </c>
      <c r="I55">
        <v>30159.005560000001</v>
      </c>
      <c r="J55">
        <v>30818.487150000001</v>
      </c>
      <c r="K55">
        <v>31296.099849999999</v>
      </c>
      <c r="L55">
        <v>31603.200229999999</v>
      </c>
      <c r="M55">
        <v>31769.33656</v>
      </c>
      <c r="N55">
        <v>31788.946680000001</v>
      </c>
      <c r="O55">
        <v>31647.194670000001</v>
      </c>
      <c r="P55">
        <v>31460.448090000002</v>
      </c>
      <c r="Q55">
        <v>31316.594440000001</v>
      </c>
      <c r="R55">
        <v>31183.146270000001</v>
      </c>
      <c r="S55">
        <v>31036.523010000001</v>
      </c>
      <c r="T55">
        <v>30865.717120000001</v>
      </c>
      <c r="U55">
        <v>30650.102989999999</v>
      </c>
      <c r="V55">
        <v>30417.761640000001</v>
      </c>
      <c r="W55">
        <v>30171.58584</v>
      </c>
      <c r="X55">
        <v>29910.663110000001</v>
      </c>
      <c r="Y55">
        <v>29637.91979</v>
      </c>
      <c r="Z55">
        <v>29356</v>
      </c>
      <c r="AA55">
        <v>29067.050350000001</v>
      </c>
      <c r="AB55">
        <v>28772.830109999999</v>
      </c>
      <c r="AC55">
        <v>28474.815790000001</v>
      </c>
      <c r="AD55">
        <v>28174.251189999999</v>
      </c>
      <c r="AE55">
        <v>27856.123189999998</v>
      </c>
      <c r="AF55">
        <v>27566.08194</v>
      </c>
      <c r="AG55">
        <v>27286.758529999999</v>
      </c>
      <c r="AH55">
        <v>27007.460650000001</v>
      </c>
      <c r="AI55">
        <v>26724.883819999999</v>
      </c>
      <c r="AJ55">
        <v>26439.337459999999</v>
      </c>
      <c r="AK55">
        <v>26154.999339999998</v>
      </c>
      <c r="AL55">
        <v>25876.106220000001</v>
      </c>
      <c r="AM55">
        <v>25601.800889999999</v>
      </c>
      <c r="AN55">
        <v>25332.249879999999</v>
      </c>
    </row>
    <row r="56" spans="1:40" x14ac:dyDescent="0.25">
      <c r="A56" s="27" t="s">
        <v>425</v>
      </c>
      <c r="B56" t="s">
        <v>293</v>
      </c>
      <c r="C56">
        <v>22745.332849999999</v>
      </c>
      <c r="D56">
        <v>23616.810099999999</v>
      </c>
      <c r="E56">
        <v>24877.560649999999</v>
      </c>
      <c r="F56">
        <v>26375.507519999999</v>
      </c>
      <c r="G56">
        <v>27976.932639999999</v>
      </c>
      <c r="H56">
        <v>30962.87069</v>
      </c>
      <c r="I56">
        <v>33933.552280000004</v>
      </c>
      <c r="J56">
        <v>36270.851790000001</v>
      </c>
      <c r="K56">
        <v>37775.988980000002</v>
      </c>
      <c r="L56">
        <v>38436.775679999999</v>
      </c>
      <c r="M56">
        <v>38285.393470000003</v>
      </c>
      <c r="N56">
        <v>37321.114229999999</v>
      </c>
      <c r="O56">
        <v>35481.450750000004</v>
      </c>
      <c r="P56">
        <v>35391.295989999999</v>
      </c>
      <c r="Q56">
        <v>36090.264730000003</v>
      </c>
      <c r="R56">
        <v>37081.952319999997</v>
      </c>
      <c r="S56">
        <v>38090.063349999997</v>
      </c>
      <c r="T56">
        <v>38953.209450000002</v>
      </c>
      <c r="U56">
        <v>39451.82559</v>
      </c>
      <c r="V56">
        <v>39713.980409999996</v>
      </c>
      <c r="W56">
        <v>39784.264300000003</v>
      </c>
      <c r="X56">
        <v>39682.710959999997</v>
      </c>
      <c r="Y56">
        <v>39431.756529999999</v>
      </c>
      <c r="Z56">
        <v>39048.20465</v>
      </c>
      <c r="AA56">
        <v>38545.274960000002</v>
      </c>
      <c r="AB56">
        <v>37934.348510000003</v>
      </c>
      <c r="AC56">
        <v>37225.907310000002</v>
      </c>
      <c r="AD56">
        <v>36430.035739999999</v>
      </c>
      <c r="AE56">
        <v>36081.58554</v>
      </c>
      <c r="AF56">
        <v>35920.460890000002</v>
      </c>
      <c r="AG56">
        <v>35803.632559999998</v>
      </c>
      <c r="AH56">
        <v>35649.820030000003</v>
      </c>
      <c r="AI56">
        <v>35414.845370000003</v>
      </c>
      <c r="AJ56">
        <v>35074.866090000003</v>
      </c>
      <c r="AK56">
        <v>34615.277399999999</v>
      </c>
      <c r="AL56">
        <v>34027.9931</v>
      </c>
      <c r="AM56">
        <v>33306.836490000002</v>
      </c>
      <c r="AN56">
        <v>32447.6705</v>
      </c>
    </row>
    <row r="57" spans="1:40" x14ac:dyDescent="0.25">
      <c r="A57" s="27" t="s">
        <v>426</v>
      </c>
      <c r="B57" t="s">
        <v>294</v>
      </c>
      <c r="C57">
        <v>2038.2376609999999</v>
      </c>
      <c r="D57">
        <v>2350.900619</v>
      </c>
      <c r="E57">
        <v>2904.0211869999998</v>
      </c>
      <c r="F57">
        <v>3709.5189070000001</v>
      </c>
      <c r="G57">
        <v>4801.0710939999999</v>
      </c>
      <c r="H57">
        <v>6434.9220930000001</v>
      </c>
      <c r="I57">
        <v>8505.5692099999997</v>
      </c>
      <c r="J57">
        <v>10938.45399</v>
      </c>
      <c r="K57">
        <v>13685.827950000001</v>
      </c>
      <c r="L57">
        <v>16710.417529999999</v>
      </c>
      <c r="M57">
        <v>19956.695210000002</v>
      </c>
      <c r="N57">
        <v>23308.39056</v>
      </c>
      <c r="O57">
        <v>26532.83771</v>
      </c>
      <c r="P57">
        <v>30659.739269999998</v>
      </c>
      <c r="Q57">
        <v>35596.717449999996</v>
      </c>
      <c r="R57">
        <v>41265.864090000003</v>
      </c>
      <c r="S57">
        <v>47601.014170000002</v>
      </c>
      <c r="T57">
        <v>54537.840550000001</v>
      </c>
      <c r="U57">
        <v>60357.830260000002</v>
      </c>
      <c r="V57">
        <v>65542.115770000004</v>
      </c>
      <c r="W57">
        <v>70365.774399999995</v>
      </c>
      <c r="X57">
        <v>74978.912909999999</v>
      </c>
      <c r="Y57">
        <v>79477.295809999996</v>
      </c>
      <c r="Z57">
        <v>83910.868419999999</v>
      </c>
      <c r="AA57">
        <v>88300.996929999994</v>
      </c>
      <c r="AB57">
        <v>92652.322639999999</v>
      </c>
      <c r="AC57">
        <v>96959.926609999995</v>
      </c>
      <c r="AD57">
        <v>101213.6798</v>
      </c>
      <c r="AE57">
        <v>104277.8989</v>
      </c>
      <c r="AF57">
        <v>106598.3872</v>
      </c>
      <c r="AG57">
        <v>108393.0399</v>
      </c>
      <c r="AH57">
        <v>109755.46430000001</v>
      </c>
      <c r="AI57">
        <v>110723.8821</v>
      </c>
      <c r="AJ57">
        <v>111307.38159999999</v>
      </c>
      <c r="AK57">
        <v>111493.3043</v>
      </c>
      <c r="AL57">
        <v>111261.48299999999</v>
      </c>
      <c r="AM57">
        <v>110581.91310000001</v>
      </c>
      <c r="AN57">
        <v>109421.848</v>
      </c>
    </row>
    <row r="58" spans="1:40" x14ac:dyDescent="0.25">
      <c r="A58" s="27" t="s">
        <v>427</v>
      </c>
      <c r="B58" t="s">
        <v>295</v>
      </c>
      <c r="C58">
        <v>3008.1718510000001</v>
      </c>
      <c r="D58">
        <v>3061.1723480000001</v>
      </c>
      <c r="E58">
        <v>3122.6834359999998</v>
      </c>
      <c r="F58">
        <v>3184.0614369999998</v>
      </c>
      <c r="G58">
        <v>3236.0414030000002</v>
      </c>
      <c r="H58">
        <v>3672.9736029999999</v>
      </c>
      <c r="I58">
        <v>4282.277317</v>
      </c>
      <c r="J58">
        <v>4966.0700740000002</v>
      </c>
      <c r="K58">
        <v>5670.6161890000003</v>
      </c>
      <c r="L58">
        <v>6360.6319620000004</v>
      </c>
      <c r="M58">
        <v>7003.6030350000001</v>
      </c>
      <c r="N58">
        <v>7556.6465520000002</v>
      </c>
      <c r="O58">
        <v>7955.4131820000002</v>
      </c>
      <c r="P58">
        <v>8126.6523450000004</v>
      </c>
      <c r="Q58">
        <v>8147.5892210000002</v>
      </c>
      <c r="R58">
        <v>8058.8609329999999</v>
      </c>
      <c r="S58">
        <v>7884.4576539999998</v>
      </c>
      <c r="T58">
        <v>7640.2737880000004</v>
      </c>
      <c r="U58">
        <v>7449.1479499999996</v>
      </c>
      <c r="V58">
        <v>7280.9376670000001</v>
      </c>
      <c r="W58">
        <v>7115.5721110000004</v>
      </c>
      <c r="X58">
        <v>6942.2710520000001</v>
      </c>
      <c r="Y58">
        <v>6757.8285239999996</v>
      </c>
      <c r="Z58">
        <v>6561.6951829999998</v>
      </c>
      <c r="AA58">
        <v>6354.5753869999999</v>
      </c>
      <c r="AB58">
        <v>6137.7978480000002</v>
      </c>
      <c r="AC58">
        <v>5912.9817970000004</v>
      </c>
      <c r="AD58">
        <v>5681.860173</v>
      </c>
      <c r="AE58">
        <v>5502.2461620000004</v>
      </c>
      <c r="AF58">
        <v>5344.1936079999996</v>
      </c>
      <c r="AG58">
        <v>5191.5160889999997</v>
      </c>
      <c r="AH58">
        <v>5035.5004929999996</v>
      </c>
      <c r="AI58">
        <v>4872.024805</v>
      </c>
      <c r="AJ58">
        <v>4699.4252230000002</v>
      </c>
      <c r="AK58">
        <v>4517.0831399999997</v>
      </c>
      <c r="AL58">
        <v>4325.126424</v>
      </c>
      <c r="AM58">
        <v>4123.8560269999998</v>
      </c>
      <c r="AN58">
        <v>3913.7861979999998</v>
      </c>
    </row>
    <row r="59" spans="1:40" x14ac:dyDescent="0.25">
      <c r="A59" s="27" t="s">
        <v>117</v>
      </c>
      <c r="B59" t="s">
        <v>296</v>
      </c>
      <c r="C59">
        <v>74.414284050000006</v>
      </c>
      <c r="D59">
        <v>110.35268689999999</v>
      </c>
      <c r="E59">
        <v>199.22509099999999</v>
      </c>
      <c r="F59">
        <v>396.46011190000002</v>
      </c>
      <c r="G59">
        <v>824.45822390000001</v>
      </c>
      <c r="H59">
        <v>1747.6840030000001</v>
      </c>
      <c r="I59">
        <v>3624.0290829999999</v>
      </c>
      <c r="J59">
        <v>7279.4372300000005</v>
      </c>
      <c r="K59">
        <v>14187.49999</v>
      </c>
      <c r="L59">
        <v>26933.609179999999</v>
      </c>
      <c r="M59">
        <v>49934.175510000001</v>
      </c>
      <c r="N59">
        <v>90410.745750000002</v>
      </c>
      <c r="O59">
        <v>159339.32079999999</v>
      </c>
      <c r="P59">
        <v>221739.2965</v>
      </c>
      <c r="Q59">
        <v>271918.32789999997</v>
      </c>
      <c r="R59">
        <v>311163.67680000002</v>
      </c>
      <c r="S59">
        <v>342428.78220000002</v>
      </c>
      <c r="T59">
        <v>368173.86859999999</v>
      </c>
      <c r="U59">
        <v>383173.04879999999</v>
      </c>
      <c r="V59">
        <v>392189.60570000001</v>
      </c>
      <c r="W59">
        <v>397791.58480000001</v>
      </c>
      <c r="X59">
        <v>401330.9241</v>
      </c>
      <c r="Y59">
        <v>403601.70740000001</v>
      </c>
      <c r="Z59">
        <v>405016.01860000001</v>
      </c>
      <c r="AA59">
        <v>405773.36709999997</v>
      </c>
      <c r="AB59">
        <v>405961.8481</v>
      </c>
      <c r="AC59">
        <v>405613.59100000001</v>
      </c>
      <c r="AD59">
        <v>404734.97560000001</v>
      </c>
      <c r="AE59">
        <v>402658.37319999997</v>
      </c>
      <c r="AF59">
        <v>399736.90490000002</v>
      </c>
      <c r="AG59">
        <v>396030.66080000001</v>
      </c>
      <c r="AH59">
        <v>391486.8861</v>
      </c>
      <c r="AI59">
        <v>386051.6838</v>
      </c>
      <c r="AJ59">
        <v>379678.68209999998</v>
      </c>
      <c r="AK59">
        <v>372308.39399999997</v>
      </c>
      <c r="AL59">
        <v>363892.277</v>
      </c>
      <c r="AM59">
        <v>354371.39970000001</v>
      </c>
      <c r="AN59">
        <v>343693.00290000002</v>
      </c>
    </row>
    <row r="60" spans="1:40" x14ac:dyDescent="0.25">
      <c r="A60" s="27" t="s">
        <v>428</v>
      </c>
      <c r="B60" t="s">
        <v>297</v>
      </c>
      <c r="C60">
        <v>439.5071974</v>
      </c>
      <c r="D60">
        <v>520.10629740000002</v>
      </c>
      <c r="E60">
        <v>667.33929430000001</v>
      </c>
      <c r="F60">
        <v>890.47886119999998</v>
      </c>
      <c r="G60">
        <v>1206.9155940000001</v>
      </c>
      <c r="H60">
        <v>1557.6061790000001</v>
      </c>
      <c r="I60">
        <v>1898.649386</v>
      </c>
      <c r="J60">
        <v>2203.2679750000002</v>
      </c>
      <c r="K60">
        <v>2461.1724410000002</v>
      </c>
      <c r="L60">
        <v>2670.0020829999999</v>
      </c>
      <c r="M60">
        <v>2827.7076959999999</v>
      </c>
      <c r="N60">
        <v>2927.39138</v>
      </c>
      <c r="O60">
        <v>2954.4483449999998</v>
      </c>
      <c r="P60">
        <v>3057.4216980000001</v>
      </c>
      <c r="Q60">
        <v>3196.835587</v>
      </c>
      <c r="R60">
        <v>3348.1655900000001</v>
      </c>
      <c r="S60">
        <v>3495.8333259999999</v>
      </c>
      <c r="T60">
        <v>3629.5330709999998</v>
      </c>
      <c r="U60">
        <v>3673.7553109999999</v>
      </c>
      <c r="V60">
        <v>3666.5650169999999</v>
      </c>
      <c r="W60">
        <v>3627.495097</v>
      </c>
      <c r="X60">
        <v>3567.0149409999999</v>
      </c>
      <c r="Y60">
        <v>3491.8885009999999</v>
      </c>
      <c r="Z60">
        <v>3406.1734350000002</v>
      </c>
      <c r="AA60">
        <v>3312.4090150000002</v>
      </c>
      <c r="AB60">
        <v>3212.3228589999999</v>
      </c>
      <c r="AC60">
        <v>3107.2093180000002</v>
      </c>
      <c r="AD60">
        <v>2998.129731</v>
      </c>
      <c r="AE60">
        <v>2877.7060339999998</v>
      </c>
      <c r="AF60">
        <v>2751.8331640000001</v>
      </c>
      <c r="AG60">
        <v>2623.0030700000002</v>
      </c>
      <c r="AH60">
        <v>2492.305699</v>
      </c>
      <c r="AI60">
        <v>2360.5127809999999</v>
      </c>
      <c r="AJ60">
        <v>2228.2633580000002</v>
      </c>
      <c r="AK60">
        <v>2096.0076989999998</v>
      </c>
      <c r="AL60">
        <v>1964.1878610000001</v>
      </c>
      <c r="AM60">
        <v>1833.134141</v>
      </c>
      <c r="AN60">
        <v>1703.1702</v>
      </c>
    </row>
    <row r="61" spans="1:40" x14ac:dyDescent="0.25">
      <c r="A61" s="27" t="s">
        <v>429</v>
      </c>
      <c r="B61" t="s">
        <v>298</v>
      </c>
      <c r="C61">
        <v>4581.1430389999996</v>
      </c>
      <c r="D61">
        <v>4891.488206</v>
      </c>
      <c r="E61">
        <v>5366.6396080000004</v>
      </c>
      <c r="F61">
        <v>5958.5368310000003</v>
      </c>
      <c r="G61">
        <v>6632.4281709999996</v>
      </c>
      <c r="H61">
        <v>7587.9860859999999</v>
      </c>
      <c r="I61">
        <v>8539.6889119999996</v>
      </c>
      <c r="J61">
        <v>9349.0046320000001</v>
      </c>
      <c r="K61">
        <v>9965.442959</v>
      </c>
      <c r="L61">
        <v>10378.238020000001</v>
      </c>
      <c r="M61">
        <v>10584.01082</v>
      </c>
      <c r="N61">
        <v>10567.670340000001</v>
      </c>
      <c r="O61">
        <v>10293.978429999999</v>
      </c>
      <c r="P61">
        <v>10053.1958</v>
      </c>
      <c r="Q61">
        <v>9803.9328320000004</v>
      </c>
      <c r="R61">
        <v>9518.6142249999903</v>
      </c>
      <c r="S61">
        <v>9184.6605249999902</v>
      </c>
      <c r="T61">
        <v>8799.4090369999994</v>
      </c>
      <c r="U61">
        <v>8276.6494779999903</v>
      </c>
      <c r="V61">
        <v>7705.058806</v>
      </c>
      <c r="W61">
        <v>7124.7615070000002</v>
      </c>
      <c r="X61">
        <v>6555.223962</v>
      </c>
      <c r="Y61">
        <v>6007.8577999999998</v>
      </c>
      <c r="Z61">
        <v>5488.3988689999996</v>
      </c>
      <c r="AA61">
        <v>4999.4716669999998</v>
      </c>
      <c r="AB61">
        <v>4542.0220559999998</v>
      </c>
      <c r="AC61">
        <v>4116.0562790000004</v>
      </c>
      <c r="AD61">
        <v>3721.029493</v>
      </c>
      <c r="AE61">
        <v>3757.3471239999999</v>
      </c>
      <c r="AF61">
        <v>4014.8345180000001</v>
      </c>
      <c r="AG61">
        <v>4410.3990279999998</v>
      </c>
      <c r="AH61">
        <v>4904.654622</v>
      </c>
      <c r="AI61">
        <v>5476.5988090000001</v>
      </c>
      <c r="AJ61">
        <v>6113.7781859999996</v>
      </c>
      <c r="AK61">
        <v>6807.4404780000004</v>
      </c>
      <c r="AL61">
        <v>7550.4147979999998</v>
      </c>
      <c r="AM61">
        <v>8335.1628189999901</v>
      </c>
      <c r="AN61">
        <v>9152.9012949999997</v>
      </c>
    </row>
    <row r="62" spans="1:40" x14ac:dyDescent="0.25">
      <c r="A62" s="27" t="s">
        <v>430</v>
      </c>
      <c r="B62" t="s">
        <v>299</v>
      </c>
      <c r="C62">
        <v>0.34929036270000002</v>
      </c>
      <c r="D62">
        <v>0.89865042699999997</v>
      </c>
      <c r="E62">
        <v>3.826589003</v>
      </c>
      <c r="F62">
        <v>21.291029049999999</v>
      </c>
      <c r="G62">
        <v>134.81222059999999</v>
      </c>
      <c r="H62">
        <v>393.4299891</v>
      </c>
      <c r="I62">
        <v>739.77027450000003</v>
      </c>
      <c r="J62">
        <v>1083.6853100000001</v>
      </c>
      <c r="K62">
        <v>1377.1700350000001</v>
      </c>
      <c r="L62">
        <v>1611.8751589999999</v>
      </c>
      <c r="M62">
        <v>1794.1141700000001</v>
      </c>
      <c r="N62">
        <v>1928.4632919999999</v>
      </c>
      <c r="O62">
        <v>2010.92264</v>
      </c>
      <c r="P62">
        <v>2014.536593</v>
      </c>
      <c r="Q62">
        <v>1973.538865</v>
      </c>
      <c r="R62">
        <v>1906.5162769999999</v>
      </c>
      <c r="S62">
        <v>1823.659899</v>
      </c>
      <c r="T62">
        <v>1730.717525</v>
      </c>
      <c r="U62">
        <v>1589.9368609999999</v>
      </c>
      <c r="V62">
        <v>1436.4186810000001</v>
      </c>
      <c r="W62">
        <v>1285.9395050000001</v>
      </c>
      <c r="X62">
        <v>1145.0541619999999</v>
      </c>
      <c r="Y62">
        <v>1016.284014</v>
      </c>
      <c r="Z62">
        <v>900.02767100000005</v>
      </c>
      <c r="AA62">
        <v>795.74507860000006</v>
      </c>
      <c r="AB62">
        <v>702.53702669999996</v>
      </c>
      <c r="AC62">
        <v>619.40939060000005</v>
      </c>
      <c r="AD62">
        <v>545.38775150000004</v>
      </c>
      <c r="AE62">
        <v>497.99236330000002</v>
      </c>
      <c r="AF62">
        <v>463.11614329999998</v>
      </c>
      <c r="AG62">
        <v>434.32184760000001</v>
      </c>
      <c r="AH62">
        <v>408.52169830000003</v>
      </c>
      <c r="AI62">
        <v>384.24320599999999</v>
      </c>
      <c r="AJ62">
        <v>360.79932680000002</v>
      </c>
      <c r="AK62">
        <v>337.8712951</v>
      </c>
      <c r="AL62">
        <v>315.3375633</v>
      </c>
      <c r="AM62">
        <v>293.15720950000002</v>
      </c>
      <c r="AN62">
        <v>271.33685509999998</v>
      </c>
    </row>
    <row r="63" spans="1:40" x14ac:dyDescent="0.25">
      <c r="A63" s="27" t="s">
        <v>431</v>
      </c>
      <c r="B63" t="s">
        <v>300</v>
      </c>
      <c r="C63">
        <v>3813.5502799999999</v>
      </c>
      <c r="D63">
        <v>3850.2063880000001</v>
      </c>
      <c r="E63">
        <v>3885.4396499999998</v>
      </c>
      <c r="F63">
        <v>3916.3305829999999</v>
      </c>
      <c r="G63">
        <v>3934.7342920000001</v>
      </c>
      <c r="H63">
        <v>4218.3024020000003</v>
      </c>
      <c r="I63">
        <v>4532.5222540000004</v>
      </c>
      <c r="J63">
        <v>4780.7273009999999</v>
      </c>
      <c r="K63">
        <v>4930.451712</v>
      </c>
      <c r="L63">
        <v>4976.904869</v>
      </c>
      <c r="M63">
        <v>4922.8255570000001</v>
      </c>
      <c r="N63">
        <v>4767.8977379999997</v>
      </c>
      <c r="O63">
        <v>4504.802627</v>
      </c>
      <c r="P63">
        <v>4368.6148149999999</v>
      </c>
      <c r="Q63">
        <v>4281.9700560000001</v>
      </c>
      <c r="R63">
        <v>4204.07107</v>
      </c>
      <c r="S63">
        <v>4114.2801090000003</v>
      </c>
      <c r="T63">
        <v>4003.0272289999998</v>
      </c>
      <c r="U63">
        <v>3932.1470840000002</v>
      </c>
      <c r="V63">
        <v>3878.1030730000002</v>
      </c>
      <c r="W63">
        <v>3826.4573169999999</v>
      </c>
      <c r="X63">
        <v>3769.47649</v>
      </c>
      <c r="Y63">
        <v>3704.396945</v>
      </c>
      <c r="Z63">
        <v>3630.3896629999999</v>
      </c>
      <c r="AA63">
        <v>3547.5821559999999</v>
      </c>
      <c r="AB63">
        <v>3456.5981619999998</v>
      </c>
      <c r="AC63">
        <v>3358.3116570000002</v>
      </c>
      <c r="AD63">
        <v>3253.7153480000002</v>
      </c>
      <c r="AE63">
        <v>3550.0527950000001</v>
      </c>
      <c r="AF63">
        <v>4115.7641009999998</v>
      </c>
      <c r="AG63">
        <v>4915.3454270000002</v>
      </c>
      <c r="AH63">
        <v>5947.8309719999997</v>
      </c>
      <c r="AI63">
        <v>7228.831639</v>
      </c>
      <c r="AJ63">
        <v>8783.8182109999998</v>
      </c>
      <c r="AK63">
        <v>10644.49273</v>
      </c>
      <c r="AL63">
        <v>12847.10425</v>
      </c>
      <c r="AM63">
        <v>15429.76456</v>
      </c>
      <c r="AN63">
        <v>18430.273260000002</v>
      </c>
    </row>
    <row r="64" spans="1:40" x14ac:dyDescent="0.25">
      <c r="A64" s="27" t="s">
        <v>434</v>
      </c>
      <c r="B64" t="s">
        <v>301</v>
      </c>
      <c r="C64">
        <v>13033.75303</v>
      </c>
      <c r="D64">
        <v>13190.4823</v>
      </c>
      <c r="E64">
        <v>13322.5141</v>
      </c>
      <c r="F64">
        <v>13407.377860000001</v>
      </c>
      <c r="G64">
        <v>13420.428400000001</v>
      </c>
      <c r="H64">
        <v>11784.907939999999</v>
      </c>
      <c r="I64">
        <v>9386.9204520000003</v>
      </c>
      <c r="J64">
        <v>6984.6626489999999</v>
      </c>
      <c r="K64">
        <v>4963.8998410000004</v>
      </c>
      <c r="L64">
        <v>3418.512545</v>
      </c>
      <c r="M64">
        <v>2299.7529279999999</v>
      </c>
      <c r="N64">
        <v>1515.520501</v>
      </c>
      <c r="O64">
        <v>976.58231069999999</v>
      </c>
      <c r="P64">
        <v>735.44601130000001</v>
      </c>
      <c r="Q64">
        <v>599.59695790000001</v>
      </c>
      <c r="R64">
        <v>507.74390699999998</v>
      </c>
      <c r="S64">
        <v>436.83963940000001</v>
      </c>
      <c r="T64">
        <v>377.43439699999999</v>
      </c>
      <c r="U64">
        <v>305.56388099999998</v>
      </c>
      <c r="V64">
        <v>239.1728765</v>
      </c>
      <c r="W64">
        <v>183.9908781</v>
      </c>
      <c r="X64">
        <v>140.38784010000001</v>
      </c>
      <c r="Y64">
        <v>106.8675947</v>
      </c>
      <c r="Z64">
        <v>81.494644059999999</v>
      </c>
      <c r="AA64">
        <v>62.466908119999999</v>
      </c>
      <c r="AB64">
        <v>48.284225130000003</v>
      </c>
      <c r="AC64">
        <v>37.75896925</v>
      </c>
      <c r="AD64">
        <v>29.97483858</v>
      </c>
      <c r="AE64">
        <v>27.207927420000001</v>
      </c>
      <c r="AF64">
        <v>26.459336449999999</v>
      </c>
      <c r="AG64">
        <v>26.627934379999999</v>
      </c>
      <c r="AH64">
        <v>27.22429133</v>
      </c>
      <c r="AI64">
        <v>28.00340903</v>
      </c>
      <c r="AJ64">
        <v>28.83276433</v>
      </c>
      <c r="AK64">
        <v>29.63551884</v>
      </c>
      <c r="AL64">
        <v>30.36517297</v>
      </c>
      <c r="AM64">
        <v>30.990663850000001</v>
      </c>
      <c r="AN64">
        <v>31.48984549</v>
      </c>
    </row>
    <row r="65" spans="1:40" x14ac:dyDescent="0.25">
      <c r="A65" s="27" t="s">
        <v>435</v>
      </c>
      <c r="B65" t="s">
        <v>302</v>
      </c>
      <c r="C65">
        <v>42001.407169999999</v>
      </c>
      <c r="D65">
        <v>43544.721660000003</v>
      </c>
      <c r="E65">
        <v>45641.2359</v>
      </c>
      <c r="F65">
        <v>47991.574710000001</v>
      </c>
      <c r="G65">
        <v>50365.02276</v>
      </c>
      <c r="H65">
        <v>55600.77046</v>
      </c>
      <c r="I65">
        <v>61162.811710000002</v>
      </c>
      <c r="J65">
        <v>65922.847999999998</v>
      </c>
      <c r="K65">
        <v>69464.74596</v>
      </c>
      <c r="L65">
        <v>71680.134269999995</v>
      </c>
      <c r="M65">
        <v>72529.011970000007</v>
      </c>
      <c r="N65">
        <v>71905.053570000004</v>
      </c>
      <c r="O65">
        <v>69578.006810000006</v>
      </c>
      <c r="P65">
        <v>66917.635869999998</v>
      </c>
      <c r="Q65">
        <v>63978.298849999999</v>
      </c>
      <c r="R65">
        <v>60758.159780000002</v>
      </c>
      <c r="S65">
        <v>57279.191429999999</v>
      </c>
      <c r="T65">
        <v>53586.666400000002</v>
      </c>
      <c r="U65">
        <v>50582.543109999999</v>
      </c>
      <c r="V65">
        <v>47936.267249999997</v>
      </c>
      <c r="W65">
        <v>45456.380369999999</v>
      </c>
      <c r="X65">
        <v>43048.248959999997</v>
      </c>
      <c r="Y65">
        <v>40682.19427</v>
      </c>
      <c r="Z65">
        <v>38351.840219999998</v>
      </c>
      <c r="AA65">
        <v>36060.925179999998</v>
      </c>
      <c r="AB65">
        <v>33817.359219999998</v>
      </c>
      <c r="AC65">
        <v>31630.255669999999</v>
      </c>
      <c r="AD65">
        <v>29508.48775</v>
      </c>
      <c r="AE65">
        <v>27520.16373</v>
      </c>
      <c r="AF65">
        <v>25634.299620000002</v>
      </c>
      <c r="AG65">
        <v>23830.039799999999</v>
      </c>
      <c r="AH65">
        <v>22095.167529999999</v>
      </c>
      <c r="AI65">
        <v>20425.279480000001</v>
      </c>
      <c r="AJ65">
        <v>18819.82906</v>
      </c>
      <c r="AK65">
        <v>17278.908350000002</v>
      </c>
      <c r="AL65">
        <v>15803.4805</v>
      </c>
      <c r="AM65">
        <v>14393.892089999999</v>
      </c>
      <c r="AN65">
        <v>13050.462159999999</v>
      </c>
    </row>
    <row r="66" spans="1:40" x14ac:dyDescent="0.25">
      <c r="A66" s="27" t="s">
        <v>432</v>
      </c>
      <c r="B66" t="s">
        <v>303</v>
      </c>
      <c r="C66">
        <v>404.96020850000002</v>
      </c>
      <c r="D66">
        <v>446.02669680000002</v>
      </c>
      <c r="E66">
        <v>513.32025810000005</v>
      </c>
      <c r="F66">
        <v>603.14811880000002</v>
      </c>
      <c r="G66">
        <v>713.60659529999998</v>
      </c>
      <c r="H66">
        <v>648.94545649999998</v>
      </c>
      <c r="I66">
        <v>498.69610219999998</v>
      </c>
      <c r="J66">
        <v>344.72003110000003</v>
      </c>
      <c r="K66">
        <v>223.10435480000001</v>
      </c>
      <c r="L66">
        <v>138.48188329999999</v>
      </c>
      <c r="M66">
        <v>83.553118479999995</v>
      </c>
      <c r="N66">
        <v>49.290441620000003</v>
      </c>
      <c r="O66">
        <v>28.40642386</v>
      </c>
      <c r="P66">
        <v>20.80092767</v>
      </c>
      <c r="Q66">
        <v>17.227049650000001</v>
      </c>
      <c r="R66">
        <v>15.157576049999999</v>
      </c>
      <c r="S66">
        <v>13.705436199999999</v>
      </c>
      <c r="T66">
        <v>12.51346496</v>
      </c>
      <c r="U66">
        <v>12.75171583</v>
      </c>
      <c r="V66">
        <v>13.73903752</v>
      </c>
      <c r="W66">
        <v>15.199750209999999</v>
      </c>
      <c r="X66">
        <v>17.000857020000002</v>
      </c>
      <c r="Y66">
        <v>19.074354700000001</v>
      </c>
      <c r="Z66">
        <v>21.382086520000001</v>
      </c>
      <c r="AA66">
        <v>23.901728729999999</v>
      </c>
      <c r="AB66">
        <v>26.61991918</v>
      </c>
      <c r="AC66">
        <v>29.52846825</v>
      </c>
      <c r="AD66">
        <v>32.622185530000003</v>
      </c>
      <c r="AE66">
        <v>35.603305149999997</v>
      </c>
      <c r="AF66">
        <v>38.546388059999998</v>
      </c>
      <c r="AG66">
        <v>41.481626259999999</v>
      </c>
      <c r="AH66">
        <v>44.412016379999997</v>
      </c>
      <c r="AI66">
        <v>47.327779390000003</v>
      </c>
      <c r="AJ66">
        <v>50.210661520000002</v>
      </c>
      <c r="AK66">
        <v>53.033032679999998</v>
      </c>
      <c r="AL66">
        <v>55.761479639999997</v>
      </c>
      <c r="AM66">
        <v>58.353879740000004</v>
      </c>
      <c r="AN66">
        <v>60.76129298</v>
      </c>
    </row>
    <row r="67" spans="1:40" x14ac:dyDescent="0.25">
      <c r="A67" s="27" t="s">
        <v>433</v>
      </c>
      <c r="B67" t="s">
        <v>304</v>
      </c>
      <c r="C67">
        <v>6170.1730530000004</v>
      </c>
      <c r="D67">
        <v>6135.0381269999998</v>
      </c>
      <c r="E67">
        <v>6041.3842679999998</v>
      </c>
      <c r="F67">
        <v>5910.7629999999999</v>
      </c>
      <c r="G67">
        <v>5747.9208660000004</v>
      </c>
      <c r="H67">
        <v>4046.5003489999999</v>
      </c>
      <c r="I67">
        <v>2336.4002310000001</v>
      </c>
      <c r="J67">
        <v>1196.8262930000001</v>
      </c>
      <c r="K67">
        <v>571.49077709999995</v>
      </c>
      <c r="L67">
        <v>262.45328289999998</v>
      </c>
      <c r="M67">
        <v>118.6051487</v>
      </c>
      <c r="N67">
        <v>53.773278449999999</v>
      </c>
      <c r="O67">
        <v>25.210291770000001</v>
      </c>
      <c r="P67">
        <v>17.291012569999999</v>
      </c>
      <c r="Q67">
        <v>14.44644853</v>
      </c>
      <c r="R67">
        <v>13.33361431</v>
      </c>
      <c r="S67">
        <v>12.909104340000001</v>
      </c>
      <c r="T67">
        <v>12.758106529999999</v>
      </c>
      <c r="U67">
        <v>12.854679369999999</v>
      </c>
      <c r="V67">
        <v>13.05436527</v>
      </c>
      <c r="W67">
        <v>13.2773618</v>
      </c>
      <c r="X67">
        <v>13.480484390000001</v>
      </c>
      <c r="Y67">
        <v>13.64370064</v>
      </c>
      <c r="Z67">
        <v>13.75807635</v>
      </c>
      <c r="AA67">
        <v>13.82074499</v>
      </c>
      <c r="AB67">
        <v>13.8322693</v>
      </c>
      <c r="AC67">
        <v>13.795157680000001</v>
      </c>
      <c r="AD67">
        <v>13.713020350000001</v>
      </c>
      <c r="AE67">
        <v>13.73903928</v>
      </c>
      <c r="AF67">
        <v>13.803602140000001</v>
      </c>
      <c r="AG67">
        <v>13.86730678</v>
      </c>
      <c r="AH67">
        <v>13.90798423</v>
      </c>
      <c r="AI67">
        <v>13.91415924</v>
      </c>
      <c r="AJ67">
        <v>13.88037806</v>
      </c>
      <c r="AK67">
        <v>13.80404478</v>
      </c>
      <c r="AL67">
        <v>13.684519440000001</v>
      </c>
      <c r="AM67">
        <v>13.52180937</v>
      </c>
      <c r="AN67">
        <v>13.31653785</v>
      </c>
    </row>
    <row r="68" spans="1:40" x14ac:dyDescent="0.25">
      <c r="A68" s="5" t="s">
        <v>219</v>
      </c>
      <c r="B68" t="s">
        <v>305</v>
      </c>
      <c r="C68">
        <v>48859.425999999999</v>
      </c>
      <c r="D68">
        <v>50269.099329999997</v>
      </c>
      <c r="E68">
        <v>51725.493459999998</v>
      </c>
      <c r="F68">
        <v>53232.243889999998</v>
      </c>
      <c r="G68">
        <v>54765.060380000003</v>
      </c>
      <c r="H68">
        <v>56314.255499999999</v>
      </c>
      <c r="I68">
        <v>57879.111830000002</v>
      </c>
      <c r="J68">
        <v>59462.819960000001</v>
      </c>
      <c r="K68">
        <v>61063.588779999998</v>
      </c>
      <c r="L68">
        <v>62686.380660000003</v>
      </c>
      <c r="M68">
        <v>64335.07243</v>
      </c>
      <c r="N68">
        <v>66013.588090000005</v>
      </c>
      <c r="O68">
        <v>67726.120269999999</v>
      </c>
      <c r="P68">
        <v>69495.933199999999</v>
      </c>
      <c r="Q68">
        <v>71340.286649999995</v>
      </c>
      <c r="R68">
        <v>73262.472760000004</v>
      </c>
      <c r="S68">
        <v>75265.119980000003</v>
      </c>
      <c r="T68">
        <v>77350.876139999906</v>
      </c>
      <c r="U68">
        <v>79565.332320000001</v>
      </c>
      <c r="V68">
        <v>81880.469240000006</v>
      </c>
      <c r="W68">
        <v>84282.759550000002</v>
      </c>
      <c r="X68">
        <v>86764.232499999998</v>
      </c>
      <c r="Y68">
        <v>89319.189589999994</v>
      </c>
      <c r="Z68">
        <v>91943.107080000002</v>
      </c>
      <c r="AA68">
        <v>94632.161059999999</v>
      </c>
      <c r="AB68">
        <v>97383.016350000005</v>
      </c>
      <c r="AC68">
        <v>100192.72100000001</v>
      </c>
      <c r="AD68">
        <v>103058.6949</v>
      </c>
      <c r="AE68">
        <v>105993.9883</v>
      </c>
      <c r="AF68">
        <v>109006.4552</v>
      </c>
      <c r="AG68">
        <v>112093.3674</v>
      </c>
      <c r="AH68">
        <v>115251.2448</v>
      </c>
      <c r="AI68">
        <v>118477.038</v>
      </c>
      <c r="AJ68">
        <v>121768.7692</v>
      </c>
      <c r="AK68">
        <v>125125.6621</v>
      </c>
      <c r="AL68">
        <v>128549.66469999999</v>
      </c>
      <c r="AM68">
        <v>132045.6268</v>
      </c>
      <c r="AN68">
        <v>135621.39249999999</v>
      </c>
    </row>
    <row r="69" spans="1:40" x14ac:dyDescent="0.25">
      <c r="A69" s="5" t="s">
        <v>219</v>
      </c>
      <c r="B69" t="s">
        <v>306</v>
      </c>
      <c r="C69">
        <v>13.242000000000001</v>
      </c>
      <c r="D69">
        <v>13.62602358</v>
      </c>
      <c r="E69">
        <v>14.01650051</v>
      </c>
      <c r="F69">
        <v>14.412525260000001</v>
      </c>
      <c r="G69">
        <v>14.81447633</v>
      </c>
      <c r="H69">
        <v>15.22540916</v>
      </c>
      <c r="I69">
        <v>15.64619164</v>
      </c>
      <c r="J69">
        <v>16.077305930000001</v>
      </c>
      <c r="K69">
        <v>16.515324589999999</v>
      </c>
      <c r="L69">
        <v>16.962446509999999</v>
      </c>
      <c r="M69">
        <v>17.421315490000001</v>
      </c>
      <c r="N69">
        <v>17.89332941</v>
      </c>
      <c r="O69">
        <v>18.37889959</v>
      </c>
      <c r="P69">
        <v>18.88140993</v>
      </c>
      <c r="Q69">
        <v>19.405312559999999</v>
      </c>
      <c r="R69">
        <v>19.9493367</v>
      </c>
      <c r="S69">
        <v>20.512283960000001</v>
      </c>
      <c r="T69">
        <v>21.093836150000001</v>
      </c>
      <c r="U69">
        <v>21.693493239999999</v>
      </c>
      <c r="V69">
        <v>22.307571129999999</v>
      </c>
      <c r="W69">
        <v>22.93464513</v>
      </c>
      <c r="X69">
        <v>23.574156540000001</v>
      </c>
      <c r="Y69">
        <v>24.225574630000001</v>
      </c>
      <c r="Z69">
        <v>24.88831424</v>
      </c>
      <c r="AA69">
        <v>25.561733369999999</v>
      </c>
      <c r="AB69">
        <v>26.24515517</v>
      </c>
      <c r="AC69">
        <v>26.9379025</v>
      </c>
      <c r="AD69">
        <v>27.63933978</v>
      </c>
      <c r="AE69">
        <v>28.35178131</v>
      </c>
      <c r="AF69">
        <v>29.077075619999999</v>
      </c>
      <c r="AG69">
        <v>29.812768420000001</v>
      </c>
      <c r="AH69">
        <v>30.557148489999999</v>
      </c>
      <c r="AI69">
        <v>31.30971894</v>
      </c>
      <c r="AJ69">
        <v>32.070826439999998</v>
      </c>
      <c r="AK69">
        <v>32.841497920000002</v>
      </c>
      <c r="AL69">
        <v>33.623214789999999</v>
      </c>
      <c r="AM69">
        <v>34.418062149999997</v>
      </c>
      <c r="AN69">
        <v>35.228835740000001</v>
      </c>
    </row>
    <row r="70" spans="1:40" x14ac:dyDescent="0.25">
      <c r="A70" s="5" t="s">
        <v>218</v>
      </c>
      <c r="B70" t="s">
        <v>307</v>
      </c>
      <c r="C70">
        <v>79196.570370000001</v>
      </c>
      <c r="D70">
        <v>81478.156229999906</v>
      </c>
      <c r="E70">
        <v>83862.121480000002</v>
      </c>
      <c r="F70">
        <v>86356.491200000004</v>
      </c>
      <c r="G70">
        <v>88898.895669999998</v>
      </c>
      <c r="H70">
        <v>91453.470170000001</v>
      </c>
      <c r="I70">
        <v>94015.64112</v>
      </c>
      <c r="J70">
        <v>96592.65625</v>
      </c>
      <c r="K70">
        <v>99194.652789999906</v>
      </c>
      <c r="L70">
        <v>101829.29059999999</v>
      </c>
      <c r="M70">
        <v>104502.01</v>
      </c>
      <c r="N70">
        <v>107221.99739999999</v>
      </c>
      <c r="O70">
        <v>110001.12729999999</v>
      </c>
      <c r="P70">
        <v>112886.56449999999</v>
      </c>
      <c r="Q70">
        <v>115903.6548</v>
      </c>
      <c r="R70">
        <v>119064.2877</v>
      </c>
      <c r="S70">
        <v>122376.8817</v>
      </c>
      <c r="T70">
        <v>125848.2703</v>
      </c>
      <c r="U70">
        <v>129591.49310000001</v>
      </c>
      <c r="V70">
        <v>133538.7592</v>
      </c>
      <c r="W70">
        <v>137658.6109</v>
      </c>
      <c r="X70">
        <v>141932.02979999999</v>
      </c>
      <c r="Y70">
        <v>146346.13269999999</v>
      </c>
      <c r="Z70">
        <v>150892.1813</v>
      </c>
      <c r="AA70">
        <v>155564.1814</v>
      </c>
      <c r="AB70">
        <v>160358.01</v>
      </c>
      <c r="AC70">
        <v>165270.86799999999</v>
      </c>
      <c r="AD70">
        <v>170301.0447</v>
      </c>
      <c r="AE70">
        <v>175476.60399999999</v>
      </c>
      <c r="AF70">
        <v>180808.53659999999</v>
      </c>
      <c r="AG70">
        <v>186296.64079999999</v>
      </c>
      <c r="AH70">
        <v>191936.16020000001</v>
      </c>
      <c r="AI70">
        <v>197720.139</v>
      </c>
      <c r="AJ70">
        <v>203642.30919999999</v>
      </c>
      <c r="AK70">
        <v>209698.2953</v>
      </c>
      <c r="AL70">
        <v>215889.75889999999</v>
      </c>
      <c r="AM70">
        <v>222223.90830000001</v>
      </c>
      <c r="AN70">
        <v>228713.82070000001</v>
      </c>
    </row>
    <row r="71" spans="1:40" x14ac:dyDescent="0.25">
      <c r="A71" s="5" t="s">
        <v>218</v>
      </c>
      <c r="B71" t="s">
        <v>308</v>
      </c>
      <c r="C71">
        <v>25142.842860000001</v>
      </c>
      <c r="D71">
        <v>25874.994139999999</v>
      </c>
      <c r="E71">
        <v>26628.742920000001</v>
      </c>
      <c r="F71">
        <v>27405.074720000001</v>
      </c>
      <c r="G71">
        <v>28199.9067</v>
      </c>
      <c r="H71">
        <v>29012.43607</v>
      </c>
      <c r="I71">
        <v>29841.886740000002</v>
      </c>
      <c r="J71">
        <v>30688.565259999999</v>
      </c>
      <c r="K71">
        <v>31548.272260000002</v>
      </c>
      <c r="L71">
        <v>32424.963919999998</v>
      </c>
      <c r="M71">
        <v>33322.61191</v>
      </c>
      <c r="N71">
        <v>34243.948920000003</v>
      </c>
      <c r="O71">
        <v>35190.901590000001</v>
      </c>
      <c r="P71">
        <v>36170.328759999997</v>
      </c>
      <c r="Q71">
        <v>37191.066809999997</v>
      </c>
      <c r="R71">
        <v>38252.743159999998</v>
      </c>
      <c r="S71">
        <v>39355.201710000001</v>
      </c>
      <c r="T71">
        <v>40499.554530000001</v>
      </c>
      <c r="U71">
        <v>41696.71299</v>
      </c>
      <c r="V71">
        <v>42935.847439999998</v>
      </c>
      <c r="W71">
        <v>44211.779430000002</v>
      </c>
      <c r="X71">
        <v>45521.872510000001</v>
      </c>
      <c r="Y71">
        <v>46864.075559999997</v>
      </c>
      <c r="Z71">
        <v>48236.812879999998</v>
      </c>
      <c r="AA71">
        <v>49638.800730000003</v>
      </c>
      <c r="AB71">
        <v>51068.979379999997</v>
      </c>
      <c r="AC71">
        <v>52526.513279999999</v>
      </c>
      <c r="AD71">
        <v>54010.83337</v>
      </c>
      <c r="AE71">
        <v>55527.192990000003</v>
      </c>
      <c r="AF71">
        <v>57079.367700000003</v>
      </c>
      <c r="AG71">
        <v>58663.262260000003</v>
      </c>
      <c r="AH71">
        <v>60275.847869999998</v>
      </c>
      <c r="AI71">
        <v>61915.784039999999</v>
      </c>
      <c r="AJ71">
        <v>63583.031230000001</v>
      </c>
      <c r="AK71">
        <v>65278.558579999997</v>
      </c>
      <c r="AL71">
        <v>67004.785780000006</v>
      </c>
      <c r="AM71">
        <v>68765.434789999999</v>
      </c>
      <c r="AN71">
        <v>70565.793720000001</v>
      </c>
    </row>
    <row r="72" spans="1:40" x14ac:dyDescent="0.25">
      <c r="A72" s="5" t="s">
        <v>218</v>
      </c>
      <c r="B72" t="s">
        <v>309</v>
      </c>
      <c r="C72">
        <v>38141.076789999999</v>
      </c>
      <c r="D72">
        <v>39243.439420000002</v>
      </c>
      <c r="E72">
        <v>40380.253960000002</v>
      </c>
      <c r="F72">
        <v>41557.780680000003</v>
      </c>
      <c r="G72">
        <v>42776.108200000002</v>
      </c>
      <c r="H72">
        <v>44020.93995</v>
      </c>
      <c r="I72">
        <v>45282.281900000002</v>
      </c>
      <c r="J72">
        <v>46558.020349999999</v>
      </c>
      <c r="K72">
        <v>47842.344899999996</v>
      </c>
      <c r="L72">
        <v>49143.173219999997</v>
      </c>
      <c r="M72">
        <v>50468.068720000003</v>
      </c>
      <c r="N72">
        <v>51825.522879999997</v>
      </c>
      <c r="O72">
        <v>53221.598389999999</v>
      </c>
      <c r="P72">
        <v>54666.274810000003</v>
      </c>
      <c r="Q72">
        <v>56171.69096</v>
      </c>
      <c r="R72">
        <v>57738.698239999998</v>
      </c>
      <c r="S72">
        <v>59368.690219999997</v>
      </c>
      <c r="T72">
        <v>61064.991179999997</v>
      </c>
      <c r="U72">
        <v>62848.529990000003</v>
      </c>
      <c r="V72">
        <v>64702.346839999998</v>
      </c>
      <c r="W72">
        <v>66618.095300000001</v>
      </c>
      <c r="X72">
        <v>68591.01814</v>
      </c>
      <c r="Y72">
        <v>70617.769190000006</v>
      </c>
      <c r="Z72">
        <v>72696.103990000003</v>
      </c>
      <c r="AA72">
        <v>74824.547229999996</v>
      </c>
      <c r="AB72">
        <v>77002.220069999996</v>
      </c>
      <c r="AC72">
        <v>79228.784960000005</v>
      </c>
      <c r="AD72">
        <v>81504.484209999995</v>
      </c>
      <c r="AE72">
        <v>83820.171990000003</v>
      </c>
      <c r="AF72">
        <v>86185.164420000001</v>
      </c>
      <c r="AG72">
        <v>88596.371750000006</v>
      </c>
      <c r="AH72">
        <v>91050.588019999996</v>
      </c>
      <c r="AI72">
        <v>93545.65</v>
      </c>
      <c r="AJ72">
        <v>96080.566640000005</v>
      </c>
      <c r="AK72">
        <v>98655.682700000005</v>
      </c>
      <c r="AL72">
        <v>101273.7099</v>
      </c>
      <c r="AM72">
        <v>103938.7611</v>
      </c>
      <c r="AN72">
        <v>106657.372</v>
      </c>
    </row>
    <row r="73" spans="1:40" x14ac:dyDescent="0.25">
      <c r="A73" s="5" t="s">
        <v>218</v>
      </c>
      <c r="B73" t="s">
        <v>310</v>
      </c>
      <c r="C73">
        <v>7549.8993799999998</v>
      </c>
      <c r="D73">
        <v>7783.778147</v>
      </c>
      <c r="E73">
        <v>8028.3009240000001</v>
      </c>
      <c r="F73">
        <v>8282.67978699999</v>
      </c>
      <c r="G73">
        <v>8555.6424530000004</v>
      </c>
      <c r="H73">
        <v>8849.6510849999995</v>
      </c>
      <c r="I73">
        <v>9162.0785259999902</v>
      </c>
      <c r="J73">
        <v>9490.1954650000007</v>
      </c>
      <c r="K73">
        <v>9830.2946510000002</v>
      </c>
      <c r="L73">
        <v>10182.94176</v>
      </c>
      <c r="M73">
        <v>10550.895280000001</v>
      </c>
      <c r="N73">
        <v>10937.48272</v>
      </c>
      <c r="O73">
        <v>11346.47826</v>
      </c>
      <c r="P73">
        <v>11760.09139</v>
      </c>
      <c r="Q73">
        <v>12184.01576</v>
      </c>
      <c r="R73">
        <v>12621.164290000001</v>
      </c>
      <c r="S73">
        <v>13073.09253</v>
      </c>
      <c r="T73">
        <v>13541.820750000001</v>
      </c>
      <c r="U73">
        <v>14022.03449</v>
      </c>
      <c r="V73">
        <v>14514.248659999999</v>
      </c>
      <c r="W73">
        <v>15018.909250000001</v>
      </c>
      <c r="X73">
        <v>15538.18607</v>
      </c>
      <c r="Y73">
        <v>16073.1461</v>
      </c>
      <c r="Z73">
        <v>16624.69082</v>
      </c>
      <c r="AA73">
        <v>17193.690750000002</v>
      </c>
      <c r="AB73">
        <v>17781.079699999998</v>
      </c>
      <c r="AC73">
        <v>18387.955300000001</v>
      </c>
      <c r="AD73">
        <v>19015.66145</v>
      </c>
      <c r="AE73">
        <v>19653.182339999999</v>
      </c>
      <c r="AF73">
        <v>20302.62888</v>
      </c>
      <c r="AG73">
        <v>20964.109209999999</v>
      </c>
      <c r="AH73">
        <v>21636.979029999999</v>
      </c>
      <c r="AI73">
        <v>22321.308529999998</v>
      </c>
      <c r="AJ73">
        <v>23018.12415</v>
      </c>
      <c r="AK73">
        <v>23729.22176</v>
      </c>
      <c r="AL73">
        <v>24456.942920000001</v>
      </c>
      <c r="AM73">
        <v>25204.153190000001</v>
      </c>
      <c r="AN73">
        <v>25974.363300000001</v>
      </c>
    </row>
    <row r="74" spans="1:40" x14ac:dyDescent="0.25">
      <c r="A74" s="5" t="s">
        <v>218</v>
      </c>
      <c r="B74" t="s">
        <v>311</v>
      </c>
      <c r="C74">
        <v>10681.6993</v>
      </c>
      <c r="D74">
        <v>11003.54869</v>
      </c>
      <c r="E74">
        <v>11325.229719999999</v>
      </c>
      <c r="F74">
        <v>11646.20982</v>
      </c>
      <c r="G74">
        <v>11979.791370000001</v>
      </c>
      <c r="H74">
        <v>12333.238020000001</v>
      </c>
      <c r="I74">
        <v>12706.33524</v>
      </c>
      <c r="J74">
        <v>13097.56401</v>
      </c>
      <c r="K74">
        <v>13500.503849999999</v>
      </c>
      <c r="L74">
        <v>13918.04737</v>
      </c>
      <c r="M74">
        <v>14353.56691</v>
      </c>
      <c r="N74">
        <v>14808.670700000001</v>
      </c>
      <c r="O74">
        <v>15283.65639</v>
      </c>
      <c r="P74">
        <v>15769.13422</v>
      </c>
      <c r="Q74">
        <v>16269.49093</v>
      </c>
      <c r="R74">
        <v>16782.886399999999</v>
      </c>
      <c r="S74">
        <v>17308.433639999999</v>
      </c>
      <c r="T74">
        <v>17846.9545</v>
      </c>
      <c r="U74">
        <v>18389.17901</v>
      </c>
      <c r="V74">
        <v>18935.932239999998</v>
      </c>
      <c r="W74">
        <v>19488.356660000001</v>
      </c>
      <c r="X74">
        <v>20048.224440000002</v>
      </c>
      <c r="Y74">
        <v>20616.265189999998</v>
      </c>
      <c r="Z74">
        <v>21192.794330000001</v>
      </c>
      <c r="AA74">
        <v>21777.869579999999</v>
      </c>
      <c r="AB74">
        <v>22371.443759999998</v>
      </c>
      <c r="AC74">
        <v>22973.512650000001</v>
      </c>
      <c r="AD74">
        <v>23584.228950000001</v>
      </c>
      <c r="AE74">
        <v>24199.75373</v>
      </c>
      <c r="AF74">
        <v>24820.533380000001</v>
      </c>
      <c r="AG74">
        <v>25441.841270000001</v>
      </c>
      <c r="AH74">
        <v>26061.58195</v>
      </c>
      <c r="AI74">
        <v>26680.10715</v>
      </c>
      <c r="AJ74">
        <v>27299.0609</v>
      </c>
      <c r="AK74">
        <v>27920.645349999999</v>
      </c>
      <c r="AL74">
        <v>28547.45264</v>
      </c>
      <c r="AM74">
        <v>29182.249940000002</v>
      </c>
      <c r="AN74">
        <v>29828.16531</v>
      </c>
    </row>
    <row r="75" spans="1:40" x14ac:dyDescent="0.25">
      <c r="A75" s="5" t="s">
        <v>218</v>
      </c>
      <c r="B75" t="s">
        <v>312</v>
      </c>
      <c r="C75">
        <v>409061.22110000002</v>
      </c>
      <c r="D75">
        <v>421094.82750000001</v>
      </c>
      <c r="E75">
        <v>433180.37929999997</v>
      </c>
      <c r="F75">
        <v>445294.62199999997</v>
      </c>
      <c r="G75">
        <v>457706.56949999998</v>
      </c>
      <c r="H75">
        <v>470706.71789999999</v>
      </c>
      <c r="I75">
        <v>484350.8884</v>
      </c>
      <c r="J75">
        <v>498618.06410000002</v>
      </c>
      <c r="K75">
        <v>513232.5722</v>
      </c>
      <c r="L75">
        <v>528328.91209999996</v>
      </c>
      <c r="M75">
        <v>544021.36970000004</v>
      </c>
      <c r="N75">
        <v>560343.68449999997</v>
      </c>
      <c r="O75">
        <v>577275.67070000002</v>
      </c>
      <c r="P75">
        <v>594808.32330000005</v>
      </c>
      <c r="Q75">
        <v>613096.4706</v>
      </c>
      <c r="R75">
        <v>631978.02110000001</v>
      </c>
      <c r="S75">
        <v>651371.16949999996</v>
      </c>
      <c r="T75">
        <v>671258.80709999998</v>
      </c>
      <c r="U75">
        <v>691322.59230000002</v>
      </c>
      <c r="V75">
        <v>711550.44050000003</v>
      </c>
      <c r="W75">
        <v>731977.0453</v>
      </c>
      <c r="X75">
        <v>752640.10970000003</v>
      </c>
      <c r="Y75">
        <v>773559.81310000003</v>
      </c>
      <c r="Z75">
        <v>794739.73309999995</v>
      </c>
      <c r="AA75">
        <v>816170.36210000003</v>
      </c>
      <c r="AB75">
        <v>837834.33459999994</v>
      </c>
      <c r="AC75">
        <v>859711.5906</v>
      </c>
      <c r="AD75">
        <v>881783.41090000002</v>
      </c>
      <c r="AE75">
        <v>904126.23930000002</v>
      </c>
      <c r="AF75">
        <v>926795.88679999998</v>
      </c>
      <c r="AG75">
        <v>949580.31909999996</v>
      </c>
      <c r="AH75">
        <v>972388.61800000002</v>
      </c>
      <c r="AI75">
        <v>995226.79070000001</v>
      </c>
      <c r="AJ75">
        <v>1018151.257</v>
      </c>
      <c r="AK75">
        <v>1041241.822</v>
      </c>
      <c r="AL75">
        <v>1064595.524</v>
      </c>
      <c r="AM75">
        <v>1088325.9950000001</v>
      </c>
      <c r="AN75">
        <v>1112565.7709999999</v>
      </c>
    </row>
    <row r="76" spans="1:40" x14ac:dyDescent="0.25">
      <c r="A76" s="19" t="s">
        <v>222</v>
      </c>
      <c r="B76" t="s">
        <v>313</v>
      </c>
      <c r="C76">
        <v>307332.288</v>
      </c>
      <c r="D76">
        <v>316160.90610000002</v>
      </c>
      <c r="E76">
        <v>324610.91009999998</v>
      </c>
      <c r="F76">
        <v>332834.0564</v>
      </c>
      <c r="G76">
        <v>341602.58130000002</v>
      </c>
      <c r="H76">
        <v>351202.46100000001</v>
      </c>
      <c r="I76">
        <v>361425.0061</v>
      </c>
      <c r="J76">
        <v>372114.16749999998</v>
      </c>
      <c r="K76">
        <v>383010.98950000003</v>
      </c>
      <c r="L76">
        <v>394196.52590000001</v>
      </c>
      <c r="M76">
        <v>405837.408</v>
      </c>
      <c r="N76">
        <v>417878.87790000002</v>
      </c>
      <c r="O76">
        <v>430223.1433</v>
      </c>
      <c r="P76">
        <v>442827.84419999999</v>
      </c>
      <c r="Q76">
        <v>455656.2585</v>
      </c>
      <c r="R76">
        <v>468627.68979999999</v>
      </c>
      <c r="S76">
        <v>481709.07449999999</v>
      </c>
      <c r="T76">
        <v>494896.90580000001</v>
      </c>
      <c r="U76">
        <v>506716.91820000001</v>
      </c>
      <c r="V76">
        <v>517893.11459999997</v>
      </c>
      <c r="W76">
        <v>528720.21120000002</v>
      </c>
      <c r="X76">
        <v>539353.46230000001</v>
      </c>
      <c r="Y76">
        <v>549846.96649999998</v>
      </c>
      <c r="Z76">
        <v>560218.62600000005</v>
      </c>
      <c r="AA76">
        <v>570471.05709999998</v>
      </c>
      <c r="AB76">
        <v>580600.06350000005</v>
      </c>
      <c r="AC76">
        <v>590599.27359999996</v>
      </c>
      <c r="AD76">
        <v>600462.679</v>
      </c>
      <c r="AE76">
        <v>609809.13119999995</v>
      </c>
      <c r="AF76">
        <v>618847.21620000002</v>
      </c>
      <c r="AG76">
        <v>627570.90590000001</v>
      </c>
      <c r="AH76">
        <v>635996.55330000003</v>
      </c>
      <c r="AI76">
        <v>644169.46189999999</v>
      </c>
      <c r="AJ76">
        <v>652149.77399999998</v>
      </c>
      <c r="AK76">
        <v>660096.11100000003</v>
      </c>
      <c r="AL76">
        <v>668022.0808</v>
      </c>
      <c r="AM76">
        <v>675956.07770000002</v>
      </c>
      <c r="AN76">
        <v>683951.10010000004</v>
      </c>
    </row>
    <row r="77" spans="1:40" x14ac:dyDescent="0.25">
      <c r="A77" s="5" t="s">
        <v>218</v>
      </c>
      <c r="B77" t="s">
        <v>314</v>
      </c>
      <c r="C77">
        <v>42242.221010000001</v>
      </c>
      <c r="D77">
        <v>43477.001060000002</v>
      </c>
      <c r="E77">
        <v>44732.886449999998</v>
      </c>
      <c r="F77">
        <v>46002.409890000003</v>
      </c>
      <c r="G77">
        <v>47300.711340000002</v>
      </c>
      <c r="H77">
        <v>48650.11593</v>
      </c>
      <c r="I77">
        <v>50046.96428</v>
      </c>
      <c r="J77">
        <v>51493.975059999997</v>
      </c>
      <c r="K77">
        <v>52980.142189999999</v>
      </c>
      <c r="L77">
        <v>54511.226309999998</v>
      </c>
      <c r="M77">
        <v>56101.409119999997</v>
      </c>
      <c r="N77">
        <v>57765.013720000003</v>
      </c>
      <c r="O77">
        <v>59518.909039999999</v>
      </c>
      <c r="P77">
        <v>61308.280270000003</v>
      </c>
      <c r="Q77">
        <v>63168.140070000001</v>
      </c>
      <c r="R77">
        <v>65105.752480000003</v>
      </c>
      <c r="S77">
        <v>67121.462</v>
      </c>
      <c r="T77">
        <v>69216.446819999997</v>
      </c>
      <c r="U77">
        <v>71384.110270000005</v>
      </c>
      <c r="V77">
        <v>73621.146999999997</v>
      </c>
      <c r="W77">
        <v>75925.028479999906</v>
      </c>
      <c r="X77">
        <v>78300.088319999995</v>
      </c>
      <c r="Y77">
        <v>80747.024460000001</v>
      </c>
      <c r="Z77">
        <v>83266.01586</v>
      </c>
      <c r="AA77">
        <v>85856.942509999906</v>
      </c>
      <c r="AB77">
        <v>88519.509890000001</v>
      </c>
      <c r="AC77">
        <v>91253.398740000004</v>
      </c>
      <c r="AD77">
        <v>94058.433600000004</v>
      </c>
      <c r="AE77">
        <v>96867.273449999906</v>
      </c>
      <c r="AF77">
        <v>99703.822690000001</v>
      </c>
      <c r="AG77">
        <v>102576.2368</v>
      </c>
      <c r="AH77">
        <v>105482.9806</v>
      </c>
      <c r="AI77">
        <v>108422.321</v>
      </c>
      <c r="AJ77">
        <v>111395.09</v>
      </c>
      <c r="AK77">
        <v>114405.8648</v>
      </c>
      <c r="AL77">
        <v>117461.0215</v>
      </c>
      <c r="AM77">
        <v>120569.247</v>
      </c>
      <c r="AN77">
        <v>123742.7447</v>
      </c>
    </row>
    <row r="78" spans="1:40" x14ac:dyDescent="0.25">
      <c r="A78" s="5" t="s">
        <v>218</v>
      </c>
      <c r="B78" t="s">
        <v>315</v>
      </c>
      <c r="C78">
        <v>176930.23329999999</v>
      </c>
      <c r="D78">
        <v>182125.1011</v>
      </c>
      <c r="E78">
        <v>187418.5925</v>
      </c>
      <c r="F78">
        <v>192793.9149</v>
      </c>
      <c r="G78">
        <v>198321.89509999999</v>
      </c>
      <c r="H78">
        <v>204076.5583</v>
      </c>
      <c r="I78">
        <v>210057.4994</v>
      </c>
      <c r="J78">
        <v>216252.54070000001</v>
      </c>
      <c r="K78">
        <v>222587.23199999999</v>
      </c>
      <c r="L78">
        <v>229098.3725</v>
      </c>
      <c r="M78">
        <v>235828.6545</v>
      </c>
      <c r="N78">
        <v>242799.64610000001</v>
      </c>
      <c r="O78">
        <v>250018.8738</v>
      </c>
      <c r="P78">
        <v>257456.84959999999</v>
      </c>
      <c r="Q78">
        <v>265175.35649999999</v>
      </c>
      <c r="R78">
        <v>273150.18400000001</v>
      </c>
      <c r="S78">
        <v>281368.3982</v>
      </c>
      <c r="T78">
        <v>289835.3639</v>
      </c>
      <c r="U78">
        <v>298476.77049999998</v>
      </c>
      <c r="V78">
        <v>307267.82250000001</v>
      </c>
      <c r="W78">
        <v>316207.98440000002</v>
      </c>
      <c r="X78">
        <v>325307.89980000001</v>
      </c>
      <c r="Y78">
        <v>334569.7046</v>
      </c>
      <c r="Z78">
        <v>343992.33750000002</v>
      </c>
      <c r="AA78">
        <v>353572.79810000001</v>
      </c>
      <c r="AB78">
        <v>363307.41830000002</v>
      </c>
      <c r="AC78">
        <v>373193.16639999999</v>
      </c>
      <c r="AD78">
        <v>383228.75890000002</v>
      </c>
      <c r="AE78">
        <v>393413.96840000001</v>
      </c>
      <c r="AF78">
        <v>403766.69699999999</v>
      </c>
      <c r="AG78">
        <v>414235.64769999997</v>
      </c>
      <c r="AH78">
        <v>424794.48080000002</v>
      </c>
      <c r="AI78">
        <v>435442.21509999997</v>
      </c>
      <c r="AJ78">
        <v>446193.42959999997</v>
      </c>
      <c r="AK78">
        <v>457073.70209999999</v>
      </c>
      <c r="AL78">
        <v>468114.21299999999</v>
      </c>
      <c r="AM78">
        <v>479353.22560000001</v>
      </c>
      <c r="AN78">
        <v>490838.18300000002</v>
      </c>
    </row>
    <row r="79" spans="1:40" x14ac:dyDescent="0.25">
      <c r="A79" s="5" t="s">
        <v>220</v>
      </c>
      <c r="B79" t="s">
        <v>316</v>
      </c>
      <c r="C79">
        <v>11991.614</v>
      </c>
      <c r="D79">
        <v>12346.79163</v>
      </c>
      <c r="E79">
        <v>12715.51434</v>
      </c>
      <c r="F79">
        <v>13103.207329999999</v>
      </c>
      <c r="G79">
        <v>13512.49797</v>
      </c>
      <c r="H79">
        <v>13934.643770000001</v>
      </c>
      <c r="I79">
        <v>14361.86429</v>
      </c>
      <c r="J79">
        <v>14789.963830000001</v>
      </c>
      <c r="K79">
        <v>15216.77253</v>
      </c>
      <c r="L79">
        <v>15643.77612</v>
      </c>
      <c r="M79">
        <v>16073.957609999999</v>
      </c>
      <c r="N79">
        <v>16508.518540000001</v>
      </c>
      <c r="O79">
        <v>16949.459070000001</v>
      </c>
      <c r="P79">
        <v>17402.27304</v>
      </c>
      <c r="Q79">
        <v>17873.18777</v>
      </c>
      <c r="R79">
        <v>18365.838899999999</v>
      </c>
      <c r="S79">
        <v>18882.835200000001</v>
      </c>
      <c r="T79">
        <v>19426.689119999999</v>
      </c>
      <c r="U79">
        <v>20009.9653</v>
      </c>
      <c r="V79">
        <v>20625.08382</v>
      </c>
      <c r="W79">
        <v>21269.328529999999</v>
      </c>
      <c r="X79">
        <v>21940.568009999999</v>
      </c>
      <c r="Y79">
        <v>22636.78801</v>
      </c>
      <c r="Z79">
        <v>23356.315610000001</v>
      </c>
      <c r="AA79">
        <v>24097.87614</v>
      </c>
      <c r="AB79">
        <v>24860.559150000001</v>
      </c>
      <c r="AC79">
        <v>25643.761879999998</v>
      </c>
      <c r="AD79">
        <v>26447.158340000002</v>
      </c>
      <c r="AE79">
        <v>27267.926200000002</v>
      </c>
      <c r="AF79">
        <v>28109.976600000002</v>
      </c>
      <c r="AG79">
        <v>28976.509330000001</v>
      </c>
      <c r="AH79">
        <v>29868.879219999999</v>
      </c>
      <c r="AI79">
        <v>30786.780470000002</v>
      </c>
      <c r="AJ79">
        <v>31729.122759999998</v>
      </c>
      <c r="AK79">
        <v>32696.474630000001</v>
      </c>
      <c r="AL79">
        <v>33685.693460000002</v>
      </c>
      <c r="AM79">
        <v>34695.728569999999</v>
      </c>
      <c r="AN79">
        <v>35727.605929999998</v>
      </c>
    </row>
    <row r="80" spans="1:40" x14ac:dyDescent="0.25">
      <c r="A80" s="5" t="s">
        <v>220</v>
      </c>
      <c r="B80" t="s">
        <v>317</v>
      </c>
      <c r="C80">
        <v>16126.348</v>
      </c>
      <c r="D80">
        <v>16779.137419999999</v>
      </c>
      <c r="E80">
        <v>17403.661830000001</v>
      </c>
      <c r="F80">
        <v>17949.515319999999</v>
      </c>
      <c r="G80">
        <v>18592.85268</v>
      </c>
      <c r="H80">
        <v>19361.766599999999</v>
      </c>
      <c r="I80">
        <v>20242.78918</v>
      </c>
      <c r="J80">
        <v>21222.941760000002</v>
      </c>
      <c r="K80">
        <v>22298.105149999999</v>
      </c>
      <c r="L80">
        <v>23479.106970000001</v>
      </c>
      <c r="M80">
        <v>24779.857619999999</v>
      </c>
      <c r="N80">
        <v>26211.396840000001</v>
      </c>
      <c r="O80">
        <v>27783.990720000002</v>
      </c>
      <c r="P80">
        <v>29350.393550000001</v>
      </c>
      <c r="Q80">
        <v>30891.037970000001</v>
      </c>
      <c r="R80">
        <v>32413.61865</v>
      </c>
      <c r="S80">
        <v>33933.489329999997</v>
      </c>
      <c r="T80">
        <v>35466.011559999999</v>
      </c>
      <c r="U80">
        <v>37045.010040000001</v>
      </c>
      <c r="V80">
        <v>38673.100769999997</v>
      </c>
      <c r="W80">
        <v>40346.385170000001</v>
      </c>
      <c r="X80">
        <v>42061.11565</v>
      </c>
      <c r="Y80">
        <v>43813.915979999998</v>
      </c>
      <c r="Z80">
        <v>45602.354720000003</v>
      </c>
      <c r="AA80">
        <v>47424.674769999998</v>
      </c>
      <c r="AB80">
        <v>49279.529909999997</v>
      </c>
      <c r="AC80">
        <v>51165.839599999999</v>
      </c>
      <c r="AD80">
        <v>53082.751089999998</v>
      </c>
      <c r="AE80">
        <v>54858.169589999998</v>
      </c>
      <c r="AF80">
        <v>56492.252999999997</v>
      </c>
      <c r="AG80">
        <v>58010.779340000001</v>
      </c>
      <c r="AH80">
        <v>59438.606299999999</v>
      </c>
      <c r="AI80">
        <v>60793.562189999997</v>
      </c>
      <c r="AJ80">
        <v>62087.206059999997</v>
      </c>
      <c r="AK80">
        <v>63324.412510000002</v>
      </c>
      <c r="AL80">
        <v>64511.49985</v>
      </c>
      <c r="AM80">
        <v>65654.870680000007</v>
      </c>
      <c r="AN80">
        <v>66760.853170000002</v>
      </c>
    </row>
    <row r="81" spans="1:40" x14ac:dyDescent="0.25">
      <c r="A81" s="5" t="s">
        <v>220</v>
      </c>
      <c r="B81" t="s">
        <v>318</v>
      </c>
      <c r="C81">
        <v>721.67200000000003</v>
      </c>
      <c r="D81">
        <v>719.89542470000004</v>
      </c>
      <c r="E81">
        <v>714.65067810000005</v>
      </c>
      <c r="F81">
        <v>710.20994310000003</v>
      </c>
      <c r="G81">
        <v>710.57308220000004</v>
      </c>
      <c r="H81">
        <v>715.71492669999998</v>
      </c>
      <c r="I81">
        <v>724.91037310000002</v>
      </c>
      <c r="J81">
        <v>737.68186219999996</v>
      </c>
      <c r="K81">
        <v>753.53011270000002</v>
      </c>
      <c r="L81">
        <v>772.25997480000001</v>
      </c>
      <c r="M81">
        <v>793.84439840000005</v>
      </c>
      <c r="N81">
        <v>818.22034050000002</v>
      </c>
      <c r="O81">
        <v>845.36514880000004</v>
      </c>
      <c r="P81">
        <v>873.64407210000002</v>
      </c>
      <c r="Q81">
        <v>902.54267670000002</v>
      </c>
      <c r="R81">
        <v>931.85253550000004</v>
      </c>
      <c r="S81">
        <v>961.59452820000001</v>
      </c>
      <c r="T81">
        <v>991.89188679999995</v>
      </c>
      <c r="U81">
        <v>1022.722339</v>
      </c>
      <c r="V81">
        <v>1053.8976270000001</v>
      </c>
      <c r="W81">
        <v>1085.414802</v>
      </c>
      <c r="X81">
        <v>1117.3222479999999</v>
      </c>
      <c r="Y81">
        <v>1149.683219</v>
      </c>
      <c r="Z81">
        <v>1182.5580910000001</v>
      </c>
      <c r="AA81">
        <v>1215.9967469999999</v>
      </c>
      <c r="AB81">
        <v>1250.037769</v>
      </c>
      <c r="AC81">
        <v>1284.71019</v>
      </c>
      <c r="AD81">
        <v>1320.0370809999999</v>
      </c>
      <c r="AE81">
        <v>1354.408936</v>
      </c>
      <c r="AF81">
        <v>1387.6622589999999</v>
      </c>
      <c r="AG81">
        <v>1419.9340749999999</v>
      </c>
      <c r="AH81">
        <v>1451.468161</v>
      </c>
      <c r="AI81">
        <v>1482.4776710000001</v>
      </c>
      <c r="AJ81">
        <v>1513.1313150000001</v>
      </c>
      <c r="AK81">
        <v>1543.8474020000001</v>
      </c>
      <c r="AL81">
        <v>1574.6986790000001</v>
      </c>
      <c r="AM81">
        <v>1605.7542129999999</v>
      </c>
      <c r="AN81">
        <v>1637.121852</v>
      </c>
    </row>
    <row r="82" spans="1:40" x14ac:dyDescent="0.25">
      <c r="A82" s="5" t="s">
        <v>220</v>
      </c>
      <c r="B82" t="s">
        <v>319</v>
      </c>
      <c r="C82">
        <v>48595.165000000001</v>
      </c>
      <c r="D82">
        <v>50039.307889999996</v>
      </c>
      <c r="E82">
        <v>51476.222670000003</v>
      </c>
      <c r="F82">
        <v>52904.798710000003</v>
      </c>
      <c r="G82">
        <v>54358.443659999997</v>
      </c>
      <c r="H82">
        <v>55850.028270000003</v>
      </c>
      <c r="I82">
        <v>57378.830730000001</v>
      </c>
      <c r="J82">
        <v>58952.919829999999</v>
      </c>
      <c r="K82">
        <v>60555.914750000004</v>
      </c>
      <c r="L82">
        <v>62203.794029999997</v>
      </c>
      <c r="M82">
        <v>63932.054089999998</v>
      </c>
      <c r="N82">
        <v>65758.372059999994</v>
      </c>
      <c r="O82">
        <v>67696.047319999998</v>
      </c>
      <c r="P82">
        <v>69727.065040000001</v>
      </c>
      <c r="Q82">
        <v>71856.956699999995</v>
      </c>
      <c r="R82">
        <v>74061.733139999997</v>
      </c>
      <c r="S82">
        <v>76328.222229999999</v>
      </c>
      <c r="T82">
        <v>78656.566300000006</v>
      </c>
      <c r="U82">
        <v>81015.727190000005</v>
      </c>
      <c r="V82">
        <v>83410.387849999999</v>
      </c>
      <c r="W82">
        <v>85844.234379999994</v>
      </c>
      <c r="X82">
        <v>88322.877009999997</v>
      </c>
      <c r="Y82">
        <v>90849.719020000004</v>
      </c>
      <c r="Z82">
        <v>93427.524690000006</v>
      </c>
      <c r="AA82">
        <v>96058.88463</v>
      </c>
      <c r="AB82">
        <v>98746.605119999906</v>
      </c>
      <c r="AC82">
        <v>101494.0891</v>
      </c>
      <c r="AD82">
        <v>104305.68550000001</v>
      </c>
      <c r="AE82">
        <v>107176.2148</v>
      </c>
      <c r="AF82">
        <v>110110.3876</v>
      </c>
      <c r="AG82">
        <v>113082.7346</v>
      </c>
      <c r="AH82">
        <v>116078.19349999999</v>
      </c>
      <c r="AI82">
        <v>119091.7954</v>
      </c>
      <c r="AJ82">
        <v>122125.5355</v>
      </c>
      <c r="AK82">
        <v>125211.9599</v>
      </c>
      <c r="AL82">
        <v>128359.8385</v>
      </c>
      <c r="AM82">
        <v>131578.09479999999</v>
      </c>
      <c r="AN82">
        <v>134879.3627</v>
      </c>
    </row>
    <row r="83" spans="1:40" x14ac:dyDescent="0.25">
      <c r="A83" s="5" t="s">
        <v>220</v>
      </c>
      <c r="B83" t="s">
        <v>320</v>
      </c>
      <c r="C83">
        <v>81173.289000000004</v>
      </c>
      <c r="D83">
        <v>83544.147769999996</v>
      </c>
      <c r="E83">
        <v>86082.896219999995</v>
      </c>
      <c r="F83">
        <v>88793.713829999906</v>
      </c>
      <c r="G83">
        <v>91605.323789999995</v>
      </c>
      <c r="H83">
        <v>94426.38596</v>
      </c>
      <c r="I83">
        <v>97211.685060000003</v>
      </c>
      <c r="J83">
        <v>99953.045079999996</v>
      </c>
      <c r="K83">
        <v>102669.4952</v>
      </c>
      <c r="L83">
        <v>105387.3355</v>
      </c>
      <c r="M83">
        <v>108138.7963</v>
      </c>
      <c r="N83">
        <v>110952.22840000001</v>
      </c>
      <c r="O83">
        <v>113864.91310000001</v>
      </c>
      <c r="P83">
        <v>116888.2481</v>
      </c>
      <c r="Q83">
        <v>120074.308</v>
      </c>
      <c r="R83">
        <v>123459.4853</v>
      </c>
      <c r="S83">
        <v>127062.24830000001</v>
      </c>
      <c r="T83">
        <v>130894.27650000001</v>
      </c>
      <c r="U83">
        <v>135093.75810000001</v>
      </c>
      <c r="V83">
        <v>139588.27160000001</v>
      </c>
      <c r="W83">
        <v>144336.30710000001</v>
      </c>
      <c r="X83">
        <v>149308.33009999999</v>
      </c>
      <c r="Y83">
        <v>154483.46290000001</v>
      </c>
      <c r="Z83">
        <v>159848.3241</v>
      </c>
      <c r="AA83">
        <v>165395.4633</v>
      </c>
      <c r="AB83">
        <v>171121.85500000001</v>
      </c>
      <c r="AC83">
        <v>177027.76300000001</v>
      </c>
      <c r="AD83">
        <v>183116.1171</v>
      </c>
      <c r="AE83">
        <v>189339.83489999999</v>
      </c>
      <c r="AF83">
        <v>195728.0056</v>
      </c>
      <c r="AG83">
        <v>202315.93100000001</v>
      </c>
      <c r="AH83">
        <v>209117.86809999999</v>
      </c>
      <c r="AI83">
        <v>216130.769</v>
      </c>
      <c r="AJ83">
        <v>223344.50049999999</v>
      </c>
      <c r="AK83">
        <v>230758.4276</v>
      </c>
      <c r="AL83">
        <v>238354.14920000001</v>
      </c>
      <c r="AM83">
        <v>246131.04079999999</v>
      </c>
      <c r="AN83">
        <v>254104.1686</v>
      </c>
    </row>
    <row r="84" spans="1:40" x14ac:dyDescent="0.25">
      <c r="A84" s="5" t="s">
        <v>220</v>
      </c>
      <c r="B84" t="s">
        <v>321</v>
      </c>
      <c r="C84">
        <v>11688.45991</v>
      </c>
      <c r="D84">
        <v>12027.18938</v>
      </c>
      <c r="E84">
        <v>12363.12945</v>
      </c>
      <c r="F84">
        <v>12703.786120000001</v>
      </c>
      <c r="G84">
        <v>13065.761270000001</v>
      </c>
      <c r="H84">
        <v>13462.00028</v>
      </c>
      <c r="I84">
        <v>13870.901459999999</v>
      </c>
      <c r="J84">
        <v>14281.9537</v>
      </c>
      <c r="K84">
        <v>14683.437480000001</v>
      </c>
      <c r="L84">
        <v>15078.4951</v>
      </c>
      <c r="M84">
        <v>15474.452960000001</v>
      </c>
      <c r="N84">
        <v>15869.909750000001</v>
      </c>
      <c r="O84">
        <v>16262.341420000001</v>
      </c>
      <c r="P84">
        <v>16669.94859</v>
      </c>
      <c r="Q84">
        <v>17095.59418</v>
      </c>
      <c r="R84">
        <v>17534.768769999999</v>
      </c>
      <c r="S84">
        <v>17984.740320000001</v>
      </c>
      <c r="T84">
        <v>18444.44918</v>
      </c>
      <c r="U84">
        <v>18867.029780000001</v>
      </c>
      <c r="V84">
        <v>19276.473709999998</v>
      </c>
      <c r="W84">
        <v>19681.021140000001</v>
      </c>
      <c r="X84">
        <v>20084.80675</v>
      </c>
      <c r="Y84">
        <v>20488.385300000002</v>
      </c>
      <c r="Z84">
        <v>20891.576799999999</v>
      </c>
      <c r="AA84">
        <v>21294.101259999999</v>
      </c>
      <c r="AB84">
        <v>21695.710879999999</v>
      </c>
      <c r="AC84">
        <v>22096.220440000001</v>
      </c>
      <c r="AD84">
        <v>22495.514859999999</v>
      </c>
      <c r="AE84">
        <v>22895.931199999999</v>
      </c>
      <c r="AF84">
        <v>23307.062839999999</v>
      </c>
      <c r="AG84">
        <v>23726.114689999999</v>
      </c>
      <c r="AH84">
        <v>24150.888640000001</v>
      </c>
      <c r="AI84">
        <v>24580.601159999998</v>
      </c>
      <c r="AJ84">
        <v>25015.235700000001</v>
      </c>
      <c r="AK84">
        <v>25458.604139999999</v>
      </c>
      <c r="AL84">
        <v>25910.327560000002</v>
      </c>
      <c r="AM84">
        <v>26370.05315</v>
      </c>
      <c r="AN84">
        <v>26838.651740000001</v>
      </c>
    </row>
    <row r="85" spans="1:40" x14ac:dyDescent="0.25">
      <c r="A85" s="5" t="s">
        <v>221</v>
      </c>
      <c r="B85" t="s">
        <v>322</v>
      </c>
      <c r="C85">
        <v>1680793.5220000001</v>
      </c>
      <c r="D85">
        <v>1729514.4850000001</v>
      </c>
      <c r="E85">
        <v>1779659.058</v>
      </c>
      <c r="F85">
        <v>1831266.2339999999</v>
      </c>
      <c r="G85">
        <v>1883848.943</v>
      </c>
      <c r="H85">
        <v>1937410.0589999999</v>
      </c>
      <c r="I85">
        <v>1991844.94</v>
      </c>
      <c r="J85">
        <v>2047196.301</v>
      </c>
      <c r="K85">
        <v>2103157.67</v>
      </c>
      <c r="L85">
        <v>2160037.9530000002</v>
      </c>
      <c r="M85">
        <v>2218139.8220000002</v>
      </c>
      <c r="N85">
        <v>2277644.6809999999</v>
      </c>
      <c r="O85">
        <v>2338701.1940000001</v>
      </c>
      <c r="P85">
        <v>2402162.6660000002</v>
      </c>
      <c r="Q85">
        <v>2468634.716</v>
      </c>
      <c r="R85">
        <v>2538030.906</v>
      </c>
      <c r="S85">
        <v>2610311.8530000001</v>
      </c>
      <c r="T85">
        <v>2685505.3629999999</v>
      </c>
      <c r="U85">
        <v>2764345.9709999999</v>
      </c>
      <c r="V85">
        <v>2846119.03</v>
      </c>
      <c r="W85">
        <v>2930480.9449999998</v>
      </c>
      <c r="X85">
        <v>3017248</v>
      </c>
      <c r="Y85">
        <v>3106263.594</v>
      </c>
      <c r="Z85">
        <v>3197407.05</v>
      </c>
      <c r="AA85">
        <v>3290582.1</v>
      </c>
      <c r="AB85">
        <v>3385709.1340000001</v>
      </c>
      <c r="AC85">
        <v>3482721.5860000001</v>
      </c>
      <c r="AD85">
        <v>3581566.0660000001</v>
      </c>
      <c r="AE85">
        <v>3682824.4569999999</v>
      </c>
      <c r="AF85">
        <v>3786831.57</v>
      </c>
      <c r="AG85">
        <v>3893309.9539999999</v>
      </c>
      <c r="AH85">
        <v>4002064.5729999999</v>
      </c>
      <c r="AI85">
        <v>4113002.2829999998</v>
      </c>
      <c r="AJ85">
        <v>4226111.4550000001</v>
      </c>
      <c r="AK85">
        <v>4341463.3650000002</v>
      </c>
      <c r="AL85">
        <v>4459207.6689999998</v>
      </c>
      <c r="AM85">
        <v>4579606.3470000001</v>
      </c>
      <c r="AN85">
        <v>4703045.1789999995</v>
      </c>
    </row>
    <row r="86" spans="1:40" x14ac:dyDescent="0.25">
      <c r="A86" s="5" t="s">
        <v>221</v>
      </c>
      <c r="B86" t="s">
        <v>323</v>
      </c>
      <c r="C86">
        <v>358724.9657</v>
      </c>
      <c r="D86">
        <v>369287.01730000001</v>
      </c>
      <c r="E86">
        <v>379656.82579999999</v>
      </c>
      <c r="F86">
        <v>389764.54849999998</v>
      </c>
      <c r="G86">
        <v>400074.6237</v>
      </c>
      <c r="H86">
        <v>411051.65090000001</v>
      </c>
      <c r="I86">
        <v>422821.22009999998</v>
      </c>
      <c r="J86">
        <v>435373.00540000002</v>
      </c>
      <c r="K86">
        <v>448333.85509999999</v>
      </c>
      <c r="L86">
        <v>461884.48879999999</v>
      </c>
      <c r="M86">
        <v>476181.67859999998</v>
      </c>
      <c r="N86">
        <v>491275.00550000003</v>
      </c>
      <c r="O86">
        <v>507141.46220000001</v>
      </c>
      <c r="P86">
        <v>523724.60759999999</v>
      </c>
      <c r="Q86">
        <v>541192.96970000002</v>
      </c>
      <c r="R86">
        <v>559309.27850000001</v>
      </c>
      <c r="S86">
        <v>577955.4325</v>
      </c>
      <c r="T86">
        <v>597107.50439999998</v>
      </c>
      <c r="U86">
        <v>616180.06999999995</v>
      </c>
      <c r="V86">
        <v>635253.86750000005</v>
      </c>
      <c r="W86">
        <v>654441.54</v>
      </c>
      <c r="X86">
        <v>673846.00710000005</v>
      </c>
      <c r="Y86">
        <v>693538.35959999997</v>
      </c>
      <c r="Z86">
        <v>713559.35259999998</v>
      </c>
      <c r="AA86">
        <v>733926.01430000004</v>
      </c>
      <c r="AB86">
        <v>754640.79359999998</v>
      </c>
      <c r="AC86">
        <v>775700.36820000003</v>
      </c>
      <c r="AD86">
        <v>797102.34169999999</v>
      </c>
      <c r="AE86">
        <v>818930.25120000006</v>
      </c>
      <c r="AF86">
        <v>841255.86399999994</v>
      </c>
      <c r="AG86">
        <v>863781.16170000006</v>
      </c>
      <c r="AH86">
        <v>886385.53419999999</v>
      </c>
      <c r="AI86">
        <v>909093.70059999998</v>
      </c>
      <c r="AJ86">
        <v>932007.80240000004</v>
      </c>
      <c r="AK86">
        <v>955264.24589999998</v>
      </c>
      <c r="AL86">
        <v>979023.46180000005</v>
      </c>
      <c r="AM86">
        <v>1003467.3320000001</v>
      </c>
      <c r="AN86">
        <v>1028802.116</v>
      </c>
    </row>
    <row r="87" spans="1:40" x14ac:dyDescent="0.25">
      <c r="A87" s="19" t="s">
        <v>222</v>
      </c>
      <c r="B87" t="s">
        <v>324</v>
      </c>
      <c r="C87">
        <v>15853.983050000001</v>
      </c>
      <c r="D87">
        <v>16237.102059999999</v>
      </c>
      <c r="E87">
        <v>16534.857940000002</v>
      </c>
      <c r="F87">
        <v>16777.91086</v>
      </c>
      <c r="G87">
        <v>17126.81062</v>
      </c>
      <c r="H87">
        <v>17587.207129999999</v>
      </c>
      <c r="I87">
        <v>18138.250179999999</v>
      </c>
      <c r="J87">
        <v>18773.971580000001</v>
      </c>
      <c r="K87">
        <v>19498.060109999999</v>
      </c>
      <c r="L87">
        <v>20320.366829999999</v>
      </c>
      <c r="M87">
        <v>21267.804759999999</v>
      </c>
      <c r="N87">
        <v>22346.20635</v>
      </c>
      <c r="O87">
        <v>23565.683509999999</v>
      </c>
      <c r="P87">
        <v>24768.415519999999</v>
      </c>
      <c r="Q87">
        <v>25944.446609999999</v>
      </c>
      <c r="R87">
        <v>27112.028549999999</v>
      </c>
      <c r="S87">
        <v>28282.908500000001</v>
      </c>
      <c r="T87">
        <v>29464.41186</v>
      </c>
      <c r="U87">
        <v>30449.52823</v>
      </c>
      <c r="V87">
        <v>31371.747340000002</v>
      </c>
      <c r="W87">
        <v>32263.41217</v>
      </c>
      <c r="X87">
        <v>33142.571150000003</v>
      </c>
      <c r="Y87">
        <v>34014.348879999998</v>
      </c>
      <c r="Z87">
        <v>34880.506589999997</v>
      </c>
      <c r="AA87">
        <v>35741.566200000001</v>
      </c>
      <c r="AB87">
        <v>36597.499759999999</v>
      </c>
      <c r="AC87">
        <v>37447.993029999998</v>
      </c>
      <c r="AD87">
        <v>38292.51672</v>
      </c>
      <c r="AE87">
        <v>38856.269610000003</v>
      </c>
      <c r="AF87">
        <v>39202.050510000001</v>
      </c>
      <c r="AG87">
        <v>39376.352680000004</v>
      </c>
      <c r="AH87">
        <v>39410.588539999997</v>
      </c>
      <c r="AI87">
        <v>39326.756950000003</v>
      </c>
      <c r="AJ87">
        <v>39141.515229999997</v>
      </c>
      <c r="AK87">
        <v>38887.09001</v>
      </c>
      <c r="AL87">
        <v>38561.279119999999</v>
      </c>
      <c r="AM87">
        <v>38166.609259999997</v>
      </c>
      <c r="AN87">
        <v>37708.36058</v>
      </c>
    </row>
    <row r="88" spans="1:40" x14ac:dyDescent="0.25">
      <c r="A88" s="19" t="s">
        <v>222</v>
      </c>
      <c r="B88" t="s">
        <v>325</v>
      </c>
      <c r="C88">
        <v>51842.487480000003</v>
      </c>
      <c r="D88">
        <v>53440.136789999997</v>
      </c>
      <c r="E88">
        <v>54872.105080000001</v>
      </c>
      <c r="F88">
        <v>56273.970359999999</v>
      </c>
      <c r="G88">
        <v>57984.976340000001</v>
      </c>
      <c r="H88">
        <v>60365.351219999997</v>
      </c>
      <c r="I88">
        <v>62895.880960000002</v>
      </c>
      <c r="J88">
        <v>65401.942799999997</v>
      </c>
      <c r="K88">
        <v>67608.227559999999</v>
      </c>
      <c r="L88">
        <v>69627.061090000003</v>
      </c>
      <c r="M88">
        <v>71560.929409999997</v>
      </c>
      <c r="N88">
        <v>73385.008180000004</v>
      </c>
      <c r="O88">
        <v>75061.275370000003</v>
      </c>
      <c r="P88">
        <v>76983.549669999906</v>
      </c>
      <c r="Q88">
        <v>79261.807419999997</v>
      </c>
      <c r="R88">
        <v>81700.837190000006</v>
      </c>
      <c r="S88">
        <v>84209.729789999998</v>
      </c>
      <c r="T88">
        <v>86753.534180000002</v>
      </c>
      <c r="U88">
        <v>88803.337379999997</v>
      </c>
      <c r="V88">
        <v>90668.129509999999</v>
      </c>
      <c r="W88">
        <v>92417.169840000002</v>
      </c>
      <c r="X88">
        <v>94099.190189999994</v>
      </c>
      <c r="Y88">
        <v>95716.043940000003</v>
      </c>
      <c r="Z88">
        <v>97265.128219999999</v>
      </c>
      <c r="AA88">
        <v>98742.96862</v>
      </c>
      <c r="AB88">
        <v>100146.13710000001</v>
      </c>
      <c r="AC88">
        <v>101471.62790000001</v>
      </c>
      <c r="AD88">
        <v>102716.9317</v>
      </c>
      <c r="AE88">
        <v>103956.82610000001</v>
      </c>
      <c r="AF88">
        <v>105366.7585</v>
      </c>
      <c r="AG88">
        <v>106766.63009999999</v>
      </c>
      <c r="AH88">
        <v>108079.99709999999</v>
      </c>
      <c r="AI88">
        <v>109291.26730000001</v>
      </c>
      <c r="AJ88">
        <v>110405.43949999999</v>
      </c>
      <c r="AK88">
        <v>111444.92049999999</v>
      </c>
      <c r="AL88">
        <v>112430.7674</v>
      </c>
      <c r="AM88">
        <v>113357.7886</v>
      </c>
      <c r="AN88">
        <v>114229.037</v>
      </c>
    </row>
    <row r="89" spans="1:40" x14ac:dyDescent="0.25">
      <c r="A89" s="27" t="s">
        <v>425</v>
      </c>
      <c r="B89" t="s">
        <v>326</v>
      </c>
      <c r="C89">
        <v>10768.83088</v>
      </c>
      <c r="D89">
        <v>11358.622020000001</v>
      </c>
      <c r="E89">
        <v>12033.44946</v>
      </c>
      <c r="F89">
        <v>12724.63458</v>
      </c>
      <c r="G89">
        <v>13393.17251</v>
      </c>
      <c r="H89">
        <v>14702.30299</v>
      </c>
      <c r="I89">
        <v>15928.283100000001</v>
      </c>
      <c r="J89">
        <v>16927.91517</v>
      </c>
      <c r="K89">
        <v>17725.07805</v>
      </c>
      <c r="L89">
        <v>18352.681140000001</v>
      </c>
      <c r="M89">
        <v>18814.53182</v>
      </c>
      <c r="N89">
        <v>19078.055799999998</v>
      </c>
      <c r="O89">
        <v>19074.068810000001</v>
      </c>
      <c r="P89">
        <v>19633.698899999999</v>
      </c>
      <c r="Q89">
        <v>20383.805970000001</v>
      </c>
      <c r="R89">
        <v>21196.512309999998</v>
      </c>
      <c r="S89">
        <v>22028.210080000001</v>
      </c>
      <c r="T89">
        <v>22861.921200000001</v>
      </c>
      <c r="U89">
        <v>23553.351350000001</v>
      </c>
      <c r="V89">
        <v>24184.30517</v>
      </c>
      <c r="W89">
        <v>24742.609209999999</v>
      </c>
      <c r="X89">
        <v>25256.225559999999</v>
      </c>
      <c r="Y89">
        <v>25713.58454</v>
      </c>
      <c r="Z89">
        <v>26105.109189999999</v>
      </c>
      <c r="AA89">
        <v>26422.288260000001</v>
      </c>
      <c r="AB89">
        <v>26657.173200000001</v>
      </c>
      <c r="AC89">
        <v>26802.39603</v>
      </c>
      <c r="AD89">
        <v>26851.367470000001</v>
      </c>
      <c r="AE89">
        <v>27482.202369999999</v>
      </c>
      <c r="AF89">
        <v>28132.595870000001</v>
      </c>
      <c r="AG89">
        <v>28672.21112</v>
      </c>
      <c r="AH89">
        <v>29097.136579999999</v>
      </c>
      <c r="AI89">
        <v>29427.562109999999</v>
      </c>
      <c r="AJ89">
        <v>29682.332480000001</v>
      </c>
      <c r="AK89">
        <v>29874.0697</v>
      </c>
      <c r="AL89">
        <v>30012.930369999998</v>
      </c>
      <c r="AM89">
        <v>30104.557519999998</v>
      </c>
      <c r="AN89">
        <v>30152.93388</v>
      </c>
    </row>
    <row r="90" spans="1:40" x14ac:dyDescent="0.25">
      <c r="A90" s="27" t="s">
        <v>426</v>
      </c>
      <c r="B90" t="s">
        <v>327</v>
      </c>
      <c r="C90">
        <v>752.27429700000005</v>
      </c>
      <c r="D90">
        <v>976.45247180000001</v>
      </c>
      <c r="E90">
        <v>1263.387052</v>
      </c>
      <c r="F90">
        <v>1632.432583</v>
      </c>
      <c r="G90">
        <v>2104.5783580000002</v>
      </c>
      <c r="H90">
        <v>2731.0576209999999</v>
      </c>
      <c r="I90">
        <v>3421.9562890000002</v>
      </c>
      <c r="J90">
        <v>4210.7826219999997</v>
      </c>
      <c r="K90">
        <v>5129.6755059999996</v>
      </c>
      <c r="L90">
        <v>6203.3518629999999</v>
      </c>
      <c r="M90">
        <v>7445.604045</v>
      </c>
      <c r="N90">
        <v>8849.7619290000002</v>
      </c>
      <c r="O90">
        <v>10372.92164</v>
      </c>
      <c r="P90">
        <v>11963.30773</v>
      </c>
      <c r="Q90">
        <v>13757.41474</v>
      </c>
      <c r="R90">
        <v>15774.548129999999</v>
      </c>
      <c r="S90">
        <v>18032.78717</v>
      </c>
      <c r="T90">
        <v>20551.650720000001</v>
      </c>
      <c r="U90">
        <v>22632.824809999998</v>
      </c>
      <c r="V90">
        <v>24848.138470000002</v>
      </c>
      <c r="W90">
        <v>27140.0736</v>
      </c>
      <c r="X90">
        <v>29558.579590000001</v>
      </c>
      <c r="Y90">
        <v>32070.93102</v>
      </c>
      <c r="Z90">
        <v>34665.034010000003</v>
      </c>
      <c r="AA90">
        <v>37326.251859999997</v>
      </c>
      <c r="AB90">
        <v>40037.351159999998</v>
      </c>
      <c r="AC90">
        <v>42778.557739999997</v>
      </c>
      <c r="AD90">
        <v>45527.731070000002</v>
      </c>
      <c r="AE90">
        <v>48223.264080000001</v>
      </c>
      <c r="AF90">
        <v>50497.589319999999</v>
      </c>
      <c r="AG90">
        <v>52479.94066</v>
      </c>
      <c r="AH90">
        <v>54251.454149999998</v>
      </c>
      <c r="AI90">
        <v>55861.294580000002</v>
      </c>
      <c r="AJ90">
        <v>57339.439559999999</v>
      </c>
      <c r="AK90">
        <v>58702.41734</v>
      </c>
      <c r="AL90">
        <v>59966.743069999997</v>
      </c>
      <c r="AM90">
        <v>61139.017789999998</v>
      </c>
      <c r="AN90">
        <v>62225.567069999997</v>
      </c>
    </row>
    <row r="91" spans="1:40" x14ac:dyDescent="0.25">
      <c r="A91" s="27" t="s">
        <v>427</v>
      </c>
      <c r="B91" t="s">
        <v>328</v>
      </c>
      <c r="C91">
        <v>638.72549079999999</v>
      </c>
      <c r="D91">
        <v>657.49589530000003</v>
      </c>
      <c r="E91">
        <v>673.55884460000004</v>
      </c>
      <c r="F91">
        <v>686.02959469999996</v>
      </c>
      <c r="G91">
        <v>694.0064218</v>
      </c>
      <c r="H91">
        <v>801.29656809999994</v>
      </c>
      <c r="I91">
        <v>943.54915770000002</v>
      </c>
      <c r="J91">
        <v>1104.680089</v>
      </c>
      <c r="K91">
        <v>1283.767752</v>
      </c>
      <c r="L91">
        <v>1483.2048689999999</v>
      </c>
      <c r="M91">
        <v>1704.3649170000001</v>
      </c>
      <c r="N91">
        <v>1944.974739</v>
      </c>
      <c r="O91">
        <v>2196.357728</v>
      </c>
      <c r="P91">
        <v>2354.7319900000002</v>
      </c>
      <c r="Q91">
        <v>2475.65202</v>
      </c>
      <c r="R91">
        <v>2580.0033739999999</v>
      </c>
      <c r="S91">
        <v>2673.6717039999999</v>
      </c>
      <c r="T91">
        <v>2757.808164</v>
      </c>
      <c r="U91">
        <v>2862.6712889999999</v>
      </c>
      <c r="V91">
        <v>2972.0557480000002</v>
      </c>
      <c r="W91">
        <v>3075.0089050000001</v>
      </c>
      <c r="X91">
        <v>3171.724397</v>
      </c>
      <c r="Y91">
        <v>3259.5132709999998</v>
      </c>
      <c r="Z91">
        <v>3336.5667330000001</v>
      </c>
      <c r="AA91">
        <v>3401.448801</v>
      </c>
      <c r="AB91">
        <v>3452.9152490000001</v>
      </c>
      <c r="AC91">
        <v>3489.882063</v>
      </c>
      <c r="AD91">
        <v>3511.4416719999999</v>
      </c>
      <c r="AE91">
        <v>3603.2655519999998</v>
      </c>
      <c r="AF91">
        <v>3693.9635490000001</v>
      </c>
      <c r="AG91">
        <v>3766.9931539999998</v>
      </c>
      <c r="AH91">
        <v>3822.0117639999999</v>
      </c>
      <c r="AI91">
        <v>3861.8074390000002</v>
      </c>
      <c r="AJ91">
        <v>3889.0225329999998</v>
      </c>
      <c r="AK91">
        <v>3905.5153270000001</v>
      </c>
      <c r="AL91">
        <v>3912.8452120000002</v>
      </c>
      <c r="AM91">
        <v>3911.9960150000002</v>
      </c>
      <c r="AN91">
        <v>3903.7438160000002</v>
      </c>
    </row>
    <row r="92" spans="1:40" x14ac:dyDescent="0.25">
      <c r="A92" s="27" t="s">
        <v>117</v>
      </c>
      <c r="B92" t="s">
        <v>329</v>
      </c>
      <c r="C92">
        <v>4.3678165160000004</v>
      </c>
      <c r="D92">
        <v>9.1190578230000003</v>
      </c>
      <c r="E92">
        <v>19.135658039999999</v>
      </c>
      <c r="F92">
        <v>40.463025129999998</v>
      </c>
      <c r="G92">
        <v>86.047764369999996</v>
      </c>
      <c r="H92">
        <v>170.80853519999999</v>
      </c>
      <c r="I92">
        <v>328.76125339999999</v>
      </c>
      <c r="J92">
        <v>622.06569290000004</v>
      </c>
      <c r="K92">
        <v>1164.389582</v>
      </c>
      <c r="L92">
        <v>2160.0782760000002</v>
      </c>
      <c r="M92">
        <v>3969.6284260000002</v>
      </c>
      <c r="N92">
        <v>7210.5654679999998</v>
      </c>
      <c r="O92">
        <v>12894.12637</v>
      </c>
      <c r="P92">
        <v>14419.556560000001</v>
      </c>
      <c r="Q92">
        <v>15933.31273</v>
      </c>
      <c r="R92">
        <v>17444.33365</v>
      </c>
      <c r="S92">
        <v>18952.020840000001</v>
      </c>
      <c r="T92">
        <v>20453.471679999999</v>
      </c>
      <c r="U92">
        <v>23942.85125</v>
      </c>
      <c r="V92">
        <v>27959.037820000001</v>
      </c>
      <c r="W92">
        <v>32499.614369999999</v>
      </c>
      <c r="X92">
        <v>37688.910810000001</v>
      </c>
      <c r="Y92">
        <v>43562.221610000001</v>
      </c>
      <c r="Z92">
        <v>50182.147689999998</v>
      </c>
      <c r="AA92">
        <v>57611.582829999999</v>
      </c>
      <c r="AB92">
        <v>65912.430810000005</v>
      </c>
      <c r="AC92">
        <v>75144.169500000004</v>
      </c>
      <c r="AD92">
        <v>85362.311530000006</v>
      </c>
      <c r="AE92">
        <v>91318.177580000003</v>
      </c>
      <c r="AF92">
        <v>96476.737309999997</v>
      </c>
      <c r="AG92">
        <v>101070.3934</v>
      </c>
      <c r="AH92">
        <v>105249.03660000001</v>
      </c>
      <c r="AI92">
        <v>109105.70170000001</v>
      </c>
      <c r="AJ92">
        <v>112698.53350000001</v>
      </c>
      <c r="AK92">
        <v>116060.5239</v>
      </c>
      <c r="AL92">
        <v>119225.38740000001</v>
      </c>
      <c r="AM92">
        <v>122207.6673</v>
      </c>
      <c r="AN92">
        <v>125021.5061</v>
      </c>
    </row>
    <row r="93" spans="1:40" x14ac:dyDescent="0.25">
      <c r="A93" s="27" t="s">
        <v>428</v>
      </c>
      <c r="B93" t="s">
        <v>330</v>
      </c>
      <c r="C93">
        <v>288.43088970000002</v>
      </c>
      <c r="D93">
        <v>363.2550028</v>
      </c>
      <c r="E93">
        <v>488.26758109999997</v>
      </c>
      <c r="F93">
        <v>671.30849509999996</v>
      </c>
      <c r="G93">
        <v>931.72406590000003</v>
      </c>
      <c r="H93">
        <v>1196.8159949999999</v>
      </c>
      <c r="I93">
        <v>1460.700558</v>
      </c>
      <c r="J93">
        <v>1729.315589</v>
      </c>
      <c r="K93">
        <v>2009.8231189999999</v>
      </c>
      <c r="L93">
        <v>2305.9718339999999</v>
      </c>
      <c r="M93">
        <v>2616.3695590000002</v>
      </c>
      <c r="N93">
        <v>2932.6000669999999</v>
      </c>
      <c r="O93">
        <v>3236.7437460000001</v>
      </c>
      <c r="P93">
        <v>3460.8733040000002</v>
      </c>
      <c r="Q93">
        <v>3646.8110200000001</v>
      </c>
      <c r="R93">
        <v>3808.9696009999998</v>
      </c>
      <c r="S93">
        <v>3950.6550630000002</v>
      </c>
      <c r="T93">
        <v>4071.98486</v>
      </c>
      <c r="U93">
        <v>4213.6099190000004</v>
      </c>
      <c r="V93">
        <v>4353.5406659999999</v>
      </c>
      <c r="W93">
        <v>4476.5830850000002</v>
      </c>
      <c r="X93">
        <v>4583.7087570000003</v>
      </c>
      <c r="Y93">
        <v>4671.6750080000002</v>
      </c>
      <c r="Z93">
        <v>4738.6430019999998</v>
      </c>
      <c r="AA93">
        <v>4783.4383019999996</v>
      </c>
      <c r="AB93">
        <v>4805.2727720000003</v>
      </c>
      <c r="AC93">
        <v>4803.6767719999998</v>
      </c>
      <c r="AD93">
        <v>4778.4956169999996</v>
      </c>
      <c r="AE93">
        <v>2946.4595890000001</v>
      </c>
      <c r="AF93">
        <v>1510.6040929999999</v>
      </c>
      <c r="AG93">
        <v>712.64973610000004</v>
      </c>
      <c r="AH93">
        <v>319.58154080000003</v>
      </c>
      <c r="AI93">
        <v>137.78220350000001</v>
      </c>
      <c r="AJ93">
        <v>57.411009790000001</v>
      </c>
      <c r="AK93">
        <v>23.225827280000001</v>
      </c>
      <c r="AL93">
        <v>9.1868807639999996</v>
      </c>
      <c r="AM93">
        <v>3.5977450059999998</v>
      </c>
      <c r="AN93">
        <v>1.4257393620000001</v>
      </c>
    </row>
    <row r="94" spans="1:40" x14ac:dyDescent="0.25">
      <c r="A94" s="27" t="s">
        <v>429</v>
      </c>
      <c r="B94" t="s">
        <v>331</v>
      </c>
      <c r="C94">
        <v>514.10128280000004</v>
      </c>
      <c r="D94">
        <v>562.79208900000003</v>
      </c>
      <c r="E94">
        <v>626.07984520000002</v>
      </c>
      <c r="F94">
        <v>698.16859020000004</v>
      </c>
      <c r="G94">
        <v>776.91012890000002</v>
      </c>
      <c r="H94">
        <v>878.0287088</v>
      </c>
      <c r="I94">
        <v>972.01706300000001</v>
      </c>
      <c r="J94">
        <v>1054.1005970000001</v>
      </c>
      <c r="K94">
        <v>1126.492559</v>
      </c>
      <c r="L94">
        <v>1191.039749</v>
      </c>
      <c r="M94">
        <v>1247.4433240000001</v>
      </c>
      <c r="N94">
        <v>1292.809385</v>
      </c>
      <c r="O94">
        <v>1321.4506759999999</v>
      </c>
      <c r="P94">
        <v>1350.457255</v>
      </c>
      <c r="Q94">
        <v>1377.1477480000001</v>
      </c>
      <c r="R94">
        <v>1400.331784</v>
      </c>
      <c r="S94">
        <v>1419.385802</v>
      </c>
      <c r="T94">
        <v>1433.9686819999999</v>
      </c>
      <c r="U94">
        <v>1372.378027</v>
      </c>
      <c r="V94">
        <v>1285.421423</v>
      </c>
      <c r="W94">
        <v>1189.4897699999999</v>
      </c>
      <c r="X94">
        <v>1092.274267</v>
      </c>
      <c r="Y94">
        <v>996.04768130000002</v>
      </c>
      <c r="Z94">
        <v>902.19074590000002</v>
      </c>
      <c r="AA94">
        <v>811.726046</v>
      </c>
      <c r="AB94">
        <v>725.45324660000006</v>
      </c>
      <c r="AC94">
        <v>643.99207799999999</v>
      </c>
      <c r="AD94">
        <v>567.80143450000003</v>
      </c>
      <c r="AE94">
        <v>473.1990912</v>
      </c>
      <c r="AF94">
        <v>382.53917680000001</v>
      </c>
      <c r="AG94">
        <v>303.39402960000001</v>
      </c>
      <c r="AH94">
        <v>237.2469461</v>
      </c>
      <c r="AI94">
        <v>183.36364309999999</v>
      </c>
      <c r="AJ94">
        <v>140.25299190000001</v>
      </c>
      <c r="AK94">
        <v>106.24763249999999</v>
      </c>
      <c r="AL94">
        <v>79.75679538</v>
      </c>
      <c r="AM94">
        <v>59.34811079</v>
      </c>
      <c r="AN94">
        <v>43.78831958</v>
      </c>
    </row>
    <row r="95" spans="1:40" x14ac:dyDescent="0.25">
      <c r="A95" s="27" t="s">
        <v>430</v>
      </c>
      <c r="B95" t="s">
        <v>332</v>
      </c>
      <c r="C95">
        <v>0.22515454670000001</v>
      </c>
      <c r="D95">
        <v>0.83226876130000005</v>
      </c>
      <c r="E95">
        <v>4.904218427</v>
      </c>
      <c r="F95">
        <v>34.554087680000002</v>
      </c>
      <c r="G95">
        <v>257.28179210000002</v>
      </c>
      <c r="H95">
        <v>622.88478439999994</v>
      </c>
      <c r="I95">
        <v>999.92619439999999</v>
      </c>
      <c r="J95">
        <v>1376.835703</v>
      </c>
      <c r="K95">
        <v>1774.525942</v>
      </c>
      <c r="L95">
        <v>2208.3913870000001</v>
      </c>
      <c r="M95">
        <v>2683.9815130000002</v>
      </c>
      <c r="N95">
        <v>3196.2595329999999</v>
      </c>
      <c r="O95">
        <v>3726.5227439999999</v>
      </c>
      <c r="P95">
        <v>4034.6215080000002</v>
      </c>
      <c r="Q95">
        <v>4233.5281800000002</v>
      </c>
      <c r="R95">
        <v>4370.9712849999996</v>
      </c>
      <c r="S95">
        <v>4463.7293140000002</v>
      </c>
      <c r="T95">
        <v>4518.5205569999998</v>
      </c>
      <c r="U95">
        <v>4355.0959030000004</v>
      </c>
      <c r="V95">
        <v>4108.2108639999997</v>
      </c>
      <c r="W95">
        <v>3823.7803560000002</v>
      </c>
      <c r="X95">
        <v>3526.9177749999999</v>
      </c>
      <c r="Y95">
        <v>3226.8567880000001</v>
      </c>
      <c r="Z95">
        <v>2929.9263099999998</v>
      </c>
      <c r="AA95">
        <v>2640.9378919999999</v>
      </c>
      <c r="AB95">
        <v>2363.5982779999999</v>
      </c>
      <c r="AC95">
        <v>2100.7021380000001</v>
      </c>
      <c r="AD95">
        <v>1854.261211</v>
      </c>
      <c r="AE95">
        <v>1720.367193</v>
      </c>
      <c r="AF95">
        <v>1610.5382850000001</v>
      </c>
      <c r="AG95">
        <v>1504.612519</v>
      </c>
      <c r="AH95">
        <v>1400.274242</v>
      </c>
      <c r="AI95">
        <v>1298.6668099999999</v>
      </c>
      <c r="AJ95">
        <v>1201.05755</v>
      </c>
      <c r="AK95">
        <v>1108.2428130000001</v>
      </c>
      <c r="AL95">
        <v>1020.702578</v>
      </c>
      <c r="AM95">
        <v>938.58451419999994</v>
      </c>
      <c r="AN95">
        <v>861.87422819999995</v>
      </c>
    </row>
    <row r="96" spans="1:40" x14ac:dyDescent="0.25">
      <c r="A96" s="27" t="s">
        <v>431</v>
      </c>
      <c r="B96" t="s">
        <v>333</v>
      </c>
      <c r="C96">
        <v>2605.7253879999998</v>
      </c>
      <c r="D96">
        <v>2652.4322569999999</v>
      </c>
      <c r="E96">
        <v>2676.9829180000002</v>
      </c>
      <c r="F96">
        <v>2682.1683189999999</v>
      </c>
      <c r="G96">
        <v>2666.4889440000002</v>
      </c>
      <c r="H96">
        <v>2845.6644609999998</v>
      </c>
      <c r="I96">
        <v>3024.742823</v>
      </c>
      <c r="J96">
        <v>3162.1932700000002</v>
      </c>
      <c r="K96">
        <v>3259.4981560000001</v>
      </c>
      <c r="L96">
        <v>3322.8991559999999</v>
      </c>
      <c r="M96">
        <v>3354.1648869999999</v>
      </c>
      <c r="N96">
        <v>3348.9380460000002</v>
      </c>
      <c r="O96">
        <v>3296.928707</v>
      </c>
      <c r="P96">
        <v>3302.1952219999998</v>
      </c>
      <c r="Q96">
        <v>3321.4279219999999</v>
      </c>
      <c r="R96">
        <v>3340.0285349999999</v>
      </c>
      <c r="S96">
        <v>3353.2196399999998</v>
      </c>
      <c r="T96">
        <v>3359.3778630000002</v>
      </c>
      <c r="U96">
        <v>3394.1940930000001</v>
      </c>
      <c r="V96">
        <v>3436.720386</v>
      </c>
      <c r="W96">
        <v>3474.3520669999998</v>
      </c>
      <c r="X96">
        <v>3507.978685</v>
      </c>
      <c r="Y96">
        <v>3535.2411820000002</v>
      </c>
      <c r="Z96">
        <v>3554.8098599999998</v>
      </c>
      <c r="AA96">
        <v>3565.7286009999998</v>
      </c>
      <c r="AB96">
        <v>3567.1802710000002</v>
      </c>
      <c r="AC96">
        <v>3558.4343250000002</v>
      </c>
      <c r="AD96">
        <v>3538.852159</v>
      </c>
      <c r="AE96">
        <v>3597.1258889999999</v>
      </c>
      <c r="AF96">
        <v>3658.8089570000002</v>
      </c>
      <c r="AG96">
        <v>3707.1522669999999</v>
      </c>
      <c r="AH96">
        <v>3741.9843470000001</v>
      </c>
      <c r="AI96">
        <v>3766.1607979999999</v>
      </c>
      <c r="AJ96">
        <v>3782.264283</v>
      </c>
      <c r="AK96">
        <v>3792.007924</v>
      </c>
      <c r="AL96">
        <v>3796.7389750000002</v>
      </c>
      <c r="AM96">
        <v>3797.195487</v>
      </c>
      <c r="AN96">
        <v>3793.8802270000001</v>
      </c>
    </row>
    <row r="97" spans="1:40" x14ac:dyDescent="0.25">
      <c r="A97" s="27" t="s">
        <v>434</v>
      </c>
      <c r="B97" t="s">
        <v>334</v>
      </c>
      <c r="C97">
        <v>2831.6670730000001</v>
      </c>
      <c r="D97">
        <v>2898.1400079999999</v>
      </c>
      <c r="E97">
        <v>2927.1281760000002</v>
      </c>
      <c r="F97">
        <v>2922.7020689999999</v>
      </c>
      <c r="G97">
        <v>2891.4887800000001</v>
      </c>
      <c r="H97">
        <v>3071.1090239999999</v>
      </c>
      <c r="I97">
        <v>3257.076587</v>
      </c>
      <c r="J97">
        <v>3407.8173590000001</v>
      </c>
      <c r="K97">
        <v>3524.818139</v>
      </c>
      <c r="L97">
        <v>3614.1051280000001</v>
      </c>
      <c r="M97">
        <v>3676.7682759999998</v>
      </c>
      <c r="N97">
        <v>3706.8347279999998</v>
      </c>
      <c r="O97">
        <v>3691.2845170000001</v>
      </c>
      <c r="P97">
        <v>3615.0640880000001</v>
      </c>
      <c r="Q97">
        <v>3511.2633940000001</v>
      </c>
      <c r="R97">
        <v>3391.814402</v>
      </c>
      <c r="S97">
        <v>3261.2110419999999</v>
      </c>
      <c r="T97">
        <v>3121.956502</v>
      </c>
      <c r="U97">
        <v>3040.3307</v>
      </c>
      <c r="V97">
        <v>2973.4650000000001</v>
      </c>
      <c r="W97">
        <v>2903.4762030000002</v>
      </c>
      <c r="X97">
        <v>2829.8803130000001</v>
      </c>
      <c r="Y97">
        <v>2750.9270750000001</v>
      </c>
      <c r="Z97">
        <v>2666.2575980000001</v>
      </c>
      <c r="AA97">
        <v>2575.990421</v>
      </c>
      <c r="AB97">
        <v>2480.422849</v>
      </c>
      <c r="AC97">
        <v>2379.9522270000002</v>
      </c>
      <c r="AD97">
        <v>2275.0586560000002</v>
      </c>
      <c r="AE97">
        <v>1775.856401</v>
      </c>
      <c r="AF97">
        <v>1275.506817</v>
      </c>
      <c r="AG97">
        <v>879.81224429999997</v>
      </c>
      <c r="AH97">
        <v>591.4062811</v>
      </c>
      <c r="AI97">
        <v>389.57530659999998</v>
      </c>
      <c r="AJ97">
        <v>252.12314939999999</v>
      </c>
      <c r="AK97">
        <v>160.5491145</v>
      </c>
      <c r="AL97">
        <v>100.7246526</v>
      </c>
      <c r="AM97">
        <v>62.339563069999997</v>
      </c>
      <c r="AN97">
        <v>38.123063010000003</v>
      </c>
    </row>
    <row r="98" spans="1:40" x14ac:dyDescent="0.25">
      <c r="A98" s="27" t="s">
        <v>435</v>
      </c>
      <c r="B98" t="s">
        <v>335</v>
      </c>
      <c r="C98">
        <v>11781.592780000001</v>
      </c>
      <c r="D98">
        <v>12541.92037</v>
      </c>
      <c r="E98">
        <v>13114.51058</v>
      </c>
      <c r="F98">
        <v>13547.927110000001</v>
      </c>
      <c r="G98">
        <v>13881.15942</v>
      </c>
      <c r="H98">
        <v>15371.478080000001</v>
      </c>
      <c r="I98">
        <v>16474.05802</v>
      </c>
      <c r="J98">
        <v>17371.526620000001</v>
      </c>
      <c r="K98">
        <v>18157.788359999999</v>
      </c>
      <c r="L98">
        <v>18859.628830000001</v>
      </c>
      <c r="M98">
        <v>19460.461469999998</v>
      </c>
      <c r="N98">
        <v>19903.37759</v>
      </c>
      <c r="O98">
        <v>20092.09461</v>
      </c>
      <c r="P98">
        <v>21186.27274</v>
      </c>
      <c r="Q98">
        <v>22307.263340000001</v>
      </c>
      <c r="R98">
        <v>23450.772720000001</v>
      </c>
      <c r="S98">
        <v>24610.64848</v>
      </c>
      <c r="T98">
        <v>25782.808690000002</v>
      </c>
      <c r="U98">
        <v>26364.068319999998</v>
      </c>
      <c r="V98">
        <v>26910.267159999999</v>
      </c>
      <c r="W98">
        <v>27361.670040000001</v>
      </c>
      <c r="X98">
        <v>27775.180629999999</v>
      </c>
      <c r="Y98">
        <v>28120.485680000002</v>
      </c>
      <c r="Z98">
        <v>28391.75333</v>
      </c>
      <c r="AA98">
        <v>28583.076219999999</v>
      </c>
      <c r="AB98">
        <v>28688.789219999999</v>
      </c>
      <c r="AC98">
        <v>28703.76067</v>
      </c>
      <c r="AD98">
        <v>28623.660319999999</v>
      </c>
      <c r="AE98">
        <v>30299.40667</v>
      </c>
      <c r="AF98">
        <v>31754.265230000001</v>
      </c>
      <c r="AG98">
        <v>33073.0026</v>
      </c>
      <c r="AH98">
        <v>34309.581579999998</v>
      </c>
      <c r="AI98">
        <v>35497.38953</v>
      </c>
      <c r="AJ98">
        <v>36657.100760000001</v>
      </c>
      <c r="AK98">
        <v>37800.977220000001</v>
      </c>
      <c r="AL98">
        <v>38939.424480000001</v>
      </c>
      <c r="AM98">
        <v>40075.818760000002</v>
      </c>
      <c r="AN98">
        <v>41213.013890000002</v>
      </c>
    </row>
    <row r="99" spans="1:40" x14ac:dyDescent="0.25">
      <c r="A99" s="27" t="s">
        <v>432</v>
      </c>
      <c r="B99" t="s">
        <v>336</v>
      </c>
      <c r="C99">
        <v>474.12527679999999</v>
      </c>
      <c r="D99">
        <v>542.83145660000002</v>
      </c>
      <c r="E99">
        <v>641.02490769999997</v>
      </c>
      <c r="F99">
        <v>763.60945649999996</v>
      </c>
      <c r="G99">
        <v>911.44172600000002</v>
      </c>
      <c r="H99">
        <v>756.16061630000002</v>
      </c>
      <c r="I99">
        <v>534.9359475</v>
      </c>
      <c r="J99">
        <v>349.97881189999998</v>
      </c>
      <c r="K99">
        <v>218.37751929999999</v>
      </c>
      <c r="L99">
        <v>131.50642010000001</v>
      </c>
      <c r="M99">
        <v>76.741467159999999</v>
      </c>
      <c r="N99">
        <v>43.410057549999998</v>
      </c>
      <c r="O99">
        <v>23.755600340000001</v>
      </c>
      <c r="P99">
        <v>17.225218630000001</v>
      </c>
      <c r="Q99">
        <v>13.65632027</v>
      </c>
      <c r="R99">
        <v>11.10124469</v>
      </c>
      <c r="S99">
        <v>9.0756947090000004</v>
      </c>
      <c r="T99">
        <v>7.4187824190000002</v>
      </c>
      <c r="U99">
        <v>6.8714176980000001</v>
      </c>
      <c r="V99">
        <v>6.6585544820000004</v>
      </c>
      <c r="W99">
        <v>6.5628196460000003</v>
      </c>
      <c r="X99">
        <v>6.5329203790000001</v>
      </c>
      <c r="Y99">
        <v>6.5493580299999996</v>
      </c>
      <c r="Z99">
        <v>6.605892549</v>
      </c>
      <c r="AA99">
        <v>6.7006229079999997</v>
      </c>
      <c r="AB99">
        <v>6.8332790509999999</v>
      </c>
      <c r="AC99">
        <v>7.004411245</v>
      </c>
      <c r="AD99">
        <v>7.215145701</v>
      </c>
      <c r="AE99">
        <v>7.4394262549999999</v>
      </c>
      <c r="AF99">
        <v>7.6542369539999999</v>
      </c>
      <c r="AG99">
        <v>7.8699110499999998</v>
      </c>
      <c r="AH99">
        <v>8.101511511</v>
      </c>
      <c r="AI99">
        <v>8.3617131950000001</v>
      </c>
      <c r="AJ99">
        <v>8.6605210199999902</v>
      </c>
      <c r="AK99">
        <v>9.0061472570000003</v>
      </c>
      <c r="AL99">
        <v>9.4067345590000002</v>
      </c>
      <c r="AM99">
        <v>9.8701507379999995</v>
      </c>
      <c r="AN99">
        <v>10.405022750000001</v>
      </c>
    </row>
    <row r="100" spans="1:40" x14ac:dyDescent="0.25">
      <c r="A100" s="27" t="s">
        <v>433</v>
      </c>
      <c r="B100" t="s">
        <v>337</v>
      </c>
      <c r="C100">
        <v>5981.2326210000001</v>
      </c>
      <c r="D100">
        <v>5997.3187420000004</v>
      </c>
      <c r="E100">
        <v>5887.4163829999998</v>
      </c>
      <c r="F100">
        <v>5700.4560760000004</v>
      </c>
      <c r="G100">
        <v>5459.9410509999998</v>
      </c>
      <c r="H100">
        <v>3351.5193129999998</v>
      </c>
      <c r="I100">
        <v>1694.263481</v>
      </c>
      <c r="J100">
        <v>777.09185360000004</v>
      </c>
      <c r="K100">
        <v>335.46272290000002</v>
      </c>
      <c r="L100">
        <v>138.58919059999999</v>
      </c>
      <c r="M100">
        <v>55.478327380000003</v>
      </c>
      <c r="N100">
        <v>21.895324509999998</v>
      </c>
      <c r="O100">
        <v>8.7826402770000005</v>
      </c>
      <c r="P100">
        <v>5.4838370349999996</v>
      </c>
      <c r="Q100">
        <v>3.9515092219999999</v>
      </c>
      <c r="R100">
        <v>2.974163586</v>
      </c>
      <c r="S100">
        <v>2.2692078530000002</v>
      </c>
      <c r="T100">
        <v>1.739339827</v>
      </c>
      <c r="U100">
        <v>1.3460001399999999</v>
      </c>
      <c r="V100">
        <v>1.045918624</v>
      </c>
      <c r="W100">
        <v>0.81373971</v>
      </c>
      <c r="X100">
        <v>0.6339939819</v>
      </c>
      <c r="Y100">
        <v>0.49442971819999998</v>
      </c>
      <c r="Z100">
        <v>0.3858794358</v>
      </c>
      <c r="AA100">
        <v>0.30134694049999999</v>
      </c>
      <c r="AB100">
        <v>0.2354504573</v>
      </c>
      <c r="AC100">
        <v>0.18403596489999999</v>
      </c>
      <c r="AD100">
        <v>0.14389042469999999</v>
      </c>
      <c r="AE100">
        <v>0.1144529696</v>
      </c>
      <c r="AF100">
        <v>9.1288858799999997E-2</v>
      </c>
      <c r="AG100">
        <v>7.2783560900000002E-2</v>
      </c>
      <c r="AH100">
        <v>5.8010104200000003E-2</v>
      </c>
      <c r="AI100">
        <v>4.62484383E-2</v>
      </c>
      <c r="AJ100">
        <v>3.6901945399999997E-2</v>
      </c>
      <c r="AK100">
        <v>2.9479493799999999E-2</v>
      </c>
      <c r="AL100">
        <v>2.3584963800000001E-2</v>
      </c>
      <c r="AM100">
        <v>1.8900440800000001E-2</v>
      </c>
      <c r="AN100">
        <v>1.5173610800000001E-2</v>
      </c>
    </row>
    <row r="101" spans="1:40" x14ac:dyDescent="0.25">
      <c r="A101" s="5" t="s">
        <v>219</v>
      </c>
      <c r="B101" t="s">
        <v>338</v>
      </c>
      <c r="C101">
        <v>48859.425999999999</v>
      </c>
      <c r="D101">
        <v>50269.099329999997</v>
      </c>
      <c r="E101">
        <v>51725.493459999998</v>
      </c>
      <c r="F101">
        <v>53232.243889999998</v>
      </c>
      <c r="G101">
        <v>54765.060380000003</v>
      </c>
      <c r="H101">
        <v>56314.01844</v>
      </c>
      <c r="I101">
        <v>57877.77622</v>
      </c>
      <c r="J101">
        <v>59459.777240000003</v>
      </c>
      <c r="K101">
        <v>61058.987130000001</v>
      </c>
      <c r="L101">
        <v>62681.12096</v>
      </c>
      <c r="M101">
        <v>64331.159899999999</v>
      </c>
      <c r="N101">
        <v>66014.444780000005</v>
      </c>
      <c r="O101">
        <v>67737.213109999997</v>
      </c>
      <c r="P101">
        <v>69524.095990000002</v>
      </c>
      <c r="Q101">
        <v>71390.770250000001</v>
      </c>
      <c r="R101">
        <v>73338.031470000002</v>
      </c>
      <c r="S101">
        <v>75366.654169999994</v>
      </c>
      <c r="T101">
        <v>77478.063739999998</v>
      </c>
      <c r="U101">
        <v>79711.880640000003</v>
      </c>
      <c r="V101">
        <v>82038.632750000004</v>
      </c>
      <c r="W101">
        <v>84443.650349999996</v>
      </c>
      <c r="X101">
        <v>86919.916849999994</v>
      </c>
      <c r="Y101">
        <v>89462.921329999997</v>
      </c>
      <c r="Z101">
        <v>92069.204870000001</v>
      </c>
      <c r="AA101">
        <v>94735.919609999997</v>
      </c>
      <c r="AB101">
        <v>97460.601699999999</v>
      </c>
      <c r="AC101">
        <v>100241.0359</v>
      </c>
      <c r="AD101">
        <v>103075.2292</v>
      </c>
      <c r="AE101">
        <v>105982.3348</v>
      </c>
      <c r="AF101">
        <v>108973.336</v>
      </c>
      <c r="AG101">
        <v>112046.1474</v>
      </c>
      <c r="AH101">
        <v>115196.8193</v>
      </c>
      <c r="AI101">
        <v>118421.281</v>
      </c>
      <c r="AJ101">
        <v>121716.27589999999</v>
      </c>
      <c r="AK101">
        <v>125079.511</v>
      </c>
      <c r="AL101">
        <v>128511.4932</v>
      </c>
      <c r="AM101">
        <v>132015.8401</v>
      </c>
      <c r="AN101">
        <v>135599.47459999999</v>
      </c>
    </row>
    <row r="102" spans="1:40" x14ac:dyDescent="0.25">
      <c r="A102" s="5" t="s">
        <v>219</v>
      </c>
      <c r="B102" t="s">
        <v>339</v>
      </c>
      <c r="C102">
        <v>13.242000000000001</v>
      </c>
      <c r="D102">
        <v>13.62602358</v>
      </c>
      <c r="E102">
        <v>14.01650051</v>
      </c>
      <c r="F102">
        <v>14.412525260000001</v>
      </c>
      <c r="G102">
        <v>14.81447633</v>
      </c>
      <c r="H102">
        <v>15.224388680000001</v>
      </c>
      <c r="I102">
        <v>15.64301371</v>
      </c>
      <c r="J102">
        <v>16.071258660000002</v>
      </c>
      <c r="K102">
        <v>16.506194669999999</v>
      </c>
      <c r="L102">
        <v>16.950349039999999</v>
      </c>
      <c r="M102">
        <v>17.406612840000001</v>
      </c>
      <c r="N102">
        <v>17.876611860000001</v>
      </c>
      <c r="O102">
        <v>18.361060859999998</v>
      </c>
      <c r="P102">
        <v>18.863407389999999</v>
      </c>
      <c r="Q102">
        <v>19.387934850000001</v>
      </c>
      <c r="R102">
        <v>19.932871649999999</v>
      </c>
      <c r="S102">
        <v>20.496563689999999</v>
      </c>
      <c r="T102">
        <v>21.07837576</v>
      </c>
      <c r="U102">
        <v>21.677368319999999</v>
      </c>
      <c r="V102">
        <v>22.289396499999999</v>
      </c>
      <c r="W102">
        <v>22.912822370000001</v>
      </c>
      <c r="X102">
        <v>23.54698029</v>
      </c>
      <c r="Y102">
        <v>24.191495620000001</v>
      </c>
      <c r="Z102">
        <v>24.845985460000001</v>
      </c>
      <c r="AA102">
        <v>25.509995780000001</v>
      </c>
      <c r="AB102">
        <v>26.18301597</v>
      </c>
      <c r="AC102">
        <v>26.864513559999999</v>
      </c>
      <c r="AD102">
        <v>27.553977320000001</v>
      </c>
      <c r="AE102">
        <v>28.254738270000001</v>
      </c>
      <c r="AF102">
        <v>28.969525839999999</v>
      </c>
      <c r="AG102">
        <v>29.695946559999999</v>
      </c>
      <c r="AH102">
        <v>30.432028620000001</v>
      </c>
      <c r="AI102">
        <v>31.176986670000002</v>
      </c>
      <c r="AJ102">
        <v>31.93091652</v>
      </c>
      <c r="AK102">
        <v>32.694597209999998</v>
      </c>
      <c r="AL102">
        <v>33.469301299999998</v>
      </c>
      <c r="AM102">
        <v>34.256963229999997</v>
      </c>
      <c r="AN102">
        <v>35.060297249999998</v>
      </c>
    </row>
    <row r="103" spans="1:40" x14ac:dyDescent="0.25">
      <c r="A103" s="5" t="s">
        <v>218</v>
      </c>
      <c r="B103" t="s">
        <v>340</v>
      </c>
      <c r="C103">
        <v>79196.570370000001</v>
      </c>
      <c r="D103">
        <v>81478.156229999906</v>
      </c>
      <c r="E103">
        <v>83862.121480000002</v>
      </c>
      <c r="F103">
        <v>86356.491200000004</v>
      </c>
      <c r="G103">
        <v>88898.895669999998</v>
      </c>
      <c r="H103">
        <v>91454.321360000002</v>
      </c>
      <c r="I103">
        <v>94017.562130000006</v>
      </c>
      <c r="J103">
        <v>96595.698149999997</v>
      </c>
      <c r="K103">
        <v>99199.642439999996</v>
      </c>
      <c r="L103">
        <v>101838.22659999999</v>
      </c>
      <c r="M103">
        <v>104518.861</v>
      </c>
      <c r="N103">
        <v>107253.47229999999</v>
      </c>
      <c r="O103">
        <v>110057.814</v>
      </c>
      <c r="P103">
        <v>112978.9244</v>
      </c>
      <c r="Q103">
        <v>116039.47100000001</v>
      </c>
      <c r="R103">
        <v>119247.1479</v>
      </c>
      <c r="S103">
        <v>122607.2553</v>
      </c>
      <c r="T103">
        <v>126124.73729999999</v>
      </c>
      <c r="U103">
        <v>129904.1593</v>
      </c>
      <c r="V103">
        <v>133873.3052</v>
      </c>
      <c r="W103">
        <v>137998.71489999999</v>
      </c>
      <c r="X103">
        <v>142264.0006</v>
      </c>
      <c r="Y103">
        <v>146659.37409999999</v>
      </c>
      <c r="Z103">
        <v>151178.75760000001</v>
      </c>
      <c r="AA103">
        <v>155818.50690000001</v>
      </c>
      <c r="AB103">
        <v>160576.5416</v>
      </c>
      <c r="AC103">
        <v>165451.7732</v>
      </c>
      <c r="AD103">
        <v>170443.86960000001</v>
      </c>
      <c r="AE103">
        <v>175588.16440000001</v>
      </c>
      <c r="AF103">
        <v>180903.08180000001</v>
      </c>
      <c r="AG103">
        <v>186392.33050000001</v>
      </c>
      <c r="AH103">
        <v>192051.29949999999</v>
      </c>
      <c r="AI103">
        <v>197871.16630000001</v>
      </c>
      <c r="AJ103">
        <v>203843.06630000001</v>
      </c>
      <c r="AK103">
        <v>209959.7285</v>
      </c>
      <c r="AL103">
        <v>216220.10449999999</v>
      </c>
      <c r="AM103">
        <v>222629.12789999999</v>
      </c>
      <c r="AN103">
        <v>229198.196</v>
      </c>
    </row>
    <row r="104" spans="1:40" x14ac:dyDescent="0.25">
      <c r="A104" s="5" t="s">
        <v>218</v>
      </c>
      <c r="B104" t="s">
        <v>341</v>
      </c>
      <c r="C104">
        <v>25142.842860000001</v>
      </c>
      <c r="D104">
        <v>25874.994139999999</v>
      </c>
      <c r="E104">
        <v>26628.742920000001</v>
      </c>
      <c r="F104">
        <v>27405.074720000001</v>
      </c>
      <c r="G104">
        <v>28199.9067</v>
      </c>
      <c r="H104">
        <v>29012.015670000001</v>
      </c>
      <c r="I104">
        <v>29840.595850000002</v>
      </c>
      <c r="J104">
        <v>30686.11751</v>
      </c>
      <c r="K104">
        <v>31544.718870000001</v>
      </c>
      <c r="L104">
        <v>32420.72278</v>
      </c>
      <c r="M104">
        <v>33318.550629999998</v>
      </c>
      <c r="N104">
        <v>34241.564250000003</v>
      </c>
      <c r="O104">
        <v>35192.544170000001</v>
      </c>
      <c r="P104">
        <v>36177.468399999998</v>
      </c>
      <c r="Q104">
        <v>37205.137349999997</v>
      </c>
      <c r="R104">
        <v>38274.30932</v>
      </c>
      <c r="S104">
        <v>39384.036599999999</v>
      </c>
      <c r="T104">
        <v>40534.924700000003</v>
      </c>
      <c r="U104">
        <v>41736.146050000003</v>
      </c>
      <c r="V104">
        <v>42976.00909</v>
      </c>
      <c r="W104">
        <v>44248.963190000002</v>
      </c>
      <c r="X104">
        <v>45552.54767</v>
      </c>
      <c r="Y104">
        <v>46885.46931</v>
      </c>
      <c r="Z104">
        <v>48246.839480000002</v>
      </c>
      <c r="AA104">
        <v>49635.974090000003</v>
      </c>
      <c r="AB104">
        <v>51052.340709999997</v>
      </c>
      <c r="AC104">
        <v>52495.565779999997</v>
      </c>
      <c r="AD104">
        <v>53965.482779999998</v>
      </c>
      <c r="AE104">
        <v>55468.864690000002</v>
      </c>
      <c r="AF104">
        <v>57011.441989999999</v>
      </c>
      <c r="AG104">
        <v>58590.206120000003</v>
      </c>
      <c r="AH104">
        <v>60202.177819999997</v>
      </c>
      <c r="AI104">
        <v>61845.575369999999</v>
      </c>
      <c r="AJ104">
        <v>63519.782379999997</v>
      </c>
      <c r="AK104">
        <v>65225.186269999998</v>
      </c>
      <c r="AL104">
        <v>66963.680429999906</v>
      </c>
      <c r="AM104">
        <v>68738.582020000002</v>
      </c>
      <c r="AN104">
        <v>70554.931339999996</v>
      </c>
    </row>
    <row r="105" spans="1:40" x14ac:dyDescent="0.25">
      <c r="A105" s="5" t="s">
        <v>218</v>
      </c>
      <c r="B105" t="s">
        <v>342</v>
      </c>
      <c r="C105">
        <v>38141.076789999999</v>
      </c>
      <c r="D105">
        <v>39243.439420000002</v>
      </c>
      <c r="E105">
        <v>40380.253960000002</v>
      </c>
      <c r="F105">
        <v>41557.780680000003</v>
      </c>
      <c r="G105">
        <v>42776.108200000002</v>
      </c>
      <c r="H105">
        <v>44019.234190000003</v>
      </c>
      <c r="I105">
        <v>45277.797500000001</v>
      </c>
      <c r="J105">
        <v>46550.393680000001</v>
      </c>
      <c r="K105">
        <v>47831.80083</v>
      </c>
      <c r="L105">
        <v>49130.331429999998</v>
      </c>
      <c r="M105">
        <v>50454.115590000001</v>
      </c>
      <c r="N105">
        <v>51812.464610000003</v>
      </c>
      <c r="O105">
        <v>53212.611080000002</v>
      </c>
      <c r="P105">
        <v>54664.307569999997</v>
      </c>
      <c r="Q105">
        <v>56178.860209999999</v>
      </c>
      <c r="R105">
        <v>57755.409440000003</v>
      </c>
      <c r="S105">
        <v>59394.017119999997</v>
      </c>
      <c r="T105">
        <v>61097.161390000001</v>
      </c>
      <c r="U105">
        <v>62883.966619999999</v>
      </c>
      <c r="V105">
        <v>64735.335330000002</v>
      </c>
      <c r="W105">
        <v>66642.306039999996</v>
      </c>
      <c r="X105">
        <v>68600.726129999995</v>
      </c>
      <c r="Y105">
        <v>70608.462759999995</v>
      </c>
      <c r="Z105">
        <v>72664.290900000007</v>
      </c>
      <c r="AA105">
        <v>74767.588730000003</v>
      </c>
      <c r="AB105">
        <v>76918.209199999998</v>
      </c>
      <c r="AC105">
        <v>79116.443360000005</v>
      </c>
      <c r="AD105">
        <v>81363.070519999994</v>
      </c>
      <c r="AE105">
        <v>83651.624370000005</v>
      </c>
      <c r="AF105">
        <v>85993.878840000005</v>
      </c>
      <c r="AG105">
        <v>88387.777239999996</v>
      </c>
      <c r="AH105">
        <v>90829.863880000004</v>
      </c>
      <c r="AI105">
        <v>93317.159119999997</v>
      </c>
      <c r="AJ105">
        <v>95847.696580000003</v>
      </c>
      <c r="AK105">
        <v>98420.778760000001</v>
      </c>
      <c r="AL105">
        <v>101038.1532</v>
      </c>
      <c r="AM105">
        <v>103703.1488</v>
      </c>
      <c r="AN105">
        <v>106421.73360000001</v>
      </c>
    </row>
    <row r="106" spans="1:40" x14ac:dyDescent="0.25">
      <c r="A106" s="5" t="s">
        <v>218</v>
      </c>
      <c r="B106" t="s">
        <v>343</v>
      </c>
      <c r="C106">
        <v>7549.8993799999998</v>
      </c>
      <c r="D106">
        <v>7783.778147</v>
      </c>
      <c r="E106">
        <v>8028.3009240000001</v>
      </c>
      <c r="F106">
        <v>8282.67978699999</v>
      </c>
      <c r="G106">
        <v>8555.6424530000004</v>
      </c>
      <c r="H106">
        <v>8851.534361</v>
      </c>
      <c r="I106">
        <v>9166.9919759999902</v>
      </c>
      <c r="J106">
        <v>9498.6400610000001</v>
      </c>
      <c r="K106">
        <v>9842.6072110000005</v>
      </c>
      <c r="L106">
        <v>10199.7778</v>
      </c>
      <c r="M106">
        <v>10573.448609999999</v>
      </c>
      <c r="N106">
        <v>10968.091630000001</v>
      </c>
      <c r="O106">
        <v>11389.17085</v>
      </c>
      <c r="P106">
        <v>11815.96679</v>
      </c>
      <c r="Q106">
        <v>12256.618710000001</v>
      </c>
      <c r="R106">
        <v>12714.51332</v>
      </c>
      <c r="S106">
        <v>13191.128769999999</v>
      </c>
      <c r="T106">
        <v>13688.448640000001</v>
      </c>
      <c r="U106">
        <v>14191.72465</v>
      </c>
      <c r="V106">
        <v>14704.67117</v>
      </c>
      <c r="W106">
        <v>15229.76735</v>
      </c>
      <c r="X106">
        <v>15768.34483</v>
      </c>
      <c r="Y106">
        <v>16321.61709</v>
      </c>
      <c r="Z106">
        <v>16890.571059999998</v>
      </c>
      <c r="AA106">
        <v>17476.056929999999</v>
      </c>
      <c r="AB106">
        <v>18078.924060000001</v>
      </c>
      <c r="AC106">
        <v>18700.153480000001</v>
      </c>
      <c r="AD106">
        <v>19340.961210000001</v>
      </c>
      <c r="AE106">
        <v>19996.45089</v>
      </c>
      <c r="AF106">
        <v>20670.259419999998</v>
      </c>
      <c r="AG106">
        <v>21362.05039</v>
      </c>
      <c r="AH106">
        <v>22070.59014</v>
      </c>
      <c r="AI106">
        <v>22795.595720000001</v>
      </c>
      <c r="AJ106">
        <v>23537.933710000001</v>
      </c>
      <c r="AK106">
        <v>24299.495859999999</v>
      </c>
      <c r="AL106">
        <v>25082.816419999999</v>
      </c>
      <c r="AM106">
        <v>25891.190610000001</v>
      </c>
      <c r="AN106">
        <v>26728.876769999999</v>
      </c>
    </row>
    <row r="107" spans="1:40" x14ac:dyDescent="0.25">
      <c r="A107" s="5" t="s">
        <v>218</v>
      </c>
      <c r="B107" t="s">
        <v>344</v>
      </c>
      <c r="C107">
        <v>10681.6993</v>
      </c>
      <c r="D107">
        <v>11003.54869</v>
      </c>
      <c r="E107">
        <v>11325.229719999999</v>
      </c>
      <c r="F107">
        <v>11646.20982</v>
      </c>
      <c r="G107">
        <v>11979.791370000001</v>
      </c>
      <c r="H107">
        <v>12333.497310000001</v>
      </c>
      <c r="I107">
        <v>12706.82026</v>
      </c>
      <c r="J107">
        <v>13098.07893</v>
      </c>
      <c r="K107">
        <v>13500.889150000001</v>
      </c>
      <c r="L107">
        <v>13918.291359999999</v>
      </c>
      <c r="M107">
        <v>14353.785180000001</v>
      </c>
      <c r="N107">
        <v>14809.22279</v>
      </c>
      <c r="O107">
        <v>15285.202810000001</v>
      </c>
      <c r="P107">
        <v>15770.495580000001</v>
      </c>
      <c r="Q107">
        <v>16270.447469999999</v>
      </c>
      <c r="R107">
        <v>16783.310689999998</v>
      </c>
      <c r="S107">
        <v>17308.051920000002</v>
      </c>
      <c r="T107">
        <v>17845.375830000001</v>
      </c>
      <c r="U107">
        <v>18385.490580000002</v>
      </c>
      <c r="V107">
        <v>18929.373240000001</v>
      </c>
      <c r="W107">
        <v>19478.43173</v>
      </c>
      <c r="X107">
        <v>20033.83885</v>
      </c>
      <c r="Y107">
        <v>20596.548330000001</v>
      </c>
      <c r="Z107">
        <v>21167.104810000001</v>
      </c>
      <c r="AA107">
        <v>21745.757290000001</v>
      </c>
      <c r="AB107">
        <v>22332.63319</v>
      </c>
      <c r="AC107">
        <v>22927.900030000001</v>
      </c>
      <c r="AD107">
        <v>23531.886729999998</v>
      </c>
      <c r="AE107">
        <v>24140.415690000002</v>
      </c>
      <c r="AF107">
        <v>24755.58772</v>
      </c>
      <c r="AG107">
        <v>25373.490949999999</v>
      </c>
      <c r="AH107">
        <v>25992.090029999999</v>
      </c>
      <c r="AI107">
        <v>26611.583559999999</v>
      </c>
      <c r="AJ107">
        <v>27233.47912</v>
      </c>
      <c r="AK107">
        <v>27859.954809999999</v>
      </c>
      <c r="AL107">
        <v>28493.612000000001</v>
      </c>
      <c r="AM107">
        <v>29137.29765</v>
      </c>
      <c r="AN107">
        <v>29794.29118</v>
      </c>
    </row>
    <row r="108" spans="1:40" x14ac:dyDescent="0.25">
      <c r="A108" s="5" t="s">
        <v>218</v>
      </c>
      <c r="B108" t="s">
        <v>345</v>
      </c>
      <c r="C108">
        <v>409061.22110000002</v>
      </c>
      <c r="D108">
        <v>421094.82750000001</v>
      </c>
      <c r="E108">
        <v>433180.37929999997</v>
      </c>
      <c r="F108">
        <v>445294.62199999997</v>
      </c>
      <c r="G108">
        <v>457706.56949999998</v>
      </c>
      <c r="H108">
        <v>470709.33289999998</v>
      </c>
      <c r="I108">
        <v>484355.79960000003</v>
      </c>
      <c r="J108">
        <v>498623.03230000002</v>
      </c>
      <c r="K108">
        <v>513235.72070000001</v>
      </c>
      <c r="L108">
        <v>528329.82490000001</v>
      </c>
      <c r="M108">
        <v>544021.78929999995</v>
      </c>
      <c r="N108">
        <v>560348.56579999998</v>
      </c>
      <c r="O108">
        <v>577294.06669999997</v>
      </c>
      <c r="P108">
        <v>594839.52789999999</v>
      </c>
      <c r="Q108">
        <v>613140.93909999996</v>
      </c>
      <c r="R108">
        <v>632031.09120000002</v>
      </c>
      <c r="S108">
        <v>651422.73499999999</v>
      </c>
      <c r="T108">
        <v>671294.65040000004</v>
      </c>
      <c r="U108">
        <v>691317.90260000003</v>
      </c>
      <c r="V108">
        <v>711477.37379999994</v>
      </c>
      <c r="W108">
        <v>731806.14569999999</v>
      </c>
      <c r="X108">
        <v>752341.54330000002</v>
      </c>
      <c r="Y108">
        <v>773108.48360000004</v>
      </c>
      <c r="Z108">
        <v>794115.18</v>
      </c>
      <c r="AA108">
        <v>815356.39320000005</v>
      </c>
      <c r="AB108">
        <v>836818.76809999999</v>
      </c>
      <c r="AC108">
        <v>858486.07799999998</v>
      </c>
      <c r="AD108">
        <v>880343.3247</v>
      </c>
      <c r="AE108">
        <v>902474.88780000003</v>
      </c>
      <c r="AF108">
        <v>924951.79209999996</v>
      </c>
      <c r="AG108">
        <v>947569.83799999999</v>
      </c>
      <c r="AH108">
        <v>970238.67209999997</v>
      </c>
      <c r="AI108">
        <v>992961.63309999998</v>
      </c>
      <c r="AJ108">
        <v>1015791.6360000001</v>
      </c>
      <c r="AK108">
        <v>1038805.058</v>
      </c>
      <c r="AL108">
        <v>1062095.834</v>
      </c>
      <c r="AM108">
        <v>1085775.345</v>
      </c>
      <c r="AN108">
        <v>1109974.872</v>
      </c>
    </row>
    <row r="109" spans="1:40" x14ac:dyDescent="0.25">
      <c r="A109" s="19" t="s">
        <v>222</v>
      </c>
      <c r="B109" t="s">
        <v>346</v>
      </c>
      <c r="C109">
        <v>307332.288</v>
      </c>
      <c r="D109">
        <v>316160.90610000002</v>
      </c>
      <c r="E109">
        <v>324610.91009999998</v>
      </c>
      <c r="F109">
        <v>332834.0564</v>
      </c>
      <c r="G109">
        <v>341602.58130000002</v>
      </c>
      <c r="H109">
        <v>350593.73670000001</v>
      </c>
      <c r="I109">
        <v>359936.51049999997</v>
      </c>
      <c r="J109">
        <v>369730.86589999998</v>
      </c>
      <c r="K109">
        <v>379816.2917</v>
      </c>
      <c r="L109">
        <v>390285.71010000003</v>
      </c>
      <c r="M109">
        <v>401286.64850000001</v>
      </c>
      <c r="N109">
        <v>412740.92930000002</v>
      </c>
      <c r="O109">
        <v>424528.18180000002</v>
      </c>
      <c r="P109">
        <v>436534.84399999998</v>
      </c>
      <c r="Q109">
        <v>448720.3738</v>
      </c>
      <c r="R109">
        <v>460989.16350000002</v>
      </c>
      <c r="S109">
        <v>473301.8382</v>
      </c>
      <c r="T109">
        <v>485655.20880000002</v>
      </c>
      <c r="U109">
        <v>496780.69760000001</v>
      </c>
      <c r="V109">
        <v>507325.05949999997</v>
      </c>
      <c r="W109">
        <v>517588.25559999997</v>
      </c>
      <c r="X109">
        <v>527661.5477</v>
      </c>
      <c r="Y109">
        <v>537607.37</v>
      </c>
      <c r="Z109">
        <v>547455.60950000002</v>
      </c>
      <c r="AA109">
        <v>557217.58889999997</v>
      </c>
      <c r="AB109">
        <v>566896.0246</v>
      </c>
      <c r="AC109">
        <v>576490.55079999997</v>
      </c>
      <c r="AD109">
        <v>586000.51359999995</v>
      </c>
      <c r="AE109">
        <v>595141.82160000002</v>
      </c>
      <c r="AF109">
        <v>603963.77009999997</v>
      </c>
      <c r="AG109">
        <v>612404.26340000005</v>
      </c>
      <c r="AH109">
        <v>620472.77619999996</v>
      </c>
      <c r="AI109">
        <v>628222.76980000001</v>
      </c>
      <c r="AJ109">
        <v>635724.85730000003</v>
      </c>
      <c r="AK109">
        <v>643145.53220000002</v>
      </c>
      <c r="AL109">
        <v>650505.72779999999</v>
      </c>
      <c r="AM109">
        <v>657839.77619999996</v>
      </c>
      <c r="AN109">
        <v>665205.41689999995</v>
      </c>
    </row>
    <row r="110" spans="1:40" x14ac:dyDescent="0.25">
      <c r="A110" s="5" t="s">
        <v>218</v>
      </c>
      <c r="B110" t="s">
        <v>347</v>
      </c>
      <c r="C110">
        <v>42242.221010000001</v>
      </c>
      <c r="D110">
        <v>43477.001060000002</v>
      </c>
      <c r="E110">
        <v>44732.886449999998</v>
      </c>
      <c r="F110">
        <v>46002.409890000003</v>
      </c>
      <c r="G110">
        <v>47300.711340000002</v>
      </c>
      <c r="H110">
        <v>48653.96241</v>
      </c>
      <c r="I110">
        <v>50052.21024</v>
      </c>
      <c r="J110">
        <v>51498.828289999998</v>
      </c>
      <c r="K110">
        <v>52985.611019999997</v>
      </c>
      <c r="L110">
        <v>54521.153440000002</v>
      </c>
      <c r="M110">
        <v>56123.089460000003</v>
      </c>
      <c r="N110">
        <v>57811.110829999998</v>
      </c>
      <c r="O110">
        <v>59610.285739999999</v>
      </c>
      <c r="P110">
        <v>61464.209499999997</v>
      </c>
      <c r="Q110">
        <v>63414.824500000002</v>
      </c>
      <c r="R110">
        <v>65466.418109999999</v>
      </c>
      <c r="S110">
        <v>67616.355979999906</v>
      </c>
      <c r="T110">
        <v>69863.875769999999</v>
      </c>
      <c r="U110">
        <v>72146.945999999996</v>
      </c>
      <c r="V110">
        <v>74485.569019999995</v>
      </c>
      <c r="W110">
        <v>76884.631640000007</v>
      </c>
      <c r="X110">
        <v>79344.059330000004</v>
      </c>
      <c r="Y110">
        <v>81863.975120000003</v>
      </c>
      <c r="Z110">
        <v>84443.607759999999</v>
      </c>
      <c r="AA110">
        <v>87081.465840000004</v>
      </c>
      <c r="AB110">
        <v>89775.637340000001</v>
      </c>
      <c r="AC110">
        <v>92524.045270000002</v>
      </c>
      <c r="AD110">
        <v>95324.683640000003</v>
      </c>
      <c r="AE110">
        <v>98156.859729999996</v>
      </c>
      <c r="AF110">
        <v>101042.6654</v>
      </c>
      <c r="AG110">
        <v>103976.3584</v>
      </c>
      <c r="AH110">
        <v>106948.6777</v>
      </c>
      <c r="AI110">
        <v>109954.7105</v>
      </c>
      <c r="AJ110">
        <v>112993.9976</v>
      </c>
      <c r="AK110">
        <v>116070.43150000001</v>
      </c>
      <c r="AL110">
        <v>119190.435</v>
      </c>
      <c r="AM110">
        <v>122363.7947</v>
      </c>
      <c r="AN110">
        <v>125605.2718</v>
      </c>
    </row>
    <row r="111" spans="1:40" x14ac:dyDescent="0.25">
      <c r="A111" s="5" t="s">
        <v>218</v>
      </c>
      <c r="B111" t="s">
        <v>348</v>
      </c>
      <c r="C111">
        <v>176930.23329999999</v>
      </c>
      <c r="D111">
        <v>182125.1011</v>
      </c>
      <c r="E111">
        <v>187418.5925</v>
      </c>
      <c r="F111">
        <v>192793.9149</v>
      </c>
      <c r="G111">
        <v>198321.89509999999</v>
      </c>
      <c r="H111">
        <v>204067.05650000001</v>
      </c>
      <c r="I111">
        <v>210028.44440000001</v>
      </c>
      <c r="J111">
        <v>216198.22169999999</v>
      </c>
      <c r="K111">
        <v>222506.7696</v>
      </c>
      <c r="L111">
        <v>228994.85560000001</v>
      </c>
      <c r="M111">
        <v>235708.34650000001</v>
      </c>
      <c r="N111">
        <v>242673.48730000001</v>
      </c>
      <c r="O111">
        <v>249904.13769999999</v>
      </c>
      <c r="P111">
        <v>257353.63800000001</v>
      </c>
      <c r="Q111">
        <v>265091.33529999998</v>
      </c>
      <c r="R111">
        <v>273090.28000000003</v>
      </c>
      <c r="S111">
        <v>281333.34600000002</v>
      </c>
      <c r="T111">
        <v>289823.12770000001</v>
      </c>
      <c r="U111">
        <v>298466.25559999997</v>
      </c>
      <c r="V111">
        <v>307241.24770000001</v>
      </c>
      <c r="W111">
        <v>316150.8897</v>
      </c>
      <c r="X111">
        <v>325200.783</v>
      </c>
      <c r="Y111">
        <v>334396.5919</v>
      </c>
      <c r="Z111">
        <v>343740.9278</v>
      </c>
      <c r="AA111">
        <v>353233.935</v>
      </c>
      <c r="AB111">
        <v>362874.69679999998</v>
      </c>
      <c r="AC111">
        <v>372662.6666</v>
      </c>
      <c r="AD111">
        <v>382598.86249999999</v>
      </c>
      <c r="AE111">
        <v>392699.5417</v>
      </c>
      <c r="AF111">
        <v>402996.65340000001</v>
      </c>
      <c r="AG111">
        <v>413442.90159999998</v>
      </c>
      <c r="AH111">
        <v>424010.28360000002</v>
      </c>
      <c r="AI111">
        <v>434694.88579999999</v>
      </c>
      <c r="AJ111">
        <v>445508.67249999999</v>
      </c>
      <c r="AK111">
        <v>456475.52039999998</v>
      </c>
      <c r="AL111">
        <v>467625.38089999999</v>
      </c>
      <c r="AM111">
        <v>478996.3835</v>
      </c>
      <c r="AN111">
        <v>490637.12439999997</v>
      </c>
    </row>
    <row r="112" spans="1:40" x14ac:dyDescent="0.25">
      <c r="A112" s="5" t="s">
        <v>220</v>
      </c>
      <c r="B112" t="s">
        <v>349</v>
      </c>
      <c r="C112">
        <v>11991.614</v>
      </c>
      <c r="D112">
        <v>12346.79163</v>
      </c>
      <c r="E112">
        <v>12715.51434</v>
      </c>
      <c r="F112">
        <v>13103.207329999999</v>
      </c>
      <c r="G112">
        <v>13512.49797</v>
      </c>
      <c r="H112">
        <v>13934.08001</v>
      </c>
      <c r="I112">
        <v>14360.913210000001</v>
      </c>
      <c r="J112">
        <v>14788.91548</v>
      </c>
      <c r="K112">
        <v>15215.78462</v>
      </c>
      <c r="L112">
        <v>15642.87895</v>
      </c>
      <c r="M112">
        <v>16073.292359999999</v>
      </c>
      <c r="N112">
        <v>16508.561010000001</v>
      </c>
      <c r="O112">
        <v>16951.236789999999</v>
      </c>
      <c r="P112">
        <v>17407.041069999999</v>
      </c>
      <c r="Q112">
        <v>17881.824799999999</v>
      </c>
      <c r="R112">
        <v>18378.652340000001</v>
      </c>
      <c r="S112">
        <v>18899.711920000002</v>
      </c>
      <c r="T112">
        <v>19447.24813</v>
      </c>
      <c r="U112">
        <v>20033.369900000002</v>
      </c>
      <c r="V112">
        <v>20651.100579999998</v>
      </c>
      <c r="W112">
        <v>21296.506799999999</v>
      </c>
      <c r="X112">
        <v>21966.92137</v>
      </c>
      <c r="Y112">
        <v>22660.425719999999</v>
      </c>
      <c r="Z112">
        <v>23375.617910000001</v>
      </c>
      <c r="AA112">
        <v>24111.541160000001</v>
      </c>
      <c r="AB112">
        <v>24867.587780000002</v>
      </c>
      <c r="AC112">
        <v>25643.41375</v>
      </c>
      <c r="AD112">
        <v>26438.901180000001</v>
      </c>
      <c r="AE112">
        <v>27252.301200000002</v>
      </c>
      <c r="AF112">
        <v>28088.18577</v>
      </c>
      <c r="AG112">
        <v>28950.28426</v>
      </c>
      <c r="AH112">
        <v>29840.078389999999</v>
      </c>
      <c r="AI112">
        <v>30757.086039999998</v>
      </c>
      <c r="AJ112">
        <v>31699.875479999999</v>
      </c>
      <c r="AK112">
        <v>32668.575919999999</v>
      </c>
      <c r="AL112">
        <v>33659.603669999997</v>
      </c>
      <c r="AM112">
        <v>34671.51657</v>
      </c>
      <c r="AN112">
        <v>35705.030279999999</v>
      </c>
    </row>
    <row r="113" spans="1:40" x14ac:dyDescent="0.25">
      <c r="A113" s="5" t="s">
        <v>220</v>
      </c>
      <c r="B113" t="s">
        <v>350</v>
      </c>
      <c r="C113">
        <v>16126.348</v>
      </c>
      <c r="D113">
        <v>16779.137419999999</v>
      </c>
      <c r="E113">
        <v>17403.661830000001</v>
      </c>
      <c r="F113">
        <v>17949.515319999999</v>
      </c>
      <c r="G113">
        <v>18592.85268</v>
      </c>
      <c r="H113">
        <v>19365.28386</v>
      </c>
      <c r="I113">
        <v>20253.759239999999</v>
      </c>
      <c r="J113">
        <v>21243.032599999999</v>
      </c>
      <c r="K113">
        <v>22326.810990000002</v>
      </c>
      <c r="L113">
        <v>23514.57993</v>
      </c>
      <c r="M113">
        <v>24819.752209999999</v>
      </c>
      <c r="N113">
        <v>26253.654269999999</v>
      </c>
      <c r="O113">
        <v>27827.371299999999</v>
      </c>
      <c r="P113">
        <v>29391.774399999998</v>
      </c>
      <c r="Q113">
        <v>30928.74828</v>
      </c>
      <c r="R113">
        <v>32446.697909999999</v>
      </c>
      <c r="S113">
        <v>33961.203249999999</v>
      </c>
      <c r="T113">
        <v>35487.57733</v>
      </c>
      <c r="U113">
        <v>37059.630740000001</v>
      </c>
      <c r="V113">
        <v>38677.670789999996</v>
      </c>
      <c r="W113">
        <v>40337.172039999998</v>
      </c>
      <c r="X113">
        <v>42034.563049999997</v>
      </c>
      <c r="Y113">
        <v>43767.433989999998</v>
      </c>
      <c r="Z113">
        <v>45534.085070000001</v>
      </c>
      <c r="AA113">
        <v>47333.342360000002</v>
      </c>
      <c r="AB113">
        <v>49164.368190000001</v>
      </c>
      <c r="AC113">
        <v>51026.545709999999</v>
      </c>
      <c r="AD113">
        <v>52919.454489999996</v>
      </c>
      <c r="AE113">
        <v>54668.371429999999</v>
      </c>
      <c r="AF113">
        <v>56277.838069999998</v>
      </c>
      <c r="AG113">
        <v>57778.186240000003</v>
      </c>
      <c r="AH113">
        <v>59196.153839999999</v>
      </c>
      <c r="AI113">
        <v>60549.351470000001</v>
      </c>
      <c r="AJ113">
        <v>61848.061000000002</v>
      </c>
      <c r="AK113">
        <v>63095.451609999996</v>
      </c>
      <c r="AL113">
        <v>64296.366459999997</v>
      </c>
      <c r="AM113">
        <v>65456.007230000003</v>
      </c>
      <c r="AN113">
        <v>66579.812449999998</v>
      </c>
    </row>
    <row r="114" spans="1:40" x14ac:dyDescent="0.25">
      <c r="A114" s="5" t="s">
        <v>220</v>
      </c>
      <c r="B114" t="s">
        <v>351</v>
      </c>
      <c r="C114">
        <v>721.67200000000003</v>
      </c>
      <c r="D114">
        <v>719.89542470000004</v>
      </c>
      <c r="E114">
        <v>714.65067810000005</v>
      </c>
      <c r="F114">
        <v>710.20994310000003</v>
      </c>
      <c r="G114">
        <v>710.57308220000004</v>
      </c>
      <c r="H114">
        <v>715.56918589999998</v>
      </c>
      <c r="I114">
        <v>724.49990530000002</v>
      </c>
      <c r="J114">
        <v>736.9510947</v>
      </c>
      <c r="K114">
        <v>752.47385369999995</v>
      </c>
      <c r="L114">
        <v>770.88914569999997</v>
      </c>
      <c r="M114">
        <v>792.17405280000003</v>
      </c>
      <c r="N114">
        <v>816.25611649999996</v>
      </c>
      <c r="O114">
        <v>843.10018709999997</v>
      </c>
      <c r="P114">
        <v>871.16067720000001</v>
      </c>
      <c r="Q114">
        <v>899.90447970000002</v>
      </c>
      <c r="R114">
        <v>929.06117070000005</v>
      </c>
      <c r="S114">
        <v>958.60256479999998</v>
      </c>
      <c r="T114">
        <v>988.61920769999995</v>
      </c>
      <c r="U114">
        <v>1019.19473</v>
      </c>
      <c r="V114">
        <v>1050.0566040000001</v>
      </c>
      <c r="W114">
        <v>1081.148154</v>
      </c>
      <c r="X114">
        <v>1112.5158839999999</v>
      </c>
      <c r="Y114">
        <v>1144.2356179999999</v>
      </c>
      <c r="Z114">
        <v>1176.378964</v>
      </c>
      <c r="AA114">
        <v>1209.007308</v>
      </c>
      <c r="AB114">
        <v>1242.1709350000001</v>
      </c>
      <c r="AC114">
        <v>1275.910128</v>
      </c>
      <c r="AD114">
        <v>1310.258255</v>
      </c>
      <c r="AE114">
        <v>1343.7038689999999</v>
      </c>
      <c r="AF114">
        <v>1376.1064409999999</v>
      </c>
      <c r="AG114">
        <v>1407.556075</v>
      </c>
      <c r="AH114">
        <v>1438.246574</v>
      </c>
      <c r="AI114">
        <v>1468.3627959999999</v>
      </c>
      <c r="AJ114">
        <v>1498.06087</v>
      </c>
      <c r="AK114">
        <v>1527.7453579999999</v>
      </c>
      <c r="AL114">
        <v>1557.482156</v>
      </c>
      <c r="AM114">
        <v>1587.3366309999999</v>
      </c>
      <c r="AN114">
        <v>1617.415119</v>
      </c>
    </row>
    <row r="115" spans="1:40" x14ac:dyDescent="0.25">
      <c r="A115" s="5" t="s">
        <v>220</v>
      </c>
      <c r="B115" t="s">
        <v>352</v>
      </c>
      <c r="C115">
        <v>48595.165000000001</v>
      </c>
      <c r="D115">
        <v>50039.307889999996</v>
      </c>
      <c r="E115">
        <v>51476.222670000003</v>
      </c>
      <c r="F115">
        <v>52904.798710000003</v>
      </c>
      <c r="G115">
        <v>54358.443659999997</v>
      </c>
      <c r="H115">
        <v>55840.684889999997</v>
      </c>
      <c r="I115">
        <v>57354.427779999998</v>
      </c>
      <c r="J115">
        <v>58911.562570000002</v>
      </c>
      <c r="K115">
        <v>60498.402040000001</v>
      </c>
      <c r="L115">
        <v>62131.882100000003</v>
      </c>
      <c r="M115">
        <v>63847.676169999999</v>
      </c>
      <c r="N115">
        <v>65663.483089999994</v>
      </c>
      <c r="O115">
        <v>67592.825970000005</v>
      </c>
      <c r="P115">
        <v>69614.624160000007</v>
      </c>
      <c r="Q115">
        <v>71735.245909999998</v>
      </c>
      <c r="R115">
        <v>73929.144230000005</v>
      </c>
      <c r="S115">
        <v>76181.883610000004</v>
      </c>
      <c r="T115">
        <v>78492.990030000001</v>
      </c>
      <c r="U115">
        <v>80839.821630000006</v>
      </c>
      <c r="V115">
        <v>83221.109989999997</v>
      </c>
      <c r="W115">
        <v>85639.085640000005</v>
      </c>
      <c r="X115">
        <v>88096.781050000005</v>
      </c>
      <c r="Y115">
        <v>90598.540949999995</v>
      </c>
      <c r="Z115">
        <v>93148.204370000007</v>
      </c>
      <c r="AA115">
        <v>95749.289090000006</v>
      </c>
      <c r="AB115">
        <v>98405.372480000005</v>
      </c>
      <c r="AC115">
        <v>101120.4725</v>
      </c>
      <c r="AD115">
        <v>103899.3998</v>
      </c>
      <c r="AE115">
        <v>106738.13219999999</v>
      </c>
      <c r="AF115">
        <v>109641.5803</v>
      </c>
      <c r="AG115">
        <v>112584.8382</v>
      </c>
      <c r="AH115">
        <v>115552.7846</v>
      </c>
      <c r="AI115">
        <v>118540.28140000001</v>
      </c>
      <c r="AJ115">
        <v>121549.1295</v>
      </c>
      <c r="AK115">
        <v>124611.4035</v>
      </c>
      <c r="AL115">
        <v>127735.4699</v>
      </c>
      <c r="AM115">
        <v>130929.9295</v>
      </c>
      <c r="AN115">
        <v>134207.2482</v>
      </c>
    </row>
    <row r="116" spans="1:40" x14ac:dyDescent="0.25">
      <c r="A116" s="5" t="s">
        <v>220</v>
      </c>
      <c r="B116" t="s">
        <v>353</v>
      </c>
      <c r="C116">
        <v>81173.289000000004</v>
      </c>
      <c r="D116">
        <v>83544.147769999996</v>
      </c>
      <c r="E116">
        <v>86082.896219999995</v>
      </c>
      <c r="F116">
        <v>88793.713829999906</v>
      </c>
      <c r="G116">
        <v>91605.323789999995</v>
      </c>
      <c r="H116">
        <v>94427.180789999999</v>
      </c>
      <c r="I116">
        <v>97216.501340000003</v>
      </c>
      <c r="J116">
        <v>99964.041360000003</v>
      </c>
      <c r="K116">
        <v>102687.54489999999</v>
      </c>
      <c r="L116">
        <v>105412.89599999999</v>
      </c>
      <c r="M116">
        <v>108173.9939</v>
      </c>
      <c r="N116">
        <v>111002.5459</v>
      </c>
      <c r="O116">
        <v>113940.9893</v>
      </c>
      <c r="P116">
        <v>117002.9378</v>
      </c>
      <c r="Q116">
        <v>120237.5515</v>
      </c>
      <c r="R116">
        <v>123677.0678</v>
      </c>
      <c r="S116">
        <v>127336.86659999999</v>
      </c>
      <c r="T116">
        <v>131226.59510000001</v>
      </c>
      <c r="U116">
        <v>135476.13329999999</v>
      </c>
      <c r="V116">
        <v>140005.97029999999</v>
      </c>
      <c r="W116">
        <v>144771.8744</v>
      </c>
      <c r="X116">
        <v>149746.6476</v>
      </c>
      <c r="Y116">
        <v>154912.55290000001</v>
      </c>
      <c r="Z116">
        <v>160258.8389</v>
      </c>
      <c r="AA116">
        <v>165780.2702</v>
      </c>
      <c r="AB116">
        <v>171475.64449999999</v>
      </c>
      <c r="AC116">
        <v>177346.64559999999</v>
      </c>
      <c r="AD116">
        <v>183397.22159999999</v>
      </c>
      <c r="AE116">
        <v>189589.01319999999</v>
      </c>
      <c r="AF116">
        <v>195959.19639999999</v>
      </c>
      <c r="AG116">
        <v>202547.7794</v>
      </c>
      <c r="AH116">
        <v>209369.60260000001</v>
      </c>
      <c r="AI116">
        <v>216419.5374</v>
      </c>
      <c r="AJ116">
        <v>223684.0833</v>
      </c>
      <c r="AK116">
        <v>231158.65210000001</v>
      </c>
      <c r="AL116">
        <v>238820.85990000001</v>
      </c>
      <c r="AM116">
        <v>246666.6851</v>
      </c>
      <c r="AN116">
        <v>254708.62090000001</v>
      </c>
    </row>
    <row r="117" spans="1:40" x14ac:dyDescent="0.25">
      <c r="A117" s="5" t="s">
        <v>220</v>
      </c>
      <c r="B117" t="s">
        <v>354</v>
      </c>
      <c r="C117">
        <v>11688.45991</v>
      </c>
      <c r="D117">
        <v>12027.18938</v>
      </c>
      <c r="E117">
        <v>12363.12945</v>
      </c>
      <c r="F117">
        <v>12703.786120000001</v>
      </c>
      <c r="G117">
        <v>13065.761270000001</v>
      </c>
      <c r="H117">
        <v>13447.962439999999</v>
      </c>
      <c r="I117">
        <v>13835.83756</v>
      </c>
      <c r="J117">
        <v>14224.30184</v>
      </c>
      <c r="K117">
        <v>14604.02183</v>
      </c>
      <c r="L117">
        <v>14978.214669999999</v>
      </c>
      <c r="M117">
        <v>15353.20413</v>
      </c>
      <c r="N117">
        <v>15726.16402</v>
      </c>
      <c r="O117">
        <v>16092.86938</v>
      </c>
      <c r="P117">
        <v>16465.712029999999</v>
      </c>
      <c r="Q117">
        <v>16850.148679999998</v>
      </c>
      <c r="R117">
        <v>17242.204409999998</v>
      </c>
      <c r="S117">
        <v>17639.273880000001</v>
      </c>
      <c r="T117">
        <v>18040.585080000001</v>
      </c>
      <c r="U117">
        <v>18417.551299999999</v>
      </c>
      <c r="V117">
        <v>18787.447370000002</v>
      </c>
      <c r="W117">
        <v>19156.143359999998</v>
      </c>
      <c r="X117">
        <v>19524.083350000001</v>
      </c>
      <c r="Y117">
        <v>19892.149290000001</v>
      </c>
      <c r="Z117">
        <v>20260.848480000001</v>
      </c>
      <c r="AA117">
        <v>20630.481329999999</v>
      </c>
      <c r="AB117">
        <v>21001.291639999999</v>
      </c>
      <c r="AC117">
        <v>21373.520250000001</v>
      </c>
      <c r="AD117">
        <v>21747.417959999999</v>
      </c>
      <c r="AE117">
        <v>22119.613150000001</v>
      </c>
      <c r="AF117">
        <v>22496.55069</v>
      </c>
      <c r="AG117">
        <v>22876.656989999999</v>
      </c>
      <c r="AH117">
        <v>23259.03628</v>
      </c>
      <c r="AI117">
        <v>23643.789860000001</v>
      </c>
      <c r="AJ117">
        <v>24031.470130000002</v>
      </c>
      <c r="AK117">
        <v>24426.17942</v>
      </c>
      <c r="AL117">
        <v>24827.743849999999</v>
      </c>
      <c r="AM117">
        <v>25235.970440000001</v>
      </c>
      <c r="AN117">
        <v>25651.867389999999</v>
      </c>
    </row>
    <row r="118" spans="1:40" x14ac:dyDescent="0.25">
      <c r="A118" s="5" t="s">
        <v>221</v>
      </c>
      <c r="B118" t="s">
        <v>355</v>
      </c>
      <c r="C118">
        <v>1680793.5220000001</v>
      </c>
      <c r="D118">
        <v>1729514.4850000001</v>
      </c>
      <c r="E118">
        <v>1779659.058</v>
      </c>
      <c r="F118">
        <v>1831266.2339999999</v>
      </c>
      <c r="G118">
        <v>1883848.943</v>
      </c>
      <c r="H118">
        <v>1937282.692</v>
      </c>
      <c r="I118">
        <v>1991510.0549999999</v>
      </c>
      <c r="J118">
        <v>2046624.6340000001</v>
      </c>
      <c r="K118">
        <v>2102361.9759999998</v>
      </c>
      <c r="L118">
        <v>2159054.4920000001</v>
      </c>
      <c r="M118">
        <v>2217030.1529999999</v>
      </c>
      <c r="N118">
        <v>2276502.8339999998</v>
      </c>
      <c r="O118">
        <v>2337670.0210000002</v>
      </c>
      <c r="P118">
        <v>2401360.48</v>
      </c>
      <c r="Q118">
        <v>2468150.9419999998</v>
      </c>
      <c r="R118">
        <v>2537886.6490000002</v>
      </c>
      <c r="S118">
        <v>2610477.1150000002</v>
      </c>
      <c r="T118">
        <v>2685920.84</v>
      </c>
      <c r="U118">
        <v>2764954.3470000001</v>
      </c>
      <c r="V118">
        <v>2846743.8960000002</v>
      </c>
      <c r="W118">
        <v>2930888.6129999999</v>
      </c>
      <c r="X118">
        <v>3017212.4010000001</v>
      </c>
      <c r="Y118">
        <v>3105607.8530000001</v>
      </c>
      <c r="Z118">
        <v>3195996.7779999999</v>
      </c>
      <c r="AA118">
        <v>3288317.6669999999</v>
      </c>
      <c r="AB118">
        <v>3382519.301</v>
      </c>
      <c r="AC118">
        <v>3478557.6359999999</v>
      </c>
      <c r="AD118">
        <v>3576396.2540000002</v>
      </c>
      <c r="AE118">
        <v>3676702.3709999998</v>
      </c>
      <c r="AF118">
        <v>3779915.452</v>
      </c>
      <c r="AG118">
        <v>3885805.69</v>
      </c>
      <c r="AH118">
        <v>3994172.51</v>
      </c>
      <c r="AI118">
        <v>4104892.4989999998</v>
      </c>
      <c r="AJ118">
        <v>4217914.7709999997</v>
      </c>
      <c r="AK118">
        <v>4333264.9800000004</v>
      </c>
      <c r="AL118">
        <v>4451050.1009999998</v>
      </c>
      <c r="AM118">
        <v>4571496.716</v>
      </c>
      <c r="AN118">
        <v>4694964.8119999999</v>
      </c>
    </row>
    <row r="119" spans="1:40" x14ac:dyDescent="0.25">
      <c r="A119" s="5" t="s">
        <v>221</v>
      </c>
      <c r="B119" t="s">
        <v>356</v>
      </c>
      <c r="C119">
        <v>358724.9657</v>
      </c>
      <c r="D119">
        <v>369287.01730000001</v>
      </c>
      <c r="E119">
        <v>379656.82579999999</v>
      </c>
      <c r="F119">
        <v>389764.54849999998</v>
      </c>
      <c r="G119">
        <v>400074.6237</v>
      </c>
      <c r="H119">
        <v>411055.45110000001</v>
      </c>
      <c r="I119">
        <v>422832.63319999998</v>
      </c>
      <c r="J119">
        <v>435393.7402</v>
      </c>
      <c r="K119">
        <v>448363.85159999999</v>
      </c>
      <c r="L119">
        <v>461923.12579999998</v>
      </c>
      <c r="M119">
        <v>476228.24099999998</v>
      </c>
      <c r="N119">
        <v>491329.21750000003</v>
      </c>
      <c r="O119">
        <v>507203.56660000002</v>
      </c>
      <c r="P119">
        <v>523791.89679999999</v>
      </c>
      <c r="Q119">
        <v>541265.11710000003</v>
      </c>
      <c r="R119">
        <v>559388.24190000002</v>
      </c>
      <c r="S119">
        <v>578044.81709999999</v>
      </c>
      <c r="T119">
        <v>597212.15209999995</v>
      </c>
      <c r="U119">
        <v>616308.60380000004</v>
      </c>
      <c r="V119">
        <v>635413.15989999997</v>
      </c>
      <c r="W119">
        <v>654636.71979999996</v>
      </c>
      <c r="X119">
        <v>674081.25289999996</v>
      </c>
      <c r="Y119">
        <v>693817.08290000004</v>
      </c>
      <c r="Z119">
        <v>713884.20209999999</v>
      </c>
      <c r="AA119">
        <v>734298.98730000004</v>
      </c>
      <c r="AB119">
        <v>755063.33750000002</v>
      </c>
      <c r="AC119">
        <v>776173.44090000005</v>
      </c>
      <c r="AD119">
        <v>797626.42989999999</v>
      </c>
      <c r="AE119">
        <v>819497.99239999999</v>
      </c>
      <c r="AF119">
        <v>841861.54489999998</v>
      </c>
      <c r="AG119">
        <v>864423.36580000003</v>
      </c>
      <c r="AH119">
        <v>887065.76069999998</v>
      </c>
      <c r="AI119">
        <v>909814.94290000002</v>
      </c>
      <c r="AJ119">
        <v>932773.67890000006</v>
      </c>
      <c r="AK119">
        <v>956078.62930000003</v>
      </c>
      <c r="AL119">
        <v>979890.07140000002</v>
      </c>
      <c r="AM119">
        <v>1004389.4620000001</v>
      </c>
      <c r="AN119">
        <v>1029782.402</v>
      </c>
    </row>
    <row r="120" spans="1:40" x14ac:dyDescent="0.25">
      <c r="A120" s="19" t="s">
        <v>222</v>
      </c>
      <c r="B120" t="s">
        <v>357</v>
      </c>
      <c r="C120">
        <v>15853.983050000001</v>
      </c>
      <c r="D120">
        <v>16237.102059999999</v>
      </c>
      <c r="E120">
        <v>16534.857940000002</v>
      </c>
      <c r="F120">
        <v>16777.91086</v>
      </c>
      <c r="G120">
        <v>17126.81062</v>
      </c>
      <c r="H120">
        <v>17496.14703</v>
      </c>
      <c r="I120">
        <v>17924.378049999999</v>
      </c>
      <c r="J120">
        <v>18438.210350000001</v>
      </c>
      <c r="K120">
        <v>19051.670450000001</v>
      </c>
      <c r="L120">
        <v>19774.549220000001</v>
      </c>
      <c r="M120">
        <v>20630.428970000001</v>
      </c>
      <c r="N120">
        <v>21621.653730000002</v>
      </c>
      <c r="O120">
        <v>22755.083569999999</v>
      </c>
      <c r="P120">
        <v>23869.895789999999</v>
      </c>
      <c r="Q120">
        <v>24954.028300000002</v>
      </c>
      <c r="R120">
        <v>26022.42007</v>
      </c>
      <c r="S120">
        <v>27085.468799999999</v>
      </c>
      <c r="T120">
        <v>28150.157660000001</v>
      </c>
      <c r="U120">
        <v>29037.142240000001</v>
      </c>
      <c r="V120">
        <v>29866.89445</v>
      </c>
      <c r="W120">
        <v>30675.66214</v>
      </c>
      <c r="X120">
        <v>31471.014660000001</v>
      </c>
      <c r="Y120">
        <v>32260.262760000001</v>
      </c>
      <c r="Z120">
        <v>33046.857929999998</v>
      </c>
      <c r="AA120">
        <v>33832.501640000002</v>
      </c>
      <c r="AB120">
        <v>34618.159950000001</v>
      </c>
      <c r="AC120">
        <v>35404.428599999999</v>
      </c>
      <c r="AD120">
        <v>36191.623149999999</v>
      </c>
      <c r="AE120">
        <v>36745.265809999997</v>
      </c>
      <c r="AF120">
        <v>37089.891029999999</v>
      </c>
      <c r="AG120">
        <v>37258.997300000003</v>
      </c>
      <c r="AH120">
        <v>37281.127610000003</v>
      </c>
      <c r="AI120">
        <v>37178.869939999997</v>
      </c>
      <c r="AJ120">
        <v>36970.382149999998</v>
      </c>
      <c r="AK120">
        <v>36688.995990000003</v>
      </c>
      <c r="AL120">
        <v>36334.117760000001</v>
      </c>
      <c r="AM120">
        <v>35909.589820000001</v>
      </c>
      <c r="AN120">
        <v>35421.761359999997</v>
      </c>
    </row>
    <row r="121" spans="1:40" x14ac:dyDescent="0.25">
      <c r="A121" s="19" t="s">
        <v>222</v>
      </c>
      <c r="B121" t="s">
        <v>358</v>
      </c>
      <c r="C121">
        <v>51842.487480000003</v>
      </c>
      <c r="D121">
        <v>53440.136789999997</v>
      </c>
      <c r="E121">
        <v>54872.105080000001</v>
      </c>
      <c r="F121">
        <v>56273.970359999999</v>
      </c>
      <c r="G121">
        <v>57984.976340000001</v>
      </c>
      <c r="H121">
        <v>60521.60123</v>
      </c>
      <c r="I121">
        <v>63246.597529999999</v>
      </c>
      <c r="J121">
        <v>65912.347169999906</v>
      </c>
      <c r="K121">
        <v>68221.871889999995</v>
      </c>
      <c r="L121">
        <v>70271.288759999996</v>
      </c>
      <c r="M121">
        <v>72141.275160000005</v>
      </c>
      <c r="N121">
        <v>73774.534360000005</v>
      </c>
      <c r="O121">
        <v>75087.836509999906</v>
      </c>
      <c r="P121">
        <v>76346.678499999995</v>
      </c>
      <c r="Q121">
        <v>77778.181840000005</v>
      </c>
      <c r="R121">
        <v>79219.574210000006</v>
      </c>
      <c r="S121">
        <v>80592.504300000001</v>
      </c>
      <c r="T121">
        <v>81873.068669999906</v>
      </c>
      <c r="U121">
        <v>82997.372740000006</v>
      </c>
      <c r="V121">
        <v>84076.427009999999</v>
      </c>
      <c r="W121">
        <v>85106.444489999994</v>
      </c>
      <c r="X121">
        <v>86075.080929999996</v>
      </c>
      <c r="Y121">
        <v>86989.648740000004</v>
      </c>
      <c r="Z121">
        <v>87856.522169999997</v>
      </c>
      <c r="AA121">
        <v>88680.823069999999</v>
      </c>
      <c r="AB121">
        <v>89467.17095</v>
      </c>
      <c r="AC121">
        <v>90220.013619999998</v>
      </c>
      <c r="AD121">
        <v>90943.627389999994</v>
      </c>
      <c r="AE121">
        <v>91396.63046</v>
      </c>
      <c r="AF121">
        <v>91826.534669999906</v>
      </c>
      <c r="AG121">
        <v>92159.22163</v>
      </c>
      <c r="AH121">
        <v>92371.168300000005</v>
      </c>
      <c r="AI121">
        <v>92472.078099999999</v>
      </c>
      <c r="AJ121">
        <v>92479.818190000005</v>
      </c>
      <c r="AK121">
        <v>92423.475890000002</v>
      </c>
      <c r="AL121">
        <v>92327.175820000004</v>
      </c>
      <c r="AM121">
        <v>92188.831139999995</v>
      </c>
      <c r="AN121">
        <v>92013.976490000001</v>
      </c>
    </row>
    <row r="122" spans="1:40" x14ac:dyDescent="0.25">
      <c r="A122" s="27" t="s">
        <v>425</v>
      </c>
      <c r="B122" t="s">
        <v>359</v>
      </c>
      <c r="C122">
        <v>10768.83088</v>
      </c>
      <c r="D122">
        <v>11358.622020000001</v>
      </c>
      <c r="E122">
        <v>12033.44946</v>
      </c>
      <c r="F122">
        <v>12724.63458</v>
      </c>
      <c r="G122">
        <v>13393.17251</v>
      </c>
      <c r="H122">
        <v>15013.53579</v>
      </c>
      <c r="I122">
        <v>16602.73935</v>
      </c>
      <c r="J122">
        <v>17892.85169</v>
      </c>
      <c r="K122">
        <v>18863.842219999999</v>
      </c>
      <c r="L122">
        <v>19531.531989999999</v>
      </c>
      <c r="M122">
        <v>19879.734499999999</v>
      </c>
      <c r="N122">
        <v>19841.775140000002</v>
      </c>
      <c r="O122">
        <v>19300.06033</v>
      </c>
      <c r="P122">
        <v>20155.872459999999</v>
      </c>
      <c r="Q122">
        <v>21492.724539999999</v>
      </c>
      <c r="R122">
        <v>22975.170030000001</v>
      </c>
      <c r="S122">
        <v>24470.882300000001</v>
      </c>
      <c r="T122">
        <v>25911.63897</v>
      </c>
      <c r="U122">
        <v>27136.58311</v>
      </c>
      <c r="V122">
        <v>28283.615900000001</v>
      </c>
      <c r="W122">
        <v>29368.66646</v>
      </c>
      <c r="X122">
        <v>30379.78572</v>
      </c>
      <c r="Y122">
        <v>31311.668809999999</v>
      </c>
      <c r="Z122">
        <v>32155.777020000001</v>
      </c>
      <c r="AA122">
        <v>32902.412689999997</v>
      </c>
      <c r="AB122">
        <v>33542.243340000001</v>
      </c>
      <c r="AC122">
        <v>34066.95781</v>
      </c>
      <c r="AD122">
        <v>34469.63536</v>
      </c>
      <c r="AE122">
        <v>35431.375950000001</v>
      </c>
      <c r="AF122">
        <v>36548.379809999999</v>
      </c>
      <c r="AG122">
        <v>37661.467669999998</v>
      </c>
      <c r="AH122">
        <v>38700.515310000003</v>
      </c>
      <c r="AI122">
        <v>39628.161</v>
      </c>
      <c r="AJ122">
        <v>40417.401160000001</v>
      </c>
      <c r="AK122">
        <v>41041.193220000001</v>
      </c>
      <c r="AL122">
        <v>41474.076280000001</v>
      </c>
      <c r="AM122">
        <v>41688.222170000001</v>
      </c>
      <c r="AN122">
        <v>41656.295940000004</v>
      </c>
    </row>
    <row r="123" spans="1:40" x14ac:dyDescent="0.25">
      <c r="A123" s="27" t="s">
        <v>426</v>
      </c>
      <c r="B123" t="s">
        <v>360</v>
      </c>
      <c r="C123">
        <v>752.27429700000005</v>
      </c>
      <c r="D123">
        <v>976.45247180000001</v>
      </c>
      <c r="E123">
        <v>1263.387052</v>
      </c>
      <c r="F123">
        <v>1632.432583</v>
      </c>
      <c r="G123">
        <v>2104.5783580000002</v>
      </c>
      <c r="H123">
        <v>2915.517957</v>
      </c>
      <c r="I123">
        <v>3861.3918680000002</v>
      </c>
      <c r="J123">
        <v>4979.6532520000001</v>
      </c>
      <c r="K123">
        <v>6314.6313970000001</v>
      </c>
      <c r="L123">
        <v>7900.0938779999997</v>
      </c>
      <c r="M123">
        <v>9743.5952890000008</v>
      </c>
      <c r="N123">
        <v>11798.22529</v>
      </c>
      <c r="O123">
        <v>13918.447270000001</v>
      </c>
      <c r="P123">
        <v>17323.287359999998</v>
      </c>
      <c r="Q123">
        <v>21446.311730000001</v>
      </c>
      <c r="R123">
        <v>26353.305619999999</v>
      </c>
      <c r="S123">
        <v>32117.696349999998</v>
      </c>
      <c r="T123">
        <v>38805.83425</v>
      </c>
      <c r="U123">
        <v>44146.082640000001</v>
      </c>
      <c r="V123">
        <v>50004.52824</v>
      </c>
      <c r="W123">
        <v>56334.133479999997</v>
      </c>
      <c r="X123">
        <v>63112.65943</v>
      </c>
      <c r="Y123">
        <v>70353.8</v>
      </c>
      <c r="Z123">
        <v>78051.809020000001</v>
      </c>
      <c r="AA123">
        <v>86194.950049999999</v>
      </c>
      <c r="AB123">
        <v>94767.153640000004</v>
      </c>
      <c r="AC123">
        <v>103748.2004</v>
      </c>
      <c r="AD123">
        <v>113114.08930000001</v>
      </c>
      <c r="AE123">
        <v>120360.23149999999</v>
      </c>
      <c r="AF123">
        <v>127533.77589999999</v>
      </c>
      <c r="AG123">
        <v>134513.37150000001</v>
      </c>
      <c r="AH123">
        <v>141182.72140000001</v>
      </c>
      <c r="AI123">
        <v>147449.64739999999</v>
      </c>
      <c r="AJ123">
        <v>153220.0968</v>
      </c>
      <c r="AK123">
        <v>158379.52040000001</v>
      </c>
      <c r="AL123">
        <v>162818.7323</v>
      </c>
      <c r="AM123">
        <v>166407.7352</v>
      </c>
      <c r="AN123">
        <v>169017.67319999999</v>
      </c>
    </row>
    <row r="124" spans="1:40" x14ac:dyDescent="0.25">
      <c r="A124" s="27" t="s">
        <v>427</v>
      </c>
      <c r="B124" t="s">
        <v>361</v>
      </c>
      <c r="C124">
        <v>638.72549079999999</v>
      </c>
      <c r="D124">
        <v>657.49589530000003</v>
      </c>
      <c r="E124">
        <v>673.55884460000004</v>
      </c>
      <c r="F124">
        <v>686.02959469999996</v>
      </c>
      <c r="G124">
        <v>694.0064218</v>
      </c>
      <c r="H124">
        <v>818.26110300000005</v>
      </c>
      <c r="I124">
        <v>983.50252709999995</v>
      </c>
      <c r="J124">
        <v>1167.6217489999999</v>
      </c>
      <c r="K124">
        <v>1366.1175479999999</v>
      </c>
      <c r="L124">
        <v>1578.1195620000001</v>
      </c>
      <c r="M124">
        <v>1800.079164</v>
      </c>
      <c r="N124">
        <v>2021.395894</v>
      </c>
      <c r="O124">
        <v>2220.0847659999999</v>
      </c>
      <c r="P124">
        <v>2366.4254689999998</v>
      </c>
      <c r="Q124">
        <v>2485.7498770000002</v>
      </c>
      <c r="R124">
        <v>2582.467185</v>
      </c>
      <c r="S124">
        <v>2655.0727430000002</v>
      </c>
      <c r="T124">
        <v>2701.062496</v>
      </c>
      <c r="U124">
        <v>2773.2630129999998</v>
      </c>
      <c r="V124">
        <v>2848.9248250000001</v>
      </c>
      <c r="W124">
        <v>2916.8491720000002</v>
      </c>
      <c r="X124">
        <v>2972.0537610000001</v>
      </c>
      <c r="Y124">
        <v>3013.1666959999998</v>
      </c>
      <c r="Z124">
        <v>3039.5309750000001</v>
      </c>
      <c r="AA124">
        <v>3050.8182059999999</v>
      </c>
      <c r="AB124">
        <v>3046.9783280000001</v>
      </c>
      <c r="AC124">
        <v>3028.220644</v>
      </c>
      <c r="AD124">
        <v>2994.9999029999999</v>
      </c>
      <c r="AE124">
        <v>2988.57798</v>
      </c>
      <c r="AF124">
        <v>2983.4464859999998</v>
      </c>
      <c r="AG124">
        <v>2969.9786909999998</v>
      </c>
      <c r="AH124">
        <v>2944.4903509999999</v>
      </c>
      <c r="AI124">
        <v>2905.704765</v>
      </c>
      <c r="AJ124">
        <v>2853.23747</v>
      </c>
      <c r="AK124">
        <v>2786.884125</v>
      </c>
      <c r="AL124">
        <v>2706.7476339999998</v>
      </c>
      <c r="AM124">
        <v>2612.9555850000002</v>
      </c>
      <c r="AN124">
        <v>2505.838827</v>
      </c>
    </row>
    <row r="125" spans="1:40" x14ac:dyDescent="0.25">
      <c r="A125" s="27" t="s">
        <v>117</v>
      </c>
      <c r="B125" t="s">
        <v>362</v>
      </c>
      <c r="C125">
        <v>4.3678165160000004</v>
      </c>
      <c r="D125">
        <v>9.1190578230000003</v>
      </c>
      <c r="E125">
        <v>19.135658039999999</v>
      </c>
      <c r="F125">
        <v>40.463025129999998</v>
      </c>
      <c r="G125">
        <v>86.047764369999996</v>
      </c>
      <c r="H125">
        <v>186.9100737</v>
      </c>
      <c r="I125">
        <v>389.7386702</v>
      </c>
      <c r="J125">
        <v>791.56894020000004</v>
      </c>
      <c r="K125">
        <v>1578.477151</v>
      </c>
      <c r="L125">
        <v>3098.6746710000002</v>
      </c>
      <c r="M125">
        <v>5983.4845459999997</v>
      </c>
      <c r="N125">
        <v>11321.27759</v>
      </c>
      <c r="O125">
        <v>20837.338769999998</v>
      </c>
      <c r="P125">
        <v>25110.51713</v>
      </c>
      <c r="Q125">
        <v>29820.782599999999</v>
      </c>
      <c r="R125">
        <v>34929.224479999997</v>
      </c>
      <c r="S125">
        <v>40393.034460000003</v>
      </c>
      <c r="T125">
        <v>46153.336560000003</v>
      </c>
      <c r="U125">
        <v>50419.675810000001</v>
      </c>
      <c r="V125">
        <v>54761.029159999998</v>
      </c>
      <c r="W125">
        <v>59085.90726</v>
      </c>
      <c r="X125">
        <v>63340.124490000002</v>
      </c>
      <c r="Y125">
        <v>67511.598339999997</v>
      </c>
      <c r="Z125">
        <v>71571.644379999998</v>
      </c>
      <c r="AA125">
        <v>75490.762570000006</v>
      </c>
      <c r="AB125">
        <v>79240.860270000005</v>
      </c>
      <c r="AC125">
        <v>82795.744839999999</v>
      </c>
      <c r="AD125">
        <v>86131.621180000002</v>
      </c>
      <c r="AE125">
        <v>88950.992870000002</v>
      </c>
      <c r="AF125">
        <v>91502.181670000005</v>
      </c>
      <c r="AG125">
        <v>93716.241380000007</v>
      </c>
      <c r="AH125">
        <v>95536.503500000006</v>
      </c>
      <c r="AI125">
        <v>96929.501470000003</v>
      </c>
      <c r="AJ125">
        <v>97865.443109999906</v>
      </c>
      <c r="AK125">
        <v>98306.443570000003</v>
      </c>
      <c r="AL125">
        <v>98223.669420000006</v>
      </c>
      <c r="AM125">
        <v>97581.068790000005</v>
      </c>
      <c r="AN125">
        <v>96349.173330000005</v>
      </c>
    </row>
    <row r="126" spans="1:40" x14ac:dyDescent="0.25">
      <c r="A126" s="27" t="s">
        <v>428</v>
      </c>
      <c r="B126" t="s">
        <v>363</v>
      </c>
      <c r="C126">
        <v>288.43088970000002</v>
      </c>
      <c r="D126">
        <v>363.2550028</v>
      </c>
      <c r="E126">
        <v>488.26758109999997</v>
      </c>
      <c r="F126">
        <v>671.30849509999996</v>
      </c>
      <c r="G126">
        <v>931.72406590000003</v>
      </c>
      <c r="H126">
        <v>1222.2017410000001</v>
      </c>
      <c r="I126">
        <v>1522.5812490000001</v>
      </c>
      <c r="J126">
        <v>1827.577057</v>
      </c>
      <c r="K126">
        <v>2137.6762140000001</v>
      </c>
      <c r="L126">
        <v>2451.0058650000001</v>
      </c>
      <c r="M126">
        <v>2758.6023839999998</v>
      </c>
      <c r="N126">
        <v>3040.3796309999998</v>
      </c>
      <c r="O126">
        <v>3261.2713309999999</v>
      </c>
      <c r="P126">
        <v>3637.9505989999998</v>
      </c>
      <c r="Q126">
        <v>4091.55996</v>
      </c>
      <c r="R126">
        <v>4584.4013450000002</v>
      </c>
      <c r="S126">
        <v>5095.9315640000004</v>
      </c>
      <c r="T126">
        <v>5610.8005830000002</v>
      </c>
      <c r="U126">
        <v>5966.0875310000001</v>
      </c>
      <c r="V126">
        <v>6247.1020449999996</v>
      </c>
      <c r="W126">
        <v>6478.4689420000004</v>
      </c>
      <c r="X126">
        <v>6664.5246100000004</v>
      </c>
      <c r="Y126">
        <v>6807.0092169999998</v>
      </c>
      <c r="Z126">
        <v>6906.1285790000002</v>
      </c>
      <c r="AA126">
        <v>6962.0081170000003</v>
      </c>
      <c r="AB126">
        <v>6975.2775419999998</v>
      </c>
      <c r="AC126">
        <v>6947.2132920000004</v>
      </c>
      <c r="AD126">
        <v>6879.731683</v>
      </c>
      <c r="AE126">
        <v>6748.0062129999997</v>
      </c>
      <c r="AF126">
        <v>6573.9621479999996</v>
      </c>
      <c r="AG126">
        <v>6364.9996099999998</v>
      </c>
      <c r="AH126">
        <v>6124.675201</v>
      </c>
      <c r="AI126">
        <v>5856.7439459999996</v>
      </c>
      <c r="AJ126">
        <v>5565.2254220000004</v>
      </c>
      <c r="AK126">
        <v>5253.8718170000002</v>
      </c>
      <c r="AL126">
        <v>4926.64174</v>
      </c>
      <c r="AM126">
        <v>4587.1816710000003</v>
      </c>
      <c r="AN126">
        <v>4239.1674059999996</v>
      </c>
    </row>
    <row r="127" spans="1:40" x14ac:dyDescent="0.25">
      <c r="A127" s="27" t="s">
        <v>429</v>
      </c>
      <c r="B127" t="s">
        <v>364</v>
      </c>
      <c r="C127">
        <v>514.10128280000004</v>
      </c>
      <c r="D127">
        <v>562.79208900000003</v>
      </c>
      <c r="E127">
        <v>626.07984520000002</v>
      </c>
      <c r="F127">
        <v>698.16859020000004</v>
      </c>
      <c r="G127">
        <v>776.91012890000002</v>
      </c>
      <c r="H127">
        <v>903.94678850000003</v>
      </c>
      <c r="I127">
        <v>1032.8877319999999</v>
      </c>
      <c r="J127">
        <v>1149.968288</v>
      </c>
      <c r="K127">
        <v>1253.5382400000001</v>
      </c>
      <c r="L127">
        <v>1343.2681219999999</v>
      </c>
      <c r="M127">
        <v>1416.2082459999999</v>
      </c>
      <c r="N127">
        <v>1465.2113360000001</v>
      </c>
      <c r="O127">
        <v>1478.262054</v>
      </c>
      <c r="P127">
        <v>1507.4317450000001</v>
      </c>
      <c r="Q127">
        <v>1535.3827510000001</v>
      </c>
      <c r="R127">
        <v>1553.5345629999999</v>
      </c>
      <c r="S127">
        <v>1558.184086</v>
      </c>
      <c r="T127">
        <v>1547.7633639999999</v>
      </c>
      <c r="U127">
        <v>1500.1751360000001</v>
      </c>
      <c r="V127">
        <v>1437.2940450000001</v>
      </c>
      <c r="W127">
        <v>1365.824928</v>
      </c>
      <c r="X127">
        <v>1288.367788</v>
      </c>
      <c r="Y127">
        <v>1207.025609</v>
      </c>
      <c r="Z127">
        <v>1123.408547</v>
      </c>
      <c r="AA127">
        <v>1038.8857459999999</v>
      </c>
      <c r="AB127">
        <v>954.6738196</v>
      </c>
      <c r="AC127">
        <v>871.85035000000005</v>
      </c>
      <c r="AD127">
        <v>791.35022579999998</v>
      </c>
      <c r="AE127">
        <v>829.98048559999995</v>
      </c>
      <c r="AF127">
        <v>914.99586799999997</v>
      </c>
      <c r="AG127">
        <v>1026.6671919999999</v>
      </c>
      <c r="AH127">
        <v>1160.580258</v>
      </c>
      <c r="AI127">
        <v>1317.227005</v>
      </c>
      <c r="AJ127">
        <v>1498.858391</v>
      </c>
      <c r="AK127">
        <v>1708.2867940000001</v>
      </c>
      <c r="AL127">
        <v>1948.538481</v>
      </c>
      <c r="AM127">
        <v>2222.377082</v>
      </c>
      <c r="AN127">
        <v>2532.0510300000001</v>
      </c>
    </row>
    <row r="128" spans="1:40" x14ac:dyDescent="0.25">
      <c r="A128" s="27" t="s">
        <v>430</v>
      </c>
      <c r="B128" t="s">
        <v>365</v>
      </c>
      <c r="C128">
        <v>0.22515454670000001</v>
      </c>
      <c r="D128">
        <v>0.83226876130000005</v>
      </c>
      <c r="E128">
        <v>4.9042184280000001</v>
      </c>
      <c r="F128">
        <v>34.554087680000002</v>
      </c>
      <c r="G128">
        <v>257.28179219999998</v>
      </c>
      <c r="H128">
        <v>636.08324389999996</v>
      </c>
      <c r="I128">
        <v>1041.5950889999999</v>
      </c>
      <c r="J128">
        <v>1452.4675119999999</v>
      </c>
      <c r="K128">
        <v>1881.4728150000001</v>
      </c>
      <c r="L128">
        <v>2336.665293</v>
      </c>
      <c r="M128">
        <v>2813.5693649999998</v>
      </c>
      <c r="N128">
        <v>3291.3445630000001</v>
      </c>
      <c r="O128">
        <v>3726.9778689999998</v>
      </c>
      <c r="P128">
        <v>4015.7302639999998</v>
      </c>
      <c r="Q128">
        <v>4218.5416930000001</v>
      </c>
      <c r="R128">
        <v>4353.0688170000003</v>
      </c>
      <c r="S128">
        <v>4423.071535</v>
      </c>
      <c r="T128">
        <v>4429.864826</v>
      </c>
      <c r="U128">
        <v>4228.9846740000003</v>
      </c>
      <c r="V128">
        <v>3950.5200279999999</v>
      </c>
      <c r="W128">
        <v>3641.0886799999998</v>
      </c>
      <c r="X128">
        <v>3319.6959750000001</v>
      </c>
      <c r="Y128">
        <v>2998.1042520000001</v>
      </c>
      <c r="Z128">
        <v>2684.0669189999999</v>
      </c>
      <c r="AA128">
        <v>2383.1036079999999</v>
      </c>
      <c r="AB128">
        <v>2099.1849830000001</v>
      </c>
      <c r="AC128">
        <v>1835.0338260000001</v>
      </c>
      <c r="AD128">
        <v>1592.324245</v>
      </c>
      <c r="AE128">
        <v>1442.632435</v>
      </c>
      <c r="AF128">
        <v>1322.4385990000001</v>
      </c>
      <c r="AG128">
        <v>1213.293165</v>
      </c>
      <c r="AH128">
        <v>1110.141071</v>
      </c>
      <c r="AI128">
        <v>1011.774494</v>
      </c>
      <c r="AJ128">
        <v>918.03047709999998</v>
      </c>
      <c r="AK128">
        <v>828.93570260000001</v>
      </c>
      <c r="AL128">
        <v>744.58811890000004</v>
      </c>
      <c r="AM128">
        <v>665.02805420000004</v>
      </c>
      <c r="AN128">
        <v>590.28443979999997</v>
      </c>
    </row>
    <row r="129" spans="1:40" x14ac:dyDescent="0.25">
      <c r="A129" s="27" t="s">
        <v>431</v>
      </c>
      <c r="B129" t="s">
        <v>366</v>
      </c>
      <c r="C129">
        <v>2605.7253879999998</v>
      </c>
      <c r="D129">
        <v>2652.4322569999999</v>
      </c>
      <c r="E129">
        <v>2676.9829180000002</v>
      </c>
      <c r="F129">
        <v>2682.1683189999999</v>
      </c>
      <c r="G129">
        <v>2666.4889440000002</v>
      </c>
      <c r="H129">
        <v>2905.9003509999998</v>
      </c>
      <c r="I129">
        <v>3152.83151</v>
      </c>
      <c r="J129">
        <v>3342.517632</v>
      </c>
      <c r="K129">
        <v>3469.1033320000001</v>
      </c>
      <c r="L129">
        <v>3536.73414</v>
      </c>
      <c r="M129">
        <v>3544.725852</v>
      </c>
      <c r="N129">
        <v>3483.972718</v>
      </c>
      <c r="O129">
        <v>3337.2700970000001</v>
      </c>
      <c r="P129">
        <v>3332.7930240000001</v>
      </c>
      <c r="Q129">
        <v>3361.7299779999998</v>
      </c>
      <c r="R129">
        <v>3383.782843</v>
      </c>
      <c r="S129">
        <v>3384.6671900000001</v>
      </c>
      <c r="T129">
        <v>3359.0282090000001</v>
      </c>
      <c r="U129">
        <v>3379.5308540000001</v>
      </c>
      <c r="V129">
        <v>3411.6732830000001</v>
      </c>
      <c r="W129">
        <v>3440.3695160000002</v>
      </c>
      <c r="X129">
        <v>3459.7213539999998</v>
      </c>
      <c r="Y129">
        <v>3468.4746289999998</v>
      </c>
      <c r="Z129">
        <v>3466.172791</v>
      </c>
      <c r="AA129">
        <v>3452.605732</v>
      </c>
      <c r="AB129">
        <v>3427.728552</v>
      </c>
      <c r="AC129">
        <v>3391.641556</v>
      </c>
      <c r="AD129">
        <v>3344.586738</v>
      </c>
      <c r="AE129">
        <v>3865.1513500000001</v>
      </c>
      <c r="AF129">
        <v>4727.2753599999996</v>
      </c>
      <c r="AG129">
        <v>5910.1265780000003</v>
      </c>
      <c r="AH129">
        <v>7470.0428380000003</v>
      </c>
      <c r="AI129">
        <v>9508.5219510000006</v>
      </c>
      <c r="AJ129">
        <v>12167.37342</v>
      </c>
      <c r="AK129">
        <v>15631.61742</v>
      </c>
      <c r="AL129">
        <v>20137.179250000001</v>
      </c>
      <c r="AM129">
        <v>25976.554510000002</v>
      </c>
      <c r="AN129">
        <v>33504.46776</v>
      </c>
    </row>
    <row r="130" spans="1:40" x14ac:dyDescent="0.25">
      <c r="A130" s="27" t="s">
        <v>434</v>
      </c>
      <c r="B130" t="s">
        <v>367</v>
      </c>
      <c r="C130">
        <v>2831.6670730000001</v>
      </c>
      <c r="D130">
        <v>2898.1400079999999</v>
      </c>
      <c r="E130">
        <v>2927.1281760000002</v>
      </c>
      <c r="F130">
        <v>2922.7020689999999</v>
      </c>
      <c r="G130">
        <v>2891.4887800000001</v>
      </c>
      <c r="H130">
        <v>2421.1715239999999</v>
      </c>
      <c r="I130">
        <v>1838.604632</v>
      </c>
      <c r="J130">
        <v>1313.2466380000001</v>
      </c>
      <c r="K130">
        <v>898.3846423</v>
      </c>
      <c r="L130">
        <v>593.45134140000005</v>
      </c>
      <c r="M130">
        <v>379.39737079999998</v>
      </c>
      <c r="N130">
        <v>234.2786194</v>
      </c>
      <c r="O130">
        <v>138.93926669999999</v>
      </c>
      <c r="P130">
        <v>100.1713111</v>
      </c>
      <c r="Q130">
        <v>76.440198600000002</v>
      </c>
      <c r="R130">
        <v>58.864970139999997</v>
      </c>
      <c r="S130">
        <v>45.076773609999996</v>
      </c>
      <c r="T130">
        <v>34.166442160000003</v>
      </c>
      <c r="U130">
        <v>23.519720299999999</v>
      </c>
      <c r="V130">
        <v>15.58160372</v>
      </c>
      <c r="W130">
        <v>10.125644980000001</v>
      </c>
      <c r="X130">
        <v>6.4957395599999996</v>
      </c>
      <c r="Y130">
        <v>4.1273983640000003</v>
      </c>
      <c r="Z130">
        <v>2.604207852</v>
      </c>
      <c r="AA130">
        <v>1.636013524</v>
      </c>
      <c r="AB130">
        <v>1.0264802479999999</v>
      </c>
      <c r="AC130">
        <v>0.64551083220000005</v>
      </c>
      <c r="AD130">
        <v>0.40843732989999998</v>
      </c>
      <c r="AE130">
        <v>0.30459672729999998</v>
      </c>
      <c r="AF130">
        <v>0.2398470358</v>
      </c>
      <c r="AG130">
        <v>0.19216229539999999</v>
      </c>
      <c r="AH130">
        <v>0.1548736654</v>
      </c>
      <c r="AI130">
        <v>0.12511449180000001</v>
      </c>
      <c r="AJ130">
        <v>0.1011866116</v>
      </c>
      <c r="AK130">
        <v>8.1877802400000005E-2</v>
      </c>
      <c r="AL130">
        <v>6.62622717E-2</v>
      </c>
      <c r="AM130">
        <v>5.3610174199999999E-2</v>
      </c>
      <c r="AN130">
        <v>4.3343557900000003E-2</v>
      </c>
    </row>
    <row r="131" spans="1:40" x14ac:dyDescent="0.25">
      <c r="A131" s="27" t="s">
        <v>435</v>
      </c>
      <c r="B131" t="s">
        <v>368</v>
      </c>
      <c r="C131">
        <v>11781.592780000001</v>
      </c>
      <c r="D131">
        <v>12541.92037</v>
      </c>
      <c r="E131">
        <v>13114.51058</v>
      </c>
      <c r="F131">
        <v>13547.927110000001</v>
      </c>
      <c r="G131">
        <v>13881.15942</v>
      </c>
      <c r="H131">
        <v>15909.627560000001</v>
      </c>
      <c r="I131">
        <v>17459.716390000001</v>
      </c>
      <c r="J131">
        <v>18680.938910000001</v>
      </c>
      <c r="K131">
        <v>19671.511340000001</v>
      </c>
      <c r="L131">
        <v>20452.38625</v>
      </c>
      <c r="M131">
        <v>20979.69499</v>
      </c>
      <c r="N131">
        <v>21144.88176</v>
      </c>
      <c r="O131">
        <v>20778.036069999998</v>
      </c>
      <c r="P131">
        <v>20639.135030000001</v>
      </c>
      <c r="Q131">
        <v>20361.324850000001</v>
      </c>
      <c r="R131">
        <v>19912.5288</v>
      </c>
      <c r="S131">
        <v>19293.81381</v>
      </c>
      <c r="T131">
        <v>18517.34692</v>
      </c>
      <c r="U131">
        <v>18169.795730000002</v>
      </c>
      <c r="V131">
        <v>17777.571080000002</v>
      </c>
      <c r="W131">
        <v>17322.376349999999</v>
      </c>
      <c r="X131">
        <v>16804.348399999999</v>
      </c>
      <c r="Y131">
        <v>16236.4859</v>
      </c>
      <c r="Z131">
        <v>15626.1402</v>
      </c>
      <c r="AA131">
        <v>14980.199710000001</v>
      </c>
      <c r="AB131">
        <v>14305.55334</v>
      </c>
      <c r="AC131">
        <v>13609.035260000001</v>
      </c>
      <c r="AD131">
        <v>12897.35867</v>
      </c>
      <c r="AE131">
        <v>12215.700999999999</v>
      </c>
      <c r="AF131">
        <v>11520.522559999999</v>
      </c>
      <c r="AG131">
        <v>10813.6937</v>
      </c>
      <c r="AH131">
        <v>10099.59081</v>
      </c>
      <c r="AI131">
        <v>9384.9783060000009</v>
      </c>
      <c r="AJ131">
        <v>8676.0490150000005</v>
      </c>
      <c r="AK131">
        <v>7977.5230979999997</v>
      </c>
      <c r="AL131">
        <v>7293.8872959999999</v>
      </c>
      <c r="AM131">
        <v>6628.3845380000002</v>
      </c>
      <c r="AN131">
        <v>5984.2378440000002</v>
      </c>
    </row>
    <row r="132" spans="1:40" x14ac:dyDescent="0.25">
      <c r="A132" s="27" t="s">
        <v>432</v>
      </c>
      <c r="B132" t="s">
        <v>369</v>
      </c>
      <c r="C132">
        <v>474.12527679999999</v>
      </c>
      <c r="D132">
        <v>542.83145660000002</v>
      </c>
      <c r="E132">
        <v>641.02490769999997</v>
      </c>
      <c r="F132">
        <v>763.60945649999996</v>
      </c>
      <c r="G132">
        <v>911.44172600000002</v>
      </c>
      <c r="H132">
        <v>772.11477490000004</v>
      </c>
      <c r="I132">
        <v>557.48397369999998</v>
      </c>
      <c r="J132">
        <v>369.81548900000001</v>
      </c>
      <c r="K132">
        <v>232.31682140000001</v>
      </c>
      <c r="L132">
        <v>139.89540890000001</v>
      </c>
      <c r="M132">
        <v>81.056998239999999</v>
      </c>
      <c r="N132">
        <v>45.139495830000001</v>
      </c>
      <c r="O132">
        <v>24.04336747</v>
      </c>
      <c r="P132">
        <v>17.326225869999998</v>
      </c>
      <c r="Q132">
        <v>13.712825309999999</v>
      </c>
      <c r="R132">
        <v>11.10161776</v>
      </c>
      <c r="S132">
        <v>8.9950867290000005</v>
      </c>
      <c r="T132">
        <v>7.2446538069999997</v>
      </c>
      <c r="U132">
        <v>6.6948536230000002</v>
      </c>
      <c r="V132">
        <v>6.4975687479999999</v>
      </c>
      <c r="W132">
        <v>6.4235766620000003</v>
      </c>
      <c r="X132">
        <v>6.4075252300000001</v>
      </c>
      <c r="Y132">
        <v>6.4317272440000002</v>
      </c>
      <c r="Z132">
        <v>6.4912471170000003</v>
      </c>
      <c r="AA132">
        <v>6.5851005899999997</v>
      </c>
      <c r="AB132">
        <v>6.7138396069999997</v>
      </c>
      <c r="AC132">
        <v>6.8788595409999997</v>
      </c>
      <c r="AD132">
        <v>7.0822248630000004</v>
      </c>
      <c r="AE132">
        <v>7.2459290530000002</v>
      </c>
      <c r="AF132">
        <v>7.4180272770000002</v>
      </c>
      <c r="AG132">
        <v>7.612989958</v>
      </c>
      <c r="AH132">
        <v>7.8338175300000001</v>
      </c>
      <c r="AI132">
        <v>8.0811265940000006</v>
      </c>
      <c r="AJ132">
        <v>8.3547527499999994</v>
      </c>
      <c r="AK132">
        <v>8.6534257869999998</v>
      </c>
      <c r="AL132">
        <v>8.9753025750000006</v>
      </c>
      <c r="AM132">
        <v>9.317053628</v>
      </c>
      <c r="AN132">
        <v>9.6740663250000001</v>
      </c>
    </row>
    <row r="133" spans="1:40" x14ac:dyDescent="0.25">
      <c r="A133" s="27" t="s">
        <v>433</v>
      </c>
      <c r="B133" t="s">
        <v>370</v>
      </c>
      <c r="C133">
        <v>5981.2326210000001</v>
      </c>
      <c r="D133">
        <v>5997.3187420000004</v>
      </c>
      <c r="E133">
        <v>5887.4163829999998</v>
      </c>
      <c r="F133">
        <v>5700.4560760000004</v>
      </c>
      <c r="G133">
        <v>5459.9410509999998</v>
      </c>
      <c r="H133">
        <v>3422.1350440000001</v>
      </c>
      <c r="I133">
        <v>1765.5711369999999</v>
      </c>
      <c r="J133">
        <v>821.03775770000004</v>
      </c>
      <c r="K133">
        <v>356.76757650000002</v>
      </c>
      <c r="L133">
        <v>147.3227589</v>
      </c>
      <c r="M133">
        <v>58.515629480000001</v>
      </c>
      <c r="N133">
        <v>22.730884270000001</v>
      </c>
      <c r="O133">
        <v>8.9080402159999998</v>
      </c>
      <c r="P133">
        <v>5.5471849449999997</v>
      </c>
      <c r="Q133">
        <v>4.0064984690000003</v>
      </c>
      <c r="R133">
        <v>3.0189794889999999</v>
      </c>
      <c r="S133">
        <v>2.2983153889999999</v>
      </c>
      <c r="T133">
        <v>1.7505176520000001</v>
      </c>
      <c r="U133">
        <v>1.3529764419999999</v>
      </c>
      <c r="V133">
        <v>1.051485816</v>
      </c>
      <c r="W133">
        <v>0.81862200919999994</v>
      </c>
      <c r="X133">
        <v>0.63761029670000002</v>
      </c>
      <c r="Y133">
        <v>0.49672899399999998</v>
      </c>
      <c r="Z133">
        <v>0.38703871820000002</v>
      </c>
      <c r="AA133">
        <v>0.30161623900000001</v>
      </c>
      <c r="AB133">
        <v>0.23508293529999999</v>
      </c>
      <c r="AC133">
        <v>0.18325592709999999</v>
      </c>
      <c r="AD133">
        <v>0.14288077330000001</v>
      </c>
      <c r="AE133">
        <v>0.1130582816</v>
      </c>
      <c r="AF133">
        <v>8.9956738499999994E-2</v>
      </c>
      <c r="AG133">
        <v>7.17239182E-2</v>
      </c>
      <c r="AH133">
        <v>5.7231797700000003E-2</v>
      </c>
      <c r="AI133">
        <v>4.5681336900000001E-2</v>
      </c>
      <c r="AJ133">
        <v>3.64636905E-2</v>
      </c>
      <c r="AK133">
        <v>2.9100777599999999E-2</v>
      </c>
      <c r="AL133">
        <v>2.3215864700000002E-2</v>
      </c>
      <c r="AM133">
        <v>1.85095617E-2</v>
      </c>
      <c r="AN133">
        <v>1.47444768E-2</v>
      </c>
    </row>
    <row r="134" spans="1:40" x14ac:dyDescent="0.25">
      <c r="A134" s="5" t="s">
        <v>219</v>
      </c>
      <c r="B134" t="s">
        <v>371</v>
      </c>
      <c r="C134">
        <v>351724.27600000001</v>
      </c>
      <c r="D134">
        <v>361768.64860000001</v>
      </c>
      <c r="E134">
        <v>372465.52189999999</v>
      </c>
      <c r="F134">
        <v>383672.179</v>
      </c>
      <c r="G134">
        <v>394862.57510000002</v>
      </c>
      <c r="H134">
        <v>405967.22830000002</v>
      </c>
      <c r="I134">
        <v>417057.21029999998</v>
      </c>
      <c r="J134">
        <v>428189.3847</v>
      </c>
      <c r="K134">
        <v>439452.32179999998</v>
      </c>
      <c r="L134">
        <v>450823.9192</v>
      </c>
      <c r="M134">
        <v>462311.23310000001</v>
      </c>
      <c r="N134">
        <v>473969.0588</v>
      </c>
      <c r="O134">
        <v>485862.4179</v>
      </c>
      <c r="P134">
        <v>498370.32679999998</v>
      </c>
      <c r="Q134">
        <v>511492.40340000001</v>
      </c>
      <c r="R134">
        <v>525295.06510000001</v>
      </c>
      <c r="S134">
        <v>539810.51439999999</v>
      </c>
      <c r="T134">
        <v>555046.17590000003</v>
      </c>
      <c r="U134">
        <v>571875.68429999996</v>
      </c>
      <c r="V134">
        <v>589400.56949999998</v>
      </c>
      <c r="W134">
        <v>607595.39890000003</v>
      </c>
      <c r="X134">
        <v>626385.76839999994</v>
      </c>
      <c r="Y134">
        <v>645712.63820000004</v>
      </c>
      <c r="Z134">
        <v>665529.3885</v>
      </c>
      <c r="AA134">
        <v>685800.47109999997</v>
      </c>
      <c r="AB134">
        <v>706498.99509999994</v>
      </c>
      <c r="AC134">
        <v>727604.56920000003</v>
      </c>
      <c r="AD134">
        <v>749102.34310000006</v>
      </c>
      <c r="AE134">
        <v>771230.95440000005</v>
      </c>
      <c r="AF134">
        <v>793960.03760000004</v>
      </c>
      <c r="AG134">
        <v>817302.30630000005</v>
      </c>
      <c r="AH134">
        <v>841227.74930000002</v>
      </c>
      <c r="AI134">
        <v>865693.6997</v>
      </c>
      <c r="AJ134">
        <v>890666.35490000003</v>
      </c>
      <c r="AK134">
        <v>916120.32720000006</v>
      </c>
      <c r="AL134">
        <v>942066.74470000004</v>
      </c>
      <c r="AM134">
        <v>968539.71959999995</v>
      </c>
      <c r="AN134">
        <v>995595.55440000002</v>
      </c>
    </row>
    <row r="135" spans="1:40" x14ac:dyDescent="0.25">
      <c r="A135" s="5" t="s">
        <v>219</v>
      </c>
      <c r="B135" t="s">
        <v>372</v>
      </c>
      <c r="C135">
        <v>2722.3989999999999</v>
      </c>
      <c r="D135">
        <v>2800.703152</v>
      </c>
      <c r="E135">
        <v>2885.1265800000001</v>
      </c>
      <c r="F135">
        <v>2974.5701060000001</v>
      </c>
      <c r="G135">
        <v>3063.8514089999999</v>
      </c>
      <c r="H135">
        <v>3151.6728229999999</v>
      </c>
      <c r="I135">
        <v>3238.5606560000001</v>
      </c>
      <c r="J135">
        <v>3325.252645</v>
      </c>
      <c r="K135">
        <v>3412.872022</v>
      </c>
      <c r="L135">
        <v>3501.4289239999998</v>
      </c>
      <c r="M135">
        <v>3591.0098210000001</v>
      </c>
      <c r="N135">
        <v>3682.1168480000001</v>
      </c>
      <c r="O135">
        <v>3775.3597920000002</v>
      </c>
      <c r="P135">
        <v>3874.0060170000002</v>
      </c>
      <c r="Q135">
        <v>3977.9508150000001</v>
      </c>
      <c r="R135">
        <v>4087.5006560000002</v>
      </c>
      <c r="S135">
        <v>4202.7157500000003</v>
      </c>
      <c r="T135">
        <v>4323.4750679999997</v>
      </c>
      <c r="U135">
        <v>4457.260518</v>
      </c>
      <c r="V135">
        <v>4596.6346789999998</v>
      </c>
      <c r="W135">
        <v>4740.655436</v>
      </c>
      <c r="X135">
        <v>4888.446242</v>
      </c>
      <c r="Y135">
        <v>5039.4856730000001</v>
      </c>
      <c r="Z135">
        <v>5193.4751079999996</v>
      </c>
      <c r="AA135">
        <v>5350.2530409999999</v>
      </c>
      <c r="AB135">
        <v>5509.7312449999999</v>
      </c>
      <c r="AC135">
        <v>5671.8544430000002</v>
      </c>
      <c r="AD135">
        <v>5836.5842080000002</v>
      </c>
      <c r="AE135">
        <v>6006.0923119999998</v>
      </c>
      <c r="AF135">
        <v>6180.256907</v>
      </c>
      <c r="AG135">
        <v>6359.1988339999998</v>
      </c>
      <c r="AH135">
        <v>6542.6158230000001</v>
      </c>
      <c r="AI135">
        <v>6730.033504</v>
      </c>
      <c r="AJ135">
        <v>6921.0415999999996</v>
      </c>
      <c r="AK135">
        <v>7115.3391369999999</v>
      </c>
      <c r="AL135">
        <v>7312.9600970000001</v>
      </c>
      <c r="AM135">
        <v>7514.1657830000004</v>
      </c>
      <c r="AN135">
        <v>7719.410406</v>
      </c>
    </row>
    <row r="136" spans="1:40" x14ac:dyDescent="0.25">
      <c r="A136" s="5" t="s">
        <v>218</v>
      </c>
      <c r="B136" t="s">
        <v>373</v>
      </c>
      <c r="C136">
        <v>2566195.5090000001</v>
      </c>
      <c r="D136">
        <v>2639131.7259999998</v>
      </c>
      <c r="E136">
        <v>2716874.0350000001</v>
      </c>
      <c r="F136">
        <v>2798546.392</v>
      </c>
      <c r="G136">
        <v>2879567.219</v>
      </c>
      <c r="H136">
        <v>2959251.3420000002</v>
      </c>
      <c r="I136">
        <v>3038336.139</v>
      </c>
      <c r="J136">
        <v>3117600.3470000001</v>
      </c>
      <c r="K136">
        <v>3197974.1310000001</v>
      </c>
      <c r="L136">
        <v>3279467.8420000002</v>
      </c>
      <c r="M136">
        <v>3362186.969</v>
      </c>
      <c r="N136">
        <v>3446555.531</v>
      </c>
      <c r="O136">
        <v>3533090.6940000001</v>
      </c>
      <c r="P136">
        <v>3624903.53</v>
      </c>
      <c r="Q136">
        <v>3721912.7680000002</v>
      </c>
      <c r="R136">
        <v>3824368.4</v>
      </c>
      <c r="S136">
        <v>3932338.1230000001</v>
      </c>
      <c r="T136">
        <v>4045768.9870000002</v>
      </c>
      <c r="U136">
        <v>4171334.3870000001</v>
      </c>
      <c r="V136">
        <v>4302453.0020000003</v>
      </c>
      <c r="W136">
        <v>4438505.8190000001</v>
      </c>
      <c r="X136">
        <v>4578792.99</v>
      </c>
      <c r="Y136">
        <v>4722866.7690000003</v>
      </c>
      <c r="Z136">
        <v>4870436.943</v>
      </c>
      <c r="AA136">
        <v>5021323.3559999997</v>
      </c>
      <c r="AB136">
        <v>5175416.4340000004</v>
      </c>
      <c r="AC136">
        <v>5332649.3380000005</v>
      </c>
      <c r="AD136">
        <v>5492986.074</v>
      </c>
      <c r="AE136">
        <v>5658453.4709999999</v>
      </c>
      <c r="AF136">
        <v>5828952.2199999997</v>
      </c>
      <c r="AG136">
        <v>6004588.0029999996</v>
      </c>
      <c r="AH136">
        <v>6185121.3600000003</v>
      </c>
      <c r="AI136">
        <v>6370188.8720000004</v>
      </c>
      <c r="AJ136">
        <v>6559491.4460000005</v>
      </c>
      <c r="AK136">
        <v>6752838.1399999997</v>
      </c>
      <c r="AL136">
        <v>6950313.6459999997</v>
      </c>
      <c r="AM136">
        <v>7152216.5310000004</v>
      </c>
      <c r="AN136">
        <v>7359039.25</v>
      </c>
    </row>
    <row r="137" spans="1:40" x14ac:dyDescent="0.25">
      <c r="A137" s="5" t="s">
        <v>218</v>
      </c>
      <c r="B137" t="s">
        <v>374</v>
      </c>
      <c r="C137">
        <v>109752.948</v>
      </c>
      <c r="D137">
        <v>112848.53909999999</v>
      </c>
      <c r="E137">
        <v>116150.5511</v>
      </c>
      <c r="F137">
        <v>119623.2435</v>
      </c>
      <c r="G137">
        <v>123055.6776</v>
      </c>
      <c r="H137">
        <v>126414.6063</v>
      </c>
      <c r="I137">
        <v>129737.5269</v>
      </c>
      <c r="J137">
        <v>133066.3725</v>
      </c>
      <c r="K137">
        <v>136450.5539</v>
      </c>
      <c r="L137">
        <v>139892.47810000001</v>
      </c>
      <c r="M137">
        <v>143396.9578</v>
      </c>
      <c r="N137">
        <v>146983.95319999999</v>
      </c>
      <c r="O137">
        <v>150678.53229999999</v>
      </c>
      <c r="P137">
        <v>154621.92300000001</v>
      </c>
      <c r="Q137">
        <v>158808.76879999999</v>
      </c>
      <c r="R137">
        <v>163248.85879999999</v>
      </c>
      <c r="S137">
        <v>167943.18609999999</v>
      </c>
      <c r="T137">
        <v>172887.15599999999</v>
      </c>
      <c r="U137">
        <v>178381.08420000001</v>
      </c>
      <c r="V137">
        <v>184132.00750000001</v>
      </c>
      <c r="W137">
        <v>190105.91149999999</v>
      </c>
      <c r="X137">
        <v>196268.5839</v>
      </c>
      <c r="Y137">
        <v>202599.84239999999</v>
      </c>
      <c r="Z137">
        <v>209088.17009999999</v>
      </c>
      <c r="AA137">
        <v>215727.8112</v>
      </c>
      <c r="AB137">
        <v>222516.4498</v>
      </c>
      <c r="AC137">
        <v>229453.63279999999</v>
      </c>
      <c r="AD137">
        <v>236540.09659999999</v>
      </c>
      <c r="AE137">
        <v>243868.1569</v>
      </c>
      <c r="AF137">
        <v>251435.18979999999</v>
      </c>
      <c r="AG137">
        <v>259248.99650000001</v>
      </c>
      <c r="AH137">
        <v>267300.00229999999</v>
      </c>
      <c r="AI137">
        <v>275571.39350000001</v>
      </c>
      <c r="AJ137">
        <v>284048.82459999999</v>
      </c>
      <c r="AK137">
        <v>292723.28269999998</v>
      </c>
      <c r="AL137">
        <v>301599.00870000001</v>
      </c>
      <c r="AM137">
        <v>310691.05060000002</v>
      </c>
      <c r="AN137">
        <v>320023.95270000002</v>
      </c>
    </row>
    <row r="138" spans="1:40" x14ac:dyDescent="0.25">
      <c r="A138" s="5" t="s">
        <v>218</v>
      </c>
      <c r="B138" t="s">
        <v>375</v>
      </c>
      <c r="C138">
        <v>612403.68160000001</v>
      </c>
      <c r="D138">
        <v>630076.69949999999</v>
      </c>
      <c r="E138">
        <v>649373.02240000002</v>
      </c>
      <c r="F138">
        <v>670100.07299999997</v>
      </c>
      <c r="G138">
        <v>690550.84990000003</v>
      </c>
      <c r="H138">
        <v>710228.27480000001</v>
      </c>
      <c r="I138">
        <v>729292.07339999999</v>
      </c>
      <c r="J138">
        <v>748006.0673</v>
      </c>
      <c r="K138">
        <v>766734.78850000002</v>
      </c>
      <c r="L138">
        <v>785576.08470000001</v>
      </c>
      <c r="M138">
        <v>804616.46660000004</v>
      </c>
      <c r="N138">
        <v>824095.93460000004</v>
      </c>
      <c r="O138">
        <v>844193.76450000005</v>
      </c>
      <c r="P138">
        <v>865820.45860000001</v>
      </c>
      <c r="Q138">
        <v>888982.82629999996</v>
      </c>
      <c r="R138">
        <v>913721.30319999997</v>
      </c>
      <c r="S138">
        <v>940012.15209999995</v>
      </c>
      <c r="T138">
        <v>967803.06290000002</v>
      </c>
      <c r="U138">
        <v>998786.08</v>
      </c>
      <c r="V138">
        <v>1031261.125</v>
      </c>
      <c r="W138">
        <v>1065007.8999999999</v>
      </c>
      <c r="X138">
        <v>1099823.118</v>
      </c>
      <c r="Y138">
        <v>1135592.3060000001</v>
      </c>
      <c r="Z138">
        <v>1172255.2279999999</v>
      </c>
      <c r="AA138">
        <v>1209786.257</v>
      </c>
      <c r="AB138">
        <v>1248179.703</v>
      </c>
      <c r="AC138">
        <v>1287440.3359999999</v>
      </c>
      <c r="AD138">
        <v>1327579.4380000001</v>
      </c>
      <c r="AE138">
        <v>1369468.7250000001</v>
      </c>
      <c r="AF138">
        <v>1413054.1070000001</v>
      </c>
      <c r="AG138">
        <v>1458318.615</v>
      </c>
      <c r="AH138">
        <v>1505145.216</v>
      </c>
      <c r="AI138">
        <v>1553389.301</v>
      </c>
      <c r="AJ138">
        <v>1602936.679</v>
      </c>
      <c r="AK138">
        <v>1653714.0970000001</v>
      </c>
      <c r="AL138">
        <v>1705730.179</v>
      </c>
      <c r="AM138">
        <v>1759074.9550000001</v>
      </c>
      <c r="AN138">
        <v>1813898.3430000001</v>
      </c>
    </row>
    <row r="139" spans="1:40" x14ac:dyDescent="0.25">
      <c r="A139" s="5" t="s">
        <v>218</v>
      </c>
      <c r="B139" t="s">
        <v>376</v>
      </c>
      <c r="C139">
        <v>468.495</v>
      </c>
      <c r="D139">
        <v>480.80924010000001</v>
      </c>
      <c r="E139">
        <v>493.75097799999998</v>
      </c>
      <c r="F139">
        <v>507.24465859999998</v>
      </c>
      <c r="G139">
        <v>520.19055279999998</v>
      </c>
      <c r="H139">
        <v>532.63625190000005</v>
      </c>
      <c r="I139">
        <v>544.93592809999996</v>
      </c>
      <c r="J139">
        <v>557.41479619999996</v>
      </c>
      <c r="K139">
        <v>570.33537090000004</v>
      </c>
      <c r="L139">
        <v>583.67653059999998</v>
      </c>
      <c r="M139">
        <v>597.38046859999997</v>
      </c>
      <c r="N139">
        <v>611.44345499999997</v>
      </c>
      <c r="O139">
        <v>625.89656600000001</v>
      </c>
      <c r="P139">
        <v>641.69801050000001</v>
      </c>
      <c r="Q139">
        <v>658.70853360000001</v>
      </c>
      <c r="R139">
        <v>676.85898269999996</v>
      </c>
      <c r="S139">
        <v>696.08676630000002</v>
      </c>
      <c r="T139">
        <v>716.33614320000004</v>
      </c>
      <c r="U139">
        <v>738.96928749999995</v>
      </c>
      <c r="V139">
        <v>762.7057853</v>
      </c>
      <c r="W139">
        <v>787.3607743</v>
      </c>
      <c r="X139">
        <v>812.73747700000001</v>
      </c>
      <c r="Y139">
        <v>838.73150869999995</v>
      </c>
      <c r="Z139">
        <v>865.28675480000004</v>
      </c>
      <c r="AA139">
        <v>892.37726450000002</v>
      </c>
      <c r="AB139">
        <v>919.99305389999995</v>
      </c>
      <c r="AC139">
        <v>948.13058890000002</v>
      </c>
      <c r="AD139">
        <v>976.78888989999996</v>
      </c>
      <c r="AE139">
        <v>1006.454731</v>
      </c>
      <c r="AF139">
        <v>1037.0911610000001</v>
      </c>
      <c r="AG139">
        <v>1068.714825</v>
      </c>
      <c r="AH139">
        <v>1101.2797370000001</v>
      </c>
      <c r="AI139">
        <v>1134.703487</v>
      </c>
      <c r="AJ139">
        <v>1168.906262</v>
      </c>
      <c r="AK139">
        <v>1203.828064</v>
      </c>
      <c r="AL139">
        <v>1239.467703</v>
      </c>
      <c r="AM139">
        <v>1275.868164</v>
      </c>
      <c r="AN139">
        <v>1313.112858</v>
      </c>
    </row>
    <row r="140" spans="1:40" x14ac:dyDescent="0.25">
      <c r="A140" s="5" t="s">
        <v>218</v>
      </c>
      <c r="B140" t="s">
        <v>377</v>
      </c>
      <c r="C140">
        <v>1083169.416</v>
      </c>
      <c r="D140">
        <v>1113842.584</v>
      </c>
      <c r="E140">
        <v>1146656.52</v>
      </c>
      <c r="F140">
        <v>1181176.976</v>
      </c>
      <c r="G140">
        <v>1215379.2509999999</v>
      </c>
      <c r="H140">
        <v>1248850.226</v>
      </c>
      <c r="I140">
        <v>1281941.4809999999</v>
      </c>
      <c r="J140">
        <v>1315090.3149999999</v>
      </c>
      <c r="K140">
        <v>1348852.372</v>
      </c>
      <c r="L140">
        <v>1383269.1640000001</v>
      </c>
      <c r="M140">
        <v>1418422.32</v>
      </c>
      <c r="N140">
        <v>1454557.851</v>
      </c>
      <c r="O140">
        <v>1491979.1359999999</v>
      </c>
      <c r="P140">
        <v>1532006.825</v>
      </c>
      <c r="Q140">
        <v>1574591.3559999999</v>
      </c>
      <c r="R140">
        <v>1619863.1140000001</v>
      </c>
      <c r="S140">
        <v>1667834.844</v>
      </c>
      <c r="T140">
        <v>1718449.7660000001</v>
      </c>
      <c r="U140">
        <v>1774753.5109999999</v>
      </c>
      <c r="V140">
        <v>1833744.27</v>
      </c>
      <c r="W140">
        <v>1895030.077</v>
      </c>
      <c r="X140">
        <v>1958269.1029999999</v>
      </c>
      <c r="Y140">
        <v>2023279.2339999999</v>
      </c>
      <c r="Z140">
        <v>2089979.56</v>
      </c>
      <c r="AA140">
        <v>2158352.3829999999</v>
      </c>
      <c r="AB140">
        <v>2228414.6970000002</v>
      </c>
      <c r="AC140">
        <v>2300200.1630000002</v>
      </c>
      <c r="AD140">
        <v>2373752.0890000002</v>
      </c>
      <c r="AE140">
        <v>2449953.8590000002</v>
      </c>
      <c r="AF140">
        <v>2528789.9780000001</v>
      </c>
      <c r="AG140">
        <v>2610368.2239999999</v>
      </c>
      <c r="AH140">
        <v>2694597.577</v>
      </c>
      <c r="AI140">
        <v>2781309.9190000002</v>
      </c>
      <c r="AJ140">
        <v>2870372.3470000001</v>
      </c>
      <c r="AK140">
        <v>2961721.5350000001</v>
      </c>
      <c r="AL140">
        <v>3055449.9539999999</v>
      </c>
      <c r="AM140">
        <v>3151769.0449999999</v>
      </c>
      <c r="AN140">
        <v>3250998.6660000002</v>
      </c>
    </row>
    <row r="141" spans="1:40" x14ac:dyDescent="0.25">
      <c r="A141" s="5" t="s">
        <v>218</v>
      </c>
      <c r="B141" t="s">
        <v>378</v>
      </c>
      <c r="C141">
        <v>861000.34299999999</v>
      </c>
      <c r="D141">
        <v>885299.16610000003</v>
      </c>
      <c r="E141">
        <v>911192.01950000005</v>
      </c>
      <c r="F141">
        <v>938369.65639999998</v>
      </c>
      <c r="G141">
        <v>965155.15040000004</v>
      </c>
      <c r="H141">
        <v>991284.55409999995</v>
      </c>
      <c r="I141">
        <v>1017095.545</v>
      </c>
      <c r="J141">
        <v>1042968.172</v>
      </c>
      <c r="K141">
        <v>1069334.6769999999</v>
      </c>
      <c r="L141">
        <v>1096219.547</v>
      </c>
      <c r="M141">
        <v>1123655.6200000001</v>
      </c>
      <c r="N141">
        <v>1151798.8400000001</v>
      </c>
      <c r="O141">
        <v>1180850.2720000001</v>
      </c>
      <c r="P141">
        <v>1211963.409</v>
      </c>
      <c r="Q141">
        <v>1245080.43</v>
      </c>
      <c r="R141">
        <v>1280260.426</v>
      </c>
      <c r="S141">
        <v>1317492.4129999999</v>
      </c>
      <c r="T141">
        <v>1356724.5490000001</v>
      </c>
      <c r="U141">
        <v>1400375.425</v>
      </c>
      <c r="V141">
        <v>1446077.9469999999</v>
      </c>
      <c r="W141">
        <v>1493522.6070000001</v>
      </c>
      <c r="X141">
        <v>1542422.2379999999</v>
      </c>
      <c r="Y141">
        <v>1592621.2779999999</v>
      </c>
      <c r="Z141">
        <v>1644042.5430000001</v>
      </c>
      <c r="AA141">
        <v>1696657.8030000001</v>
      </c>
      <c r="AB141">
        <v>1750465.6580000001</v>
      </c>
      <c r="AC141">
        <v>1805477.372</v>
      </c>
      <c r="AD141">
        <v>1861711.311</v>
      </c>
      <c r="AE141">
        <v>1919896.9439999999</v>
      </c>
      <c r="AF141">
        <v>1980020.402</v>
      </c>
      <c r="AG141">
        <v>2042148.22</v>
      </c>
      <c r="AH141">
        <v>2106201.2450000001</v>
      </c>
      <c r="AI141">
        <v>2172040.2119999998</v>
      </c>
      <c r="AJ141">
        <v>2239548.5249999999</v>
      </c>
      <c r="AK141">
        <v>2308655.5359999998</v>
      </c>
      <c r="AL141">
        <v>2379409.054</v>
      </c>
      <c r="AM141">
        <v>2451945.5950000002</v>
      </c>
      <c r="AN141">
        <v>2526480.7859999998</v>
      </c>
    </row>
    <row r="142" spans="1:40" x14ac:dyDescent="0.25">
      <c r="A142" s="5" t="s">
        <v>220</v>
      </c>
      <c r="B142" t="s">
        <v>379</v>
      </c>
      <c r="C142">
        <v>138827.01699999999</v>
      </c>
      <c r="D142">
        <v>142824.79310000001</v>
      </c>
      <c r="E142">
        <v>147300.0618</v>
      </c>
      <c r="F142">
        <v>152230.70389999999</v>
      </c>
      <c r="G142">
        <v>157199.50039999999</v>
      </c>
      <c r="H142">
        <v>162027.62469999999</v>
      </c>
      <c r="I142">
        <v>166680.2971</v>
      </c>
      <c r="J142">
        <v>171174.94399999999</v>
      </c>
      <c r="K142">
        <v>175588.10509999999</v>
      </c>
      <c r="L142">
        <v>179955.2893</v>
      </c>
      <c r="M142">
        <v>184262.56049999999</v>
      </c>
      <c r="N142">
        <v>188533.8316</v>
      </c>
      <c r="O142">
        <v>192811.58670000001</v>
      </c>
      <c r="P142">
        <v>197442.6465</v>
      </c>
      <c r="Q142">
        <v>202505.4381</v>
      </c>
      <c r="R142">
        <v>208030.7574</v>
      </c>
      <c r="S142">
        <v>214012.48509999999</v>
      </c>
      <c r="T142">
        <v>220427.72700000001</v>
      </c>
      <c r="U142">
        <v>227647.05929999999</v>
      </c>
      <c r="V142">
        <v>235273.2126</v>
      </c>
      <c r="W142">
        <v>243269.26430000001</v>
      </c>
      <c r="X142">
        <v>251580.26749999999</v>
      </c>
      <c r="Y142">
        <v>260165.25169999999</v>
      </c>
      <c r="Z142">
        <v>268996.13709999999</v>
      </c>
      <c r="AA142">
        <v>278054.9999</v>
      </c>
      <c r="AB142">
        <v>287330.90870000003</v>
      </c>
      <c r="AC142">
        <v>296817.3431</v>
      </c>
      <c r="AD142">
        <v>306510.73950000003</v>
      </c>
      <c r="AE142">
        <v>316625.62170000002</v>
      </c>
      <c r="AF142">
        <v>327236.36440000002</v>
      </c>
      <c r="AG142">
        <v>338372.31880000001</v>
      </c>
      <c r="AH142">
        <v>350010.83929999999</v>
      </c>
      <c r="AI142">
        <v>362108.9633</v>
      </c>
      <c r="AJ142">
        <v>374624.37050000002</v>
      </c>
      <c r="AK142">
        <v>387462.82630000002</v>
      </c>
      <c r="AL142">
        <v>400603.34419999999</v>
      </c>
      <c r="AM142">
        <v>414065.41039999999</v>
      </c>
      <c r="AN142">
        <v>427891.924</v>
      </c>
    </row>
    <row r="143" spans="1:40" x14ac:dyDescent="0.25">
      <c r="A143" s="5" t="s">
        <v>220</v>
      </c>
      <c r="B143" t="s">
        <v>380</v>
      </c>
      <c r="C143">
        <v>3577.69</v>
      </c>
      <c r="D143">
        <v>3673.6687729999999</v>
      </c>
      <c r="E143">
        <v>3785.1739619999998</v>
      </c>
      <c r="F143">
        <v>3912.7512919999999</v>
      </c>
      <c r="G143">
        <v>4037.6992919999998</v>
      </c>
      <c r="H143">
        <v>4155.1673220000002</v>
      </c>
      <c r="I143">
        <v>4266.4531889999998</v>
      </c>
      <c r="J143">
        <v>4373.9529210000001</v>
      </c>
      <c r="K143">
        <v>4480.5493399999996</v>
      </c>
      <c r="L143">
        <v>4587.1084840000003</v>
      </c>
      <c r="M143">
        <v>4693.3011040000001</v>
      </c>
      <c r="N143">
        <v>4799.7158600000002</v>
      </c>
      <c r="O143">
        <v>4907.3991489999999</v>
      </c>
      <c r="P143">
        <v>5027.8182189999998</v>
      </c>
      <c r="Q143">
        <v>5162.7542279999998</v>
      </c>
      <c r="R143">
        <v>5311.0611209999997</v>
      </c>
      <c r="S143">
        <v>5470.8038880000004</v>
      </c>
      <c r="T143">
        <v>5640.2959989999999</v>
      </c>
      <c r="U143">
        <v>5828.6226020000004</v>
      </c>
      <c r="V143">
        <v>6025.8795680000003</v>
      </c>
      <c r="W143">
        <v>6230.8449639999999</v>
      </c>
      <c r="X143">
        <v>6442.3699640000004</v>
      </c>
      <c r="Y143">
        <v>6659.7361529999998</v>
      </c>
      <c r="Z143">
        <v>6882.4904930000002</v>
      </c>
      <c r="AA143">
        <v>7110.3600770000003</v>
      </c>
      <c r="AB143">
        <v>7343.1863210000001</v>
      </c>
      <c r="AC143">
        <v>7580.8775240000004</v>
      </c>
      <c r="AD143">
        <v>7823.3863739999997</v>
      </c>
      <c r="AE143">
        <v>8080.1792720000003</v>
      </c>
      <c r="AF143">
        <v>8351.2895900000003</v>
      </c>
      <c r="AG143">
        <v>8635.2076230000002</v>
      </c>
      <c r="AH143">
        <v>8929.8222399999995</v>
      </c>
      <c r="AI143">
        <v>9233.347334</v>
      </c>
      <c r="AJ143">
        <v>9544.6258560000006</v>
      </c>
      <c r="AK143">
        <v>9861.9735139999902</v>
      </c>
      <c r="AL143">
        <v>10185.18936</v>
      </c>
      <c r="AM143">
        <v>10514.97811</v>
      </c>
      <c r="AN143">
        <v>10852.560460000001</v>
      </c>
    </row>
    <row r="144" spans="1:40" x14ac:dyDescent="0.25">
      <c r="A144" s="5" t="s">
        <v>220</v>
      </c>
      <c r="B144" t="s">
        <v>381</v>
      </c>
      <c r="C144">
        <v>12425.123</v>
      </c>
      <c r="D144">
        <v>12847.01405</v>
      </c>
      <c r="E144">
        <v>13293.51316</v>
      </c>
      <c r="F144">
        <v>13736.463739999999</v>
      </c>
      <c r="G144">
        <v>14140.430179999999</v>
      </c>
      <c r="H144">
        <v>14510.31646</v>
      </c>
      <c r="I144">
        <v>14862.47985</v>
      </c>
      <c r="J144">
        <v>15210.449549999999</v>
      </c>
      <c r="K144">
        <v>15565.54039</v>
      </c>
      <c r="L144">
        <v>15930.84202</v>
      </c>
      <c r="M144">
        <v>16306.556790000001</v>
      </c>
      <c r="N144">
        <v>16694.568889999999</v>
      </c>
      <c r="O144">
        <v>17096.993149999998</v>
      </c>
      <c r="P144">
        <v>17534.041590000001</v>
      </c>
      <c r="Q144">
        <v>18005.594590000001</v>
      </c>
      <c r="R144">
        <v>18510.564419999999</v>
      </c>
      <c r="S144">
        <v>19046.19785</v>
      </c>
      <c r="T144">
        <v>19609.51829</v>
      </c>
      <c r="U144">
        <v>20233.218110000002</v>
      </c>
      <c r="V144">
        <v>20883.117139999998</v>
      </c>
      <c r="W144">
        <v>21554.608059999999</v>
      </c>
      <c r="X144">
        <v>22243.63524</v>
      </c>
      <c r="Y144">
        <v>22947.840230000002</v>
      </c>
      <c r="Z144">
        <v>23665.964919999999</v>
      </c>
      <c r="AA144">
        <v>24397.45709</v>
      </c>
      <c r="AB144">
        <v>25142.156439999999</v>
      </c>
      <c r="AC144">
        <v>25900.084709999999</v>
      </c>
      <c r="AD144">
        <v>26671.3488</v>
      </c>
      <c r="AE144">
        <v>27472.51368</v>
      </c>
      <c r="AF144">
        <v>28302.82041</v>
      </c>
      <c r="AG144">
        <v>29159.998619999998</v>
      </c>
      <c r="AH144">
        <v>30040.032329999998</v>
      </c>
      <c r="AI144">
        <v>30939.307809999998</v>
      </c>
      <c r="AJ144">
        <v>31855.545330000001</v>
      </c>
      <c r="AK144">
        <v>32785.634389999999</v>
      </c>
      <c r="AL144">
        <v>33730.86535</v>
      </c>
      <c r="AM144">
        <v>34693.868369999997</v>
      </c>
      <c r="AN144">
        <v>35677.943879999999</v>
      </c>
    </row>
    <row r="145" spans="1:40" x14ac:dyDescent="0.25">
      <c r="A145" s="5" t="s">
        <v>220</v>
      </c>
      <c r="B145" t="s">
        <v>382</v>
      </c>
      <c r="C145">
        <v>329.06599999999997</v>
      </c>
      <c r="D145">
        <v>338.69843539999999</v>
      </c>
      <c r="E145">
        <v>349.86100470000002</v>
      </c>
      <c r="F145">
        <v>362.45272729999999</v>
      </c>
      <c r="G145">
        <v>374.7598438</v>
      </c>
      <c r="H145">
        <v>386.19409839999997</v>
      </c>
      <c r="I145">
        <v>396.73636629999999</v>
      </c>
      <c r="J145">
        <v>406.54867899999999</v>
      </c>
      <c r="K145">
        <v>415.9343958</v>
      </c>
      <c r="L145">
        <v>425.03820400000001</v>
      </c>
      <c r="M145">
        <v>434.02666060000001</v>
      </c>
      <c r="N145">
        <v>443.03860450000002</v>
      </c>
      <c r="O145">
        <v>452.18486469999999</v>
      </c>
      <c r="P145">
        <v>462.4363745</v>
      </c>
      <c r="Q145">
        <v>473.8286933</v>
      </c>
      <c r="R145">
        <v>486.38242680000002</v>
      </c>
      <c r="S145">
        <v>500.04250539999998</v>
      </c>
      <c r="T145">
        <v>514.71719859999996</v>
      </c>
      <c r="U145">
        <v>531.2926731</v>
      </c>
      <c r="V145">
        <v>548.78146839999999</v>
      </c>
      <c r="W145">
        <v>567.00211309999997</v>
      </c>
      <c r="X145">
        <v>585.80494039999996</v>
      </c>
      <c r="Y145">
        <v>605.10338279999996</v>
      </c>
      <c r="Z145">
        <v>624.85009060000004</v>
      </c>
      <c r="AA145">
        <v>645.02142279999998</v>
      </c>
      <c r="AB145">
        <v>665.60636179999995</v>
      </c>
      <c r="AC145">
        <v>686.59953789999997</v>
      </c>
      <c r="AD145">
        <v>707.99824939999996</v>
      </c>
      <c r="AE145">
        <v>730.52083800000003</v>
      </c>
      <c r="AF145">
        <v>754.19313890000001</v>
      </c>
      <c r="AG145">
        <v>779.0070637</v>
      </c>
      <c r="AH145">
        <v>804.86265349999996</v>
      </c>
      <c r="AI145">
        <v>831.6300268</v>
      </c>
      <c r="AJ145">
        <v>859.19228199999998</v>
      </c>
      <c r="AK145">
        <v>887.51884759999996</v>
      </c>
      <c r="AL145">
        <v>916.55802500000004</v>
      </c>
      <c r="AM145">
        <v>946.30067750000001</v>
      </c>
      <c r="AN145">
        <v>976.78434119999997</v>
      </c>
    </row>
    <row r="146" spans="1:40" x14ac:dyDescent="0.25">
      <c r="A146" s="5" t="s">
        <v>220</v>
      </c>
      <c r="B146" t="s">
        <v>383</v>
      </c>
      <c r="C146">
        <v>568231.56999999995</v>
      </c>
      <c r="D146">
        <v>585404.82790000003</v>
      </c>
      <c r="E146">
        <v>604641.5048</v>
      </c>
      <c r="F146">
        <v>625718.12250000006</v>
      </c>
      <c r="G146">
        <v>646815.59550000005</v>
      </c>
      <c r="H146">
        <v>667162.03639999998</v>
      </c>
      <c r="I146">
        <v>686590.26859999995</v>
      </c>
      <c r="J146">
        <v>705162.81799999997</v>
      </c>
      <c r="K146">
        <v>723203.90969999996</v>
      </c>
      <c r="L146">
        <v>740888.45369999995</v>
      </c>
      <c r="M146">
        <v>758156.40819999995</v>
      </c>
      <c r="N146">
        <v>775110.19380000001</v>
      </c>
      <c r="O146">
        <v>791927.39339999994</v>
      </c>
      <c r="P146">
        <v>809899.69180000003</v>
      </c>
      <c r="Q146">
        <v>829682.44880000001</v>
      </c>
      <c r="R146">
        <v>851450.5074</v>
      </c>
      <c r="S146">
        <v>875156.00309999997</v>
      </c>
      <c r="T146">
        <v>900666.95380000002</v>
      </c>
      <c r="U146">
        <v>929451.77520000003</v>
      </c>
      <c r="V146">
        <v>959969.52060000005</v>
      </c>
      <c r="W146">
        <v>991959.00179999997</v>
      </c>
      <c r="X146">
        <v>1025157.591</v>
      </c>
      <c r="Y146">
        <v>1059378.8729999999</v>
      </c>
      <c r="Z146">
        <v>1094493.818</v>
      </c>
      <c r="AA146">
        <v>1130415.307</v>
      </c>
      <c r="AB146">
        <v>1167084.3289999999</v>
      </c>
      <c r="AC146">
        <v>1204459.513</v>
      </c>
      <c r="AD146">
        <v>1242511.226</v>
      </c>
      <c r="AE146">
        <v>1282228.287</v>
      </c>
      <c r="AF146">
        <v>1323919.227</v>
      </c>
      <c r="AG146">
        <v>1367660.3049999999</v>
      </c>
      <c r="AH146">
        <v>1413320.007</v>
      </c>
      <c r="AI146">
        <v>1460695.2169999999</v>
      </c>
      <c r="AJ146">
        <v>1509590.4129999999</v>
      </c>
      <c r="AK146">
        <v>1559572.8049999999</v>
      </c>
      <c r="AL146">
        <v>1610532.38</v>
      </c>
      <c r="AM146">
        <v>1662522.469</v>
      </c>
      <c r="AN146">
        <v>1715684.382</v>
      </c>
    </row>
    <row r="147" spans="1:40" x14ac:dyDescent="0.25">
      <c r="A147" s="5" t="s">
        <v>220</v>
      </c>
      <c r="B147" t="s">
        <v>384</v>
      </c>
      <c r="C147">
        <v>2519.703</v>
      </c>
      <c r="D147">
        <v>2592.136755</v>
      </c>
      <c r="E147">
        <v>2670.1439770000002</v>
      </c>
      <c r="F147">
        <v>2752.1450420000001</v>
      </c>
      <c r="G147">
        <v>2832.865644</v>
      </c>
      <c r="H147">
        <v>2911.0096370000001</v>
      </c>
      <c r="I147">
        <v>2988.478396</v>
      </c>
      <c r="J147">
        <v>3066.5116240000002</v>
      </c>
      <c r="K147">
        <v>3146.4709029999999</v>
      </c>
      <c r="L147">
        <v>3228.0131799999999</v>
      </c>
      <c r="M147">
        <v>3310.6476259999999</v>
      </c>
      <c r="N147">
        <v>3394.8086010000002</v>
      </c>
      <c r="O147">
        <v>3481.1330469999998</v>
      </c>
      <c r="P147">
        <v>3572.060915</v>
      </c>
      <c r="Q147">
        <v>3667.8220879999999</v>
      </c>
      <c r="R147">
        <v>3769.0952870000001</v>
      </c>
      <c r="S147">
        <v>3876.1296600000001</v>
      </c>
      <c r="T147">
        <v>3988.8714839999998</v>
      </c>
      <c r="U147">
        <v>4115.996881</v>
      </c>
      <c r="V147">
        <v>4248.8698139999997</v>
      </c>
      <c r="W147">
        <v>4386.03881</v>
      </c>
      <c r="X147">
        <v>4526.5739080000003</v>
      </c>
      <c r="Y147">
        <v>4670.1527159999996</v>
      </c>
      <c r="Z147">
        <v>4816.692951</v>
      </c>
      <c r="AA147">
        <v>4966.2023040000004</v>
      </c>
      <c r="AB147">
        <v>5118.7099939999998</v>
      </c>
      <c r="AC147">
        <v>5274.2398460000004</v>
      </c>
      <c r="AD147">
        <v>5432.8094840000003</v>
      </c>
      <c r="AE147">
        <v>5596.4640360000003</v>
      </c>
      <c r="AF147">
        <v>5764.840717</v>
      </c>
      <c r="AG147">
        <v>5938.3014480000002</v>
      </c>
      <c r="AH147">
        <v>6116.7502670000003</v>
      </c>
      <c r="AI147">
        <v>6299.8391519999996</v>
      </c>
      <c r="AJ147">
        <v>6487.2266300000001</v>
      </c>
      <c r="AK147">
        <v>6678.3866120000002</v>
      </c>
      <c r="AL147">
        <v>6873.4678359999998</v>
      </c>
      <c r="AM147">
        <v>7072.8788619999996</v>
      </c>
      <c r="AN147">
        <v>7277.1569319999999</v>
      </c>
    </row>
    <row r="148" spans="1:40" x14ac:dyDescent="0.25">
      <c r="A148" s="5" t="s">
        <v>221</v>
      </c>
      <c r="B148" t="s">
        <v>385</v>
      </c>
      <c r="C148">
        <v>4152088.8960000002</v>
      </c>
      <c r="D148">
        <v>4270583.4040000001</v>
      </c>
      <c r="E148">
        <v>4396866.2750000004</v>
      </c>
      <c r="F148">
        <v>4529309.0719999997</v>
      </c>
      <c r="G148">
        <v>4661296.5410000002</v>
      </c>
      <c r="H148">
        <v>4791622.0039999997</v>
      </c>
      <c r="I148">
        <v>4921401.4349999996</v>
      </c>
      <c r="J148">
        <v>5051771.8150000004</v>
      </c>
      <c r="K148">
        <v>5184231.26</v>
      </c>
      <c r="L148">
        <v>5318611.2319999998</v>
      </c>
      <c r="M148">
        <v>5454908.8899999997</v>
      </c>
      <c r="N148">
        <v>5593758.4819999998</v>
      </c>
      <c r="O148">
        <v>5735978.2740000002</v>
      </c>
      <c r="P148">
        <v>5886036.7379999999</v>
      </c>
      <c r="Q148">
        <v>6043659.4529999997</v>
      </c>
      <c r="R148">
        <v>6209337.8329999996</v>
      </c>
      <c r="S148">
        <v>6383246.1529999999</v>
      </c>
      <c r="T148">
        <v>6565316.2419999996</v>
      </c>
      <c r="U148">
        <v>6766769.6330000004</v>
      </c>
      <c r="V148">
        <v>6976591.4189999998</v>
      </c>
      <c r="W148">
        <v>7193702.7620000001</v>
      </c>
      <c r="X148">
        <v>7416856.176</v>
      </c>
      <c r="Y148">
        <v>7645275.7800000003</v>
      </c>
      <c r="Z148">
        <v>7878487.4139999999</v>
      </c>
      <c r="AA148">
        <v>8116212.6730000004</v>
      </c>
      <c r="AB148">
        <v>8358286.4220000003</v>
      </c>
      <c r="AC148">
        <v>8604601.9869999997</v>
      </c>
      <c r="AD148">
        <v>8855087.8800000008</v>
      </c>
      <c r="AE148">
        <v>9112549.2009999994</v>
      </c>
      <c r="AF148">
        <v>9376759.307</v>
      </c>
      <c r="AG148">
        <v>9647992.4330000002</v>
      </c>
      <c r="AH148">
        <v>9925925.4489999898</v>
      </c>
      <c r="AI148">
        <v>10209985.550000001</v>
      </c>
      <c r="AJ148">
        <v>10499673.01</v>
      </c>
      <c r="AK148">
        <v>10794604</v>
      </c>
      <c r="AL148">
        <v>11094884.130000001</v>
      </c>
      <c r="AM148">
        <v>11400927.08</v>
      </c>
      <c r="AN148">
        <v>11713418.699999999</v>
      </c>
    </row>
    <row r="149" spans="1:40" x14ac:dyDescent="0.25">
      <c r="A149" s="5" t="s">
        <v>221</v>
      </c>
      <c r="B149" t="s">
        <v>386</v>
      </c>
      <c r="C149">
        <v>4653.7969999999996</v>
      </c>
      <c r="D149">
        <v>4787.0628230000002</v>
      </c>
      <c r="E149">
        <v>4930.5351129999999</v>
      </c>
      <c r="F149">
        <v>5081.9636380000002</v>
      </c>
      <c r="G149">
        <v>5231.9216690000003</v>
      </c>
      <c r="H149">
        <v>5377.9348970000001</v>
      </c>
      <c r="I149">
        <v>5521.5730839999997</v>
      </c>
      <c r="J149">
        <v>5664.9348030000001</v>
      </c>
      <c r="K149">
        <v>5810.9903329999997</v>
      </c>
      <c r="L149">
        <v>5959.3516099999997</v>
      </c>
      <c r="M149">
        <v>6109.8262779999995</v>
      </c>
      <c r="N149">
        <v>6263.1551170000002</v>
      </c>
      <c r="O149">
        <v>6420.4229020000002</v>
      </c>
      <c r="P149">
        <v>6587.3264289999997</v>
      </c>
      <c r="Q149">
        <v>6763.2984729999998</v>
      </c>
      <c r="R149">
        <v>6949.2322169999998</v>
      </c>
      <c r="S149">
        <v>7145.2581989999999</v>
      </c>
      <c r="T149">
        <v>7350.9880370000001</v>
      </c>
      <c r="U149">
        <v>7580.3072629999997</v>
      </c>
      <c r="V149">
        <v>7819.708858</v>
      </c>
      <c r="W149">
        <v>8066.9078939999999</v>
      </c>
      <c r="X149">
        <v>8319.9981829999997</v>
      </c>
      <c r="Y149">
        <v>8577.9954170000001</v>
      </c>
      <c r="Z149">
        <v>8840.4945019999996</v>
      </c>
      <c r="AA149">
        <v>9107.4043679999995</v>
      </c>
      <c r="AB149">
        <v>9378.7588599999999</v>
      </c>
      <c r="AC149">
        <v>9654.606839</v>
      </c>
      <c r="AD149">
        <v>9934.9738670000006</v>
      </c>
      <c r="AE149">
        <v>10223.272709999999</v>
      </c>
      <c r="AF149">
        <v>10519.298479999999</v>
      </c>
      <c r="AG149">
        <v>10823.90271</v>
      </c>
      <c r="AH149">
        <v>11136.651330000001</v>
      </c>
      <c r="AI149">
        <v>11456.499110000001</v>
      </c>
      <c r="AJ149">
        <v>11782.45415</v>
      </c>
      <c r="AK149">
        <v>12113.77982</v>
      </c>
      <c r="AL149">
        <v>12450.42705</v>
      </c>
      <c r="AM149">
        <v>12792.809579999999</v>
      </c>
      <c r="AN149">
        <v>13141.71488</v>
      </c>
    </row>
    <row r="150" spans="1:40" x14ac:dyDescent="0.25">
      <c r="A150" s="19" t="s">
        <v>410</v>
      </c>
      <c r="B150" t="s">
        <v>387</v>
      </c>
      <c r="C150">
        <v>363441.91800000001</v>
      </c>
      <c r="D150">
        <v>386805.30780000001</v>
      </c>
      <c r="E150">
        <v>410135.31809999997</v>
      </c>
      <c r="F150">
        <v>433471.20610000001</v>
      </c>
      <c r="G150">
        <v>456819.68239999999</v>
      </c>
      <c r="H150">
        <v>480220.18479999999</v>
      </c>
      <c r="I150">
        <v>503677.07150000002</v>
      </c>
      <c r="J150">
        <v>527191.97939999995</v>
      </c>
      <c r="K150">
        <v>550739.28700000001</v>
      </c>
      <c r="L150">
        <v>574310.66119999997</v>
      </c>
      <c r="M150">
        <v>597912.92500000005</v>
      </c>
      <c r="N150">
        <v>621580.02839999995</v>
      </c>
      <c r="O150">
        <v>645292.99620000005</v>
      </c>
      <c r="P150">
        <v>668999.43790000002</v>
      </c>
      <c r="Q150">
        <v>692650.00219999999</v>
      </c>
      <c r="R150">
        <v>716251.31189999997</v>
      </c>
      <c r="S150">
        <v>739822.8419</v>
      </c>
      <c r="T150">
        <v>763353.2733</v>
      </c>
      <c r="U150">
        <v>766497.0527</v>
      </c>
      <c r="V150">
        <v>769633.14300000004</v>
      </c>
      <c r="W150">
        <v>772811.99289999995</v>
      </c>
      <c r="X150">
        <v>775989.58609999996</v>
      </c>
      <c r="Y150">
        <v>779158.223</v>
      </c>
      <c r="Z150">
        <v>782316.23719999997</v>
      </c>
      <c r="AA150">
        <v>785464.66220000002</v>
      </c>
      <c r="AB150">
        <v>788604.84499999997</v>
      </c>
      <c r="AC150">
        <v>791738.72719999996</v>
      </c>
      <c r="AD150">
        <v>794867.19750000001</v>
      </c>
      <c r="AE150">
        <v>797972.1949</v>
      </c>
      <c r="AF150">
        <v>801032.03379999998</v>
      </c>
      <c r="AG150">
        <v>804036.598</v>
      </c>
      <c r="AH150">
        <v>806999.71779999998</v>
      </c>
      <c r="AI150">
        <v>809938.69720000005</v>
      </c>
      <c r="AJ150">
        <v>812866.10950000002</v>
      </c>
      <c r="AK150">
        <v>815789.93980000005</v>
      </c>
      <c r="AL150">
        <v>818715.02029999997</v>
      </c>
      <c r="AM150">
        <v>821645.3382</v>
      </c>
      <c r="AN150">
        <v>824581.29449999996</v>
      </c>
    </row>
    <row r="151" spans="1:40" x14ac:dyDescent="0.25">
      <c r="A151" s="19" t="s">
        <v>410</v>
      </c>
      <c r="B151" t="s">
        <v>388</v>
      </c>
      <c r="C151">
        <v>9283.1983999999902</v>
      </c>
      <c r="D151">
        <v>9646.8906339999994</v>
      </c>
      <c r="E151">
        <v>10011.86983</v>
      </c>
      <c r="F151">
        <v>10377.784460000001</v>
      </c>
      <c r="G151">
        <v>10743.553760000001</v>
      </c>
      <c r="H151">
        <v>11109.632600000001</v>
      </c>
      <c r="I151">
        <v>11475.764440000001</v>
      </c>
      <c r="J151">
        <v>11841.699689999999</v>
      </c>
      <c r="K151">
        <v>12207.29321</v>
      </c>
      <c r="L151">
        <v>12572.279479999999</v>
      </c>
      <c r="M151">
        <v>12937.01533</v>
      </c>
      <c r="N151">
        <v>13302.576069999999</v>
      </c>
      <c r="O151">
        <v>13668.528550000001</v>
      </c>
      <c r="P151">
        <v>14033.659439999999</v>
      </c>
      <c r="Q151">
        <v>14399.486790000001</v>
      </c>
      <c r="R151">
        <v>14766.352989999999</v>
      </c>
      <c r="S151">
        <v>15134.65359</v>
      </c>
      <c r="T151">
        <v>15504.789419999999</v>
      </c>
      <c r="U151">
        <v>15676.12203</v>
      </c>
      <c r="V151">
        <v>15843.420620000001</v>
      </c>
      <c r="W151">
        <v>16007.830029999999</v>
      </c>
      <c r="X151">
        <v>16169.39811</v>
      </c>
      <c r="Y151">
        <v>16329.08245</v>
      </c>
      <c r="Z151">
        <v>16487.908940000001</v>
      </c>
      <c r="AA151">
        <v>16646.60024</v>
      </c>
      <c r="AB151">
        <v>16805.60557</v>
      </c>
      <c r="AC151">
        <v>16965.166819999999</v>
      </c>
      <c r="AD151">
        <v>17125.430329999999</v>
      </c>
      <c r="AE151">
        <v>17287.787400000001</v>
      </c>
      <c r="AF151">
        <v>17451.557390000002</v>
      </c>
      <c r="AG151">
        <v>17615.83626</v>
      </c>
      <c r="AH151">
        <v>17780.328280000002</v>
      </c>
      <c r="AI151">
        <v>17944.988829999998</v>
      </c>
      <c r="AJ151">
        <v>18109.8737</v>
      </c>
      <c r="AK151">
        <v>18275.667089999999</v>
      </c>
      <c r="AL151">
        <v>18441.690620000001</v>
      </c>
      <c r="AM151">
        <v>18607.637289999999</v>
      </c>
      <c r="AN151">
        <v>18773.72236</v>
      </c>
    </row>
    <row r="152" spans="1:40" x14ac:dyDescent="0.25">
      <c r="A152" s="5" t="s">
        <v>409</v>
      </c>
      <c r="B152" t="s">
        <v>389</v>
      </c>
      <c r="C152">
        <v>37854.733</v>
      </c>
      <c r="D152">
        <v>40856.730640000002</v>
      </c>
      <c r="E152">
        <v>43858.215669999998</v>
      </c>
      <c r="F152">
        <v>46859.368880000002</v>
      </c>
      <c r="G152">
        <v>49860.182610000003</v>
      </c>
      <c r="H152">
        <v>52861.055809999998</v>
      </c>
      <c r="I152">
        <v>55862.171280000002</v>
      </c>
      <c r="J152">
        <v>58863.55083</v>
      </c>
      <c r="K152">
        <v>61865.110289999997</v>
      </c>
      <c r="L152">
        <v>64866.683599999997</v>
      </c>
      <c r="M152">
        <v>67868.193509999997</v>
      </c>
      <c r="N152">
        <v>70869.586079999906</v>
      </c>
      <c r="O152">
        <v>73870.827019999997</v>
      </c>
      <c r="P152">
        <v>76872.09044</v>
      </c>
      <c r="Q152">
        <v>79873.307390000002</v>
      </c>
      <c r="R152">
        <v>82874.414050000007</v>
      </c>
      <c r="S152">
        <v>85875.34074</v>
      </c>
      <c r="T152">
        <v>88876.030079999997</v>
      </c>
      <c r="U152">
        <v>90993.450920000003</v>
      </c>
      <c r="V152">
        <v>93110.924549999996</v>
      </c>
      <c r="W152">
        <v>95228.408179999999</v>
      </c>
      <c r="X152">
        <v>97345.799870000003</v>
      </c>
      <c r="Y152">
        <v>99463.083939999997</v>
      </c>
      <c r="Z152">
        <v>101580.3042</v>
      </c>
      <c r="AA152">
        <v>103697.42939999999</v>
      </c>
      <c r="AB152">
        <v>105814.4399</v>
      </c>
      <c r="AC152">
        <v>107931.3437</v>
      </c>
      <c r="AD152">
        <v>110048.1655</v>
      </c>
      <c r="AE152">
        <v>112164.9166</v>
      </c>
      <c r="AF152">
        <v>114281.7193</v>
      </c>
      <c r="AG152">
        <v>116398.5842</v>
      </c>
      <c r="AH152">
        <v>118515.6247</v>
      </c>
      <c r="AI152">
        <v>120632.7469</v>
      </c>
      <c r="AJ152">
        <v>122749.96649999999</v>
      </c>
      <c r="AK152">
        <v>124867.2503</v>
      </c>
      <c r="AL152">
        <v>126984.5242</v>
      </c>
      <c r="AM152">
        <v>129101.8034</v>
      </c>
      <c r="AN152">
        <v>131219.01999999999</v>
      </c>
    </row>
    <row r="153" spans="1:40" x14ac:dyDescent="0.25">
      <c r="A153" s="5" t="s">
        <v>219</v>
      </c>
      <c r="B153" t="s">
        <v>390</v>
      </c>
      <c r="C153">
        <v>351724.27600000001</v>
      </c>
      <c r="D153">
        <v>361768.64860000001</v>
      </c>
      <c r="E153">
        <v>372465.52189999999</v>
      </c>
      <c r="F153">
        <v>383672.179</v>
      </c>
      <c r="G153">
        <v>394862.57510000002</v>
      </c>
      <c r="H153">
        <v>405968.57539999997</v>
      </c>
      <c r="I153">
        <v>417057.79269999999</v>
      </c>
      <c r="J153">
        <v>428189.25329999998</v>
      </c>
      <c r="K153">
        <v>439456.73009999999</v>
      </c>
      <c r="L153">
        <v>450842.43800000002</v>
      </c>
      <c r="M153">
        <v>462363.47509999998</v>
      </c>
      <c r="N153">
        <v>474086.53659999999</v>
      </c>
      <c r="O153">
        <v>486094.57410000003</v>
      </c>
      <c r="P153">
        <v>498771.5478</v>
      </c>
      <c r="Q153">
        <v>512080.27720000001</v>
      </c>
      <c r="R153">
        <v>526067.53899999999</v>
      </c>
      <c r="S153">
        <v>540755.93209999998</v>
      </c>
      <c r="T153">
        <v>556147.23690000002</v>
      </c>
      <c r="U153">
        <v>573069.09609999997</v>
      </c>
      <c r="V153">
        <v>590607.21290000004</v>
      </c>
      <c r="W153">
        <v>608736.48770000006</v>
      </c>
      <c r="X153">
        <v>627411.47580000001</v>
      </c>
      <c r="Y153">
        <v>646585.20629999996</v>
      </c>
      <c r="Z153">
        <v>666222.34569999995</v>
      </c>
      <c r="AA153">
        <v>686297.78319999995</v>
      </c>
      <c r="AB153">
        <v>706793.41429999995</v>
      </c>
      <c r="AC153">
        <v>727695.65850000002</v>
      </c>
      <c r="AD153">
        <v>748994.53650000005</v>
      </c>
      <c r="AE153">
        <v>770979.43889999995</v>
      </c>
      <c r="AF153">
        <v>793643.66769999999</v>
      </c>
      <c r="AG153">
        <v>816999.05980000005</v>
      </c>
      <c r="AH153">
        <v>841004.21530000004</v>
      </c>
      <c r="AI153">
        <v>865601.38300000003</v>
      </c>
      <c r="AJ153">
        <v>890741.1973</v>
      </c>
      <c r="AK153">
        <v>916381.46620000002</v>
      </c>
      <c r="AL153">
        <v>942519.46019999997</v>
      </c>
      <c r="AM153">
        <v>969178.13630000001</v>
      </c>
      <c r="AN153">
        <v>996405.87580000004</v>
      </c>
    </row>
    <row r="154" spans="1:40" x14ac:dyDescent="0.25">
      <c r="A154" s="5" t="s">
        <v>219</v>
      </c>
      <c r="B154" t="s">
        <v>391</v>
      </c>
      <c r="C154">
        <v>2722.3989999999999</v>
      </c>
      <c r="D154">
        <v>2800.703152</v>
      </c>
      <c r="E154">
        <v>2885.1265800000001</v>
      </c>
      <c r="F154">
        <v>2974.5701060000001</v>
      </c>
      <c r="G154">
        <v>3063.8514089999999</v>
      </c>
      <c r="H154">
        <v>3151.721826</v>
      </c>
      <c r="I154">
        <v>3238.668576</v>
      </c>
      <c r="J154">
        <v>3325.424074</v>
      </c>
      <c r="K154">
        <v>3413.139897</v>
      </c>
      <c r="L154">
        <v>3501.8567680000001</v>
      </c>
      <c r="M154">
        <v>3591.7451999999998</v>
      </c>
      <c r="N154">
        <v>3683.4095360000001</v>
      </c>
      <c r="O154">
        <v>3777.6104180000002</v>
      </c>
      <c r="P154">
        <v>3877.6718660000001</v>
      </c>
      <c r="Q154">
        <v>3983.1618640000002</v>
      </c>
      <c r="R154">
        <v>4094.1865670000002</v>
      </c>
      <c r="S154">
        <v>4210.7108459999999</v>
      </c>
      <c r="T154">
        <v>4332.5698890000003</v>
      </c>
      <c r="U154">
        <v>4466.8426339999996</v>
      </c>
      <c r="V154">
        <v>4605.9671310000003</v>
      </c>
      <c r="W154">
        <v>4749.0385679999999</v>
      </c>
      <c r="X154">
        <v>4895.4672730000002</v>
      </c>
      <c r="Y154">
        <v>5044.8807889999998</v>
      </c>
      <c r="Z154">
        <v>5197.0981039999997</v>
      </c>
      <c r="AA154">
        <v>5352.0511310000002</v>
      </c>
      <c r="AB154">
        <v>5509.7207340000004</v>
      </c>
      <c r="AC154">
        <v>5670.0983370000004</v>
      </c>
      <c r="AD154">
        <v>5833.1735920000001</v>
      </c>
      <c r="AE154">
        <v>6001.5408980000002</v>
      </c>
      <c r="AF154">
        <v>6175.2774460000001</v>
      </c>
      <c r="AG154">
        <v>6354.481565</v>
      </c>
      <c r="AH154">
        <v>6538.7216639999997</v>
      </c>
      <c r="AI154">
        <v>6727.3571750000001</v>
      </c>
      <c r="AJ154">
        <v>6919.8149659999999</v>
      </c>
      <c r="AK154">
        <v>7115.6344129999998</v>
      </c>
      <c r="AL154">
        <v>7314.7288529999996</v>
      </c>
      <c r="AM154">
        <v>7517.2740759999997</v>
      </c>
      <c r="AN154">
        <v>7723.6740129999998</v>
      </c>
    </row>
    <row r="155" spans="1:40" x14ac:dyDescent="0.25">
      <c r="A155" s="5" t="s">
        <v>218</v>
      </c>
      <c r="B155" t="s">
        <v>392</v>
      </c>
      <c r="C155">
        <v>2566195.5090000001</v>
      </c>
      <c r="D155">
        <v>2639131.7259999998</v>
      </c>
      <c r="E155">
        <v>2716874.0350000001</v>
      </c>
      <c r="F155">
        <v>2798546.392</v>
      </c>
      <c r="G155">
        <v>2879567.219</v>
      </c>
      <c r="H155">
        <v>2959210.182</v>
      </c>
      <c r="I155">
        <v>3038195.3050000002</v>
      </c>
      <c r="J155">
        <v>3117349.2629999998</v>
      </c>
      <c r="K155">
        <v>3197666.6060000001</v>
      </c>
      <c r="L155">
        <v>3279198.96</v>
      </c>
      <c r="M155">
        <v>3362129.8259999999</v>
      </c>
      <c r="N155">
        <v>3446967.7179999999</v>
      </c>
      <c r="O155">
        <v>3534360.969</v>
      </c>
      <c r="P155">
        <v>3627527.1290000002</v>
      </c>
      <c r="Q155">
        <v>3726061.0049999999</v>
      </c>
      <c r="R155">
        <v>3830020.7570000002</v>
      </c>
      <c r="S155">
        <v>3939382.0079999999</v>
      </c>
      <c r="T155">
        <v>4054046.9309999999</v>
      </c>
      <c r="U155">
        <v>4180362.3139999998</v>
      </c>
      <c r="V155">
        <v>4311610.0769999996</v>
      </c>
      <c r="W155">
        <v>4447155.8080000002</v>
      </c>
      <c r="X155">
        <v>4586542.284</v>
      </c>
      <c r="Y155">
        <v>4729430.84</v>
      </c>
      <c r="Z155">
        <v>4875622.6009999998</v>
      </c>
      <c r="AA155">
        <v>5025015.0290000001</v>
      </c>
      <c r="AB155">
        <v>5177559.8710000003</v>
      </c>
      <c r="AC155">
        <v>5333234.659</v>
      </c>
      <c r="AD155">
        <v>5492032.1150000002</v>
      </c>
      <c r="AE155">
        <v>5656394.6140000001</v>
      </c>
      <c r="AF155">
        <v>5826399.0580000002</v>
      </c>
      <c r="AG155">
        <v>6002110.6050000004</v>
      </c>
      <c r="AH155">
        <v>6183178.5089999996</v>
      </c>
      <c r="AI155">
        <v>6369112.6220000004</v>
      </c>
      <c r="AJ155">
        <v>6559492.6160000004</v>
      </c>
      <c r="AK155">
        <v>6753999.9620000003</v>
      </c>
      <c r="AL155">
        <v>6952618.659</v>
      </c>
      <c r="AM155">
        <v>7155569.7819999997</v>
      </c>
      <c r="AN155">
        <v>7363294.1310000001</v>
      </c>
    </row>
    <row r="156" spans="1:40" x14ac:dyDescent="0.25">
      <c r="A156" s="5" t="s">
        <v>218</v>
      </c>
      <c r="B156" t="s">
        <v>393</v>
      </c>
      <c r="C156">
        <v>109752.948</v>
      </c>
      <c r="D156">
        <v>112848.53909999999</v>
      </c>
      <c r="E156">
        <v>116150.5511</v>
      </c>
      <c r="F156">
        <v>119623.2435</v>
      </c>
      <c r="G156">
        <v>123055.6776</v>
      </c>
      <c r="H156">
        <v>126412.02129999999</v>
      </c>
      <c r="I156">
        <v>129729.1951</v>
      </c>
      <c r="J156">
        <v>133051.68590000001</v>
      </c>
      <c r="K156">
        <v>136432.0754</v>
      </c>
      <c r="L156">
        <v>139874.7138</v>
      </c>
      <c r="M156">
        <v>143387.9394</v>
      </c>
      <c r="N156">
        <v>146995.4173</v>
      </c>
      <c r="O156">
        <v>150728.03599999999</v>
      </c>
      <c r="P156">
        <v>154733.3204</v>
      </c>
      <c r="Q156">
        <v>158990.8725</v>
      </c>
      <c r="R156">
        <v>163501.62160000001</v>
      </c>
      <c r="S156">
        <v>168262.40909999999</v>
      </c>
      <c r="T156">
        <v>173266.72469999999</v>
      </c>
      <c r="U156">
        <v>178800.87650000001</v>
      </c>
      <c r="V156">
        <v>184565.32070000001</v>
      </c>
      <c r="W156">
        <v>190525.28109999999</v>
      </c>
      <c r="X156">
        <v>196657.27410000001</v>
      </c>
      <c r="Y156">
        <v>202945.70120000001</v>
      </c>
      <c r="Z156">
        <v>209382.8033</v>
      </c>
      <c r="AA156">
        <v>215965.96030000001</v>
      </c>
      <c r="AB156">
        <v>222695.27</v>
      </c>
      <c r="AC156">
        <v>229571.94870000001</v>
      </c>
      <c r="AD156">
        <v>236597.7182</v>
      </c>
      <c r="AE156">
        <v>243883.6795</v>
      </c>
      <c r="AF156">
        <v>251434.7984</v>
      </c>
      <c r="AG156">
        <v>259256.67389999999</v>
      </c>
      <c r="AH156">
        <v>267334.68650000001</v>
      </c>
      <c r="AI156">
        <v>275646.50099999999</v>
      </c>
      <c r="AJ156">
        <v>284172.5894</v>
      </c>
      <c r="AK156">
        <v>292898.4374</v>
      </c>
      <c r="AL156">
        <v>301824.00439999998</v>
      </c>
      <c r="AM156">
        <v>310961.06109999999</v>
      </c>
      <c r="AN156">
        <v>320331.98200000002</v>
      </c>
    </row>
    <row r="157" spans="1:40" x14ac:dyDescent="0.25">
      <c r="A157" s="5" t="s">
        <v>218</v>
      </c>
      <c r="B157" t="s">
        <v>394</v>
      </c>
      <c r="C157">
        <v>612403.68160000001</v>
      </c>
      <c r="D157">
        <v>630076.69949999999</v>
      </c>
      <c r="E157">
        <v>649373.02240000002</v>
      </c>
      <c r="F157">
        <v>670100.07299999997</v>
      </c>
      <c r="G157">
        <v>690550.84990000003</v>
      </c>
      <c r="H157">
        <v>710233.77500000002</v>
      </c>
      <c r="I157">
        <v>729300.46939999994</v>
      </c>
      <c r="J157">
        <v>748015.62620000006</v>
      </c>
      <c r="K157">
        <v>766752.27890000003</v>
      </c>
      <c r="L157">
        <v>785618.00769999996</v>
      </c>
      <c r="M157">
        <v>804721.76520000002</v>
      </c>
      <c r="N157">
        <v>824330.85479999997</v>
      </c>
      <c r="O157">
        <v>844663.52410000004</v>
      </c>
      <c r="P157">
        <v>866660.3554</v>
      </c>
      <c r="Q157">
        <v>890244.64659999998</v>
      </c>
      <c r="R157">
        <v>915408.75170000002</v>
      </c>
      <c r="S157">
        <v>942106.53350000002</v>
      </c>
      <c r="T157">
        <v>970275.38309999998</v>
      </c>
      <c r="U157">
        <v>1001494.548</v>
      </c>
      <c r="V157">
        <v>1034048.215</v>
      </c>
      <c r="W157">
        <v>1067721.781</v>
      </c>
      <c r="X157">
        <v>1102377.08</v>
      </c>
      <c r="Y157">
        <v>1137925.8049999999</v>
      </c>
      <c r="Z157">
        <v>1174327.513</v>
      </c>
      <c r="AA157">
        <v>1211572.416</v>
      </c>
      <c r="AB157">
        <v>1249666.6710000001</v>
      </c>
      <c r="AC157">
        <v>1288622.9480000001</v>
      </c>
      <c r="AD157">
        <v>1328456.8370000001</v>
      </c>
      <c r="AE157">
        <v>1370160.25</v>
      </c>
      <c r="AF157">
        <v>1413719.216</v>
      </c>
      <c r="AG157">
        <v>1459103.1610000001</v>
      </c>
      <c r="AH157">
        <v>1506164.787</v>
      </c>
      <c r="AI157">
        <v>1554725.841</v>
      </c>
      <c r="AJ157">
        <v>1604640.5</v>
      </c>
      <c r="AK157">
        <v>1655802.8840000001</v>
      </c>
      <c r="AL157">
        <v>1708196.2830000001</v>
      </c>
      <c r="AM157">
        <v>1761891.7339999999</v>
      </c>
      <c r="AN157">
        <v>1817026.584</v>
      </c>
    </row>
    <row r="158" spans="1:40" x14ac:dyDescent="0.25">
      <c r="A158" s="5" t="s">
        <v>218</v>
      </c>
      <c r="B158" t="s">
        <v>395</v>
      </c>
      <c r="C158">
        <v>468.495</v>
      </c>
      <c r="D158">
        <v>480.80924010000001</v>
      </c>
      <c r="E158">
        <v>493.75097799999998</v>
      </c>
      <c r="F158">
        <v>507.24465859999998</v>
      </c>
      <c r="G158">
        <v>520.19055279999998</v>
      </c>
      <c r="H158">
        <v>532.55983049999998</v>
      </c>
      <c r="I158">
        <v>544.72859579999999</v>
      </c>
      <c r="J158">
        <v>557.07018789999995</v>
      </c>
      <c r="K158">
        <v>569.88151559999994</v>
      </c>
      <c r="L158">
        <v>583.14958309999997</v>
      </c>
      <c r="M158">
        <v>596.82504710000001</v>
      </c>
      <c r="N158">
        <v>610.90252640000006</v>
      </c>
      <c r="O158">
        <v>625.41861249999999</v>
      </c>
      <c r="P158">
        <v>641.43273169999998</v>
      </c>
      <c r="Q158">
        <v>658.69337059999998</v>
      </c>
      <c r="R158">
        <v>677.07514879999997</v>
      </c>
      <c r="S158">
        <v>696.49326029999997</v>
      </c>
      <c r="T158">
        <v>716.88331949999997</v>
      </c>
      <c r="U158">
        <v>739.65110019999997</v>
      </c>
      <c r="V158">
        <v>763.42771979999998</v>
      </c>
      <c r="W158">
        <v>787.98299910000003</v>
      </c>
      <c r="X158">
        <v>813.17505100000005</v>
      </c>
      <c r="Y158">
        <v>838.91601960000003</v>
      </c>
      <c r="Z158">
        <v>865.16580490000001</v>
      </c>
      <c r="AA158">
        <v>891.91366270000003</v>
      </c>
      <c r="AB158">
        <v>919.16249189999996</v>
      </c>
      <c r="AC158">
        <v>946.91857579999999</v>
      </c>
      <c r="AD158">
        <v>975.18764320000002</v>
      </c>
      <c r="AE158">
        <v>1004.497835</v>
      </c>
      <c r="AF158">
        <v>1034.841547</v>
      </c>
      <c r="AG158">
        <v>1066.2271009999999</v>
      </c>
      <c r="AH158">
        <v>1098.593402</v>
      </c>
      <c r="AI158">
        <v>1131.842267</v>
      </c>
      <c r="AJ158">
        <v>1165.878917</v>
      </c>
      <c r="AK158">
        <v>1200.623083</v>
      </c>
      <c r="AL158">
        <v>1236.0583959999999</v>
      </c>
      <c r="AM158">
        <v>1272.215316</v>
      </c>
      <c r="AN158">
        <v>1309.167649</v>
      </c>
    </row>
    <row r="159" spans="1:40" x14ac:dyDescent="0.25">
      <c r="A159" s="5" t="s">
        <v>218</v>
      </c>
      <c r="B159" t="s">
        <v>396</v>
      </c>
      <c r="C159">
        <v>1083169.416</v>
      </c>
      <c r="D159">
        <v>1113842.584</v>
      </c>
      <c r="E159">
        <v>1146656.52</v>
      </c>
      <c r="F159">
        <v>1181176.976</v>
      </c>
      <c r="G159">
        <v>1215379.2509999999</v>
      </c>
      <c r="H159">
        <v>1248844.7290000001</v>
      </c>
      <c r="I159">
        <v>1281915.5719999999</v>
      </c>
      <c r="J159">
        <v>1315043.0149999999</v>
      </c>
      <c r="K159">
        <v>1348807.477</v>
      </c>
      <c r="L159">
        <v>1383270.29</v>
      </c>
      <c r="M159">
        <v>1418551.45</v>
      </c>
      <c r="N159">
        <v>1454942.3729999999</v>
      </c>
      <c r="O159">
        <v>1492815.382</v>
      </c>
      <c r="P159">
        <v>1533523.3330000001</v>
      </c>
      <c r="Q159">
        <v>1576886.5319999999</v>
      </c>
      <c r="R159">
        <v>1622954.513</v>
      </c>
      <c r="S159">
        <v>1671701.993</v>
      </c>
      <c r="T159">
        <v>1723056.013</v>
      </c>
      <c r="U159">
        <v>1779900.061</v>
      </c>
      <c r="V159">
        <v>1839167.87</v>
      </c>
      <c r="W159">
        <v>1900467.787</v>
      </c>
      <c r="X159">
        <v>1963560.3289999999</v>
      </c>
      <c r="Y159">
        <v>2028312.9509999999</v>
      </c>
      <c r="Z159">
        <v>2094683.7660000001</v>
      </c>
      <c r="AA159">
        <v>2162685.534</v>
      </c>
      <c r="AB159">
        <v>2232356.7030000002</v>
      </c>
      <c r="AC159">
        <v>2303743.7200000002</v>
      </c>
      <c r="AD159">
        <v>2376895.057</v>
      </c>
      <c r="AE159">
        <v>2452884.0329999998</v>
      </c>
      <c r="AF159">
        <v>2531785.5860000001</v>
      </c>
      <c r="AG159">
        <v>2613700.7829999998</v>
      </c>
      <c r="AH159">
        <v>2698490.4929999998</v>
      </c>
      <c r="AI159">
        <v>2785926.068</v>
      </c>
      <c r="AJ159">
        <v>2875815.548</v>
      </c>
      <c r="AK159">
        <v>2968035.0090000001</v>
      </c>
      <c r="AL159">
        <v>3062629.69</v>
      </c>
      <c r="AM159">
        <v>3159775.7790000001</v>
      </c>
      <c r="AN159">
        <v>3259770.7689999999</v>
      </c>
    </row>
    <row r="160" spans="1:40" x14ac:dyDescent="0.25">
      <c r="A160" s="5" t="s">
        <v>218</v>
      </c>
      <c r="B160" t="s">
        <v>397</v>
      </c>
      <c r="C160">
        <v>861000.34299999999</v>
      </c>
      <c r="D160">
        <v>885299.16610000003</v>
      </c>
      <c r="E160">
        <v>911192.01950000005</v>
      </c>
      <c r="F160">
        <v>938369.65639999998</v>
      </c>
      <c r="G160">
        <v>965155.15040000004</v>
      </c>
      <c r="H160">
        <v>991266.18590000004</v>
      </c>
      <c r="I160">
        <v>1017034.846</v>
      </c>
      <c r="J160">
        <v>1042860.068</v>
      </c>
      <c r="K160">
        <v>1069198.8629999999</v>
      </c>
      <c r="L160">
        <v>1096091.0390000001</v>
      </c>
      <c r="M160">
        <v>1123598.162</v>
      </c>
      <c r="N160">
        <v>1151906.0049999999</v>
      </c>
      <c r="O160">
        <v>1181262.5490000001</v>
      </c>
      <c r="P160">
        <v>1212880.2660000001</v>
      </c>
      <c r="Q160">
        <v>1246576.1499999999</v>
      </c>
      <c r="R160">
        <v>1282335.5919999999</v>
      </c>
      <c r="S160">
        <v>1320113.5719999999</v>
      </c>
      <c r="T160">
        <v>1359843.378</v>
      </c>
      <c r="U160">
        <v>1403839.7050000001</v>
      </c>
      <c r="V160">
        <v>1449673.8219999999</v>
      </c>
      <c r="W160">
        <v>1497027.773</v>
      </c>
      <c r="X160">
        <v>1545703.7930000001</v>
      </c>
      <c r="Y160">
        <v>1595584.791</v>
      </c>
      <c r="Z160">
        <v>1646624.43</v>
      </c>
      <c r="AA160">
        <v>1698819.5</v>
      </c>
      <c r="AB160">
        <v>1752187.2</v>
      </c>
      <c r="AC160">
        <v>1806751.0090000001</v>
      </c>
      <c r="AD160">
        <v>1862535.7819999999</v>
      </c>
      <c r="AE160">
        <v>1920416.8570000001</v>
      </c>
      <c r="AF160">
        <v>1980443.4069999999</v>
      </c>
      <c r="AG160">
        <v>2042666.8670000001</v>
      </c>
      <c r="AH160">
        <v>2106968.0830000001</v>
      </c>
      <c r="AI160">
        <v>2173162.4589999998</v>
      </c>
      <c r="AJ160">
        <v>2241090.4810000001</v>
      </c>
      <c r="AK160">
        <v>2310636.102</v>
      </c>
      <c r="AL160">
        <v>2381812.355</v>
      </c>
      <c r="AM160">
        <v>2454729.6349999998</v>
      </c>
      <c r="AN160">
        <v>2529586.753</v>
      </c>
    </row>
    <row r="161" spans="1:40" x14ac:dyDescent="0.25">
      <c r="A161" s="5" t="s">
        <v>220</v>
      </c>
      <c r="B161" t="s">
        <v>398</v>
      </c>
      <c r="C161">
        <v>138827.01699999999</v>
      </c>
      <c r="D161">
        <v>142824.79310000001</v>
      </c>
      <c r="E161">
        <v>147300.0618</v>
      </c>
      <c r="F161">
        <v>152230.70389999999</v>
      </c>
      <c r="G161">
        <v>157199.50039999999</v>
      </c>
      <c r="H161">
        <v>162041.40419999999</v>
      </c>
      <c r="I161">
        <v>166714.155</v>
      </c>
      <c r="J161">
        <v>171227.5503</v>
      </c>
      <c r="K161">
        <v>175655.31409999999</v>
      </c>
      <c r="L161">
        <v>180033.76029999999</v>
      </c>
      <c r="M161">
        <v>184354.712</v>
      </c>
      <c r="N161">
        <v>188649.8204</v>
      </c>
      <c r="O161">
        <v>192972.16959999999</v>
      </c>
      <c r="P161">
        <v>197675.68280000001</v>
      </c>
      <c r="Q161">
        <v>202824.50930000001</v>
      </c>
      <c r="R161">
        <v>208440.3616</v>
      </c>
      <c r="S161">
        <v>214512.3309</v>
      </c>
      <c r="T161">
        <v>221014.87409999999</v>
      </c>
      <c r="U161">
        <v>228295.22270000001</v>
      </c>
      <c r="V161">
        <v>235974.19039999999</v>
      </c>
      <c r="W161">
        <v>243990.52910000001</v>
      </c>
      <c r="X161">
        <v>252295.7274</v>
      </c>
      <c r="Y161">
        <v>260854.0741</v>
      </c>
      <c r="Z161">
        <v>269643.24190000002</v>
      </c>
      <c r="AA161">
        <v>278650.48379999999</v>
      </c>
      <c r="AB161">
        <v>287868.89779999998</v>
      </c>
      <c r="AC161">
        <v>297294.72529999999</v>
      </c>
      <c r="AD161">
        <v>306926.01270000002</v>
      </c>
      <c r="AE161">
        <v>316997.48</v>
      </c>
      <c r="AF161">
        <v>327598.88380000001</v>
      </c>
      <c r="AG161">
        <v>338762.23119999998</v>
      </c>
      <c r="AH161">
        <v>350460.43440000003</v>
      </c>
      <c r="AI161">
        <v>362643.0588</v>
      </c>
      <c r="AJ161">
        <v>375259.67200000002</v>
      </c>
      <c r="AK161">
        <v>388207.4374</v>
      </c>
      <c r="AL161">
        <v>401458.39760000003</v>
      </c>
      <c r="AM161">
        <v>415026.70559999999</v>
      </c>
      <c r="AN161">
        <v>428951.71590000001</v>
      </c>
    </row>
    <row r="162" spans="1:40" x14ac:dyDescent="0.25">
      <c r="A162" s="5" t="s">
        <v>220</v>
      </c>
      <c r="B162" t="s">
        <v>399</v>
      </c>
      <c r="C162">
        <v>3577.69</v>
      </c>
      <c r="D162">
        <v>3673.6687729999999</v>
      </c>
      <c r="E162">
        <v>3785.1739619999998</v>
      </c>
      <c r="F162">
        <v>3912.7512919999999</v>
      </c>
      <c r="G162">
        <v>4037.6992919999998</v>
      </c>
      <c r="H162">
        <v>4155.2980969999999</v>
      </c>
      <c r="I162">
        <v>4266.7426390000001</v>
      </c>
      <c r="J162">
        <v>4374.4177159999999</v>
      </c>
      <c r="K162">
        <v>4481.2439210000002</v>
      </c>
      <c r="L162">
        <v>4588.1243649999997</v>
      </c>
      <c r="M162">
        <v>4694.8356839999997</v>
      </c>
      <c r="N162">
        <v>4802.0958149999997</v>
      </c>
      <c r="O162">
        <v>4911.1545040000001</v>
      </c>
      <c r="P162">
        <v>5033.6464070000002</v>
      </c>
      <c r="Q162">
        <v>5170.9195399999999</v>
      </c>
      <c r="R162">
        <v>5321.5604970000004</v>
      </c>
      <c r="S162">
        <v>5483.51368</v>
      </c>
      <c r="T162">
        <v>5655.0462189999998</v>
      </c>
      <c r="U162">
        <v>5844.7021619999996</v>
      </c>
      <c r="V162">
        <v>6042.4425929999998</v>
      </c>
      <c r="W162">
        <v>6247.0453049999996</v>
      </c>
      <c r="X162">
        <v>6457.6799780000001</v>
      </c>
      <c r="Y162">
        <v>6673.7663970000003</v>
      </c>
      <c r="Z162">
        <v>6894.9686709999996</v>
      </c>
      <c r="AA162">
        <v>7121.1142540000001</v>
      </c>
      <c r="AB162">
        <v>7352.1225560000003</v>
      </c>
      <c r="AC162">
        <v>7587.9554989999997</v>
      </c>
      <c r="AD162">
        <v>7828.5964869999998</v>
      </c>
      <c r="AE162">
        <v>8084.1417780000002</v>
      </c>
      <c r="AF162">
        <v>8354.8576659999999</v>
      </c>
      <c r="AG162">
        <v>8639.1814020000002</v>
      </c>
      <c r="AH162">
        <v>8934.872899</v>
      </c>
      <c r="AI162">
        <v>9240.0030409999999</v>
      </c>
      <c r="AJ162">
        <v>9553.2706269999999</v>
      </c>
      <c r="AK162">
        <v>9872.8232509999998</v>
      </c>
      <c r="AL162">
        <v>10198.30651</v>
      </c>
      <c r="AM162">
        <v>10530.293449999999</v>
      </c>
      <c r="AN162">
        <v>10869.905479999999</v>
      </c>
    </row>
    <row r="163" spans="1:40" x14ac:dyDescent="0.25">
      <c r="A163" s="5" t="s">
        <v>220</v>
      </c>
      <c r="B163" t="s">
        <v>400</v>
      </c>
      <c r="C163">
        <v>12425.123</v>
      </c>
      <c r="D163">
        <v>12847.01405</v>
      </c>
      <c r="E163">
        <v>13293.51316</v>
      </c>
      <c r="F163">
        <v>13736.463739999999</v>
      </c>
      <c r="G163">
        <v>14140.430179999999</v>
      </c>
      <c r="H163">
        <v>14511.01016</v>
      </c>
      <c r="I163">
        <v>14864.09114</v>
      </c>
      <c r="J163">
        <v>15212.86937</v>
      </c>
      <c r="K163">
        <v>15568.64351</v>
      </c>
      <c r="L163">
        <v>15934.69392</v>
      </c>
      <c r="M163">
        <v>16311.719649999999</v>
      </c>
      <c r="N163">
        <v>16702.22925</v>
      </c>
      <c r="O163">
        <v>17109.177930000002</v>
      </c>
      <c r="P163">
        <v>17552.689579999998</v>
      </c>
      <c r="Q163">
        <v>18031.308239999998</v>
      </c>
      <c r="R163">
        <v>18543.283289999999</v>
      </c>
      <c r="S163">
        <v>19085.553670000001</v>
      </c>
      <c r="T163">
        <v>19654.961469999998</v>
      </c>
      <c r="U163">
        <v>20281.775720000001</v>
      </c>
      <c r="V163">
        <v>20931.51917</v>
      </c>
      <c r="W163">
        <v>21599.91316</v>
      </c>
      <c r="X163">
        <v>22284.082989999999</v>
      </c>
      <c r="Y163">
        <v>22982.23302</v>
      </c>
      <c r="Z163">
        <v>23693.562180000001</v>
      </c>
      <c r="AA163">
        <v>24417.88464</v>
      </c>
      <c r="AB163">
        <v>25155.311959999999</v>
      </c>
      <c r="AC163">
        <v>25906.050159999999</v>
      </c>
      <c r="AD163">
        <v>26670.316790000001</v>
      </c>
      <c r="AE163">
        <v>27466.502899999999</v>
      </c>
      <c r="AF163">
        <v>28294.928980000001</v>
      </c>
      <c r="AG163">
        <v>29153.483670000001</v>
      </c>
      <c r="AH163">
        <v>30037.72262</v>
      </c>
      <c r="AI163">
        <v>30943.289359999999</v>
      </c>
      <c r="AJ163">
        <v>31867.094089999999</v>
      </c>
      <c r="AK163">
        <v>32805.223700000002</v>
      </c>
      <c r="AL163">
        <v>33758.347589999998</v>
      </c>
      <c r="AM163">
        <v>34728.650909999997</v>
      </c>
      <c r="AN163">
        <v>35719.166019999997</v>
      </c>
    </row>
    <row r="164" spans="1:40" x14ac:dyDescent="0.25">
      <c r="A164" s="5" t="s">
        <v>220</v>
      </c>
      <c r="B164" t="s">
        <v>401</v>
      </c>
      <c r="C164">
        <v>329.06599999999997</v>
      </c>
      <c r="D164">
        <v>338.69843539999999</v>
      </c>
      <c r="E164">
        <v>349.86100470000002</v>
      </c>
      <c r="F164">
        <v>362.45272729999999</v>
      </c>
      <c r="G164">
        <v>374.7598438</v>
      </c>
      <c r="H164">
        <v>386.22369800000001</v>
      </c>
      <c r="I164">
        <v>396.80785479999997</v>
      </c>
      <c r="J164">
        <v>406.65846790000001</v>
      </c>
      <c r="K164">
        <v>416.07406020000002</v>
      </c>
      <c r="L164">
        <v>425.20268529999998</v>
      </c>
      <c r="M164">
        <v>434.22651810000002</v>
      </c>
      <c r="N164">
        <v>443.30256079999998</v>
      </c>
      <c r="O164">
        <v>452.56496290000001</v>
      </c>
      <c r="P164">
        <v>462.99653560000002</v>
      </c>
      <c r="Q164">
        <v>474.5936054</v>
      </c>
      <c r="R164">
        <v>487.35384970000001</v>
      </c>
      <c r="S164">
        <v>501.21078219999998</v>
      </c>
      <c r="T164">
        <v>516.06665950000001</v>
      </c>
      <c r="U164">
        <v>532.7434495</v>
      </c>
      <c r="V164">
        <v>550.24567130000003</v>
      </c>
      <c r="W164">
        <v>568.3976103</v>
      </c>
      <c r="X164">
        <v>587.08543329999998</v>
      </c>
      <c r="Y164">
        <v>606.23758359999999</v>
      </c>
      <c r="Z164">
        <v>625.81809629999998</v>
      </c>
      <c r="AA164">
        <v>645.8123799</v>
      </c>
      <c r="AB164">
        <v>666.21617690000005</v>
      </c>
      <c r="AC164">
        <v>687.02870689999997</v>
      </c>
      <c r="AD164">
        <v>708.24995490000003</v>
      </c>
      <c r="AE164">
        <v>730.64978559999997</v>
      </c>
      <c r="AF164">
        <v>754.28800739999997</v>
      </c>
      <c r="AG164">
        <v>779.15657769999996</v>
      </c>
      <c r="AH164">
        <v>805.14019050000002</v>
      </c>
      <c r="AI164">
        <v>832.08815019999997</v>
      </c>
      <c r="AJ164">
        <v>859.86283579999997</v>
      </c>
      <c r="AK164">
        <v>888.41426709999996</v>
      </c>
      <c r="AL164">
        <v>917.67490029999999</v>
      </c>
      <c r="AM164">
        <v>947.62372170000003</v>
      </c>
      <c r="AN164">
        <v>978.29071380000005</v>
      </c>
    </row>
    <row r="165" spans="1:40" x14ac:dyDescent="0.25">
      <c r="A165" s="5" t="s">
        <v>220</v>
      </c>
      <c r="B165" t="s">
        <v>402</v>
      </c>
      <c r="C165">
        <v>568231.56999999995</v>
      </c>
      <c r="D165">
        <v>585404.82790000003</v>
      </c>
      <c r="E165">
        <v>604641.5048</v>
      </c>
      <c r="F165">
        <v>625718.12250000006</v>
      </c>
      <c r="G165">
        <v>646815.59550000005</v>
      </c>
      <c r="H165">
        <v>667224.00199999998</v>
      </c>
      <c r="I165">
        <v>686743.64780000004</v>
      </c>
      <c r="J165">
        <v>705401.93799999997</v>
      </c>
      <c r="K165">
        <v>723508.55779999995</v>
      </c>
      <c r="L165">
        <v>741240.43130000005</v>
      </c>
      <c r="M165">
        <v>758560.39339999994</v>
      </c>
      <c r="N165">
        <v>775601.87899999996</v>
      </c>
      <c r="O165">
        <v>792584.16090000002</v>
      </c>
      <c r="P165">
        <v>810822.30469999998</v>
      </c>
      <c r="Q165">
        <v>830919.67330000002</v>
      </c>
      <c r="R165">
        <v>853015.98620000004</v>
      </c>
      <c r="S165">
        <v>877043.40689999994</v>
      </c>
      <c r="T165">
        <v>902857.79570000002</v>
      </c>
      <c r="U165">
        <v>931834.98149999999</v>
      </c>
      <c r="V165">
        <v>962406.36360000004</v>
      </c>
      <c r="W165">
        <v>994311.21699999995</v>
      </c>
      <c r="X165">
        <v>1027337.835</v>
      </c>
      <c r="Y165">
        <v>1061324.189</v>
      </c>
      <c r="Z165">
        <v>1096161.0959999999</v>
      </c>
      <c r="AA165">
        <v>1131777.9979999999</v>
      </c>
      <c r="AB165">
        <v>1168128.824</v>
      </c>
      <c r="AC165">
        <v>1205181.473</v>
      </c>
      <c r="AD165">
        <v>1242912.2339999999</v>
      </c>
      <c r="AE165">
        <v>1282388.0109999999</v>
      </c>
      <c r="AF165">
        <v>1323976.3370000001</v>
      </c>
      <c r="AG165">
        <v>1367762.9890000001</v>
      </c>
      <c r="AH165">
        <v>1413598.3689999999</v>
      </c>
      <c r="AI165">
        <v>1461249.22</v>
      </c>
      <c r="AJ165">
        <v>1510487.088</v>
      </c>
      <c r="AK165">
        <v>1560843.9580000001</v>
      </c>
      <c r="AL165">
        <v>1612181.15</v>
      </c>
      <c r="AM165">
        <v>1664529.9350000001</v>
      </c>
      <c r="AN165">
        <v>1718016.817</v>
      </c>
    </row>
    <row r="166" spans="1:40" x14ac:dyDescent="0.25">
      <c r="A166" s="5" t="s">
        <v>220</v>
      </c>
      <c r="B166" t="s">
        <v>403</v>
      </c>
      <c r="C166">
        <v>2519.703</v>
      </c>
      <c r="D166">
        <v>2592.136755</v>
      </c>
      <c r="E166">
        <v>2670.1439770000002</v>
      </c>
      <c r="F166">
        <v>2752.1450420000001</v>
      </c>
      <c r="G166">
        <v>2832.865644</v>
      </c>
      <c r="H166">
        <v>2911.554482</v>
      </c>
      <c r="I166">
        <v>2989.586495</v>
      </c>
      <c r="J166">
        <v>3067.9369700000002</v>
      </c>
      <c r="K166">
        <v>3147.9848259999999</v>
      </c>
      <c r="L166">
        <v>3229.5263570000002</v>
      </c>
      <c r="M166">
        <v>3312.2744160000002</v>
      </c>
      <c r="N166">
        <v>3396.8541580000001</v>
      </c>
      <c r="O166">
        <v>3484.106151</v>
      </c>
      <c r="P166">
        <v>3576.7204069999998</v>
      </c>
      <c r="Q166">
        <v>3674.385033</v>
      </c>
      <c r="R166">
        <v>3777.5052770000002</v>
      </c>
      <c r="S166">
        <v>3886.216876</v>
      </c>
      <c r="T166">
        <v>4000.4193500000001</v>
      </c>
      <c r="U166">
        <v>4127.8186999999998</v>
      </c>
      <c r="V166">
        <v>4260.1572210000004</v>
      </c>
      <c r="W166">
        <v>4396.2007379999995</v>
      </c>
      <c r="X166">
        <v>4535.4478810000001</v>
      </c>
      <c r="Y166">
        <v>4677.6372529999999</v>
      </c>
      <c r="Z166">
        <v>4822.7047409999996</v>
      </c>
      <c r="AA166">
        <v>4970.6805780000004</v>
      </c>
      <c r="AB166">
        <v>5121.6208690000003</v>
      </c>
      <c r="AC166">
        <v>5275.574869</v>
      </c>
      <c r="AD166">
        <v>5432.5799729999999</v>
      </c>
      <c r="AE166">
        <v>5595.3235999999997</v>
      </c>
      <c r="AF166">
        <v>5763.6829319999997</v>
      </c>
      <c r="AG166">
        <v>5937.8369499999999</v>
      </c>
      <c r="AH166">
        <v>6117.4516860000003</v>
      </c>
      <c r="AI166">
        <v>6301.9757300000001</v>
      </c>
      <c r="AJ166">
        <v>6490.9123390000004</v>
      </c>
      <c r="AK166">
        <v>6683.5987050000003</v>
      </c>
      <c r="AL166">
        <v>6880.0945869999996</v>
      </c>
      <c r="AM166">
        <v>7080.7468239999998</v>
      </c>
      <c r="AN166">
        <v>7286.0526669999999</v>
      </c>
    </row>
    <row r="167" spans="1:40" x14ac:dyDescent="0.25">
      <c r="A167" s="5" t="s">
        <v>221</v>
      </c>
      <c r="B167" t="s">
        <v>404</v>
      </c>
      <c r="C167">
        <v>4152088.8960000002</v>
      </c>
      <c r="D167">
        <v>4270583.4040000001</v>
      </c>
      <c r="E167">
        <v>4396866.2750000004</v>
      </c>
      <c r="F167">
        <v>4529309.0719999997</v>
      </c>
      <c r="G167">
        <v>4661296.5410000002</v>
      </c>
      <c r="H167">
        <v>4791594.6150000002</v>
      </c>
      <c r="I167">
        <v>4921266.2659999998</v>
      </c>
      <c r="J167">
        <v>5051503.2259999998</v>
      </c>
      <c r="K167">
        <v>5183897.6100000003</v>
      </c>
      <c r="L167">
        <v>5318348.9479999999</v>
      </c>
      <c r="M167">
        <v>5454979.9270000001</v>
      </c>
      <c r="N167">
        <v>5594559.2910000002</v>
      </c>
      <c r="O167">
        <v>5738106.227</v>
      </c>
      <c r="P167">
        <v>5890203.3420000002</v>
      </c>
      <c r="Q167">
        <v>6050048.0999999996</v>
      </c>
      <c r="R167">
        <v>6217826.693</v>
      </c>
      <c r="S167">
        <v>6393574.7350000003</v>
      </c>
      <c r="T167">
        <v>6577163.6780000003</v>
      </c>
      <c r="U167">
        <v>6779307.676</v>
      </c>
      <c r="V167">
        <v>6988813.5120000001</v>
      </c>
      <c r="W167">
        <v>7204503.2740000002</v>
      </c>
      <c r="X167">
        <v>7425636.7309999997</v>
      </c>
      <c r="Y167">
        <v>7651657.4639999997</v>
      </c>
      <c r="Z167">
        <v>7882251.176</v>
      </c>
      <c r="AA167">
        <v>8117265.8530000001</v>
      </c>
      <c r="AB167">
        <v>8356632.6440000003</v>
      </c>
      <c r="AC167">
        <v>8600313.2589999996</v>
      </c>
      <c r="AD167">
        <v>8848280.2760000005</v>
      </c>
      <c r="AE167">
        <v>9103957.4460000005</v>
      </c>
      <c r="AF167">
        <v>9367381.3800000008</v>
      </c>
      <c r="AG167">
        <v>9638773.318</v>
      </c>
      <c r="AH167">
        <v>9917626.8469999898</v>
      </c>
      <c r="AI167">
        <v>10203147.93</v>
      </c>
      <c r="AJ167">
        <v>10494622.82</v>
      </c>
      <c r="AK167">
        <v>10791450.57</v>
      </c>
      <c r="AL167">
        <v>11093568.359999999</v>
      </c>
      <c r="AM167">
        <v>11401264.789999999</v>
      </c>
      <c r="AN167">
        <v>11715145.93</v>
      </c>
    </row>
    <row r="168" spans="1:40" x14ac:dyDescent="0.25">
      <c r="A168" s="5" t="s">
        <v>221</v>
      </c>
      <c r="B168" t="s">
        <v>405</v>
      </c>
      <c r="C168">
        <v>4653.7969999999996</v>
      </c>
      <c r="D168">
        <v>4787.0628230000002</v>
      </c>
      <c r="E168">
        <v>4930.5351129999999</v>
      </c>
      <c r="F168">
        <v>5081.9636380000002</v>
      </c>
      <c r="G168">
        <v>5231.9216690000003</v>
      </c>
      <c r="H168">
        <v>5377.7992299999996</v>
      </c>
      <c r="I168">
        <v>5521.1516089999996</v>
      </c>
      <c r="J168">
        <v>5664.2001700000001</v>
      </c>
      <c r="K168">
        <v>5810.0668439999999</v>
      </c>
      <c r="L168">
        <v>5958.4363460000004</v>
      </c>
      <c r="M168">
        <v>6109.2471009999999</v>
      </c>
      <c r="N168">
        <v>6263.3774089999997</v>
      </c>
      <c r="O168">
        <v>6422.1261880000002</v>
      </c>
      <c r="P168">
        <v>6591.2975219999998</v>
      </c>
      <c r="Q168">
        <v>6769.6965309999996</v>
      </c>
      <c r="R168">
        <v>6957.8451510000004</v>
      </c>
      <c r="S168">
        <v>7155.7191910000001</v>
      </c>
      <c r="T168">
        <v>7362.861097</v>
      </c>
      <c r="U168">
        <v>7592.7346690000004</v>
      </c>
      <c r="V168">
        <v>7831.6001489999999</v>
      </c>
      <c r="W168">
        <v>8077.1693750000004</v>
      </c>
      <c r="X168">
        <v>8327.9583899999998</v>
      </c>
      <c r="Y168">
        <v>8583.2181579999997</v>
      </c>
      <c r="Z168">
        <v>8842.7393159999901</v>
      </c>
      <c r="AA168">
        <v>9106.5897590000004</v>
      </c>
      <c r="AB168">
        <v>9374.9216969999998</v>
      </c>
      <c r="AC168">
        <v>9647.8635749999994</v>
      </c>
      <c r="AD168">
        <v>9925.4877329999999</v>
      </c>
      <c r="AE168">
        <v>10211.87364</v>
      </c>
      <c r="AF168">
        <v>10507.10821</v>
      </c>
      <c r="AG168">
        <v>10811.98057</v>
      </c>
      <c r="AH168">
        <v>11125.83764</v>
      </c>
      <c r="AI168">
        <v>11447.36902</v>
      </c>
      <c r="AJ168">
        <v>11775.328219999999</v>
      </c>
      <c r="AK168">
        <v>12108.723319999999</v>
      </c>
      <c r="AL168">
        <v>12447.311729999999</v>
      </c>
      <c r="AM168">
        <v>12791.36888</v>
      </c>
      <c r="AN168">
        <v>13141.59906</v>
      </c>
    </row>
    <row r="169" spans="1:40" x14ac:dyDescent="0.25">
      <c r="A169" s="19" t="s">
        <v>410</v>
      </c>
      <c r="B169" t="s">
        <v>406</v>
      </c>
      <c r="C169">
        <v>363441.91800000001</v>
      </c>
      <c r="D169">
        <v>386805.30780000001</v>
      </c>
      <c r="E169">
        <v>410135.31809999997</v>
      </c>
      <c r="F169">
        <v>433471.20610000001</v>
      </c>
      <c r="G169">
        <v>456819.68239999999</v>
      </c>
      <c r="H169">
        <v>480689.7512</v>
      </c>
      <c r="I169">
        <v>504654.1801</v>
      </c>
      <c r="J169">
        <v>528473.48970000003</v>
      </c>
      <c r="K169">
        <v>552088.62459999998</v>
      </c>
      <c r="L169">
        <v>575562.70250000001</v>
      </c>
      <c r="M169">
        <v>599004.57330000005</v>
      </c>
      <c r="N169">
        <v>622541.13789999997</v>
      </c>
      <c r="O169">
        <v>646230.67949999997</v>
      </c>
      <c r="P169">
        <v>670088.20259999996</v>
      </c>
      <c r="Q169">
        <v>694008.55180000002</v>
      </c>
      <c r="R169">
        <v>717950.73609999998</v>
      </c>
      <c r="S169">
        <v>741892.94299999997</v>
      </c>
      <c r="T169">
        <v>765792.46660000004</v>
      </c>
      <c r="U169">
        <v>769042.25289999996</v>
      </c>
      <c r="V169">
        <v>772132.03859999997</v>
      </c>
      <c r="W169">
        <v>775119.03099999996</v>
      </c>
      <c r="X169">
        <v>778073.87100000004</v>
      </c>
      <c r="Y169">
        <v>781002.05579999997</v>
      </c>
      <c r="Z169">
        <v>783909.22479999997</v>
      </c>
      <c r="AA169">
        <v>786803.14639999997</v>
      </c>
      <c r="AB169">
        <v>789690.75199999998</v>
      </c>
      <c r="AC169">
        <v>792577.89520000003</v>
      </c>
      <c r="AD169">
        <v>795467.62159999995</v>
      </c>
      <c r="AE169">
        <v>798304.45680000004</v>
      </c>
      <c r="AF169">
        <v>801263.64599999995</v>
      </c>
      <c r="AG169">
        <v>804355.04779999994</v>
      </c>
      <c r="AH169">
        <v>807541.5368</v>
      </c>
      <c r="AI169">
        <v>810776.58609999996</v>
      </c>
      <c r="AJ169">
        <v>814020.55839999998</v>
      </c>
      <c r="AK169">
        <v>817241.70810000005</v>
      </c>
      <c r="AL169">
        <v>820426.28280000004</v>
      </c>
      <c r="AM169">
        <v>823569.63269999996</v>
      </c>
      <c r="AN169">
        <v>826670.07319999998</v>
      </c>
    </row>
    <row r="170" spans="1:40" x14ac:dyDescent="0.25">
      <c r="A170" s="19" t="s">
        <v>410</v>
      </c>
      <c r="B170" t="s">
        <v>407</v>
      </c>
      <c r="C170">
        <v>9283.1983999999902</v>
      </c>
      <c r="D170">
        <v>9646.8906339999994</v>
      </c>
      <c r="E170">
        <v>10011.86983</v>
      </c>
      <c r="F170">
        <v>10377.784460000001</v>
      </c>
      <c r="G170">
        <v>10743.553760000001</v>
      </c>
      <c r="H170">
        <v>11105.975769999999</v>
      </c>
      <c r="I170">
        <v>11468.8115</v>
      </c>
      <c r="J170">
        <v>11833.782139999999</v>
      </c>
      <c r="K170">
        <v>12200.683429999999</v>
      </c>
      <c r="L170">
        <v>12568.913039999999</v>
      </c>
      <c r="M170">
        <v>12938.878430000001</v>
      </c>
      <c r="N170">
        <v>13312.098620000001</v>
      </c>
      <c r="O170">
        <v>13689.1235</v>
      </c>
      <c r="P170">
        <v>14071.29002</v>
      </c>
      <c r="Q170">
        <v>14454.28067</v>
      </c>
      <c r="R170">
        <v>14836.346659999999</v>
      </c>
      <c r="S170">
        <v>15217.48509</v>
      </c>
      <c r="T170">
        <v>15598.26273</v>
      </c>
      <c r="U170">
        <v>15765.126630000001</v>
      </c>
      <c r="V170">
        <v>15922.587869999999</v>
      </c>
      <c r="W170">
        <v>16075.907939999999</v>
      </c>
      <c r="X170">
        <v>16228.19658</v>
      </c>
      <c r="Y170">
        <v>16380.226420000001</v>
      </c>
      <c r="Z170">
        <v>16532.458549999999</v>
      </c>
      <c r="AA170">
        <v>16685.139330000002</v>
      </c>
      <c r="AB170">
        <v>16838.415720000001</v>
      </c>
      <c r="AC170">
        <v>16992.371019999999</v>
      </c>
      <c r="AD170">
        <v>17147.08281</v>
      </c>
      <c r="AE170">
        <v>17312.862079999999</v>
      </c>
      <c r="AF170">
        <v>17484.637200000001</v>
      </c>
      <c r="AG170">
        <v>17657.62514</v>
      </c>
      <c r="AH170">
        <v>17829.767540000001</v>
      </c>
      <c r="AI170">
        <v>18000.513770000001</v>
      </c>
      <c r="AJ170">
        <v>18169.982380000001</v>
      </c>
      <c r="AK170">
        <v>18339.000039999999</v>
      </c>
      <c r="AL170">
        <v>18507.074670000002</v>
      </c>
      <c r="AM170">
        <v>18674.120439999999</v>
      </c>
      <c r="AN170">
        <v>18840.474099999999</v>
      </c>
    </row>
    <row r="171" spans="1:40" x14ac:dyDescent="0.25">
      <c r="A171" s="5" t="s">
        <v>409</v>
      </c>
      <c r="B171" t="s">
        <v>408</v>
      </c>
      <c r="C171">
        <v>37854.733</v>
      </c>
      <c r="D171">
        <v>40856.730640000002</v>
      </c>
      <c r="E171">
        <v>43858.215669999998</v>
      </c>
      <c r="F171">
        <v>46859.368880000002</v>
      </c>
      <c r="G171">
        <v>49860.182610000003</v>
      </c>
      <c r="H171">
        <v>52743.851999999999</v>
      </c>
      <c r="I171">
        <v>55566.991650000004</v>
      </c>
      <c r="J171">
        <v>58406.586790000001</v>
      </c>
      <c r="K171">
        <v>61296.968769999999</v>
      </c>
      <c r="L171">
        <v>64228.383580000002</v>
      </c>
      <c r="M171">
        <v>67187.242700000003</v>
      </c>
      <c r="N171">
        <v>70148.248770000006</v>
      </c>
      <c r="O171">
        <v>73094.823000000004</v>
      </c>
      <c r="P171">
        <v>76173.350250000003</v>
      </c>
      <c r="Q171">
        <v>79258.329589999994</v>
      </c>
      <c r="R171">
        <v>82301.668350000007</v>
      </c>
      <c r="S171">
        <v>85296.329299999998</v>
      </c>
      <c r="T171">
        <v>88246.706529999996</v>
      </c>
      <c r="U171">
        <v>90367.760720000006</v>
      </c>
      <c r="V171">
        <v>92462.125599999999</v>
      </c>
      <c r="W171">
        <v>94498.065520000004</v>
      </c>
      <c r="X171">
        <v>96514.129409999994</v>
      </c>
      <c r="Y171">
        <v>98507.113649999999</v>
      </c>
      <c r="Z171">
        <v>100478.7697</v>
      </c>
      <c r="AA171">
        <v>102432.98209999999</v>
      </c>
      <c r="AB171">
        <v>104373.8339</v>
      </c>
      <c r="AC171">
        <v>106304.8367</v>
      </c>
      <c r="AD171">
        <v>108228.7326</v>
      </c>
      <c r="AE171">
        <v>110182.92909999999</v>
      </c>
      <c r="AF171">
        <v>112139.61500000001</v>
      </c>
      <c r="AG171">
        <v>114044.4081</v>
      </c>
      <c r="AH171">
        <v>115890.53909999999</v>
      </c>
      <c r="AI171">
        <v>117695.39780000001</v>
      </c>
      <c r="AJ171">
        <v>119478.2463</v>
      </c>
      <c r="AK171">
        <v>121246.5722</v>
      </c>
      <c r="AL171">
        <v>123006.753</v>
      </c>
      <c r="AM171">
        <v>124761.8172</v>
      </c>
      <c r="AN171">
        <v>126512.7574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3"/>
    <col min="3" max="3" width="18.28515625" style="13" customWidth="1"/>
    <col min="4" max="7" width="11.42578125" style="13"/>
    <col min="8" max="8" width="17.42578125" style="13" customWidth="1"/>
    <col min="9" max="9" width="13.28515625" style="13" customWidth="1"/>
    <col min="10" max="11" width="11.42578125" style="13"/>
    <col min="17" max="17" width="12.85546875" customWidth="1"/>
  </cols>
  <sheetData>
    <row r="1" spans="1:27" x14ac:dyDescent="0.25">
      <c r="A1" s="1" t="s">
        <v>209</v>
      </c>
      <c r="T1" s="1" t="s">
        <v>210</v>
      </c>
      <c r="U1" s="1"/>
    </row>
    <row r="2" spans="1:27" x14ac:dyDescent="0.25">
      <c r="B2" s="13" t="s">
        <v>131</v>
      </c>
      <c r="C2" s="13" t="s">
        <v>189</v>
      </c>
      <c r="D2" s="13" t="s">
        <v>190</v>
      </c>
      <c r="E2" s="13" t="s">
        <v>191</v>
      </c>
      <c r="F2" s="13" t="s">
        <v>192</v>
      </c>
      <c r="G2" s="13" t="s">
        <v>130</v>
      </c>
      <c r="H2" s="13" t="s">
        <v>193</v>
      </c>
      <c r="I2" s="13" t="s">
        <v>194</v>
      </c>
      <c r="J2" s="13" t="s">
        <v>195</v>
      </c>
      <c r="K2" s="13" t="s">
        <v>196</v>
      </c>
      <c r="L2" t="s">
        <v>197</v>
      </c>
      <c r="M2" t="s">
        <v>198</v>
      </c>
      <c r="N2" t="s">
        <v>199</v>
      </c>
      <c r="O2" t="s">
        <v>200</v>
      </c>
      <c r="Q2" s="7" t="s">
        <v>201</v>
      </c>
      <c r="R2" s="7" t="s">
        <v>202</v>
      </c>
      <c r="T2" t="s">
        <v>208</v>
      </c>
      <c r="U2" t="s">
        <v>207</v>
      </c>
      <c r="V2" t="s">
        <v>206</v>
      </c>
      <c r="W2" t="s">
        <v>205</v>
      </c>
      <c r="X2" t="s">
        <v>187</v>
      </c>
      <c r="Y2" t="s">
        <v>204</v>
      </c>
      <c r="AA2" s="7" t="s">
        <v>203</v>
      </c>
    </row>
    <row r="3" spans="1:27" x14ac:dyDescent="0.25">
      <c r="A3">
        <v>2013</v>
      </c>
      <c r="B3" s="13">
        <v>16277187.08</v>
      </c>
      <c r="C3" s="13">
        <v>10880669.779999999</v>
      </c>
      <c r="D3" s="13">
        <v>3459303.5249999999</v>
      </c>
      <c r="E3" s="13">
        <v>4915878.0669999998</v>
      </c>
      <c r="F3" s="13">
        <v>5166705.2450000001</v>
      </c>
      <c r="G3" s="13">
        <v>16277187.08</v>
      </c>
      <c r="H3" s="13">
        <v>10880669.779999999</v>
      </c>
      <c r="I3" s="13">
        <v>3459303.5249999999</v>
      </c>
      <c r="J3" s="13">
        <v>4915878.0669999998</v>
      </c>
      <c r="K3" s="13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4">
        <f>C3+D3+E3+L3+N3-F3 -(B3)</f>
        <v>-1.0000001639127731E-3</v>
      </c>
      <c r="R3" s="14">
        <f>H3+I3+J3+M3+O3-K3 -(G3)</f>
        <v>-1.0000001639127731E-3</v>
      </c>
      <c r="T3" s="15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16" t="e">
        <f>T3-SUM(U3:W3)</f>
        <v>#DIV/0!</v>
      </c>
    </row>
    <row r="4" spans="1:27" x14ac:dyDescent="0.25">
      <c r="A4">
        <v>2014</v>
      </c>
      <c r="B4" s="13">
        <v>16762432.32</v>
      </c>
      <c r="C4" s="13">
        <v>11206609.41</v>
      </c>
      <c r="D4" s="13">
        <v>3561020.9</v>
      </c>
      <c r="E4" s="13">
        <v>5060556.0410000002</v>
      </c>
      <c r="F4" s="13">
        <v>5318807.9890000001</v>
      </c>
      <c r="G4" s="13">
        <v>16762432.32</v>
      </c>
      <c r="H4" s="13">
        <v>11206609.41</v>
      </c>
      <c r="I4" s="13">
        <v>3561020.9</v>
      </c>
      <c r="J4" s="13">
        <v>5060556.0410000002</v>
      </c>
      <c r="K4" s="13">
        <v>5318807.9890000001</v>
      </c>
      <c r="L4">
        <v>2045186.247</v>
      </c>
      <c r="M4">
        <v>2045186.247</v>
      </c>
      <c r="N4">
        <v>207867.7138</v>
      </c>
      <c r="O4">
        <v>207867.7138</v>
      </c>
      <c r="Q4" s="14">
        <f t="shared" ref="Q4:Q40" si="0">C4+D4+E4+L4+N4-F4 -(B4)</f>
        <v>2.7999989688396454E-3</v>
      </c>
      <c r="R4" s="14">
        <f t="shared" ref="R4:R40" si="1">H4+I4+J4+M4+O4-K4 -(G4)</f>
        <v>2.7999989688396454E-3</v>
      </c>
      <c r="T4" s="15">
        <f t="shared" ref="T4:T40" si="2">(B4/G4-1)*100</f>
        <v>0</v>
      </c>
      <c r="U4" t="e">
        <f t="shared" ref="U4:U40" si="3">(C4-H4)/(B4-G4)*T4</f>
        <v>#DIV/0!</v>
      </c>
      <c r="V4" t="e">
        <f t="shared" ref="V4:V40" si="4">(D4-I4)/(B4-G4)*T4</f>
        <v>#DIV/0!</v>
      </c>
      <c r="W4" t="e">
        <f t="shared" ref="W4:W40" si="5">(X4-Y4)*T4</f>
        <v>#DIV/0!</v>
      </c>
      <c r="X4" t="e">
        <f t="shared" ref="X4:X40" si="6">(E4-J4)/(B4-G4)</f>
        <v>#DIV/0!</v>
      </c>
      <c r="Y4" t="e">
        <f t="shared" ref="Y4:Y40" si="7">(F4-K4)/(B4-G4)</f>
        <v>#DIV/0!</v>
      </c>
      <c r="AA4" s="16" t="e">
        <f t="shared" ref="AA4:AA40" si="8">T4-SUM(U4:W4)</f>
        <v>#DIV/0!</v>
      </c>
    </row>
    <row r="5" spans="1:27" x14ac:dyDescent="0.25">
      <c r="A5">
        <v>2015</v>
      </c>
      <c r="B5" s="13">
        <v>17258116</v>
      </c>
      <c r="C5" s="13">
        <v>11553933.02</v>
      </c>
      <c r="D5" s="13">
        <v>3663741.6949999998</v>
      </c>
      <c r="E5" s="13">
        <v>5198593.0470000003</v>
      </c>
      <c r="F5" s="13">
        <v>5473465.5690000001</v>
      </c>
      <c r="G5" s="13">
        <v>17258116</v>
      </c>
      <c r="H5" s="13">
        <v>11553933.02</v>
      </c>
      <c r="I5" s="13">
        <v>3663741.6949999998</v>
      </c>
      <c r="J5" s="13">
        <v>5198593.0470000003</v>
      </c>
      <c r="K5" s="13">
        <v>5473465.5690000001</v>
      </c>
      <c r="L5">
        <v>2101393.6979999999</v>
      </c>
      <c r="M5">
        <v>2101393.6979999999</v>
      </c>
      <c r="N5">
        <v>213920.1066</v>
      </c>
      <c r="O5">
        <v>213920.1066</v>
      </c>
      <c r="Q5" s="14">
        <f t="shared" si="0"/>
        <v>-2.3999959230422974E-3</v>
      </c>
      <c r="R5" s="14">
        <f t="shared" si="1"/>
        <v>-2.3999959230422974E-3</v>
      </c>
      <c r="T5" s="15">
        <f t="shared" si="2"/>
        <v>0</v>
      </c>
      <c r="U5" t="e">
        <f t="shared" si="3"/>
        <v>#DIV/0!</v>
      </c>
      <c r="V5" t="e">
        <f t="shared" si="4"/>
        <v>#DIV/0!</v>
      </c>
      <c r="W5" t="e">
        <f t="shared" si="5"/>
        <v>#DIV/0!</v>
      </c>
      <c r="X5" t="e">
        <f t="shared" si="6"/>
        <v>#DIV/0!</v>
      </c>
      <c r="Y5" t="e">
        <f t="shared" si="7"/>
        <v>#DIV/0!</v>
      </c>
      <c r="AA5" s="16" t="e">
        <f t="shared" si="8"/>
        <v>#DIV/0!</v>
      </c>
    </row>
    <row r="6" spans="1:27" x14ac:dyDescent="0.25">
      <c r="A6">
        <v>2016</v>
      </c>
      <c r="B6" s="13">
        <v>17765959.489999998</v>
      </c>
      <c r="C6" s="13">
        <v>11918782.369999999</v>
      </c>
      <c r="D6" s="13">
        <v>3767772.2450000001</v>
      </c>
      <c r="E6" s="13">
        <v>5334155.8360000001</v>
      </c>
      <c r="F6" s="13">
        <v>5631077.2829999998</v>
      </c>
      <c r="G6" s="13">
        <v>17765959.489999998</v>
      </c>
      <c r="H6" s="13">
        <v>11918782.369999999</v>
      </c>
      <c r="I6" s="13">
        <v>3767772.2450000001</v>
      </c>
      <c r="J6" s="13">
        <v>5334155.8360000001</v>
      </c>
      <c r="K6" s="13">
        <v>5631077.2829999998</v>
      </c>
      <c r="L6">
        <v>2156177.5959999999</v>
      </c>
      <c r="M6">
        <v>2156177.5959999999</v>
      </c>
      <c r="N6">
        <v>220148.7242</v>
      </c>
      <c r="O6">
        <v>220148.7242</v>
      </c>
      <c r="Q6" s="14">
        <f t="shared" si="0"/>
        <v>-1.8000006675720215E-3</v>
      </c>
      <c r="R6" s="14">
        <f t="shared" si="1"/>
        <v>-1.8000006675720215E-3</v>
      </c>
      <c r="T6" s="15">
        <f t="shared" si="2"/>
        <v>0</v>
      </c>
      <c r="U6" t="e">
        <f t="shared" si="3"/>
        <v>#DIV/0!</v>
      </c>
      <c r="V6" t="e">
        <f t="shared" si="4"/>
        <v>#DIV/0!</v>
      </c>
      <c r="W6" t="e">
        <f t="shared" si="5"/>
        <v>#DIV/0!</v>
      </c>
      <c r="X6" t="e">
        <f t="shared" si="6"/>
        <v>#DIV/0!</v>
      </c>
      <c r="Y6" t="e">
        <f t="shared" si="7"/>
        <v>#DIV/0!</v>
      </c>
      <c r="AA6" s="16" t="e">
        <f t="shared" si="8"/>
        <v>#DIV/0!</v>
      </c>
    </row>
    <row r="7" spans="1:27" x14ac:dyDescent="0.25">
      <c r="A7">
        <v>2017</v>
      </c>
      <c r="B7" s="13">
        <v>18284616.300000001</v>
      </c>
      <c r="C7" s="13">
        <v>12281507.5</v>
      </c>
      <c r="D7" s="13">
        <v>3875057.0240000002</v>
      </c>
      <c r="E7" s="13">
        <v>5478358.8030000003</v>
      </c>
      <c r="F7" s="13">
        <v>5790400.4160000002</v>
      </c>
      <c r="G7" s="13">
        <v>18284616.300000001</v>
      </c>
      <c r="H7" s="13">
        <v>12281507.5</v>
      </c>
      <c r="I7" s="13">
        <v>3875057.0240000002</v>
      </c>
      <c r="J7" s="13">
        <v>5478358.8030000003</v>
      </c>
      <c r="K7" s="13">
        <v>5790400.4160000002</v>
      </c>
      <c r="L7">
        <v>2213534.693</v>
      </c>
      <c r="M7">
        <v>2213534.693</v>
      </c>
      <c r="N7">
        <v>226558.69769999999</v>
      </c>
      <c r="O7">
        <v>226558.69769999999</v>
      </c>
      <c r="Q7" s="14">
        <f t="shared" si="0"/>
        <v>1.6999989748001099E-3</v>
      </c>
      <c r="R7" s="14">
        <f t="shared" si="1"/>
        <v>1.6999989748001099E-3</v>
      </c>
      <c r="T7" s="15">
        <f t="shared" si="2"/>
        <v>0</v>
      </c>
      <c r="U7" t="e">
        <f t="shared" si="3"/>
        <v>#DIV/0!</v>
      </c>
      <c r="V7" t="e">
        <f t="shared" si="4"/>
        <v>#DIV/0!</v>
      </c>
      <c r="W7" t="e">
        <f t="shared" si="5"/>
        <v>#DIV/0!</v>
      </c>
      <c r="X7" t="e">
        <f t="shared" si="6"/>
        <v>#DIV/0!</v>
      </c>
      <c r="Y7" t="e">
        <f t="shared" si="7"/>
        <v>#DIV/0!</v>
      </c>
      <c r="AA7" s="16" t="e">
        <f t="shared" si="8"/>
        <v>#DIV/0!</v>
      </c>
    </row>
    <row r="8" spans="1:27" x14ac:dyDescent="0.25">
      <c r="A8">
        <v>2018</v>
      </c>
      <c r="B8" s="13">
        <v>18818345.469999999</v>
      </c>
      <c r="C8" s="13">
        <v>12638361.24</v>
      </c>
      <c r="D8" s="13">
        <v>3987237.9920000001</v>
      </c>
      <c r="E8" s="13">
        <v>5635511.9160000002</v>
      </c>
      <c r="F8" s="13">
        <v>5951904.3629999999</v>
      </c>
      <c r="G8" s="13">
        <v>18815488.920000002</v>
      </c>
      <c r="H8" s="13">
        <v>12638023.699999999</v>
      </c>
      <c r="I8" s="13">
        <v>3987299.0040000002</v>
      </c>
      <c r="J8" s="13">
        <v>5635410.2810000004</v>
      </c>
      <c r="K8" s="13">
        <v>5954382.7470000004</v>
      </c>
      <c r="L8">
        <v>2275983.375</v>
      </c>
      <c r="M8">
        <v>2275983.375</v>
      </c>
      <c r="N8">
        <v>233155.3076</v>
      </c>
      <c r="O8">
        <v>233155.3076</v>
      </c>
      <c r="Q8" s="14">
        <f t="shared" si="0"/>
        <v>-2.3999959230422974E-3</v>
      </c>
      <c r="R8" s="14">
        <f t="shared" si="1"/>
        <v>5.9999525547027588E-4</v>
      </c>
      <c r="T8" s="15">
        <f t="shared" si="2"/>
        <v>1.5181906843575455E-2</v>
      </c>
      <c r="U8">
        <f t="shared" si="3"/>
        <v>1.7939475367140466E-3</v>
      </c>
      <c r="V8">
        <f t="shared" si="4"/>
        <v>-3.2426476005768346E-4</v>
      </c>
      <c r="W8">
        <f t="shared" si="5"/>
        <v>1.3712208122630595E-2</v>
      </c>
      <c r="X8">
        <f t="shared" si="6"/>
        <v>3.5579632773759438E-2</v>
      </c>
      <c r="Y8">
        <f t="shared" si="7"/>
        <v>-0.86761442999531935</v>
      </c>
      <c r="AA8" s="16">
        <f t="shared" si="8"/>
        <v>1.5944288497132808E-8</v>
      </c>
    </row>
    <row r="9" spans="1:27" x14ac:dyDescent="0.25">
      <c r="A9">
        <v>2019</v>
      </c>
      <c r="B9" s="13">
        <v>19365256.390000001</v>
      </c>
      <c r="C9" s="13">
        <v>12991469.01</v>
      </c>
      <c r="D9" s="13">
        <v>4102744.3990000002</v>
      </c>
      <c r="E9" s="13">
        <v>5803978.9460000005</v>
      </c>
      <c r="F9" s="13">
        <v>6116063.6540000001</v>
      </c>
      <c r="G9" s="13">
        <v>19359739.600000001</v>
      </c>
      <c r="H9" s="13">
        <v>12990966.199999999</v>
      </c>
      <c r="I9" s="13">
        <v>4103314.8829999999</v>
      </c>
      <c r="J9" s="13">
        <v>5803771.0489999996</v>
      </c>
      <c r="K9" s="13">
        <v>6121440.2280000001</v>
      </c>
      <c r="L9">
        <v>2343183.7039999999</v>
      </c>
      <c r="M9">
        <v>2343183.7039999999</v>
      </c>
      <c r="N9">
        <v>239943.98809999999</v>
      </c>
      <c r="O9">
        <v>239943.98809999999</v>
      </c>
      <c r="Q9" s="14">
        <f t="shared" si="0"/>
        <v>3.1000040471553802E-3</v>
      </c>
      <c r="R9" s="14">
        <f t="shared" si="1"/>
        <v>-3.9000026881694794E-3</v>
      </c>
      <c r="T9" s="15">
        <f t="shared" si="2"/>
        <v>2.8496199401351063E-2</v>
      </c>
      <c r="U9">
        <f t="shared" si="3"/>
        <v>2.5971940242442639E-3</v>
      </c>
      <c r="V9">
        <f t="shared" si="4"/>
        <v>-2.9467545110969618E-3</v>
      </c>
      <c r="W9">
        <f t="shared" si="5"/>
        <v>2.8845796045728032E-2</v>
      </c>
      <c r="X9">
        <f t="shared" si="6"/>
        <v>3.7684414306298736E-2</v>
      </c>
      <c r="Y9">
        <f t="shared" si="7"/>
        <v>-0.9745837706348971</v>
      </c>
      <c r="AA9" s="16">
        <f t="shared" si="8"/>
        <v>-3.6157524269803121E-8</v>
      </c>
    </row>
    <row r="10" spans="1:27" x14ac:dyDescent="0.25">
      <c r="A10">
        <v>2020</v>
      </c>
      <c r="B10" s="13">
        <v>19925769.609999999</v>
      </c>
      <c r="C10" s="13">
        <v>13343964.060000001</v>
      </c>
      <c r="D10" s="13">
        <v>4221982.7259999998</v>
      </c>
      <c r="E10" s="13">
        <v>5982103.4929999998</v>
      </c>
      <c r="F10" s="13">
        <v>6283829.5209999997</v>
      </c>
      <c r="G10" s="13">
        <v>19918285.98</v>
      </c>
      <c r="H10" s="13">
        <v>13343532.529999999</v>
      </c>
      <c r="I10" s="13">
        <v>4223162.676</v>
      </c>
      <c r="J10" s="13">
        <v>5981850.125</v>
      </c>
      <c r="K10" s="13">
        <v>6291808.199</v>
      </c>
      <c r="L10">
        <v>2414618.52</v>
      </c>
      <c r="M10">
        <v>2414618.52</v>
      </c>
      <c r="N10">
        <v>246930.33170000001</v>
      </c>
      <c r="O10">
        <v>246930.33170000001</v>
      </c>
      <c r="Q10" s="14">
        <f t="shared" si="0"/>
        <v>-2.9999762773513794E-4</v>
      </c>
      <c r="R10" s="14">
        <f t="shared" si="1"/>
        <v>3.6999993026256561E-3</v>
      </c>
      <c r="T10" s="15">
        <f t="shared" si="2"/>
        <v>3.7571656554757915E-2</v>
      </c>
      <c r="U10">
        <f t="shared" si="3"/>
        <v>2.1665016780789176E-3</v>
      </c>
      <c r="V10">
        <f t="shared" si="4"/>
        <v>-5.9239535027519772E-3</v>
      </c>
      <c r="W10">
        <f t="shared" si="5"/>
        <v>4.1329088297392458E-2</v>
      </c>
      <c r="X10">
        <f t="shared" si="6"/>
        <v>3.3856297010918399E-2</v>
      </c>
      <c r="Y10">
        <f t="shared" si="7"/>
        <v>-1.0661507851138308</v>
      </c>
      <c r="AA10" s="16">
        <f t="shared" si="8"/>
        <v>2.008203851822099E-8</v>
      </c>
    </row>
    <row r="11" spans="1:27" x14ac:dyDescent="0.25">
      <c r="A11">
        <v>2021</v>
      </c>
      <c r="B11" s="13">
        <v>20501426.66</v>
      </c>
      <c r="C11" s="13">
        <v>13700368.82</v>
      </c>
      <c r="D11" s="13">
        <v>4343647.7920000004</v>
      </c>
      <c r="E11" s="13">
        <v>6162773.0769999996</v>
      </c>
      <c r="F11" s="13">
        <v>6446680.7620000001</v>
      </c>
      <c r="G11" s="13">
        <v>20492610.289999999</v>
      </c>
      <c r="H11" s="13">
        <v>13700036.5</v>
      </c>
      <c r="I11" s="13">
        <v>4345291.8739999998</v>
      </c>
      <c r="J11" s="13">
        <v>6162563.1030000001</v>
      </c>
      <c r="K11" s="13">
        <v>6456598.9179999996</v>
      </c>
      <c r="L11">
        <v>2487197.6370000001</v>
      </c>
      <c r="M11">
        <v>2487197.6370000001</v>
      </c>
      <c r="N11">
        <v>254120.09349999999</v>
      </c>
      <c r="O11">
        <v>254120.09349999999</v>
      </c>
      <c r="Q11" s="14">
        <f t="shared" si="0"/>
        <v>-2.5000013411045074E-3</v>
      </c>
      <c r="R11" s="14">
        <f t="shared" si="1"/>
        <v>-5.0000101327896118E-4</v>
      </c>
      <c r="T11" s="15">
        <f t="shared" si="2"/>
        <v>4.3022191293529133E-2</v>
      </c>
      <c r="U11">
        <f t="shared" si="3"/>
        <v>1.6216577356300531E-3</v>
      </c>
      <c r="V11">
        <f t="shared" si="4"/>
        <v>-8.0228042047029383E-3</v>
      </c>
      <c r="W11">
        <f t="shared" si="5"/>
        <v>4.942332800298023E-2</v>
      </c>
      <c r="X11">
        <f t="shared" si="6"/>
        <v>2.3816377942332129E-2</v>
      </c>
      <c r="Y11">
        <f t="shared" si="7"/>
        <v>-1.124970481048132</v>
      </c>
      <c r="AA11" s="16">
        <f t="shared" si="8"/>
        <v>9.7596217912832017E-9</v>
      </c>
    </row>
    <row r="12" spans="1:27" x14ac:dyDescent="0.25">
      <c r="A12">
        <v>2022</v>
      </c>
      <c r="B12" s="13">
        <v>21094194.030000001</v>
      </c>
      <c r="C12" s="13">
        <v>14061099.58</v>
      </c>
      <c r="D12" s="13">
        <v>4468920.9110000003</v>
      </c>
      <c r="E12" s="13">
        <v>6351437.8830000004</v>
      </c>
      <c r="F12" s="13">
        <v>6612165.7089999998</v>
      </c>
      <c r="G12" s="13">
        <v>21084188.620000001</v>
      </c>
      <c r="H12" s="13">
        <v>14060669.09</v>
      </c>
      <c r="I12" s="13">
        <v>4470742.8820000002</v>
      </c>
      <c r="J12" s="13">
        <v>6351371.0080000004</v>
      </c>
      <c r="K12" s="13">
        <v>6623495.7379999999</v>
      </c>
      <c r="L12">
        <v>2563382.1740000001</v>
      </c>
      <c r="M12">
        <v>2563382.1740000001</v>
      </c>
      <c r="N12">
        <v>261519.19639999999</v>
      </c>
      <c r="O12">
        <v>261519.19639999999</v>
      </c>
      <c r="Q12" s="14">
        <f t="shared" si="0"/>
        <v>5.4000020027160645E-3</v>
      </c>
      <c r="R12" s="14">
        <f t="shared" si="1"/>
        <v>-7.599998265504837E-3</v>
      </c>
      <c r="T12" s="15">
        <f t="shared" si="2"/>
        <v>4.7454565031301854E-2</v>
      </c>
      <c r="U12">
        <f t="shared" si="3"/>
        <v>2.0417669741005554E-3</v>
      </c>
      <c r="V12">
        <f t="shared" si="4"/>
        <v>-8.641409128125702E-3</v>
      </c>
      <c r="W12">
        <f t="shared" si="5"/>
        <v>5.4054268842906067E-2</v>
      </c>
      <c r="X12">
        <f t="shared" si="6"/>
        <v>6.6838840187457586E-3</v>
      </c>
      <c r="Y12">
        <f t="shared" si="7"/>
        <v>-1.1323902768602114</v>
      </c>
      <c r="AA12" s="16">
        <f t="shared" si="8"/>
        <v>-6.1657579070173441E-8</v>
      </c>
    </row>
    <row r="13" spans="1:27" x14ac:dyDescent="0.25">
      <c r="A13">
        <v>2023</v>
      </c>
      <c r="B13" s="13">
        <v>21705248.399999999</v>
      </c>
      <c r="C13" s="13">
        <v>14426829.220000001</v>
      </c>
      <c r="D13" s="13">
        <v>4599236.0559999999</v>
      </c>
      <c r="E13" s="13">
        <v>6549243.6739999996</v>
      </c>
      <c r="F13" s="13">
        <v>6783030.9440000001</v>
      </c>
      <c r="G13" s="13">
        <v>21693535.760000002</v>
      </c>
      <c r="H13" s="13">
        <v>14425678.310000001</v>
      </c>
      <c r="I13" s="13">
        <v>4600787.2230000002</v>
      </c>
      <c r="J13" s="13">
        <v>6549424.4469999997</v>
      </c>
      <c r="K13" s="13">
        <v>6795324.6119999997</v>
      </c>
      <c r="L13">
        <v>2643836.6570000001</v>
      </c>
      <c r="M13">
        <v>2643836.6570000001</v>
      </c>
      <c r="N13">
        <v>269133.73580000002</v>
      </c>
      <c r="O13">
        <v>269133.73580000002</v>
      </c>
      <c r="Q13" s="14">
        <f t="shared" si="0"/>
        <v>-1.1999979615211487E-3</v>
      </c>
      <c r="R13" s="14">
        <f t="shared" si="1"/>
        <v>8.0000236630439758E-4</v>
      </c>
      <c r="T13" s="15">
        <f t="shared" si="2"/>
        <v>5.3991383099449841E-2</v>
      </c>
      <c r="U13">
        <f t="shared" si="3"/>
        <v>5.3053131252230462E-3</v>
      </c>
      <c r="V13">
        <f t="shared" si="4"/>
        <v>-7.150365054186451E-3</v>
      </c>
      <c r="W13">
        <f t="shared" si="5"/>
        <v>5.5836425809088396E-2</v>
      </c>
      <c r="X13">
        <f t="shared" si="6"/>
        <v>-1.5434009753573319E-2</v>
      </c>
      <c r="Y13">
        <f t="shared" si="7"/>
        <v>-1.0496069203871101</v>
      </c>
      <c r="AA13" s="16">
        <f t="shared" si="8"/>
        <v>9.2193248521499349E-9</v>
      </c>
    </row>
    <row r="14" spans="1:27" x14ac:dyDescent="0.25">
      <c r="A14">
        <v>2024</v>
      </c>
      <c r="B14" s="13">
        <v>22336994.57</v>
      </c>
      <c r="C14" s="13">
        <v>14799943.550000001</v>
      </c>
      <c r="D14" s="13">
        <v>4735600.7470000004</v>
      </c>
      <c r="E14" s="13">
        <v>6755519.8830000004</v>
      </c>
      <c r="F14" s="13">
        <v>6959464.8370000003</v>
      </c>
      <c r="G14" s="13">
        <v>22322356.41</v>
      </c>
      <c r="H14" s="13">
        <v>14797004.710000001</v>
      </c>
      <c r="I14" s="13">
        <v>4736155.3559999997</v>
      </c>
      <c r="J14" s="13">
        <v>6756074.5049999999</v>
      </c>
      <c r="K14" s="13">
        <v>6972273.3880000003</v>
      </c>
      <c r="L14">
        <v>2728425.236</v>
      </c>
      <c r="M14">
        <v>2728425.236</v>
      </c>
      <c r="N14">
        <v>276969.98440000002</v>
      </c>
      <c r="O14">
        <v>276969.98440000002</v>
      </c>
      <c r="Q14" s="14">
        <f t="shared" si="0"/>
        <v>-6.5999962389469147E-3</v>
      </c>
      <c r="R14" s="14">
        <f t="shared" si="1"/>
        <v>-6.5999999642372131E-3</v>
      </c>
      <c r="T14" s="15">
        <f t="shared" si="2"/>
        <v>6.5576230981800876E-2</v>
      </c>
      <c r="U14">
        <f t="shared" si="3"/>
        <v>1.3165455949282147E-2</v>
      </c>
      <c r="V14">
        <f t="shared" si="4"/>
        <v>-2.4845450444957147E-3</v>
      </c>
      <c r="W14">
        <f t="shared" si="5"/>
        <v>5.4895320077018618E-2</v>
      </c>
      <c r="X14">
        <f t="shared" si="6"/>
        <v>-3.7888778371018124E-2</v>
      </c>
      <c r="Y14">
        <f t="shared" si="7"/>
        <v>-0.87501099865009313</v>
      </c>
      <c r="AA14" s="16">
        <f t="shared" si="8"/>
        <v>-4.1772141301521515E-15</v>
      </c>
    </row>
    <row r="15" spans="1:27" x14ac:dyDescent="0.25">
      <c r="A15">
        <v>2025</v>
      </c>
      <c r="B15" s="13">
        <v>22991263</v>
      </c>
      <c r="C15" s="13">
        <v>15183384.380000001</v>
      </c>
      <c r="D15" s="13">
        <v>4879224.1289999997</v>
      </c>
      <c r="E15" s="13">
        <v>6968879.1459999997</v>
      </c>
      <c r="F15" s="13">
        <v>7141976.2620000001</v>
      </c>
      <c r="G15" s="13">
        <v>22971555.25</v>
      </c>
      <c r="H15" s="13">
        <v>15176963.810000001</v>
      </c>
      <c r="I15" s="13">
        <v>4877631.6270000003</v>
      </c>
      <c r="J15" s="13">
        <v>6969977.7970000003</v>
      </c>
      <c r="K15" s="13">
        <v>7154769.5990000004</v>
      </c>
      <c r="L15">
        <v>2816717.2179999999</v>
      </c>
      <c r="M15">
        <v>2816717.2179999999</v>
      </c>
      <c r="N15">
        <v>285034.39750000002</v>
      </c>
      <c r="O15">
        <v>285034.39750000002</v>
      </c>
      <c r="Q15" s="14">
        <f t="shared" si="0"/>
        <v>8.5000023245811462E-3</v>
      </c>
      <c r="R15" s="14">
        <f t="shared" si="1"/>
        <v>4.9999728798866272E-4</v>
      </c>
      <c r="T15" s="15">
        <f t="shared" si="2"/>
        <v>8.5791970920201521E-2</v>
      </c>
      <c r="U15">
        <f t="shared" si="3"/>
        <v>2.7950088403351159E-2</v>
      </c>
      <c r="V15">
        <f t="shared" si="4"/>
        <v>6.9324953520473404E-3</v>
      </c>
      <c r="W15">
        <f t="shared" si="5"/>
        <v>5.0909421990479216E-2</v>
      </c>
      <c r="X15">
        <f t="shared" si="6"/>
        <v>-5.5747155306949625E-2</v>
      </c>
      <c r="Y15">
        <f t="shared" si="7"/>
        <v>-0.64915259225433097</v>
      </c>
      <c r="AA15" s="16">
        <f t="shared" si="8"/>
        <v>-3.482567620394228E-8</v>
      </c>
    </row>
    <row r="16" spans="1:27" x14ac:dyDescent="0.25">
      <c r="A16">
        <v>2026</v>
      </c>
      <c r="B16" s="13">
        <v>23671306.43</v>
      </c>
      <c r="C16" s="13">
        <v>15590866.58</v>
      </c>
      <c r="D16" s="13">
        <v>5025476.7300000004</v>
      </c>
      <c r="E16" s="13">
        <v>7187335.8360000001</v>
      </c>
      <c r="F16" s="13">
        <v>7333978.0250000004</v>
      </c>
      <c r="G16" s="13">
        <v>23643582.260000002</v>
      </c>
      <c r="H16" s="13">
        <v>15578670.119999999</v>
      </c>
      <c r="I16" s="13">
        <v>5021062.8049999997</v>
      </c>
      <c r="J16" s="13">
        <v>7189063.0990000004</v>
      </c>
      <c r="K16" s="13">
        <v>7346819.0839999998</v>
      </c>
      <c r="L16">
        <v>2908271.693</v>
      </c>
      <c r="M16">
        <v>2908271.693</v>
      </c>
      <c r="N16">
        <v>293333.61869999999</v>
      </c>
      <c r="O16">
        <v>293333.61869999999</v>
      </c>
      <c r="Q16" s="14">
        <f t="shared" si="0"/>
        <v>2.7000010013580322E-3</v>
      </c>
      <c r="R16" s="14">
        <f t="shared" si="1"/>
        <v>-8.3000026643276215E-3</v>
      </c>
      <c r="T16" s="15">
        <f t="shared" si="2"/>
        <v>0.11725875417323284</v>
      </c>
      <c r="U16">
        <f t="shared" si="3"/>
        <v>5.1584653568488154E-2</v>
      </c>
      <c r="V16">
        <f t="shared" si="4"/>
        <v>1.8668596625767708E-2</v>
      </c>
      <c r="W16">
        <f t="shared" si="5"/>
        <v>4.7005550503241428E-2</v>
      </c>
      <c r="X16">
        <f t="shared" si="6"/>
        <v>-6.2301702810233416E-2</v>
      </c>
      <c r="Y16">
        <f t="shared" si="7"/>
        <v>-0.46317199036076911</v>
      </c>
      <c r="AA16" s="16">
        <f t="shared" si="8"/>
        <v>-4.6524264454839148E-8</v>
      </c>
    </row>
    <row r="17" spans="1:27" x14ac:dyDescent="0.25">
      <c r="A17">
        <v>2027</v>
      </c>
      <c r="B17" s="13">
        <v>24378656.629999999</v>
      </c>
      <c r="C17" s="13">
        <v>16021115.689999999</v>
      </c>
      <c r="D17" s="13">
        <v>5179318.1260000002</v>
      </c>
      <c r="E17" s="13">
        <v>7414308.8459999999</v>
      </c>
      <c r="F17" s="13">
        <v>7542461.5429999996</v>
      </c>
      <c r="G17" s="13">
        <v>24341105.100000001</v>
      </c>
      <c r="H17" s="13">
        <v>16002348.65</v>
      </c>
      <c r="I17" s="13">
        <v>5170868.6390000004</v>
      </c>
      <c r="J17" s="13">
        <v>7416806.7050000001</v>
      </c>
      <c r="K17" s="13">
        <v>7555294.4029999999</v>
      </c>
      <c r="L17">
        <v>3004501.0329999998</v>
      </c>
      <c r="M17">
        <v>3004501.0329999998</v>
      </c>
      <c r="N17">
        <v>301874.48460000003</v>
      </c>
      <c r="O17">
        <v>301874.48460000003</v>
      </c>
      <c r="Q17" s="14">
        <f t="shared" si="0"/>
        <v>6.6000036895275116E-3</v>
      </c>
      <c r="R17" s="14">
        <f t="shared" si="1"/>
        <v>8.6000002920627594E-3</v>
      </c>
      <c r="T17" s="15">
        <f t="shared" si="2"/>
        <v>0.15427208356286748</v>
      </c>
      <c r="U17">
        <f t="shared" si="3"/>
        <v>7.7100197065412088E-2</v>
      </c>
      <c r="V17">
        <f t="shared" si="4"/>
        <v>3.4712832327402077E-2</v>
      </c>
      <c r="W17">
        <f t="shared" si="5"/>
        <v>4.2459045953505803E-2</v>
      </c>
      <c r="X17">
        <f t="shared" si="6"/>
        <v>-6.6518168500733249E-2</v>
      </c>
      <c r="Y17">
        <f t="shared" si="7"/>
        <v>-0.34174000366965612</v>
      </c>
      <c r="AA17" s="16">
        <f t="shared" si="8"/>
        <v>8.2165474979412068E-9</v>
      </c>
    </row>
    <row r="18" spans="1:27" x14ac:dyDescent="0.25">
      <c r="A18">
        <v>2028</v>
      </c>
      <c r="B18" s="13">
        <v>25111707.300000001</v>
      </c>
      <c r="C18" s="13">
        <v>16474519.380000001</v>
      </c>
      <c r="D18" s="13">
        <v>5339529.79</v>
      </c>
      <c r="E18" s="13">
        <v>7644283.4369999999</v>
      </c>
      <c r="F18" s="13">
        <v>7760189.4989999998</v>
      </c>
      <c r="G18" s="13">
        <v>25063707</v>
      </c>
      <c r="H18" s="13">
        <v>16449259.039999999</v>
      </c>
      <c r="I18" s="13">
        <v>5326296.5580000002</v>
      </c>
      <c r="J18" s="13">
        <v>7647727.5559999999</v>
      </c>
      <c r="K18" s="13">
        <v>7773140.3459999999</v>
      </c>
      <c r="L18">
        <v>3102900.1669999999</v>
      </c>
      <c r="M18">
        <v>3102900.1669999999</v>
      </c>
      <c r="N18">
        <v>310664.03110000002</v>
      </c>
      <c r="O18">
        <v>310664.03110000002</v>
      </c>
      <c r="Q18" s="14">
        <f t="shared" si="0"/>
        <v>6.1000026762485504E-3</v>
      </c>
      <c r="R18" s="14">
        <f t="shared" si="1"/>
        <v>6.099998950958252E-3</v>
      </c>
      <c r="T18" s="15">
        <f t="shared" si="2"/>
        <v>0.19151317081707031</v>
      </c>
      <c r="U18">
        <f t="shared" si="3"/>
        <v>0.1007845327907852</v>
      </c>
      <c r="V18">
        <f t="shared" si="4"/>
        <v>5.2798382936728561E-2</v>
      </c>
      <c r="W18">
        <f t="shared" si="5"/>
        <v>3.7930255089560272E-2</v>
      </c>
      <c r="X18">
        <f t="shared" si="6"/>
        <v>-7.1752030716472487E-2</v>
      </c>
      <c r="Y18">
        <f t="shared" si="7"/>
        <v>-0.26980762620233345</v>
      </c>
      <c r="AA18" s="16">
        <f t="shared" si="8"/>
        <v>-3.7192471324942744E-15</v>
      </c>
    </row>
    <row r="19" spans="1:27" x14ac:dyDescent="0.25">
      <c r="A19">
        <v>2029</v>
      </c>
      <c r="B19" s="13">
        <v>25870176.050000001</v>
      </c>
      <c r="C19" s="13">
        <v>16950879.100000001</v>
      </c>
      <c r="D19" s="13">
        <v>5505572.0870000003</v>
      </c>
      <c r="E19" s="13">
        <v>7876711.8830000004</v>
      </c>
      <c r="F19" s="13">
        <v>7985842.0480000004</v>
      </c>
      <c r="G19" s="13">
        <v>25811653.93</v>
      </c>
      <c r="H19" s="13">
        <v>16919615.940000001</v>
      </c>
      <c r="I19" s="13">
        <v>5487007.9740000004</v>
      </c>
      <c r="J19" s="13">
        <v>7881307.2489999998</v>
      </c>
      <c r="K19" s="13">
        <v>7999132.273</v>
      </c>
      <c r="L19">
        <v>3203145.534</v>
      </c>
      <c r="M19">
        <v>3203145.534</v>
      </c>
      <c r="N19">
        <v>319709.49900000001</v>
      </c>
      <c r="O19">
        <v>319709.49900000001</v>
      </c>
      <c r="Q19" s="14">
        <f t="shared" si="0"/>
        <v>4.9999989569187164E-3</v>
      </c>
      <c r="R19" s="14">
        <f t="shared" si="1"/>
        <v>-6.9999992847442627E-3</v>
      </c>
      <c r="T19" s="15">
        <f t="shared" si="2"/>
        <v>0.22672750904964012</v>
      </c>
      <c r="U19">
        <f t="shared" si="3"/>
        <v>0.12112032837874386</v>
      </c>
      <c r="V19">
        <f t="shared" si="4"/>
        <v>7.1921439247346869E-2</v>
      </c>
      <c r="W19">
        <f t="shared" si="5"/>
        <v>3.3685787914174134E-2</v>
      </c>
      <c r="X19">
        <f t="shared" si="6"/>
        <v>-7.8523573650431222E-2</v>
      </c>
      <c r="Y19">
        <f t="shared" si="7"/>
        <v>-0.22709746331813321</v>
      </c>
      <c r="AA19" s="16">
        <f t="shared" si="8"/>
        <v>-4.6490624738826369E-8</v>
      </c>
    </row>
    <row r="20" spans="1:27" x14ac:dyDescent="0.25">
      <c r="A20">
        <v>2030</v>
      </c>
      <c r="B20" s="13">
        <v>26654009.73</v>
      </c>
      <c r="C20" s="13">
        <v>17449548.260000002</v>
      </c>
      <c r="D20" s="13">
        <v>5677346.324</v>
      </c>
      <c r="E20" s="13">
        <v>8111906.8480000002</v>
      </c>
      <c r="F20" s="13">
        <v>8219148.8219999997</v>
      </c>
      <c r="G20" s="13">
        <v>26585209.23</v>
      </c>
      <c r="H20" s="13">
        <v>17412968.91</v>
      </c>
      <c r="I20" s="13">
        <v>5653014.4100000001</v>
      </c>
      <c r="J20" s="13">
        <v>8117889.4340000004</v>
      </c>
      <c r="K20" s="13">
        <v>8233020.6560000004</v>
      </c>
      <c r="L20">
        <v>3305338.784</v>
      </c>
      <c r="M20">
        <v>3305338.784</v>
      </c>
      <c r="N20">
        <v>329018.33980000002</v>
      </c>
      <c r="O20">
        <v>329018.33980000002</v>
      </c>
      <c r="Q20" s="14">
        <f t="shared" si="0"/>
        <v>3.8000047206878662E-3</v>
      </c>
      <c r="R20" s="14">
        <f t="shared" si="1"/>
        <v>-8.1999972462654114E-3</v>
      </c>
      <c r="T20" s="15">
        <f t="shared" si="2"/>
        <v>0.25879239619586158</v>
      </c>
      <c r="U20">
        <f t="shared" si="3"/>
        <v>0.13759286106623461</v>
      </c>
      <c r="V20">
        <f t="shared" si="4"/>
        <v>9.1524252412287677E-2</v>
      </c>
      <c r="W20">
        <f t="shared" si="5"/>
        <v>2.9675327855227286E-2</v>
      </c>
      <c r="X20">
        <f t="shared" si="6"/>
        <v>-8.6955559915990827E-2</v>
      </c>
      <c r="Y20">
        <f t="shared" si="7"/>
        <v>-0.20162402889514947</v>
      </c>
      <c r="AA20" s="16">
        <f t="shared" si="8"/>
        <v>-4.5137887982882319E-8</v>
      </c>
    </row>
    <row r="21" spans="1:27" x14ac:dyDescent="0.25">
      <c r="A21">
        <v>2031</v>
      </c>
      <c r="B21" s="13">
        <v>27452395.579999998</v>
      </c>
      <c r="C21" s="13">
        <v>17975665.890000001</v>
      </c>
      <c r="D21" s="13">
        <v>5849441.7609999999</v>
      </c>
      <c r="E21" s="13">
        <v>8340204.1869999999</v>
      </c>
      <c r="F21" s="13">
        <v>8456488.7039999999</v>
      </c>
      <c r="G21" s="13">
        <v>27379511.460000001</v>
      </c>
      <c r="H21" s="13">
        <v>17936026.93</v>
      </c>
      <c r="I21" s="13">
        <v>5822608.0789999999</v>
      </c>
      <c r="J21" s="13">
        <v>8347770.7829999998</v>
      </c>
      <c r="K21" s="13">
        <v>8470466.7829999998</v>
      </c>
      <c r="L21">
        <v>3404974.2280000001</v>
      </c>
      <c r="M21">
        <v>3404974.2280000001</v>
      </c>
      <c r="N21">
        <v>338598.22210000001</v>
      </c>
      <c r="O21">
        <v>338598.22210000001</v>
      </c>
      <c r="Q21" s="14">
        <f t="shared" si="0"/>
        <v>4.0999986231327057E-3</v>
      </c>
      <c r="R21" s="14">
        <f t="shared" si="1"/>
        <v>-9.0000778436660767E-4</v>
      </c>
      <c r="T21" s="15">
        <f t="shared" si="2"/>
        <v>0.26619949047110847</v>
      </c>
      <c r="U21">
        <f t="shared" si="3"/>
        <v>0.14477599448007708</v>
      </c>
      <c r="V21">
        <f t="shared" si="4"/>
        <v>9.8006430973770778E-2</v>
      </c>
      <c r="W21">
        <f t="shared" si="5"/>
        <v>2.3417083279104398E-2</v>
      </c>
      <c r="X21">
        <f t="shared" si="6"/>
        <v>-0.10381679850151421</v>
      </c>
      <c r="Y21">
        <f t="shared" si="7"/>
        <v>-0.19178497318758084</v>
      </c>
      <c r="AA21" s="16">
        <f t="shared" si="8"/>
        <v>-1.8261843814926237E-8</v>
      </c>
    </row>
    <row r="22" spans="1:27" x14ac:dyDescent="0.25">
      <c r="A22">
        <v>2032</v>
      </c>
      <c r="B22" s="13">
        <v>28268294.440000001</v>
      </c>
      <c r="C22" s="13">
        <v>18522368.690000001</v>
      </c>
      <c r="D22" s="13">
        <v>6025047.9890000001</v>
      </c>
      <c r="E22" s="13">
        <v>8567080.6620000005</v>
      </c>
      <c r="F22" s="13">
        <v>8699120.6720000003</v>
      </c>
      <c r="G22" s="13">
        <v>28193993.239999998</v>
      </c>
      <c r="H22" s="13">
        <v>18482376.260000002</v>
      </c>
      <c r="I22" s="13">
        <v>5995941.2929999996</v>
      </c>
      <c r="J22" s="13">
        <v>8576394.1879999898</v>
      </c>
      <c r="K22" s="13">
        <v>8713636.273</v>
      </c>
      <c r="L22">
        <v>3504460.7319999998</v>
      </c>
      <c r="M22">
        <v>3504460.7319999998</v>
      </c>
      <c r="N22">
        <v>348457.03749999998</v>
      </c>
      <c r="O22">
        <v>348457.03749999998</v>
      </c>
      <c r="Q22" s="14">
        <f t="shared" si="0"/>
        <v>-1.4999993145465851E-3</v>
      </c>
      <c r="R22" s="14">
        <f t="shared" si="1"/>
        <v>-2.5000087916851044E-3</v>
      </c>
      <c r="T22" s="15">
        <f t="shared" si="2"/>
        <v>0.26353556719518334</v>
      </c>
      <c r="U22">
        <f t="shared" si="3"/>
        <v>0.1418473419482211</v>
      </c>
      <c r="V22">
        <f t="shared" si="4"/>
        <v>0.10323722415704711</v>
      </c>
      <c r="W22">
        <f t="shared" si="5"/>
        <v>1.8451004636796942E-2</v>
      </c>
      <c r="X22">
        <f t="shared" si="6"/>
        <v>-0.12534825817064849</v>
      </c>
      <c r="Y22">
        <f t="shared" si="7"/>
        <v>-0.19536159577502393</v>
      </c>
      <c r="AA22" s="16">
        <f t="shared" si="8"/>
        <v>-3.5468817882744474E-9</v>
      </c>
    </row>
    <row r="23" spans="1:27" x14ac:dyDescent="0.25">
      <c r="A23">
        <v>2033</v>
      </c>
      <c r="B23" s="13">
        <v>29101063.699999999</v>
      </c>
      <c r="C23" s="13">
        <v>19086558.690000001</v>
      </c>
      <c r="D23" s="13">
        <v>6204055.0920000002</v>
      </c>
      <c r="E23" s="13">
        <v>8794161.5390000008</v>
      </c>
      <c r="F23" s="13">
        <v>8946890.5160000008</v>
      </c>
      <c r="G23" s="13">
        <v>29028432.030000001</v>
      </c>
      <c r="H23" s="13">
        <v>19049080.390000001</v>
      </c>
      <c r="I23" s="13">
        <v>6172991.5080000004</v>
      </c>
      <c r="J23" s="13">
        <v>8805405.7510000002</v>
      </c>
      <c r="K23" s="13">
        <v>8962224.5140000004</v>
      </c>
      <c r="L23">
        <v>3604575.9840000002</v>
      </c>
      <c r="M23">
        <v>3604575.9840000002</v>
      </c>
      <c r="N23">
        <v>358602.90779999999</v>
      </c>
      <c r="O23">
        <v>358602.90779999999</v>
      </c>
      <c r="Q23" s="14">
        <f t="shared" si="0"/>
        <v>-3.2000057399272919E-3</v>
      </c>
      <c r="R23" s="14">
        <f t="shared" si="1"/>
        <v>-3.2000020146369934E-3</v>
      </c>
      <c r="T23" s="15">
        <f t="shared" si="2"/>
        <v>0.25020872613765732</v>
      </c>
      <c r="U23">
        <f t="shared" si="3"/>
        <v>0.12910893692524761</v>
      </c>
      <c r="V23">
        <f t="shared" si="4"/>
        <v>0.10701089183148715</v>
      </c>
      <c r="W23">
        <f t="shared" si="5"/>
        <v>1.4088897380932181E-2</v>
      </c>
      <c r="X23">
        <f t="shared" si="6"/>
        <v>-0.15481142041756246</v>
      </c>
      <c r="Y23">
        <f t="shared" si="7"/>
        <v>-0.21111999765391709</v>
      </c>
      <c r="AA23" s="16">
        <f t="shared" si="8"/>
        <v>-9.6034291630076041E-15</v>
      </c>
    </row>
    <row r="24" spans="1:27" x14ac:dyDescent="0.25">
      <c r="A24">
        <v>2034</v>
      </c>
      <c r="B24" s="13">
        <v>29950575.079999998</v>
      </c>
      <c r="C24" s="13">
        <v>19666239.620000001</v>
      </c>
      <c r="D24" s="13">
        <v>6386386.9390000002</v>
      </c>
      <c r="E24" s="13">
        <v>9022651.6870000008</v>
      </c>
      <c r="F24" s="13">
        <v>9199663.6640000008</v>
      </c>
      <c r="G24" s="13">
        <v>29881495.210000001</v>
      </c>
      <c r="H24" s="13">
        <v>19632880.190000001</v>
      </c>
      <c r="I24" s="13">
        <v>6354190.0329999998</v>
      </c>
      <c r="J24" s="13">
        <v>9035946.5899999999</v>
      </c>
      <c r="K24" s="13">
        <v>9216482.0940000005</v>
      </c>
      <c r="L24">
        <v>3705916.3029999998</v>
      </c>
      <c r="M24">
        <v>3705916.3029999998</v>
      </c>
      <c r="N24">
        <v>369044.19079999998</v>
      </c>
      <c r="O24">
        <v>369044.19079999998</v>
      </c>
      <c r="Q24" s="14">
        <f t="shared" si="0"/>
        <v>-4.1999928653240204E-3</v>
      </c>
      <c r="R24" s="14">
        <f t="shared" si="1"/>
        <v>2.8000064194202423E-3</v>
      </c>
      <c r="T24" s="15">
        <f t="shared" si="2"/>
        <v>0.23117942898949195</v>
      </c>
      <c r="U24">
        <f t="shared" si="3"/>
        <v>0.11163909223939128</v>
      </c>
      <c r="V24">
        <f t="shared" si="4"/>
        <v>0.10774864434905182</v>
      </c>
      <c r="W24">
        <f t="shared" si="5"/>
        <v>1.1791668975191339E-2</v>
      </c>
      <c r="X24">
        <f t="shared" si="6"/>
        <v>-0.1924569776984166</v>
      </c>
      <c r="Y24">
        <f t="shared" si="7"/>
        <v>-0.2434635444450077</v>
      </c>
      <c r="AA24" s="16">
        <f t="shared" si="8"/>
        <v>2.3425857503811542E-8</v>
      </c>
    </row>
    <row r="25" spans="1:27" x14ac:dyDescent="0.25">
      <c r="A25">
        <v>2035</v>
      </c>
      <c r="B25" s="13">
        <v>30816299.489999998</v>
      </c>
      <c r="C25" s="13">
        <v>20259917.309999999</v>
      </c>
      <c r="D25" s="13">
        <v>6572103.5810000002</v>
      </c>
      <c r="E25" s="13">
        <v>9253233.1339999996</v>
      </c>
      <c r="F25" s="13">
        <v>9457605.9330000002</v>
      </c>
      <c r="G25" s="13">
        <v>30752305.91</v>
      </c>
      <c r="H25" s="13">
        <v>20231781.41</v>
      </c>
      <c r="I25" s="13">
        <v>6539453.1409999998</v>
      </c>
      <c r="J25" s="13">
        <v>9268683.0120000001</v>
      </c>
      <c r="K25" s="13">
        <v>9476263.0480000004</v>
      </c>
      <c r="L25">
        <v>3808861.915</v>
      </c>
      <c r="M25">
        <v>3808861.915</v>
      </c>
      <c r="N25">
        <v>379789.48820000002</v>
      </c>
      <c r="O25">
        <v>379789.48820000002</v>
      </c>
      <c r="Q25" s="14">
        <f t="shared" si="0"/>
        <v>5.2000023424625397E-3</v>
      </c>
      <c r="R25" s="14">
        <f t="shared" si="1"/>
        <v>8.2000009715557098E-3</v>
      </c>
      <c r="T25" s="15">
        <f t="shared" si="2"/>
        <v>0.20809359853299902</v>
      </c>
      <c r="U25">
        <f t="shared" si="3"/>
        <v>9.1492000900159992E-2</v>
      </c>
      <c r="V25">
        <f t="shared" si="4"/>
        <v>0.10617233093204112</v>
      </c>
      <c r="W25">
        <f t="shared" si="5"/>
        <v>1.042925694543332E-2</v>
      </c>
      <c r="X25">
        <f t="shared" si="6"/>
        <v>-0.24142856205264535</v>
      </c>
      <c r="Y25">
        <f t="shared" si="7"/>
        <v>-0.29154666765011028</v>
      </c>
      <c r="AA25" s="16">
        <f t="shared" si="8"/>
        <v>9.7553645994619131E-9</v>
      </c>
    </row>
    <row r="26" spans="1:27" x14ac:dyDescent="0.25">
      <c r="A26">
        <v>2036</v>
      </c>
      <c r="B26" s="13">
        <v>31697804.77</v>
      </c>
      <c r="C26" s="13">
        <v>20866781.48</v>
      </c>
      <c r="D26" s="13">
        <v>6761169.4349999996</v>
      </c>
      <c r="E26" s="13">
        <v>9486171.0519999899</v>
      </c>
      <c r="F26" s="13">
        <v>9720773.6119999997</v>
      </c>
      <c r="G26" s="13">
        <v>31640133.260000002</v>
      </c>
      <c r="H26" s="13">
        <v>20844582.91</v>
      </c>
      <c r="I26" s="13">
        <v>6728727.4119999995</v>
      </c>
      <c r="J26" s="13">
        <v>9503865.8949999996</v>
      </c>
      <c r="K26" s="13">
        <v>9741499.3599999994</v>
      </c>
      <c r="L26">
        <v>3913608.7560000001</v>
      </c>
      <c r="M26">
        <v>3913608.7560000001</v>
      </c>
      <c r="N26">
        <v>390847.65159999998</v>
      </c>
      <c r="O26">
        <v>390847.65159999998</v>
      </c>
      <c r="Q26" s="14">
        <f t="shared" si="0"/>
        <v>-7.4000060558319092E-3</v>
      </c>
      <c r="R26" s="14">
        <f t="shared" si="1"/>
        <v>4.5999996364116669E-3</v>
      </c>
      <c r="T26" s="15">
        <f t="shared" si="2"/>
        <v>0.18227328414228694</v>
      </c>
      <c r="U26">
        <f t="shared" si="3"/>
        <v>7.0159533835036522E-2</v>
      </c>
      <c r="V26">
        <f t="shared" si="4"/>
        <v>0.10253440696159734</v>
      </c>
      <c r="W26">
        <f t="shared" si="5"/>
        <v>9.579305419113851E-3</v>
      </c>
      <c r="X26">
        <f t="shared" si="6"/>
        <v>-0.30682121900415465</v>
      </c>
      <c r="Y26">
        <f t="shared" si="7"/>
        <v>-0.3593758512652161</v>
      </c>
      <c r="AA26" s="16">
        <f t="shared" si="8"/>
        <v>3.7926539242505442E-8</v>
      </c>
    </row>
    <row r="27" spans="1:27" x14ac:dyDescent="0.25">
      <c r="A27">
        <v>2037</v>
      </c>
      <c r="B27" s="13">
        <v>32594709.489999998</v>
      </c>
      <c r="C27" s="13">
        <v>21486477.870000001</v>
      </c>
      <c r="D27" s="13">
        <v>6953502.8760000002</v>
      </c>
      <c r="E27" s="13">
        <v>9721463.41599999</v>
      </c>
      <c r="F27" s="13">
        <v>9989195.5419999994</v>
      </c>
      <c r="G27" s="13">
        <v>32544344.59</v>
      </c>
      <c r="H27" s="13">
        <v>21470608.829999998</v>
      </c>
      <c r="I27" s="13">
        <v>6921937.0899999999</v>
      </c>
      <c r="J27" s="13">
        <v>9741474.6410000008</v>
      </c>
      <c r="K27" s="13">
        <v>10012136.84</v>
      </c>
      <c r="L27">
        <v>4020233.077</v>
      </c>
      <c r="M27">
        <v>4020233.077</v>
      </c>
      <c r="N27">
        <v>402227.79070000001</v>
      </c>
      <c r="O27">
        <v>402227.79070000001</v>
      </c>
      <c r="Q27" s="14">
        <f t="shared" si="0"/>
        <v>-2.3000091314315796E-3</v>
      </c>
      <c r="R27" s="14">
        <f t="shared" si="1"/>
        <v>-1.2999996542930603E-3</v>
      </c>
      <c r="T27" s="15">
        <f t="shared" si="2"/>
        <v>0.15475776401248087</v>
      </c>
      <c r="U27">
        <f t="shared" si="3"/>
        <v>4.8761283104406646E-2</v>
      </c>
      <c r="V27">
        <f t="shared" si="4"/>
        <v>9.699315318121679E-2</v>
      </c>
      <c r="W27">
        <f t="shared" si="5"/>
        <v>9.0033246541092737E-3</v>
      </c>
      <c r="X27">
        <f t="shared" si="6"/>
        <v>-0.39732482343877173</v>
      </c>
      <c r="Y27">
        <f t="shared" si="7"/>
        <v>-0.45550170853116151</v>
      </c>
      <c r="AA27" s="16">
        <f t="shared" si="8"/>
        <v>3.0727481670211887E-9</v>
      </c>
    </row>
    <row r="28" spans="1:27" x14ac:dyDescent="0.25">
      <c r="A28">
        <v>2038</v>
      </c>
      <c r="B28" s="13">
        <v>33506666.039999999</v>
      </c>
      <c r="C28" s="13">
        <v>22118891.57</v>
      </c>
      <c r="D28" s="13">
        <v>7149002.5939999996</v>
      </c>
      <c r="E28" s="13">
        <v>9958975.7579999994</v>
      </c>
      <c r="F28" s="13">
        <v>10262896.51</v>
      </c>
      <c r="G28" s="13">
        <v>33464397.149999999</v>
      </c>
      <c r="H28" s="13">
        <v>22109496.629999999</v>
      </c>
      <c r="I28" s="13">
        <v>7118997.8380000005</v>
      </c>
      <c r="J28" s="13">
        <v>9981350.7510000002</v>
      </c>
      <c r="K28" s="13">
        <v>10288140.699999999</v>
      </c>
      <c r="L28">
        <v>4128753.3480000002</v>
      </c>
      <c r="M28">
        <v>4128753.3480000002</v>
      </c>
      <c r="N28">
        <v>413939.28029999998</v>
      </c>
      <c r="O28">
        <v>413939.28029999998</v>
      </c>
      <c r="Q28" s="14">
        <f t="shared" si="0"/>
        <v>2.9999762773513794E-4</v>
      </c>
      <c r="R28" s="14">
        <f t="shared" si="1"/>
        <v>-2.7000047266483307E-3</v>
      </c>
      <c r="T28" s="15">
        <f t="shared" si="2"/>
        <v>0.12631002976248862</v>
      </c>
      <c r="U28">
        <f t="shared" si="3"/>
        <v>2.8074433726954919E-2</v>
      </c>
      <c r="V28">
        <f t="shared" si="4"/>
        <v>8.9661725760388888E-2</v>
      </c>
      <c r="W28">
        <f t="shared" si="5"/>
        <v>8.573879239892071E-3</v>
      </c>
      <c r="X28">
        <f t="shared" si="6"/>
        <v>-0.52934896090246042</v>
      </c>
      <c r="Y28">
        <f t="shared" si="7"/>
        <v>-0.5972286000412862</v>
      </c>
      <c r="AA28" s="16">
        <f t="shared" si="8"/>
        <v>-8.9647472778509041E-9</v>
      </c>
    </row>
    <row r="29" spans="1:27" x14ac:dyDescent="0.25">
      <c r="A29">
        <v>2039</v>
      </c>
      <c r="B29" s="13">
        <v>34433374.759999998</v>
      </c>
      <c r="C29" s="13">
        <v>22764005.989999998</v>
      </c>
      <c r="D29" s="13">
        <v>7347566.71</v>
      </c>
      <c r="E29" s="13">
        <v>10198544.34</v>
      </c>
      <c r="F29" s="13">
        <v>10541913.5</v>
      </c>
      <c r="G29" s="13">
        <v>34399850.990000002</v>
      </c>
      <c r="H29" s="13">
        <v>22761055.879999999</v>
      </c>
      <c r="I29" s="13">
        <v>7319831.3940000003</v>
      </c>
      <c r="J29" s="13">
        <v>10223300.9</v>
      </c>
      <c r="K29" s="13">
        <v>10569508.4</v>
      </c>
      <c r="L29">
        <v>4239179.4400000004</v>
      </c>
      <c r="M29">
        <v>4239179.4400000004</v>
      </c>
      <c r="N29">
        <v>425991.76819999999</v>
      </c>
      <c r="O29">
        <v>425991.76819999999</v>
      </c>
      <c r="Q29" s="14">
        <f t="shared" si="0"/>
        <v>-1.1799998581409454E-2</v>
      </c>
      <c r="R29" s="14">
        <f t="shared" si="1"/>
        <v>-7.7999979257583618E-3</v>
      </c>
      <c r="T29" s="15">
        <f t="shared" si="2"/>
        <v>9.745324190428839E-2</v>
      </c>
      <c r="U29">
        <f t="shared" si="3"/>
        <v>8.5759383110622072E-3</v>
      </c>
      <c r="V29">
        <f t="shared" si="4"/>
        <v>8.0626267852338257E-2</v>
      </c>
      <c r="W29">
        <f t="shared" si="5"/>
        <v>8.2510241129394955E-3</v>
      </c>
      <c r="X29">
        <f t="shared" si="6"/>
        <v>-0.73847780246683481</v>
      </c>
      <c r="Y29">
        <f t="shared" si="7"/>
        <v>-0.82314429433216507</v>
      </c>
      <c r="AA29" s="16">
        <f t="shared" si="8"/>
        <v>1.1627948423575951E-8</v>
      </c>
    </row>
    <row r="30" spans="1:27" x14ac:dyDescent="0.25">
      <c r="A30">
        <v>2040</v>
      </c>
      <c r="B30" s="13">
        <v>35374622.130000003</v>
      </c>
      <c r="C30" s="13">
        <v>23421847.600000001</v>
      </c>
      <c r="D30" s="13">
        <v>7549109.3569999998</v>
      </c>
      <c r="E30" s="13">
        <v>10440038.359999999</v>
      </c>
      <c r="F30" s="13">
        <v>10826311.9</v>
      </c>
      <c r="G30" s="13">
        <v>35350399.659999996</v>
      </c>
      <c r="H30" s="13">
        <v>23425205.879999999</v>
      </c>
      <c r="I30" s="13">
        <v>7524379.3300000001</v>
      </c>
      <c r="J30" s="13">
        <v>10467159.449999999</v>
      </c>
      <c r="K30" s="13">
        <v>10856283.710000001</v>
      </c>
      <c r="L30">
        <v>4351543.5199999996</v>
      </c>
      <c r="M30">
        <v>4351543.5199999996</v>
      </c>
      <c r="N30">
        <v>438395.18300000002</v>
      </c>
      <c r="O30">
        <v>438395.18300000002</v>
      </c>
      <c r="Q30" s="14">
        <f t="shared" si="0"/>
        <v>-1.000000536441803E-2</v>
      </c>
      <c r="R30" s="14">
        <f t="shared" si="1"/>
        <v>-7.0000067353248596E-3</v>
      </c>
      <c r="T30" s="15">
        <f t="shared" si="2"/>
        <v>6.852106406993741E-2</v>
      </c>
      <c r="U30">
        <f t="shared" si="3"/>
        <v>-9.499977460785642E-3</v>
      </c>
      <c r="V30">
        <f t="shared" si="4"/>
        <v>6.9956852646234205E-2</v>
      </c>
      <c r="W30">
        <f t="shared" si="5"/>
        <v>8.0641803980125593E-3</v>
      </c>
      <c r="X30">
        <f t="shared" si="6"/>
        <v>-1.1196665740526397</v>
      </c>
      <c r="Y30">
        <f t="shared" si="7"/>
        <v>-1.2373556453983749</v>
      </c>
      <c r="AA30" s="16">
        <f t="shared" si="8"/>
        <v>8.4864762855962894E-9</v>
      </c>
    </row>
    <row r="31" spans="1:27" x14ac:dyDescent="0.25">
      <c r="A31">
        <v>2041</v>
      </c>
      <c r="B31" s="13">
        <v>36337045.25</v>
      </c>
      <c r="C31" s="13">
        <v>24102956.59</v>
      </c>
      <c r="D31" s="13">
        <v>7752222.9280000003</v>
      </c>
      <c r="E31" s="13">
        <v>10683601.52</v>
      </c>
      <c r="F31" s="13">
        <v>11119373.48</v>
      </c>
      <c r="G31" s="13">
        <v>36318079.369999997</v>
      </c>
      <c r="H31" s="13">
        <v>24110815.620000001</v>
      </c>
      <c r="I31" s="13">
        <v>7727823.0259999996</v>
      </c>
      <c r="J31" s="13">
        <v>10713109.130000001</v>
      </c>
      <c r="K31" s="13">
        <v>11151306.1</v>
      </c>
      <c r="L31">
        <v>4466477.9539999999</v>
      </c>
      <c r="M31">
        <v>4466477.9539999999</v>
      </c>
      <c r="N31">
        <v>451159.7427</v>
      </c>
      <c r="O31">
        <v>451159.7427</v>
      </c>
      <c r="Q31" s="14">
        <f t="shared" si="0"/>
        <v>4.700005054473877E-3</v>
      </c>
      <c r="R31" s="14">
        <f t="shared" si="1"/>
        <v>2.7000084519386292E-3</v>
      </c>
      <c r="T31" s="15">
        <f t="shared" si="2"/>
        <v>5.2221594117862757E-2</v>
      </c>
      <c r="U31">
        <f t="shared" si="3"/>
        <v>-2.1639442768809629E-2</v>
      </c>
      <c r="V31">
        <f t="shared" si="4"/>
        <v>6.7183899653455795E-2</v>
      </c>
      <c r="W31">
        <f t="shared" si="5"/>
        <v>6.6771427401012594E-3</v>
      </c>
      <c r="X31">
        <f t="shared" si="6"/>
        <v>-1.5558260412908387</v>
      </c>
      <c r="Y31">
        <f t="shared" si="7"/>
        <v>-1.683687759281123</v>
      </c>
      <c r="AA31" s="16">
        <f t="shared" si="8"/>
        <v>-5.5068846704919849E-9</v>
      </c>
    </row>
    <row r="32" spans="1:27" x14ac:dyDescent="0.25">
      <c r="A32">
        <v>2042</v>
      </c>
      <c r="B32" s="13">
        <v>37320432.549999997</v>
      </c>
      <c r="C32" s="13">
        <v>24808155.219999999</v>
      </c>
      <c r="D32" s="13">
        <v>7959459.0429999996</v>
      </c>
      <c r="E32" s="13">
        <v>10930492.689999999</v>
      </c>
      <c r="F32" s="13">
        <v>11426375.779999999</v>
      </c>
      <c r="G32" s="13">
        <v>37303114.899999999</v>
      </c>
      <c r="H32" s="13">
        <v>24817801.93</v>
      </c>
      <c r="I32" s="13">
        <v>7934137.8710000003</v>
      </c>
      <c r="J32" s="13">
        <v>10962397.42</v>
      </c>
      <c r="K32" s="13">
        <v>11459923.699999999</v>
      </c>
      <c r="L32">
        <v>4584405.4129999997</v>
      </c>
      <c r="M32">
        <v>4584405.4129999997</v>
      </c>
      <c r="N32">
        <v>464295.96240000002</v>
      </c>
      <c r="O32">
        <v>464295.96240000002</v>
      </c>
      <c r="Q32" s="14">
        <f t="shared" si="0"/>
        <v>-1.6000047326087952E-3</v>
      </c>
      <c r="R32" s="14">
        <f t="shared" si="1"/>
        <v>-3.599993884563446E-3</v>
      </c>
      <c r="T32" s="15">
        <f t="shared" si="2"/>
        <v>4.642413923454658E-2</v>
      </c>
      <c r="U32">
        <f t="shared" si="3"/>
        <v>-2.5860333717067436E-2</v>
      </c>
      <c r="V32">
        <f t="shared" si="4"/>
        <v>6.7879511048552887E-2</v>
      </c>
      <c r="W32">
        <f t="shared" si="5"/>
        <v>4.4049672645420637E-3</v>
      </c>
      <c r="X32">
        <f t="shared" si="6"/>
        <v>-1.8423244493336679</v>
      </c>
      <c r="Y32">
        <f t="shared" si="7"/>
        <v>-1.9372097253381846</v>
      </c>
      <c r="AA32" s="16">
        <f t="shared" si="8"/>
        <v>-5.361480939769514E-9</v>
      </c>
    </row>
    <row r="33" spans="1:27" x14ac:dyDescent="0.25">
      <c r="A33">
        <v>2043</v>
      </c>
      <c r="B33" s="13">
        <v>38322364</v>
      </c>
      <c r="C33" s="13">
        <v>25537935.120000001</v>
      </c>
      <c r="D33" s="13">
        <v>8169565.352</v>
      </c>
      <c r="E33" s="13">
        <v>11175485.199999999</v>
      </c>
      <c r="F33" s="13">
        <v>11741264.630000001</v>
      </c>
      <c r="G33" s="13">
        <v>38304233.609999999</v>
      </c>
      <c r="H33" s="13">
        <v>25546814.77</v>
      </c>
      <c r="I33" s="13">
        <v>8142992.7209999999</v>
      </c>
      <c r="J33" s="13">
        <v>11209806.09</v>
      </c>
      <c r="K33" s="13">
        <v>11776022.949999999</v>
      </c>
      <c r="L33">
        <v>4702828.3039999995</v>
      </c>
      <c r="M33">
        <v>4702828.3039999995</v>
      </c>
      <c r="N33">
        <v>477814.66369999998</v>
      </c>
      <c r="O33">
        <v>477814.66369999998</v>
      </c>
      <c r="Q33" s="14">
        <f t="shared" si="0"/>
        <v>9.7000002861022949E-3</v>
      </c>
      <c r="R33" s="14">
        <f t="shared" si="1"/>
        <v>-1.1299997568130493E-2</v>
      </c>
      <c r="T33" s="15">
        <f t="shared" si="2"/>
        <v>4.73326008414654E-2</v>
      </c>
      <c r="U33">
        <f t="shared" si="3"/>
        <v>-2.3181902268061189E-2</v>
      </c>
      <c r="V33">
        <f t="shared" si="4"/>
        <v>6.9372569284527841E-2</v>
      </c>
      <c r="W33">
        <f t="shared" si="5"/>
        <v>1.1419886492226139E-3</v>
      </c>
      <c r="X33">
        <f t="shared" si="6"/>
        <v>-1.8930034047805628</v>
      </c>
      <c r="Y33">
        <f t="shared" si="7"/>
        <v>-1.917130298906824</v>
      </c>
      <c r="AA33" s="16">
        <f t="shared" si="8"/>
        <v>-5.4824223869043287E-8</v>
      </c>
    </row>
    <row r="34" spans="1:27" x14ac:dyDescent="0.25">
      <c r="A34">
        <v>2044</v>
      </c>
      <c r="B34" s="13">
        <v>39341993.479999997</v>
      </c>
      <c r="C34" s="13">
        <v>26290746.609999999</v>
      </c>
      <c r="D34" s="13">
        <v>8381927.4579999996</v>
      </c>
      <c r="E34" s="13">
        <v>11418720.18</v>
      </c>
      <c r="F34" s="13">
        <v>12062843</v>
      </c>
      <c r="G34" s="13">
        <v>39321216.579999998</v>
      </c>
      <c r="H34" s="13">
        <v>26296817.129999999</v>
      </c>
      <c r="I34" s="13">
        <v>8353980.0619999999</v>
      </c>
      <c r="J34" s="13">
        <v>11455498.1</v>
      </c>
      <c r="K34" s="13">
        <v>12098520.93</v>
      </c>
      <c r="L34">
        <v>4821715.2410000004</v>
      </c>
      <c r="M34">
        <v>4821715.2410000004</v>
      </c>
      <c r="N34">
        <v>491726.98300000001</v>
      </c>
      <c r="O34">
        <v>491726.98300000001</v>
      </c>
      <c r="Q34" s="14">
        <f t="shared" si="0"/>
        <v>-8.0000013113021851E-3</v>
      </c>
      <c r="R34" s="14">
        <f t="shared" si="1"/>
        <v>6.0000121593475342E-3</v>
      </c>
      <c r="T34" s="15">
        <f t="shared" si="2"/>
        <v>5.2838904304319811E-2</v>
      </c>
      <c r="U34">
        <f t="shared" si="3"/>
        <v>-1.5438281233362959E-2</v>
      </c>
      <c r="V34">
        <f t="shared" si="4"/>
        <v>7.1074596441192919E-2</v>
      </c>
      <c r="W34">
        <f t="shared" si="5"/>
        <v>-2.7974465076948227E-3</v>
      </c>
      <c r="X34">
        <f t="shared" si="6"/>
        <v>-1.7701351019643239</v>
      </c>
      <c r="Y34">
        <f t="shared" si="7"/>
        <v>-1.7171921701506125</v>
      </c>
      <c r="AA34" s="16">
        <f t="shared" si="8"/>
        <v>3.5604184676907291E-8</v>
      </c>
    </row>
    <row r="35" spans="1:27" x14ac:dyDescent="0.25">
      <c r="A35">
        <v>2045</v>
      </c>
      <c r="B35" s="13">
        <v>40379136.740000002</v>
      </c>
      <c r="C35" s="13">
        <v>27064311.5</v>
      </c>
      <c r="D35" s="13">
        <v>8596464.8489999995</v>
      </c>
      <c r="E35" s="13">
        <v>11661587.01</v>
      </c>
      <c r="F35" s="13">
        <v>12390962.439999999</v>
      </c>
      <c r="G35" s="13">
        <v>40354454.969999999</v>
      </c>
      <c r="H35" s="13">
        <v>27066124.920000002</v>
      </c>
      <c r="I35" s="13">
        <v>8567069.8310000002</v>
      </c>
      <c r="J35" s="13">
        <v>11700882.41</v>
      </c>
      <c r="K35" s="13">
        <v>12427358.02</v>
      </c>
      <c r="L35">
        <v>4941691.4349999996</v>
      </c>
      <c r="M35">
        <v>4941691.4349999996</v>
      </c>
      <c r="N35">
        <v>506044.3812</v>
      </c>
      <c r="O35">
        <v>506044.3812</v>
      </c>
      <c r="Q35" s="14">
        <f t="shared" si="0"/>
        <v>-4.7999992966651917E-3</v>
      </c>
      <c r="R35" s="14">
        <f t="shared" si="1"/>
        <v>-1.279999315738678E-2</v>
      </c>
      <c r="T35" s="15">
        <f t="shared" si="2"/>
        <v>6.1162441713946691E-2</v>
      </c>
      <c r="U35">
        <f t="shared" si="3"/>
        <v>-4.4937293821715315E-3</v>
      </c>
      <c r="V35">
        <f t="shared" si="4"/>
        <v>7.2842064207920568E-2</v>
      </c>
      <c r="W35">
        <f t="shared" si="5"/>
        <v>-7.1858732874883566E-3</v>
      </c>
      <c r="X35">
        <f t="shared" si="6"/>
        <v>-1.5920819292941775</v>
      </c>
      <c r="Y35">
        <f t="shared" si="7"/>
        <v>-1.4745935968123534</v>
      </c>
      <c r="AA35" s="16">
        <f t="shared" si="8"/>
        <v>-1.9824313989003084E-8</v>
      </c>
    </row>
    <row r="36" spans="1:27" x14ac:dyDescent="0.25">
      <c r="A36">
        <v>2046</v>
      </c>
      <c r="B36" s="13">
        <v>41434241.479999997</v>
      </c>
      <c r="C36" s="13">
        <v>27856623.460000001</v>
      </c>
      <c r="D36" s="13">
        <v>8813388.8670000006</v>
      </c>
      <c r="E36" s="13">
        <v>11905757.25</v>
      </c>
      <c r="F36" s="13">
        <v>12725898.800000001</v>
      </c>
      <c r="G36" s="13">
        <v>41404932.649999999</v>
      </c>
      <c r="H36" s="13">
        <v>27853296.91</v>
      </c>
      <c r="I36" s="13">
        <v>8782502.6620000005</v>
      </c>
      <c r="J36" s="13">
        <v>11947645.99</v>
      </c>
      <c r="K36" s="13">
        <v>12762883.609999999</v>
      </c>
      <c r="L36">
        <v>5063592.0520000001</v>
      </c>
      <c r="M36">
        <v>5063592.0520000001</v>
      </c>
      <c r="N36">
        <v>520778.65279999998</v>
      </c>
      <c r="O36">
        <v>520778.65279999998</v>
      </c>
      <c r="Q36" s="14">
        <f t="shared" si="0"/>
        <v>1.8000081181526184E-3</v>
      </c>
      <c r="R36" s="14">
        <f t="shared" si="1"/>
        <v>6.8000033497810364E-3</v>
      </c>
      <c r="T36" s="15">
        <f t="shared" si="2"/>
        <v>7.0785841502862823E-2</v>
      </c>
      <c r="U36">
        <f t="shared" si="3"/>
        <v>8.0341876851247711E-3</v>
      </c>
      <c r="V36">
        <f t="shared" si="4"/>
        <v>7.4595472141162508E-2</v>
      </c>
      <c r="W36">
        <f t="shared" si="5"/>
        <v>-1.1843830399277829E-2</v>
      </c>
      <c r="X36">
        <f t="shared" si="6"/>
        <v>-1.4292191124655191</v>
      </c>
      <c r="Y36">
        <f t="shared" si="7"/>
        <v>-1.2618999120743106</v>
      </c>
      <c r="AA36" s="16">
        <f t="shared" si="8"/>
        <v>1.2075853372817136E-8</v>
      </c>
    </row>
    <row r="37" spans="1:27" x14ac:dyDescent="0.25">
      <c r="A37">
        <v>2047</v>
      </c>
      <c r="B37" s="13">
        <v>42507591.520000003</v>
      </c>
      <c r="C37" s="13">
        <v>28665758.149999999</v>
      </c>
      <c r="D37" s="13">
        <v>9033241.0219999999</v>
      </c>
      <c r="E37" s="13">
        <v>12152816.689999999</v>
      </c>
      <c r="F37" s="13">
        <v>13068455.210000001</v>
      </c>
      <c r="G37" s="13">
        <v>42473481.780000001</v>
      </c>
      <c r="H37" s="13">
        <v>28656991.859999999</v>
      </c>
      <c r="I37" s="13">
        <v>9000854.5669999998</v>
      </c>
      <c r="J37" s="13">
        <v>12197388.66</v>
      </c>
      <c r="K37" s="13">
        <v>13105984.189999999</v>
      </c>
      <c r="L37">
        <v>5188288.9380000001</v>
      </c>
      <c r="M37">
        <v>5188288.9380000001</v>
      </c>
      <c r="N37">
        <v>535941.93570000003</v>
      </c>
      <c r="O37">
        <v>535941.93570000003</v>
      </c>
      <c r="Q37" s="14">
        <f t="shared" si="0"/>
        <v>5.6999921798706055E-3</v>
      </c>
      <c r="R37" s="14">
        <f t="shared" si="1"/>
        <v>-9.3000009655952454E-3</v>
      </c>
      <c r="T37" s="15">
        <f t="shared" si="2"/>
        <v>8.0308320793376353E-2</v>
      </c>
      <c r="U37">
        <f t="shared" si="3"/>
        <v>2.0639442853790511E-2</v>
      </c>
      <c r="V37">
        <f t="shared" si="4"/>
        <v>7.6251000960432261E-2</v>
      </c>
      <c r="W37">
        <f t="shared" si="5"/>
        <v>-1.6582087704704724E-2</v>
      </c>
      <c r="X37">
        <f t="shared" si="6"/>
        <v>-1.3067226545848178</v>
      </c>
      <c r="Y37">
        <f t="shared" si="7"/>
        <v>-1.1002423354735711</v>
      </c>
      <c r="AA37" s="16">
        <f t="shared" si="8"/>
        <v>-3.5316141691610348E-8</v>
      </c>
    </row>
    <row r="38" spans="1:27" x14ac:dyDescent="0.25">
      <c r="A38">
        <v>2048</v>
      </c>
      <c r="B38" s="13">
        <v>43601383.780000001</v>
      </c>
      <c r="C38" s="13">
        <v>29491500.989999998</v>
      </c>
      <c r="D38" s="13">
        <v>9256542.8239999898</v>
      </c>
      <c r="E38" s="13">
        <v>12404383.560000001</v>
      </c>
      <c r="F38" s="13">
        <v>13419301.189999999</v>
      </c>
      <c r="G38" s="13">
        <v>43562684.399999999</v>
      </c>
      <c r="H38" s="13">
        <v>29477438.609999999</v>
      </c>
      <c r="I38" s="13">
        <v>9222642.0329999998</v>
      </c>
      <c r="J38" s="13">
        <v>12451737.6</v>
      </c>
      <c r="K38" s="13">
        <v>13457391.43</v>
      </c>
      <c r="L38">
        <v>5316710.8660000004</v>
      </c>
      <c r="M38">
        <v>5316710.8660000004</v>
      </c>
      <c r="N38">
        <v>551546.72120000003</v>
      </c>
      <c r="O38">
        <v>551546.72120000003</v>
      </c>
      <c r="Q38" s="14">
        <f t="shared" si="0"/>
        <v>-8.8000074028968811E-3</v>
      </c>
      <c r="R38" s="14">
        <f t="shared" si="1"/>
        <v>1.9999593496322632E-4</v>
      </c>
      <c r="T38" s="15">
        <f t="shared" si="2"/>
        <v>8.8836077328613428E-2</v>
      </c>
      <c r="U38">
        <f t="shared" si="3"/>
        <v>3.2280793054156619E-2</v>
      </c>
      <c r="V38">
        <f t="shared" si="4"/>
        <v>7.7820711618017166E-2</v>
      </c>
      <c r="W38">
        <f t="shared" si="5"/>
        <v>-2.1265448003473256E-2</v>
      </c>
      <c r="X38">
        <f t="shared" si="6"/>
        <v>-1.2236382081572321</v>
      </c>
      <c r="Y38">
        <f t="shared" si="7"/>
        <v>-0.98425969615010844</v>
      </c>
      <c r="AA38" s="16">
        <f t="shared" si="8"/>
        <v>2.0659912905451883E-8</v>
      </c>
    </row>
    <row r="39" spans="1:27" x14ac:dyDescent="0.25">
      <c r="A39">
        <v>2049</v>
      </c>
      <c r="B39" s="13">
        <v>44718911.469999999</v>
      </c>
      <c r="C39" s="13">
        <v>30334801.300000001</v>
      </c>
      <c r="D39" s="13">
        <v>9484035.6860000007</v>
      </c>
      <c r="E39" s="13">
        <v>12662084.189999999</v>
      </c>
      <c r="F39" s="13">
        <v>13779463.35</v>
      </c>
      <c r="G39" s="13">
        <v>44676077.530000001</v>
      </c>
      <c r="H39" s="13">
        <v>30315917.5</v>
      </c>
      <c r="I39" s="13">
        <v>9448542.7290000003</v>
      </c>
      <c r="J39" s="13">
        <v>12712326.92</v>
      </c>
      <c r="K39" s="13">
        <v>13818163.27</v>
      </c>
      <c r="L39">
        <v>5449847.784</v>
      </c>
      <c r="M39">
        <v>5449847.784</v>
      </c>
      <c r="N39">
        <v>567605.86439999996</v>
      </c>
      <c r="O39">
        <v>567605.86439999996</v>
      </c>
      <c r="Q39" s="14">
        <f t="shared" si="0"/>
        <v>4.3999999761581421E-3</v>
      </c>
      <c r="R39" s="14">
        <f t="shared" si="1"/>
        <v>-2.5999993085861206E-3</v>
      </c>
      <c r="T39" s="15">
        <f t="shared" si="2"/>
        <v>9.5876680246242962E-2</v>
      </c>
      <c r="U39">
        <f t="shared" si="3"/>
        <v>4.2268258638691068E-2</v>
      </c>
      <c r="V39">
        <f t="shared" si="4"/>
        <v>7.9445105663473389E-2</v>
      </c>
      <c r="W39">
        <f t="shared" si="5"/>
        <v>-2.5836668387574122E-2</v>
      </c>
      <c r="X39">
        <f t="shared" si="6"/>
        <v>-1.1729654101397919</v>
      </c>
      <c r="Y39">
        <f t="shared" si="7"/>
        <v>-0.90348728134750345</v>
      </c>
      <c r="AA39" s="16">
        <f t="shared" si="8"/>
        <v>-1.5668347369546254E-8</v>
      </c>
    </row>
    <row r="40" spans="1:27" x14ac:dyDescent="0.25">
      <c r="A40">
        <v>2050</v>
      </c>
      <c r="B40" s="13">
        <v>45864423.700000003</v>
      </c>
      <c r="C40" s="13">
        <v>31197581.719999999</v>
      </c>
      <c r="D40" s="13">
        <v>9716797.1180000007</v>
      </c>
      <c r="E40" s="13">
        <v>12927600.65</v>
      </c>
      <c r="F40" s="13">
        <v>14150466.689999999</v>
      </c>
      <c r="G40" s="13">
        <v>45817992.539999999</v>
      </c>
      <c r="H40" s="13">
        <v>31174564.280000001</v>
      </c>
      <c r="I40" s="13">
        <v>9679492.6679999996</v>
      </c>
      <c r="J40" s="13">
        <v>12980847.390000001</v>
      </c>
      <c r="K40" s="13">
        <v>14189822.710000001</v>
      </c>
      <c r="L40">
        <v>5588778.3109999998</v>
      </c>
      <c r="M40">
        <v>5588778.3109999998</v>
      </c>
      <c r="N40">
        <v>584132.59459999995</v>
      </c>
      <c r="O40">
        <v>584132.59459999995</v>
      </c>
      <c r="Q40" s="14">
        <f t="shared" si="0"/>
        <v>3.599993884563446E-3</v>
      </c>
      <c r="R40" s="14">
        <f t="shared" si="1"/>
        <v>-6.4000040292739868E-3</v>
      </c>
      <c r="T40" s="15">
        <f t="shared" si="2"/>
        <v>0.10133826784197719</v>
      </c>
      <c r="U40">
        <f t="shared" si="3"/>
        <v>5.0236683721798105E-2</v>
      </c>
      <c r="V40">
        <f t="shared" si="4"/>
        <v>8.1418778807108072E-2</v>
      </c>
      <c r="W40">
        <f t="shared" si="5"/>
        <v>-3.0317172861450598E-2</v>
      </c>
      <c r="X40">
        <f t="shared" si="6"/>
        <v>-1.1467889236451507</v>
      </c>
      <c r="Y40">
        <f t="shared" si="7"/>
        <v>-0.84762086495358147</v>
      </c>
      <c r="AA40" s="16">
        <f t="shared" si="8"/>
        <v>-2.1825478382919705E-8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Normal="100" workbookViewId="0">
      <selection activeCell="C5" sqref="C5"/>
    </sheetView>
  </sheetViews>
  <sheetFormatPr baseColWidth="10" defaultColWidth="11.42578125" defaultRowHeight="15" x14ac:dyDescent="0.25"/>
  <cols>
    <col min="1" max="1" width="18.7109375" style="10" customWidth="1"/>
    <col min="2" max="2" width="30.140625" style="10" customWidth="1"/>
    <col min="3" max="3" width="16" style="10" customWidth="1"/>
    <col min="4" max="4" width="11.42578125" style="10" customWidth="1"/>
    <col min="5" max="16384" width="11.42578125" style="10"/>
  </cols>
  <sheetData>
    <row r="1" spans="1:40" ht="18.75" x14ac:dyDescent="0.3">
      <c r="A1" s="28" t="s">
        <v>440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s="3" t="s">
        <v>219</v>
      </c>
      <c r="C2" s="29">
        <f>SUMIFS('DATA 2'!C$68:C$100,'DATA 2'!$A$68:$A$100,$A2)</f>
        <v>48872.667999999998</v>
      </c>
      <c r="D2" s="29">
        <f>SUMIFS('DATA 2'!D$68:D$100,'DATA 2'!$A$68:$A$100,$A2)</f>
        <v>50282.725353579997</v>
      </c>
      <c r="E2" s="29">
        <f>SUMIFS('DATA 2'!E$68:E$100,'DATA 2'!$A$68:$A$100,$A2)</f>
        <v>51739.509960509997</v>
      </c>
      <c r="F2" s="29">
        <f>SUMIFS('DATA 2'!F$68:F$100,'DATA 2'!$A$68:$A$100,$A2)</f>
        <v>53246.656415259997</v>
      </c>
      <c r="G2" s="29">
        <f>SUMIFS('DATA 2'!G$68:G$100,'DATA 2'!$A$68:$A$100,$A2)</f>
        <v>54779.874856330003</v>
      </c>
      <c r="H2" s="29">
        <f>SUMIFS('DATA 2'!H$68:H$100,'DATA 2'!$A$68:$A$100,$A2)</f>
        <v>56329.480909159996</v>
      </c>
      <c r="I2" s="29">
        <f>SUMIFS('DATA 2'!I$68:I$100,'DATA 2'!$A$68:$A$100,$A2)</f>
        <v>57894.758021640002</v>
      </c>
      <c r="J2" s="29">
        <f>SUMIFS('DATA 2'!J$68:J$100,'DATA 2'!$A$68:$A$100,$A2)</f>
        <v>59478.897265929998</v>
      </c>
      <c r="K2" s="29">
        <f>SUMIFS('DATA 2'!K$68:K$100,'DATA 2'!$A$68:$A$100,$A2)</f>
        <v>61080.104104589998</v>
      </c>
      <c r="L2" s="29">
        <f>SUMIFS('DATA 2'!L$68:L$100,'DATA 2'!$A$68:$A$100,$A2)</f>
        <v>62703.343106510001</v>
      </c>
      <c r="M2" s="29">
        <f>SUMIFS('DATA 2'!M$68:M$100,'DATA 2'!$A$68:$A$100,$A2)</f>
        <v>64352.493745489999</v>
      </c>
      <c r="N2" s="29">
        <f>SUMIFS('DATA 2'!N$68:N$100,'DATA 2'!$A$68:$A$100,$A2)</f>
        <v>66031.481419410004</v>
      </c>
      <c r="O2" s="29">
        <f>SUMIFS('DATA 2'!O$68:O$100,'DATA 2'!$A$68:$A$100,$A2)</f>
        <v>67744.499169589995</v>
      </c>
      <c r="P2" s="29">
        <f>SUMIFS('DATA 2'!P$68:P$100,'DATA 2'!$A$68:$A$100,$A2)</f>
        <v>69514.814609930007</v>
      </c>
      <c r="Q2" s="29">
        <f>SUMIFS('DATA 2'!Q$68:Q$100,'DATA 2'!$A$68:$A$100,$A2)</f>
        <v>71359.691962559999</v>
      </c>
      <c r="R2" s="29">
        <f>SUMIFS('DATA 2'!R$68:R$100,'DATA 2'!$A$68:$A$100,$A2)</f>
        <v>73282.4220967</v>
      </c>
      <c r="S2" s="29">
        <f>SUMIFS('DATA 2'!S$68:S$100,'DATA 2'!$A$68:$A$100,$A2)</f>
        <v>75285.632263959997</v>
      </c>
      <c r="T2" s="29">
        <f>SUMIFS('DATA 2'!T$68:T$100,'DATA 2'!$A$68:$A$100,$A2)</f>
        <v>77371.969976149907</v>
      </c>
      <c r="U2" s="29">
        <f>SUMIFS('DATA 2'!U$68:U$100,'DATA 2'!$A$68:$A$100,$A2)</f>
        <v>79587.025813240005</v>
      </c>
      <c r="V2" s="29">
        <f>SUMIFS('DATA 2'!V$68:V$100,'DATA 2'!$A$68:$A$100,$A2)</f>
        <v>81902.77681113001</v>
      </c>
      <c r="W2" s="29">
        <f>SUMIFS('DATA 2'!W$68:W$100,'DATA 2'!$A$68:$A$100,$A2)</f>
        <v>84305.694195129996</v>
      </c>
      <c r="X2" s="29">
        <f>SUMIFS('DATA 2'!X$68:X$100,'DATA 2'!$A$68:$A$100,$A2)</f>
        <v>86787.806656539993</v>
      </c>
      <c r="Y2" s="29">
        <f>SUMIFS('DATA 2'!Y$68:Y$100,'DATA 2'!$A$68:$A$100,$A2)</f>
        <v>89343.415164630002</v>
      </c>
      <c r="Z2" s="29">
        <f>SUMIFS('DATA 2'!Z$68:Z$100,'DATA 2'!$A$68:$A$100,$A2)</f>
        <v>91967.995394240002</v>
      </c>
      <c r="AA2" s="29">
        <f>SUMIFS('DATA 2'!AA$68:AA$100,'DATA 2'!$A$68:$A$100,$A2)</f>
        <v>94657.722793370005</v>
      </c>
      <c r="AB2" s="29">
        <f>SUMIFS('DATA 2'!AB$68:AB$100,'DATA 2'!$A$68:$A$100,$A2)</f>
        <v>97409.261505170012</v>
      </c>
      <c r="AC2" s="29">
        <f>SUMIFS('DATA 2'!AC$68:AC$100,'DATA 2'!$A$68:$A$100,$A2)</f>
        <v>100219.6589025</v>
      </c>
      <c r="AD2" s="29">
        <f>SUMIFS('DATA 2'!AD$68:AD$100,'DATA 2'!$A$68:$A$100,$A2)</f>
        <v>103086.33423978</v>
      </c>
      <c r="AE2" s="29">
        <f>SUMIFS('DATA 2'!AE$68:AE$100,'DATA 2'!$A$68:$A$100,$A2)</f>
        <v>106022.34008131</v>
      </c>
      <c r="AF2" s="29">
        <f>SUMIFS('DATA 2'!AF$68:AF$100,'DATA 2'!$A$68:$A$100,$A2)</f>
        <v>109035.53227562</v>
      </c>
      <c r="AG2" s="29">
        <f>SUMIFS('DATA 2'!AG$68:AG$100,'DATA 2'!$A$68:$A$100,$A2)</f>
        <v>112123.18016842</v>
      </c>
      <c r="AH2" s="29">
        <f>SUMIFS('DATA 2'!AH$68:AH$100,'DATA 2'!$A$68:$A$100,$A2)</f>
        <v>115281.80194849</v>
      </c>
      <c r="AI2" s="29">
        <f>SUMIFS('DATA 2'!AI$68:AI$100,'DATA 2'!$A$68:$A$100,$A2)</f>
        <v>118508.34771894</v>
      </c>
      <c r="AJ2" s="29">
        <f>SUMIFS('DATA 2'!AJ$68:AJ$100,'DATA 2'!$A$68:$A$100,$A2)</f>
        <v>121800.84002644</v>
      </c>
      <c r="AK2" s="29">
        <f>SUMIFS('DATA 2'!AK$68:AK$100,'DATA 2'!$A$68:$A$100,$A2)</f>
        <v>125158.50359792</v>
      </c>
      <c r="AL2" s="29">
        <f>SUMIFS('DATA 2'!AL$68:AL$100,'DATA 2'!$A$68:$A$100,$A2)</f>
        <v>128583.28791478999</v>
      </c>
      <c r="AM2" s="29">
        <f>SUMIFS('DATA 2'!AM$68:AM$100,'DATA 2'!$A$68:$A$100,$A2)</f>
        <v>132080.04486215001</v>
      </c>
      <c r="AN2" s="29">
        <f>SUMIFS('DATA 2'!AN$68:AN$100,'DATA 2'!$A$68:$A$100,$A2)</f>
        <v>135656.62133574</v>
      </c>
    </row>
    <row r="3" spans="1:40" x14ac:dyDescent="0.25">
      <c r="A3" s="3" t="s">
        <v>218</v>
      </c>
      <c r="C3" s="29">
        <f>SUMIFS('DATA 2'!C$68:C$100,'DATA 2'!$A$68:$A$100,$A3)</f>
        <v>788945.76410999999</v>
      </c>
      <c r="D3" s="29">
        <f>SUMIFS('DATA 2'!D$68:D$100,'DATA 2'!$A$68:$A$100,$A3)</f>
        <v>812080.84628699999</v>
      </c>
      <c r="E3" s="29">
        <f>SUMIFS('DATA 2'!E$68:E$100,'DATA 2'!$A$68:$A$100,$A3)</f>
        <v>835556.50725400005</v>
      </c>
      <c r="F3" s="29">
        <f>SUMIFS('DATA 2'!F$68:F$100,'DATA 2'!$A$68:$A$100,$A3)</f>
        <v>859339.18299699994</v>
      </c>
      <c r="G3" s="29">
        <f>SUMIFS('DATA 2'!G$68:G$100,'DATA 2'!$A$68:$A$100,$A3)</f>
        <v>883739.52033299999</v>
      </c>
      <c r="H3" s="29">
        <f>SUMIFS('DATA 2'!H$68:H$100,'DATA 2'!$A$68:$A$100,$A3)</f>
        <v>909103.12742499996</v>
      </c>
      <c r="I3" s="29">
        <f>SUMIFS('DATA 2'!I$68:I$100,'DATA 2'!$A$68:$A$100,$A3)</f>
        <v>935463.57560599991</v>
      </c>
      <c r="J3" s="29">
        <f>SUMIFS('DATA 2'!J$68:J$100,'DATA 2'!$A$68:$A$100,$A3)</f>
        <v>962791.58119499998</v>
      </c>
      <c r="K3" s="29">
        <f>SUMIFS('DATA 2'!K$68:K$100,'DATA 2'!$A$68:$A$100,$A3)</f>
        <v>990716.01484099997</v>
      </c>
      <c r="L3" s="29">
        <f>SUMIFS('DATA 2'!L$68:L$100,'DATA 2'!$A$68:$A$100,$A3)</f>
        <v>1019436.92778</v>
      </c>
      <c r="M3" s="29">
        <f>SUMIFS('DATA 2'!M$68:M$100,'DATA 2'!$A$68:$A$100,$A3)</f>
        <v>1049148.58614</v>
      </c>
      <c r="N3" s="29">
        <f>SUMIFS('DATA 2'!N$68:N$100,'DATA 2'!$A$68:$A$100,$A3)</f>
        <v>1079945.9669400002</v>
      </c>
      <c r="O3" s="29">
        <f>SUMIFS('DATA 2'!O$68:O$100,'DATA 2'!$A$68:$A$100,$A3)</f>
        <v>1111857.2154699999</v>
      </c>
      <c r="P3" s="29">
        <f>SUMIFS('DATA 2'!P$68:P$100,'DATA 2'!$A$68:$A$100,$A3)</f>
        <v>1144825.8468500001</v>
      </c>
      <c r="Q3" s="29">
        <f>SUMIFS('DATA 2'!Q$68:Q$100,'DATA 2'!$A$68:$A$100,$A3)</f>
        <v>1179159.88643</v>
      </c>
      <c r="R3" s="29">
        <f>SUMIFS('DATA 2'!R$68:R$100,'DATA 2'!$A$68:$A$100,$A3)</f>
        <v>1214693.73737</v>
      </c>
      <c r="S3" s="29">
        <f>SUMIFS('DATA 2'!S$68:S$100,'DATA 2'!$A$68:$A$100,$A3)</f>
        <v>1251343.3295</v>
      </c>
      <c r="T3" s="29">
        <f>SUMIFS('DATA 2'!T$68:T$100,'DATA 2'!$A$68:$A$100,$A3)</f>
        <v>1289112.2090799999</v>
      </c>
      <c r="U3" s="29">
        <f>SUMIFS('DATA 2'!U$68:U$100,'DATA 2'!$A$68:$A$100,$A3)</f>
        <v>1327731.4226500001</v>
      </c>
      <c r="V3" s="29">
        <f>SUMIFS('DATA 2'!V$68:V$100,'DATA 2'!$A$68:$A$100,$A3)</f>
        <v>1367066.5443800001</v>
      </c>
      <c r="W3" s="29">
        <f>SUMIFS('DATA 2'!W$68:W$100,'DATA 2'!$A$68:$A$100,$A3)</f>
        <v>1407105.8097199998</v>
      </c>
      <c r="X3" s="29">
        <f>SUMIFS('DATA 2'!X$68:X$100,'DATA 2'!$A$68:$A$100,$A3)</f>
        <v>1447879.4287800002</v>
      </c>
      <c r="Y3" s="29">
        <f>SUMIFS('DATA 2'!Y$68:Y$100,'DATA 2'!$A$68:$A$100,$A3)</f>
        <v>1489393.9309</v>
      </c>
      <c r="Z3" s="29">
        <f>SUMIFS('DATA 2'!Z$68:Z$100,'DATA 2'!$A$68:$A$100,$A3)</f>
        <v>1531640.6697800001</v>
      </c>
      <c r="AA3" s="29">
        <f>SUMIFS('DATA 2'!AA$68:AA$100,'DATA 2'!$A$68:$A$100,$A3)</f>
        <v>1574599.1924000001</v>
      </c>
      <c r="AB3" s="29">
        <f>SUMIFS('DATA 2'!AB$68:AB$100,'DATA 2'!$A$68:$A$100,$A3)</f>
        <v>1618242.9957000001</v>
      </c>
      <c r="AC3" s="29">
        <f>SUMIFS('DATA 2'!AC$68:AC$100,'DATA 2'!$A$68:$A$100,$A3)</f>
        <v>1662545.78993</v>
      </c>
      <c r="AD3" s="29">
        <f>SUMIFS('DATA 2'!AD$68:AD$100,'DATA 2'!$A$68:$A$100,$A3)</f>
        <v>1707486.8560800001</v>
      </c>
      <c r="AE3" s="29">
        <f>SUMIFS('DATA 2'!AE$68:AE$100,'DATA 2'!$A$68:$A$100,$A3)</f>
        <v>1753084.3862000001</v>
      </c>
      <c r="AF3" s="29">
        <f>SUMIFS('DATA 2'!AF$68:AF$100,'DATA 2'!$A$68:$A$100,$A3)</f>
        <v>1799462.63747</v>
      </c>
      <c r="AG3" s="29">
        <f>SUMIFS('DATA 2'!AG$68:AG$100,'DATA 2'!$A$68:$A$100,$A3)</f>
        <v>1846354.4288900001</v>
      </c>
      <c r="AH3" s="29">
        <f>SUMIFS('DATA 2'!AH$68:AH$100,'DATA 2'!$A$68:$A$100,$A3)</f>
        <v>1893627.2364699999</v>
      </c>
      <c r="AI3" s="29">
        <f>SUMIFS('DATA 2'!AI$68:AI$100,'DATA 2'!$A$68:$A$100,$A3)</f>
        <v>1941274.3155199999</v>
      </c>
      <c r="AJ3" s="29">
        <f>SUMIFS('DATA 2'!AJ$68:AJ$100,'DATA 2'!$A$68:$A$100,$A3)</f>
        <v>1989362.8687199999</v>
      </c>
      <c r="AK3" s="29">
        <f>SUMIFS('DATA 2'!AK$68:AK$100,'DATA 2'!$A$68:$A$100,$A3)</f>
        <v>2038003.7925900002</v>
      </c>
      <c r="AL3" s="29">
        <f>SUMIFS('DATA 2'!AL$68:AL$100,'DATA 2'!$A$68:$A$100,$A3)</f>
        <v>2087343.40864</v>
      </c>
      <c r="AM3" s="29">
        <f>SUMIFS('DATA 2'!AM$68:AM$100,'DATA 2'!$A$68:$A$100,$A3)</f>
        <v>2137562.9749199999</v>
      </c>
      <c r="AN3" s="29">
        <f>SUMIFS('DATA 2'!AN$68:AN$100,'DATA 2'!$A$68:$A$100,$A3)</f>
        <v>2188886.21373</v>
      </c>
    </row>
    <row r="4" spans="1:40" x14ac:dyDescent="0.25">
      <c r="A4" s="3" t="s">
        <v>220</v>
      </c>
      <c r="C4" s="29">
        <f>SUMIFS('DATA 2'!C$68:C$100,'DATA 2'!$A$68:$A$100,$A4)</f>
        <v>170296.54790999999</v>
      </c>
      <c r="D4" s="29">
        <f>SUMIFS('DATA 2'!D$68:D$100,'DATA 2'!$A$68:$A$100,$A4)</f>
        <v>175456.4695147</v>
      </c>
      <c r="E4" s="29">
        <f>SUMIFS('DATA 2'!E$68:E$100,'DATA 2'!$A$68:$A$100,$A4)</f>
        <v>180756.07518809999</v>
      </c>
      <c r="F4" s="29">
        <f>SUMIFS('DATA 2'!F$68:F$100,'DATA 2'!$A$68:$A$100,$A4)</f>
        <v>186165.23125309992</v>
      </c>
      <c r="G4" s="29">
        <f>SUMIFS('DATA 2'!G$68:G$100,'DATA 2'!$A$68:$A$100,$A4)</f>
        <v>191845.45245219997</v>
      </c>
      <c r="H4" s="29">
        <f>SUMIFS('DATA 2'!H$68:H$100,'DATA 2'!$A$68:$A$100,$A4)</f>
        <v>197750.53980669999</v>
      </c>
      <c r="I4" s="29">
        <f>SUMIFS('DATA 2'!I$68:I$100,'DATA 2'!$A$68:$A$100,$A4)</f>
        <v>203790.98109310001</v>
      </c>
      <c r="J4" s="29">
        <f>SUMIFS('DATA 2'!J$68:J$100,'DATA 2'!$A$68:$A$100,$A4)</f>
        <v>209938.5060622</v>
      </c>
      <c r="K4" s="29">
        <f>SUMIFS('DATA 2'!K$68:K$100,'DATA 2'!$A$68:$A$100,$A4)</f>
        <v>216177.25522269998</v>
      </c>
      <c r="L4" s="29">
        <f>SUMIFS('DATA 2'!L$68:L$100,'DATA 2'!$A$68:$A$100,$A4)</f>
        <v>222564.76769479999</v>
      </c>
      <c r="M4" s="29">
        <f>SUMIFS('DATA 2'!M$68:M$100,'DATA 2'!$A$68:$A$100,$A4)</f>
        <v>229192.96297839997</v>
      </c>
      <c r="N4" s="29">
        <f>SUMIFS('DATA 2'!N$68:N$100,'DATA 2'!$A$68:$A$100,$A4)</f>
        <v>236118.6459305</v>
      </c>
      <c r="O4" s="29">
        <f>SUMIFS('DATA 2'!O$68:O$100,'DATA 2'!$A$68:$A$100,$A4)</f>
        <v>243402.11677880003</v>
      </c>
      <c r="P4" s="29">
        <f>SUMIFS('DATA 2'!P$68:P$100,'DATA 2'!$A$68:$A$100,$A4)</f>
        <v>250911.5723921</v>
      </c>
      <c r="Q4" s="29">
        <f>SUMIFS('DATA 2'!Q$68:Q$100,'DATA 2'!$A$68:$A$100,$A4)</f>
        <v>258693.62729670003</v>
      </c>
      <c r="R4" s="29">
        <f>SUMIFS('DATA 2'!R$68:R$100,'DATA 2'!$A$68:$A$100,$A4)</f>
        <v>266767.2972955</v>
      </c>
      <c r="S4" s="29">
        <f>SUMIFS('DATA 2'!S$68:S$100,'DATA 2'!$A$68:$A$100,$A4)</f>
        <v>275153.1299082</v>
      </c>
      <c r="T4" s="29">
        <f>SUMIFS('DATA 2'!T$68:T$100,'DATA 2'!$A$68:$A$100,$A4)</f>
        <v>283879.88454679999</v>
      </c>
      <c r="U4" s="29">
        <f>SUMIFS('DATA 2'!U$68:U$100,'DATA 2'!$A$68:$A$100,$A4)</f>
        <v>293054.212749</v>
      </c>
      <c r="V4" s="29">
        <f>SUMIFS('DATA 2'!V$68:V$100,'DATA 2'!$A$68:$A$100,$A4)</f>
        <v>302627.21537699999</v>
      </c>
      <c r="W4" s="29">
        <f>SUMIFS('DATA 2'!W$68:W$100,'DATA 2'!$A$68:$A$100,$A4)</f>
        <v>312562.69112200005</v>
      </c>
      <c r="X4" s="29">
        <f>SUMIFS('DATA 2'!X$68:X$100,'DATA 2'!$A$68:$A$100,$A4)</f>
        <v>322835.019768</v>
      </c>
      <c r="Y4" s="29">
        <f>SUMIFS('DATA 2'!Y$68:Y$100,'DATA 2'!$A$68:$A$100,$A4)</f>
        <v>333421.95442900003</v>
      </c>
      <c r="Z4" s="29">
        <f>SUMIFS('DATA 2'!Z$68:Z$100,'DATA 2'!$A$68:$A$100,$A4)</f>
        <v>344308.65401100001</v>
      </c>
      <c r="AA4" s="29">
        <f>SUMIFS('DATA 2'!AA$68:AA$100,'DATA 2'!$A$68:$A$100,$A4)</f>
        <v>355486.99684700003</v>
      </c>
      <c r="AB4" s="29">
        <f>SUMIFS('DATA 2'!AB$68:AB$100,'DATA 2'!$A$68:$A$100,$A4)</f>
        <v>366954.29782899993</v>
      </c>
      <c r="AC4" s="29">
        <f>SUMIFS('DATA 2'!AC$68:AC$100,'DATA 2'!$A$68:$A$100,$A4)</f>
        <v>378712.38420999999</v>
      </c>
      <c r="AD4" s="29">
        <f>SUMIFS('DATA 2'!AD$68:AD$100,'DATA 2'!$A$68:$A$100,$A4)</f>
        <v>390767.26397099998</v>
      </c>
      <c r="AE4" s="29">
        <f>SUMIFS('DATA 2'!AE$68:AE$100,'DATA 2'!$A$68:$A$100,$A4)</f>
        <v>402892.48562599998</v>
      </c>
      <c r="AF4" s="29">
        <f>SUMIFS('DATA 2'!AF$68:AF$100,'DATA 2'!$A$68:$A$100,$A4)</f>
        <v>415135.34789900004</v>
      </c>
      <c r="AG4" s="29">
        <f>SUMIFS('DATA 2'!AG$68:AG$100,'DATA 2'!$A$68:$A$100,$A4)</f>
        <v>427532.003035</v>
      </c>
      <c r="AH4" s="29">
        <f>SUMIFS('DATA 2'!AH$68:AH$100,'DATA 2'!$A$68:$A$100,$A4)</f>
        <v>440105.90392099996</v>
      </c>
      <c r="AI4" s="29">
        <f>SUMIFS('DATA 2'!AI$68:AI$100,'DATA 2'!$A$68:$A$100,$A4)</f>
        <v>452865.98589100002</v>
      </c>
      <c r="AJ4" s="29">
        <f>SUMIFS('DATA 2'!AJ$68:AJ$100,'DATA 2'!$A$68:$A$100,$A4)</f>
        <v>465814.73183500004</v>
      </c>
      <c r="AK4" s="29">
        <f>SUMIFS('DATA 2'!AK$68:AK$100,'DATA 2'!$A$68:$A$100,$A4)</f>
        <v>478993.72618200001</v>
      </c>
      <c r="AL4" s="29">
        <f>SUMIFS('DATA 2'!AL$68:AL$100,'DATA 2'!$A$68:$A$100,$A4)</f>
        <v>492396.20724899997</v>
      </c>
      <c r="AM4" s="29">
        <f>SUMIFS('DATA 2'!AM$68:AM$100,'DATA 2'!$A$68:$A$100,$A4)</f>
        <v>506035.54221299995</v>
      </c>
      <c r="AN4" s="29">
        <f>SUMIFS('DATA 2'!AN$68:AN$100,'DATA 2'!$A$68:$A$100,$A4)</f>
        <v>519947.76399200002</v>
      </c>
    </row>
    <row r="5" spans="1:40" x14ac:dyDescent="0.25">
      <c r="A5" s="3" t="s">
        <v>221</v>
      </c>
      <c r="C5" s="29">
        <f>SUMIFS('DATA 2'!C$68:C$100,'DATA 2'!$A$68:$A$100,$A5)</f>
        <v>2039518.4877000002</v>
      </c>
      <c r="D5" s="29">
        <f>SUMIFS('DATA 2'!D$68:D$100,'DATA 2'!$A$68:$A$100,$A5)</f>
        <v>2098801.5023000003</v>
      </c>
      <c r="E5" s="29">
        <f>SUMIFS('DATA 2'!E$68:E$100,'DATA 2'!$A$68:$A$100,$A5)</f>
        <v>2159315.8838</v>
      </c>
      <c r="F5" s="29">
        <f>SUMIFS('DATA 2'!F$68:F$100,'DATA 2'!$A$68:$A$100,$A5)</f>
        <v>2221030.7824999997</v>
      </c>
      <c r="G5" s="29">
        <f>SUMIFS('DATA 2'!G$68:G$100,'DATA 2'!$A$68:$A$100,$A5)</f>
        <v>2283923.5666999999</v>
      </c>
      <c r="H5" s="29">
        <f>SUMIFS('DATA 2'!H$68:H$100,'DATA 2'!$A$68:$A$100,$A5)</f>
        <v>2348461.7099000001</v>
      </c>
      <c r="I5" s="29">
        <f>SUMIFS('DATA 2'!I$68:I$100,'DATA 2'!$A$68:$A$100,$A5)</f>
        <v>2414666.1601</v>
      </c>
      <c r="J5" s="29">
        <f>SUMIFS('DATA 2'!J$68:J$100,'DATA 2'!$A$68:$A$100,$A5)</f>
        <v>2482569.3064000001</v>
      </c>
      <c r="K5" s="29">
        <f>SUMIFS('DATA 2'!K$68:K$100,'DATA 2'!$A$68:$A$100,$A5)</f>
        <v>2551491.5250999997</v>
      </c>
      <c r="L5" s="29">
        <f>SUMIFS('DATA 2'!L$68:L$100,'DATA 2'!$A$68:$A$100,$A5)</f>
        <v>2621922.4418000001</v>
      </c>
      <c r="M5" s="29">
        <f>SUMIFS('DATA 2'!M$68:M$100,'DATA 2'!$A$68:$A$100,$A5)</f>
        <v>2694321.5005999999</v>
      </c>
      <c r="N5" s="29">
        <f>SUMIFS('DATA 2'!N$68:N$100,'DATA 2'!$A$68:$A$100,$A5)</f>
        <v>2768919.6864999998</v>
      </c>
      <c r="O5" s="29">
        <f>SUMIFS('DATA 2'!O$68:O$100,'DATA 2'!$A$68:$A$100,$A5)</f>
        <v>2845842.6562000001</v>
      </c>
      <c r="P5" s="29">
        <f>SUMIFS('DATA 2'!P$68:P$100,'DATA 2'!$A$68:$A$100,$A5)</f>
        <v>2925887.2736</v>
      </c>
      <c r="Q5" s="29">
        <f>SUMIFS('DATA 2'!Q$68:Q$100,'DATA 2'!$A$68:$A$100,$A5)</f>
        <v>3009827.6857000003</v>
      </c>
      <c r="R5" s="29">
        <f>SUMIFS('DATA 2'!R$68:R$100,'DATA 2'!$A$68:$A$100,$A5)</f>
        <v>3097340.1845</v>
      </c>
      <c r="S5" s="29">
        <f>SUMIFS('DATA 2'!S$68:S$100,'DATA 2'!$A$68:$A$100,$A5)</f>
        <v>3188267.2855000002</v>
      </c>
      <c r="T5" s="29">
        <f>SUMIFS('DATA 2'!T$68:T$100,'DATA 2'!$A$68:$A$100,$A5)</f>
        <v>3282612.8673999999</v>
      </c>
      <c r="U5" s="29">
        <f>SUMIFS('DATA 2'!U$68:U$100,'DATA 2'!$A$68:$A$100,$A5)</f>
        <v>3380526.0409999997</v>
      </c>
      <c r="V5" s="29">
        <f>SUMIFS('DATA 2'!V$68:V$100,'DATA 2'!$A$68:$A$100,$A5)</f>
        <v>3481372.8975</v>
      </c>
      <c r="W5" s="29">
        <f>SUMIFS('DATA 2'!W$68:W$100,'DATA 2'!$A$68:$A$100,$A5)</f>
        <v>3584922.4849999999</v>
      </c>
      <c r="X5" s="29">
        <f>SUMIFS('DATA 2'!X$68:X$100,'DATA 2'!$A$68:$A$100,$A5)</f>
        <v>3691094.0071</v>
      </c>
      <c r="Y5" s="29">
        <f>SUMIFS('DATA 2'!Y$68:Y$100,'DATA 2'!$A$68:$A$100,$A5)</f>
        <v>3799801.9536000001</v>
      </c>
      <c r="Z5" s="29">
        <f>SUMIFS('DATA 2'!Z$68:Z$100,'DATA 2'!$A$68:$A$100,$A5)</f>
        <v>3910966.4025999997</v>
      </c>
      <c r="AA5" s="29">
        <f>SUMIFS('DATA 2'!AA$68:AA$100,'DATA 2'!$A$68:$A$100,$A5)</f>
        <v>4024508.1143</v>
      </c>
      <c r="AB5" s="29">
        <f>SUMIFS('DATA 2'!AB$68:AB$100,'DATA 2'!$A$68:$A$100,$A5)</f>
        <v>4140349.9276000001</v>
      </c>
      <c r="AC5" s="29">
        <f>SUMIFS('DATA 2'!AC$68:AC$100,'DATA 2'!$A$68:$A$100,$A5)</f>
        <v>4258421.9542000005</v>
      </c>
      <c r="AD5" s="29">
        <f>SUMIFS('DATA 2'!AD$68:AD$100,'DATA 2'!$A$68:$A$100,$A5)</f>
        <v>4378668.4077000003</v>
      </c>
      <c r="AE5" s="29">
        <f>SUMIFS('DATA 2'!AE$68:AE$100,'DATA 2'!$A$68:$A$100,$A5)</f>
        <v>4501754.7082000002</v>
      </c>
      <c r="AF5" s="29">
        <f>SUMIFS('DATA 2'!AF$68:AF$100,'DATA 2'!$A$68:$A$100,$A5)</f>
        <v>4628087.4339999994</v>
      </c>
      <c r="AG5" s="29">
        <f>SUMIFS('DATA 2'!AG$68:AG$100,'DATA 2'!$A$68:$A$100,$A5)</f>
        <v>4757091.1157</v>
      </c>
      <c r="AH5" s="29">
        <f>SUMIFS('DATA 2'!AH$68:AH$100,'DATA 2'!$A$68:$A$100,$A5)</f>
        <v>4888450.1071999995</v>
      </c>
      <c r="AI5" s="29">
        <f>SUMIFS('DATA 2'!AI$68:AI$100,'DATA 2'!$A$68:$A$100,$A5)</f>
        <v>5022095.9835999999</v>
      </c>
      <c r="AJ5" s="29">
        <f>SUMIFS('DATA 2'!AJ$68:AJ$100,'DATA 2'!$A$68:$A$100,$A5)</f>
        <v>5158119.2574000005</v>
      </c>
      <c r="AK5" s="29">
        <f>SUMIFS('DATA 2'!AK$68:AK$100,'DATA 2'!$A$68:$A$100,$A5)</f>
        <v>5296727.6108999997</v>
      </c>
      <c r="AL5" s="29">
        <f>SUMIFS('DATA 2'!AL$68:AL$100,'DATA 2'!$A$68:$A$100,$A5)</f>
        <v>5438231.1307999995</v>
      </c>
      <c r="AM5" s="29">
        <f>SUMIFS('DATA 2'!AM$68:AM$100,'DATA 2'!$A$68:$A$100,$A5)</f>
        <v>5583073.6790000005</v>
      </c>
      <c r="AN5" s="29">
        <f>SUMIFS('DATA 2'!AN$68:AN$100,'DATA 2'!$A$68:$A$100,$A5)</f>
        <v>5731847.2949999999</v>
      </c>
    </row>
    <row r="6" spans="1:40" x14ac:dyDescent="0.25">
      <c r="A6" s="30" t="s">
        <v>222</v>
      </c>
      <c r="C6" s="29">
        <f>SUMIFS('DATA 2'!C$68:C$100,'DATA 2'!$A$68:$A$100,$A6)</f>
        <v>375028.75852999999</v>
      </c>
      <c r="D6" s="29">
        <f>SUMIFS('DATA 2'!D$68:D$100,'DATA 2'!$A$68:$A$100,$A6)</f>
        <v>385838.14495000005</v>
      </c>
      <c r="E6" s="29">
        <f>SUMIFS('DATA 2'!E$68:E$100,'DATA 2'!$A$68:$A$100,$A6)</f>
        <v>396017.87312</v>
      </c>
      <c r="F6" s="29">
        <f>SUMIFS('DATA 2'!F$68:F$100,'DATA 2'!$A$68:$A$100,$A6)</f>
        <v>405885.93761999998</v>
      </c>
      <c r="G6" s="29">
        <f>SUMIFS('DATA 2'!G$68:G$100,'DATA 2'!$A$68:$A$100,$A6)</f>
        <v>416714.36826000002</v>
      </c>
      <c r="H6" s="29">
        <f>SUMIFS('DATA 2'!H$68:H$100,'DATA 2'!$A$68:$A$100,$A6)</f>
        <v>429155.01935000002</v>
      </c>
      <c r="I6" s="29">
        <f>SUMIFS('DATA 2'!I$68:I$100,'DATA 2'!$A$68:$A$100,$A6)</f>
        <v>442459.13723999995</v>
      </c>
      <c r="J6" s="29">
        <f>SUMIFS('DATA 2'!J$68:J$100,'DATA 2'!$A$68:$A$100,$A6)</f>
        <v>456290.08188000001</v>
      </c>
      <c r="K6" s="29">
        <f>SUMIFS('DATA 2'!K$68:K$100,'DATA 2'!$A$68:$A$100,$A6)</f>
        <v>470117.27717000002</v>
      </c>
      <c r="L6" s="29">
        <f>SUMIFS('DATA 2'!L$68:L$100,'DATA 2'!$A$68:$A$100,$A6)</f>
        <v>484143.95382000005</v>
      </c>
      <c r="M6" s="29">
        <f>SUMIFS('DATA 2'!M$68:M$100,'DATA 2'!$A$68:$A$100,$A6)</f>
        <v>498666.14217000001</v>
      </c>
      <c r="N6" s="29">
        <f>SUMIFS('DATA 2'!N$68:N$100,'DATA 2'!$A$68:$A$100,$A6)</f>
        <v>513610.09243000002</v>
      </c>
      <c r="O6" s="29">
        <f>SUMIFS('DATA 2'!O$68:O$100,'DATA 2'!$A$68:$A$100,$A6)</f>
        <v>528850.10218000005</v>
      </c>
      <c r="P6" s="29">
        <f>SUMIFS('DATA 2'!P$68:P$100,'DATA 2'!$A$68:$A$100,$A6)</f>
        <v>544579.80938999983</v>
      </c>
      <c r="Q6" s="29">
        <f>SUMIFS('DATA 2'!Q$68:Q$100,'DATA 2'!$A$68:$A$100,$A6)</f>
        <v>560862.51252999995</v>
      </c>
      <c r="R6" s="29">
        <f>SUMIFS('DATA 2'!R$68:R$100,'DATA 2'!$A$68:$A$100,$A6)</f>
        <v>577440.55553999997</v>
      </c>
      <c r="S6" s="29">
        <f>SUMIFS('DATA 2'!S$68:S$100,'DATA 2'!$A$68:$A$100,$A6)</f>
        <v>594201.71279000002</v>
      </c>
      <c r="T6" s="29">
        <f>SUMIFS('DATA 2'!T$68:T$100,'DATA 2'!$A$68:$A$100,$A6)</f>
        <v>611114.85184000002</v>
      </c>
      <c r="U6" s="29">
        <f>SUMIFS('DATA 2'!U$68:U$100,'DATA 2'!$A$68:$A$100,$A6)</f>
        <v>625969.78381000005</v>
      </c>
      <c r="V6" s="29">
        <f>SUMIFS('DATA 2'!V$68:V$100,'DATA 2'!$A$68:$A$100,$A6)</f>
        <v>639932.99144999997</v>
      </c>
      <c r="W6" s="29">
        <f>SUMIFS('DATA 2'!W$68:W$100,'DATA 2'!$A$68:$A$100,$A6)</f>
        <v>653400.79321000003</v>
      </c>
      <c r="X6" s="29">
        <f>SUMIFS('DATA 2'!X$68:X$100,'DATA 2'!$A$68:$A$100,$A6)</f>
        <v>666595.22363999998</v>
      </c>
      <c r="Y6" s="29">
        <f>SUMIFS('DATA 2'!Y$68:Y$100,'DATA 2'!$A$68:$A$100,$A6)</f>
        <v>679577.35931999993</v>
      </c>
      <c r="Z6" s="29">
        <f>SUMIFS('DATA 2'!Z$68:Z$100,'DATA 2'!$A$68:$A$100,$A6)</f>
        <v>692364.26081000001</v>
      </c>
      <c r="AA6" s="29">
        <f>SUMIFS('DATA 2'!AA$68:AA$100,'DATA 2'!$A$68:$A$100,$A6)</f>
        <v>704955.59192000004</v>
      </c>
      <c r="AB6" s="29">
        <f>SUMIFS('DATA 2'!AB$68:AB$100,'DATA 2'!$A$68:$A$100,$A6)</f>
        <v>717343.70036000013</v>
      </c>
      <c r="AC6" s="29">
        <f>SUMIFS('DATA 2'!AC$68:AC$100,'DATA 2'!$A$68:$A$100,$A6)</f>
        <v>729518.89452999993</v>
      </c>
      <c r="AD6" s="29">
        <f>SUMIFS('DATA 2'!AD$68:AD$100,'DATA 2'!$A$68:$A$100,$A6)</f>
        <v>741472.12741999992</v>
      </c>
      <c r="AE6" s="29">
        <f>SUMIFS('DATA 2'!AE$68:AE$100,'DATA 2'!$A$68:$A$100,$A6)</f>
        <v>752622.22690999997</v>
      </c>
      <c r="AF6" s="29">
        <f>SUMIFS('DATA 2'!AF$68:AF$100,'DATA 2'!$A$68:$A$100,$A6)</f>
        <v>763416.02520999999</v>
      </c>
      <c r="AG6" s="29">
        <f>SUMIFS('DATA 2'!AG$68:AG$100,'DATA 2'!$A$68:$A$100,$A6)</f>
        <v>773713.88867999997</v>
      </c>
      <c r="AH6" s="29">
        <f>SUMIFS('DATA 2'!AH$68:AH$100,'DATA 2'!$A$68:$A$100,$A6)</f>
        <v>783487.13894000009</v>
      </c>
      <c r="AI6" s="29">
        <f>SUMIFS('DATA 2'!AI$68:AI$100,'DATA 2'!$A$68:$A$100,$A6)</f>
        <v>792787.48615000001</v>
      </c>
      <c r="AJ6" s="29">
        <f>SUMIFS('DATA 2'!AJ$68:AJ$100,'DATA 2'!$A$68:$A$100,$A6)</f>
        <v>801696.72872999997</v>
      </c>
      <c r="AK6" s="29">
        <f>SUMIFS('DATA 2'!AK$68:AK$100,'DATA 2'!$A$68:$A$100,$A6)</f>
        <v>810428.12151000008</v>
      </c>
      <c r="AL6" s="29">
        <f>SUMIFS('DATA 2'!AL$68:AL$100,'DATA 2'!$A$68:$A$100,$A6)</f>
        <v>819014.12731999997</v>
      </c>
      <c r="AM6" s="29">
        <f>SUMIFS('DATA 2'!AM$68:AM$100,'DATA 2'!$A$68:$A$100,$A6)</f>
        <v>827480.47556000005</v>
      </c>
      <c r="AN6" s="29">
        <f>SUMIFS('DATA 2'!AN$68:AN$100,'DATA 2'!$A$68:$A$100,$A6)</f>
        <v>835888.49768000003</v>
      </c>
    </row>
    <row r="7" spans="1:40" x14ac:dyDescent="0.25">
      <c r="A7" s="3" t="s">
        <v>224</v>
      </c>
      <c r="C7" s="29">
        <f>SUM(C8:C19)</f>
        <v>36641.298950162702</v>
      </c>
      <c r="D7" s="29">
        <f t="shared" ref="D7:AN7" si="0">SUM(D8:D19)</f>
        <v>38561.2116390843</v>
      </c>
      <c r="E7" s="29">
        <f t="shared" si="0"/>
        <v>40355.845624067006</v>
      </c>
      <c r="F7" s="29">
        <f t="shared" si="0"/>
        <v>42104.45398631</v>
      </c>
      <c r="G7" s="29">
        <f t="shared" si="0"/>
        <v>44054.240962069998</v>
      </c>
      <c r="H7" s="29">
        <f t="shared" si="0"/>
        <v>46499.126696800005</v>
      </c>
      <c r="I7" s="29">
        <f t="shared" si="0"/>
        <v>49040.270474000004</v>
      </c>
      <c r="J7" s="29">
        <f t="shared" si="0"/>
        <v>52094.3033774</v>
      </c>
      <c r="K7" s="29">
        <f t="shared" si="0"/>
        <v>55709.697407200001</v>
      </c>
      <c r="L7" s="29">
        <f t="shared" si="0"/>
        <v>59971.447842700007</v>
      </c>
      <c r="M7" s="29">
        <f t="shared" si="0"/>
        <v>65105.538031539996</v>
      </c>
      <c r="N7" s="29">
        <f t="shared" si="0"/>
        <v>71529.482667060001</v>
      </c>
      <c r="O7" s="29">
        <f t="shared" si="0"/>
        <v>79935.037788616988</v>
      </c>
      <c r="P7" s="29">
        <f t="shared" si="0"/>
        <v>85343.488352665008</v>
      </c>
      <c r="Q7" s="29">
        <f t="shared" si="0"/>
        <v>90965.234893492016</v>
      </c>
      <c r="R7" s="29">
        <f t="shared" si="0"/>
        <v>96772.361199275998</v>
      </c>
      <c r="S7" s="29">
        <f t="shared" si="0"/>
        <v>102756.88403756199</v>
      </c>
      <c r="T7" s="29">
        <f t="shared" si="0"/>
        <v>108922.62704024602</v>
      </c>
      <c r="U7" s="29">
        <f t="shared" si="0"/>
        <v>115739.59307883799</v>
      </c>
      <c r="V7" s="29">
        <f t="shared" si="0"/>
        <v>123038.867180106</v>
      </c>
      <c r="W7" s="29">
        <f t="shared" si="0"/>
        <v>130694.03416535602</v>
      </c>
      <c r="X7" s="29">
        <f t="shared" si="0"/>
        <v>138998.54769836087</v>
      </c>
      <c r="Y7" s="29">
        <f t="shared" si="0"/>
        <v>147914.52764304823</v>
      </c>
      <c r="Z7" s="29">
        <f t="shared" si="0"/>
        <v>157479.4302408848</v>
      </c>
      <c r="AA7" s="29">
        <f t="shared" si="0"/>
        <v>167729.47120284851</v>
      </c>
      <c r="AB7" s="29">
        <f t="shared" si="0"/>
        <v>178697.65578510825</v>
      </c>
      <c r="AC7" s="29">
        <f t="shared" si="0"/>
        <v>190412.71199020988</v>
      </c>
      <c r="AD7" s="29">
        <f t="shared" si="0"/>
        <v>202898.34017562572</v>
      </c>
      <c r="AE7" s="29">
        <f t="shared" si="0"/>
        <v>211446.87829442459</v>
      </c>
      <c r="AF7" s="29">
        <f t="shared" si="0"/>
        <v>219000.89413361275</v>
      </c>
      <c r="AG7" s="29">
        <f t="shared" si="0"/>
        <v>226178.10442461085</v>
      </c>
      <c r="AH7" s="29">
        <f t="shared" si="0"/>
        <v>233027.87355261517</v>
      </c>
      <c r="AI7" s="29">
        <f t="shared" si="0"/>
        <v>239537.71208183328</v>
      </c>
      <c r="AJ7" s="29">
        <f t="shared" si="0"/>
        <v>245708.23524005539</v>
      </c>
      <c r="AK7" s="29">
        <f t="shared" si="0"/>
        <v>251542.81242503077</v>
      </c>
      <c r="AL7" s="29">
        <f t="shared" si="0"/>
        <v>257073.87073326681</v>
      </c>
      <c r="AM7" s="29">
        <f t="shared" si="0"/>
        <v>262310.01185624476</v>
      </c>
      <c r="AN7" s="29">
        <f t="shared" si="0"/>
        <v>267266.27652951283</v>
      </c>
    </row>
    <row r="8" spans="1:40" x14ac:dyDescent="0.25">
      <c r="A8" s="31" t="s">
        <v>425</v>
      </c>
      <c r="C8" s="29">
        <f>SUMIFS('DATA 2'!C$68:C$100,'DATA 2'!$A$68:$A$100,$A8)</f>
        <v>10768.83088</v>
      </c>
      <c r="D8" s="29">
        <f>SUMIFS('DATA 2'!D$68:D$100,'DATA 2'!$A$68:$A$100,$A8)</f>
        <v>11358.622020000001</v>
      </c>
      <c r="E8" s="29">
        <f>SUMIFS('DATA 2'!E$68:E$100,'DATA 2'!$A$68:$A$100,$A8)</f>
        <v>12033.44946</v>
      </c>
      <c r="F8" s="29">
        <f>SUMIFS('DATA 2'!F$68:F$100,'DATA 2'!$A$68:$A$100,$A8)</f>
        <v>12724.63458</v>
      </c>
      <c r="G8" s="29">
        <f>SUMIFS('DATA 2'!G$68:G$100,'DATA 2'!$A$68:$A$100,$A8)</f>
        <v>13393.17251</v>
      </c>
      <c r="H8" s="29">
        <f>SUMIFS('DATA 2'!H$68:H$100,'DATA 2'!$A$68:$A$100,$A8)</f>
        <v>14702.30299</v>
      </c>
      <c r="I8" s="29">
        <f>SUMIFS('DATA 2'!I$68:I$100,'DATA 2'!$A$68:$A$100,$A8)</f>
        <v>15928.283100000001</v>
      </c>
      <c r="J8" s="29">
        <f>SUMIFS('DATA 2'!J$68:J$100,'DATA 2'!$A$68:$A$100,$A8)</f>
        <v>16927.91517</v>
      </c>
      <c r="K8" s="29">
        <f>SUMIFS('DATA 2'!K$68:K$100,'DATA 2'!$A$68:$A$100,$A8)</f>
        <v>17725.07805</v>
      </c>
      <c r="L8" s="29">
        <f>SUMIFS('DATA 2'!L$68:L$100,'DATA 2'!$A$68:$A$100,$A8)</f>
        <v>18352.681140000001</v>
      </c>
      <c r="M8" s="29">
        <f>SUMIFS('DATA 2'!M$68:M$100,'DATA 2'!$A$68:$A$100,$A8)</f>
        <v>18814.53182</v>
      </c>
      <c r="N8" s="29">
        <f>SUMIFS('DATA 2'!N$68:N$100,'DATA 2'!$A$68:$A$100,$A8)</f>
        <v>19078.055799999998</v>
      </c>
      <c r="O8" s="29">
        <f>SUMIFS('DATA 2'!O$68:O$100,'DATA 2'!$A$68:$A$100,$A8)</f>
        <v>19074.068810000001</v>
      </c>
      <c r="P8" s="29">
        <f>SUMIFS('DATA 2'!P$68:P$100,'DATA 2'!$A$68:$A$100,$A8)</f>
        <v>19633.698899999999</v>
      </c>
      <c r="Q8" s="29">
        <f>SUMIFS('DATA 2'!Q$68:Q$100,'DATA 2'!$A$68:$A$100,$A8)</f>
        <v>20383.805970000001</v>
      </c>
      <c r="R8" s="29">
        <f>SUMIFS('DATA 2'!R$68:R$100,'DATA 2'!$A$68:$A$100,$A8)</f>
        <v>21196.512309999998</v>
      </c>
      <c r="S8" s="29">
        <f>SUMIFS('DATA 2'!S$68:S$100,'DATA 2'!$A$68:$A$100,$A8)</f>
        <v>22028.210080000001</v>
      </c>
      <c r="T8" s="29">
        <f>SUMIFS('DATA 2'!T$68:T$100,'DATA 2'!$A$68:$A$100,$A8)</f>
        <v>22861.921200000001</v>
      </c>
      <c r="U8" s="29">
        <f>SUMIFS('DATA 2'!U$68:U$100,'DATA 2'!$A$68:$A$100,$A8)</f>
        <v>23553.351350000001</v>
      </c>
      <c r="V8" s="29">
        <f>SUMIFS('DATA 2'!V$68:V$100,'DATA 2'!$A$68:$A$100,$A8)</f>
        <v>24184.30517</v>
      </c>
      <c r="W8" s="29">
        <f>SUMIFS('DATA 2'!W$68:W$100,'DATA 2'!$A$68:$A$100,$A8)</f>
        <v>24742.609209999999</v>
      </c>
      <c r="X8" s="29">
        <f>SUMIFS('DATA 2'!X$68:X$100,'DATA 2'!$A$68:$A$100,$A8)</f>
        <v>25256.225559999999</v>
      </c>
      <c r="Y8" s="29">
        <f>SUMIFS('DATA 2'!Y$68:Y$100,'DATA 2'!$A$68:$A$100,$A8)</f>
        <v>25713.58454</v>
      </c>
      <c r="Z8" s="29">
        <f>SUMIFS('DATA 2'!Z$68:Z$100,'DATA 2'!$A$68:$A$100,$A8)</f>
        <v>26105.109189999999</v>
      </c>
      <c r="AA8" s="29">
        <f>SUMIFS('DATA 2'!AA$68:AA$100,'DATA 2'!$A$68:$A$100,$A8)</f>
        <v>26422.288260000001</v>
      </c>
      <c r="AB8" s="29">
        <f>SUMIFS('DATA 2'!AB$68:AB$100,'DATA 2'!$A$68:$A$100,$A8)</f>
        <v>26657.173200000001</v>
      </c>
      <c r="AC8" s="29">
        <f>SUMIFS('DATA 2'!AC$68:AC$100,'DATA 2'!$A$68:$A$100,$A8)</f>
        <v>26802.39603</v>
      </c>
      <c r="AD8" s="29">
        <f>SUMIFS('DATA 2'!AD$68:AD$100,'DATA 2'!$A$68:$A$100,$A8)</f>
        <v>26851.367470000001</v>
      </c>
      <c r="AE8" s="29">
        <f>SUMIFS('DATA 2'!AE$68:AE$100,'DATA 2'!$A$68:$A$100,$A8)</f>
        <v>27482.202369999999</v>
      </c>
      <c r="AF8" s="29">
        <f>SUMIFS('DATA 2'!AF$68:AF$100,'DATA 2'!$A$68:$A$100,$A8)</f>
        <v>28132.595870000001</v>
      </c>
      <c r="AG8" s="29">
        <f>SUMIFS('DATA 2'!AG$68:AG$100,'DATA 2'!$A$68:$A$100,$A8)</f>
        <v>28672.21112</v>
      </c>
      <c r="AH8" s="29">
        <f>SUMIFS('DATA 2'!AH$68:AH$100,'DATA 2'!$A$68:$A$100,$A8)</f>
        <v>29097.136579999999</v>
      </c>
      <c r="AI8" s="29">
        <f>SUMIFS('DATA 2'!AI$68:AI$100,'DATA 2'!$A$68:$A$100,$A8)</f>
        <v>29427.562109999999</v>
      </c>
      <c r="AJ8" s="29">
        <f>SUMIFS('DATA 2'!AJ$68:AJ$100,'DATA 2'!$A$68:$A$100,$A8)</f>
        <v>29682.332480000001</v>
      </c>
      <c r="AK8" s="29">
        <f>SUMIFS('DATA 2'!AK$68:AK$100,'DATA 2'!$A$68:$A$100,$A8)</f>
        <v>29874.0697</v>
      </c>
      <c r="AL8" s="29">
        <f>SUMIFS('DATA 2'!AL$68:AL$100,'DATA 2'!$A$68:$A$100,$A8)</f>
        <v>30012.930369999998</v>
      </c>
      <c r="AM8" s="29">
        <f>SUMIFS('DATA 2'!AM$68:AM$100,'DATA 2'!$A$68:$A$100,$A8)</f>
        <v>30104.557519999998</v>
      </c>
      <c r="AN8" s="29">
        <f>SUMIFS('DATA 2'!AN$68:AN$100,'DATA 2'!$A$68:$A$100,$A8)</f>
        <v>30152.93388</v>
      </c>
    </row>
    <row r="9" spans="1:40" x14ac:dyDescent="0.25">
      <c r="A9" s="31" t="s">
        <v>426</v>
      </c>
      <c r="C9" s="29">
        <f>SUMIFS('DATA 2'!C$68:C$100,'DATA 2'!$A$68:$A$100,$A9)</f>
        <v>752.27429700000005</v>
      </c>
      <c r="D9" s="29">
        <f>SUMIFS('DATA 2'!D$68:D$100,'DATA 2'!$A$68:$A$100,$A9)</f>
        <v>976.45247180000001</v>
      </c>
      <c r="E9" s="29">
        <f>SUMIFS('DATA 2'!E$68:E$100,'DATA 2'!$A$68:$A$100,$A9)</f>
        <v>1263.387052</v>
      </c>
      <c r="F9" s="29">
        <f>SUMIFS('DATA 2'!F$68:F$100,'DATA 2'!$A$68:$A$100,$A9)</f>
        <v>1632.432583</v>
      </c>
      <c r="G9" s="29">
        <f>SUMIFS('DATA 2'!G$68:G$100,'DATA 2'!$A$68:$A$100,$A9)</f>
        <v>2104.5783580000002</v>
      </c>
      <c r="H9" s="29">
        <f>SUMIFS('DATA 2'!H$68:H$100,'DATA 2'!$A$68:$A$100,$A9)</f>
        <v>2731.0576209999999</v>
      </c>
      <c r="I9" s="29">
        <f>SUMIFS('DATA 2'!I$68:I$100,'DATA 2'!$A$68:$A$100,$A9)</f>
        <v>3421.9562890000002</v>
      </c>
      <c r="J9" s="29">
        <f>SUMIFS('DATA 2'!J$68:J$100,'DATA 2'!$A$68:$A$100,$A9)</f>
        <v>4210.7826219999997</v>
      </c>
      <c r="K9" s="29">
        <f>SUMIFS('DATA 2'!K$68:K$100,'DATA 2'!$A$68:$A$100,$A9)</f>
        <v>5129.6755059999996</v>
      </c>
      <c r="L9" s="29">
        <f>SUMIFS('DATA 2'!L$68:L$100,'DATA 2'!$A$68:$A$100,$A9)</f>
        <v>6203.3518629999999</v>
      </c>
      <c r="M9" s="29">
        <f>SUMIFS('DATA 2'!M$68:M$100,'DATA 2'!$A$68:$A$100,$A9)</f>
        <v>7445.604045</v>
      </c>
      <c r="N9" s="29">
        <f>SUMIFS('DATA 2'!N$68:N$100,'DATA 2'!$A$68:$A$100,$A9)</f>
        <v>8849.7619290000002</v>
      </c>
      <c r="O9" s="29">
        <f>SUMIFS('DATA 2'!O$68:O$100,'DATA 2'!$A$68:$A$100,$A9)</f>
        <v>10372.92164</v>
      </c>
      <c r="P9" s="29">
        <f>SUMIFS('DATA 2'!P$68:P$100,'DATA 2'!$A$68:$A$100,$A9)</f>
        <v>11963.30773</v>
      </c>
      <c r="Q9" s="29">
        <f>SUMIFS('DATA 2'!Q$68:Q$100,'DATA 2'!$A$68:$A$100,$A9)</f>
        <v>13757.41474</v>
      </c>
      <c r="R9" s="29">
        <f>SUMIFS('DATA 2'!R$68:R$100,'DATA 2'!$A$68:$A$100,$A9)</f>
        <v>15774.548129999999</v>
      </c>
      <c r="S9" s="29">
        <f>SUMIFS('DATA 2'!S$68:S$100,'DATA 2'!$A$68:$A$100,$A9)</f>
        <v>18032.78717</v>
      </c>
      <c r="T9" s="29">
        <f>SUMIFS('DATA 2'!T$68:T$100,'DATA 2'!$A$68:$A$100,$A9)</f>
        <v>20551.650720000001</v>
      </c>
      <c r="U9" s="29">
        <f>SUMIFS('DATA 2'!U$68:U$100,'DATA 2'!$A$68:$A$100,$A9)</f>
        <v>22632.824809999998</v>
      </c>
      <c r="V9" s="29">
        <f>SUMIFS('DATA 2'!V$68:V$100,'DATA 2'!$A$68:$A$100,$A9)</f>
        <v>24848.138470000002</v>
      </c>
      <c r="W9" s="29">
        <f>SUMIFS('DATA 2'!W$68:W$100,'DATA 2'!$A$68:$A$100,$A9)</f>
        <v>27140.0736</v>
      </c>
      <c r="X9" s="29">
        <f>SUMIFS('DATA 2'!X$68:X$100,'DATA 2'!$A$68:$A$100,$A9)</f>
        <v>29558.579590000001</v>
      </c>
      <c r="Y9" s="29">
        <f>SUMIFS('DATA 2'!Y$68:Y$100,'DATA 2'!$A$68:$A$100,$A9)</f>
        <v>32070.93102</v>
      </c>
      <c r="Z9" s="29">
        <f>SUMIFS('DATA 2'!Z$68:Z$100,'DATA 2'!$A$68:$A$100,$A9)</f>
        <v>34665.034010000003</v>
      </c>
      <c r="AA9" s="29">
        <f>SUMIFS('DATA 2'!AA$68:AA$100,'DATA 2'!$A$68:$A$100,$A9)</f>
        <v>37326.251859999997</v>
      </c>
      <c r="AB9" s="29">
        <f>SUMIFS('DATA 2'!AB$68:AB$100,'DATA 2'!$A$68:$A$100,$A9)</f>
        <v>40037.351159999998</v>
      </c>
      <c r="AC9" s="29">
        <f>SUMIFS('DATA 2'!AC$68:AC$100,'DATA 2'!$A$68:$A$100,$A9)</f>
        <v>42778.557739999997</v>
      </c>
      <c r="AD9" s="29">
        <f>SUMIFS('DATA 2'!AD$68:AD$100,'DATA 2'!$A$68:$A$100,$A9)</f>
        <v>45527.731070000002</v>
      </c>
      <c r="AE9" s="29">
        <f>SUMIFS('DATA 2'!AE$68:AE$100,'DATA 2'!$A$68:$A$100,$A9)</f>
        <v>48223.264080000001</v>
      </c>
      <c r="AF9" s="29">
        <f>SUMIFS('DATA 2'!AF$68:AF$100,'DATA 2'!$A$68:$A$100,$A9)</f>
        <v>50497.589319999999</v>
      </c>
      <c r="AG9" s="29">
        <f>SUMIFS('DATA 2'!AG$68:AG$100,'DATA 2'!$A$68:$A$100,$A9)</f>
        <v>52479.94066</v>
      </c>
      <c r="AH9" s="29">
        <f>SUMIFS('DATA 2'!AH$68:AH$100,'DATA 2'!$A$68:$A$100,$A9)</f>
        <v>54251.454149999998</v>
      </c>
      <c r="AI9" s="29">
        <f>SUMIFS('DATA 2'!AI$68:AI$100,'DATA 2'!$A$68:$A$100,$A9)</f>
        <v>55861.294580000002</v>
      </c>
      <c r="AJ9" s="29">
        <f>SUMIFS('DATA 2'!AJ$68:AJ$100,'DATA 2'!$A$68:$A$100,$A9)</f>
        <v>57339.439559999999</v>
      </c>
      <c r="AK9" s="29">
        <f>SUMIFS('DATA 2'!AK$68:AK$100,'DATA 2'!$A$68:$A$100,$A9)</f>
        <v>58702.41734</v>
      </c>
      <c r="AL9" s="29">
        <f>SUMIFS('DATA 2'!AL$68:AL$100,'DATA 2'!$A$68:$A$100,$A9)</f>
        <v>59966.743069999997</v>
      </c>
      <c r="AM9" s="29">
        <f>SUMIFS('DATA 2'!AM$68:AM$100,'DATA 2'!$A$68:$A$100,$A9)</f>
        <v>61139.017789999998</v>
      </c>
      <c r="AN9" s="29">
        <f>SUMIFS('DATA 2'!AN$68:AN$100,'DATA 2'!$A$68:$A$100,$A9)</f>
        <v>62225.567069999997</v>
      </c>
    </row>
    <row r="10" spans="1:40" x14ac:dyDescent="0.25">
      <c r="A10" s="31" t="s">
        <v>427</v>
      </c>
      <c r="C10" s="29">
        <f>SUMIFS('DATA 2'!C$68:C$100,'DATA 2'!$A$68:$A$100,$A10)</f>
        <v>638.72549079999999</v>
      </c>
      <c r="D10" s="29">
        <f>SUMIFS('DATA 2'!D$68:D$100,'DATA 2'!$A$68:$A$100,$A10)</f>
        <v>657.49589530000003</v>
      </c>
      <c r="E10" s="29">
        <f>SUMIFS('DATA 2'!E$68:E$100,'DATA 2'!$A$68:$A$100,$A10)</f>
        <v>673.55884460000004</v>
      </c>
      <c r="F10" s="29">
        <f>SUMIFS('DATA 2'!F$68:F$100,'DATA 2'!$A$68:$A$100,$A10)</f>
        <v>686.02959469999996</v>
      </c>
      <c r="G10" s="29">
        <f>SUMIFS('DATA 2'!G$68:G$100,'DATA 2'!$A$68:$A$100,$A10)</f>
        <v>694.0064218</v>
      </c>
      <c r="H10" s="29">
        <f>SUMIFS('DATA 2'!H$68:H$100,'DATA 2'!$A$68:$A$100,$A10)</f>
        <v>801.29656809999994</v>
      </c>
      <c r="I10" s="29">
        <f>SUMIFS('DATA 2'!I$68:I$100,'DATA 2'!$A$68:$A$100,$A10)</f>
        <v>943.54915770000002</v>
      </c>
      <c r="J10" s="29">
        <f>SUMIFS('DATA 2'!J$68:J$100,'DATA 2'!$A$68:$A$100,$A10)</f>
        <v>1104.680089</v>
      </c>
      <c r="K10" s="29">
        <f>SUMIFS('DATA 2'!K$68:K$100,'DATA 2'!$A$68:$A$100,$A10)</f>
        <v>1283.767752</v>
      </c>
      <c r="L10" s="29">
        <f>SUMIFS('DATA 2'!L$68:L$100,'DATA 2'!$A$68:$A$100,$A10)</f>
        <v>1483.2048689999999</v>
      </c>
      <c r="M10" s="29">
        <f>SUMIFS('DATA 2'!M$68:M$100,'DATA 2'!$A$68:$A$100,$A10)</f>
        <v>1704.3649170000001</v>
      </c>
      <c r="N10" s="29">
        <f>SUMIFS('DATA 2'!N$68:N$100,'DATA 2'!$A$68:$A$100,$A10)</f>
        <v>1944.974739</v>
      </c>
      <c r="O10" s="29">
        <f>SUMIFS('DATA 2'!O$68:O$100,'DATA 2'!$A$68:$A$100,$A10)</f>
        <v>2196.357728</v>
      </c>
      <c r="P10" s="29">
        <f>SUMIFS('DATA 2'!P$68:P$100,'DATA 2'!$A$68:$A$100,$A10)</f>
        <v>2354.7319900000002</v>
      </c>
      <c r="Q10" s="29">
        <f>SUMIFS('DATA 2'!Q$68:Q$100,'DATA 2'!$A$68:$A$100,$A10)</f>
        <v>2475.65202</v>
      </c>
      <c r="R10" s="29">
        <f>SUMIFS('DATA 2'!R$68:R$100,'DATA 2'!$A$68:$A$100,$A10)</f>
        <v>2580.0033739999999</v>
      </c>
      <c r="S10" s="29">
        <f>SUMIFS('DATA 2'!S$68:S$100,'DATA 2'!$A$68:$A$100,$A10)</f>
        <v>2673.6717039999999</v>
      </c>
      <c r="T10" s="29">
        <f>SUMIFS('DATA 2'!T$68:T$100,'DATA 2'!$A$68:$A$100,$A10)</f>
        <v>2757.808164</v>
      </c>
      <c r="U10" s="29">
        <f>SUMIFS('DATA 2'!U$68:U$100,'DATA 2'!$A$68:$A$100,$A10)</f>
        <v>2862.6712889999999</v>
      </c>
      <c r="V10" s="29">
        <f>SUMIFS('DATA 2'!V$68:V$100,'DATA 2'!$A$68:$A$100,$A10)</f>
        <v>2972.0557480000002</v>
      </c>
      <c r="W10" s="29">
        <f>SUMIFS('DATA 2'!W$68:W$100,'DATA 2'!$A$68:$A$100,$A10)</f>
        <v>3075.0089050000001</v>
      </c>
      <c r="X10" s="29">
        <f>SUMIFS('DATA 2'!X$68:X$100,'DATA 2'!$A$68:$A$100,$A10)</f>
        <v>3171.724397</v>
      </c>
      <c r="Y10" s="29">
        <f>SUMIFS('DATA 2'!Y$68:Y$100,'DATA 2'!$A$68:$A$100,$A10)</f>
        <v>3259.5132709999998</v>
      </c>
      <c r="Z10" s="29">
        <f>SUMIFS('DATA 2'!Z$68:Z$100,'DATA 2'!$A$68:$A$100,$A10)</f>
        <v>3336.5667330000001</v>
      </c>
      <c r="AA10" s="29">
        <f>SUMIFS('DATA 2'!AA$68:AA$100,'DATA 2'!$A$68:$A$100,$A10)</f>
        <v>3401.448801</v>
      </c>
      <c r="AB10" s="29">
        <f>SUMIFS('DATA 2'!AB$68:AB$100,'DATA 2'!$A$68:$A$100,$A10)</f>
        <v>3452.9152490000001</v>
      </c>
      <c r="AC10" s="29">
        <f>SUMIFS('DATA 2'!AC$68:AC$100,'DATA 2'!$A$68:$A$100,$A10)</f>
        <v>3489.882063</v>
      </c>
      <c r="AD10" s="29">
        <f>SUMIFS('DATA 2'!AD$68:AD$100,'DATA 2'!$A$68:$A$100,$A10)</f>
        <v>3511.4416719999999</v>
      </c>
      <c r="AE10" s="29">
        <f>SUMIFS('DATA 2'!AE$68:AE$100,'DATA 2'!$A$68:$A$100,$A10)</f>
        <v>3603.2655519999998</v>
      </c>
      <c r="AF10" s="29">
        <f>SUMIFS('DATA 2'!AF$68:AF$100,'DATA 2'!$A$68:$A$100,$A10)</f>
        <v>3693.9635490000001</v>
      </c>
      <c r="AG10" s="29">
        <f>SUMIFS('DATA 2'!AG$68:AG$100,'DATA 2'!$A$68:$A$100,$A10)</f>
        <v>3766.9931539999998</v>
      </c>
      <c r="AH10" s="29">
        <f>SUMIFS('DATA 2'!AH$68:AH$100,'DATA 2'!$A$68:$A$100,$A10)</f>
        <v>3822.0117639999999</v>
      </c>
      <c r="AI10" s="29">
        <f>SUMIFS('DATA 2'!AI$68:AI$100,'DATA 2'!$A$68:$A$100,$A10)</f>
        <v>3861.8074390000002</v>
      </c>
      <c r="AJ10" s="29">
        <f>SUMIFS('DATA 2'!AJ$68:AJ$100,'DATA 2'!$A$68:$A$100,$A10)</f>
        <v>3889.0225329999998</v>
      </c>
      <c r="AK10" s="29">
        <f>SUMIFS('DATA 2'!AK$68:AK$100,'DATA 2'!$A$68:$A$100,$A10)</f>
        <v>3905.5153270000001</v>
      </c>
      <c r="AL10" s="29">
        <f>SUMIFS('DATA 2'!AL$68:AL$100,'DATA 2'!$A$68:$A$100,$A10)</f>
        <v>3912.8452120000002</v>
      </c>
      <c r="AM10" s="29">
        <f>SUMIFS('DATA 2'!AM$68:AM$100,'DATA 2'!$A$68:$A$100,$A10)</f>
        <v>3911.9960150000002</v>
      </c>
      <c r="AN10" s="29">
        <f>SUMIFS('DATA 2'!AN$68:AN$100,'DATA 2'!$A$68:$A$100,$A10)</f>
        <v>3903.7438160000002</v>
      </c>
    </row>
    <row r="11" spans="1:40" x14ac:dyDescent="0.25">
      <c r="A11" s="31" t="s">
        <v>117</v>
      </c>
      <c r="C11" s="29">
        <f>SUMIFS('DATA 2'!C$68:C$100,'DATA 2'!$A$68:$A$100,$A11)</f>
        <v>4.3678165160000004</v>
      </c>
      <c r="D11" s="29">
        <f>SUMIFS('DATA 2'!D$68:D$100,'DATA 2'!$A$68:$A$100,$A11)</f>
        <v>9.1190578230000003</v>
      </c>
      <c r="E11" s="29">
        <f>SUMIFS('DATA 2'!E$68:E$100,'DATA 2'!$A$68:$A$100,$A11)</f>
        <v>19.135658039999999</v>
      </c>
      <c r="F11" s="29">
        <f>SUMIFS('DATA 2'!F$68:F$100,'DATA 2'!$A$68:$A$100,$A11)</f>
        <v>40.463025129999998</v>
      </c>
      <c r="G11" s="29">
        <f>SUMIFS('DATA 2'!G$68:G$100,'DATA 2'!$A$68:$A$100,$A11)</f>
        <v>86.047764369999996</v>
      </c>
      <c r="H11" s="29">
        <f>SUMIFS('DATA 2'!H$68:H$100,'DATA 2'!$A$68:$A$100,$A11)</f>
        <v>170.80853519999999</v>
      </c>
      <c r="I11" s="29">
        <f>SUMIFS('DATA 2'!I$68:I$100,'DATA 2'!$A$68:$A$100,$A11)</f>
        <v>328.76125339999999</v>
      </c>
      <c r="J11" s="29">
        <f>SUMIFS('DATA 2'!J$68:J$100,'DATA 2'!$A$68:$A$100,$A11)</f>
        <v>622.06569290000004</v>
      </c>
      <c r="K11" s="29">
        <f>SUMIFS('DATA 2'!K$68:K$100,'DATA 2'!$A$68:$A$100,$A11)</f>
        <v>1164.389582</v>
      </c>
      <c r="L11" s="29">
        <f>SUMIFS('DATA 2'!L$68:L$100,'DATA 2'!$A$68:$A$100,$A11)</f>
        <v>2160.0782760000002</v>
      </c>
      <c r="M11" s="29">
        <f>SUMIFS('DATA 2'!M$68:M$100,'DATA 2'!$A$68:$A$100,$A11)</f>
        <v>3969.6284260000002</v>
      </c>
      <c r="N11" s="29">
        <f>SUMIFS('DATA 2'!N$68:N$100,'DATA 2'!$A$68:$A$100,$A11)</f>
        <v>7210.5654679999998</v>
      </c>
      <c r="O11" s="29">
        <f>SUMIFS('DATA 2'!O$68:O$100,'DATA 2'!$A$68:$A$100,$A11)</f>
        <v>12894.12637</v>
      </c>
      <c r="P11" s="29">
        <f>SUMIFS('DATA 2'!P$68:P$100,'DATA 2'!$A$68:$A$100,$A11)</f>
        <v>14419.556560000001</v>
      </c>
      <c r="Q11" s="29">
        <f>SUMIFS('DATA 2'!Q$68:Q$100,'DATA 2'!$A$68:$A$100,$A11)</f>
        <v>15933.31273</v>
      </c>
      <c r="R11" s="29">
        <f>SUMIFS('DATA 2'!R$68:R$100,'DATA 2'!$A$68:$A$100,$A11)</f>
        <v>17444.33365</v>
      </c>
      <c r="S11" s="29">
        <f>SUMIFS('DATA 2'!S$68:S$100,'DATA 2'!$A$68:$A$100,$A11)</f>
        <v>18952.020840000001</v>
      </c>
      <c r="T11" s="29">
        <f>SUMIFS('DATA 2'!T$68:T$100,'DATA 2'!$A$68:$A$100,$A11)</f>
        <v>20453.471679999999</v>
      </c>
      <c r="U11" s="29">
        <f>SUMIFS('DATA 2'!U$68:U$100,'DATA 2'!$A$68:$A$100,$A11)</f>
        <v>23942.85125</v>
      </c>
      <c r="V11" s="29">
        <f>SUMIFS('DATA 2'!V$68:V$100,'DATA 2'!$A$68:$A$100,$A11)</f>
        <v>27959.037820000001</v>
      </c>
      <c r="W11" s="29">
        <f>SUMIFS('DATA 2'!W$68:W$100,'DATA 2'!$A$68:$A$100,$A11)</f>
        <v>32499.614369999999</v>
      </c>
      <c r="X11" s="29">
        <f>SUMIFS('DATA 2'!X$68:X$100,'DATA 2'!$A$68:$A$100,$A11)</f>
        <v>37688.910810000001</v>
      </c>
      <c r="Y11" s="29">
        <f>SUMIFS('DATA 2'!Y$68:Y$100,'DATA 2'!$A$68:$A$100,$A11)</f>
        <v>43562.221610000001</v>
      </c>
      <c r="Z11" s="29">
        <f>SUMIFS('DATA 2'!Z$68:Z$100,'DATA 2'!$A$68:$A$100,$A11)</f>
        <v>50182.147689999998</v>
      </c>
      <c r="AA11" s="29">
        <f>SUMIFS('DATA 2'!AA$68:AA$100,'DATA 2'!$A$68:$A$100,$A11)</f>
        <v>57611.582829999999</v>
      </c>
      <c r="AB11" s="29">
        <f>SUMIFS('DATA 2'!AB$68:AB$100,'DATA 2'!$A$68:$A$100,$A11)</f>
        <v>65912.430810000005</v>
      </c>
      <c r="AC11" s="29">
        <f>SUMIFS('DATA 2'!AC$68:AC$100,'DATA 2'!$A$68:$A$100,$A11)</f>
        <v>75144.169500000004</v>
      </c>
      <c r="AD11" s="29">
        <f>SUMIFS('DATA 2'!AD$68:AD$100,'DATA 2'!$A$68:$A$100,$A11)</f>
        <v>85362.311530000006</v>
      </c>
      <c r="AE11" s="29">
        <f>SUMIFS('DATA 2'!AE$68:AE$100,'DATA 2'!$A$68:$A$100,$A11)</f>
        <v>91318.177580000003</v>
      </c>
      <c r="AF11" s="29">
        <f>SUMIFS('DATA 2'!AF$68:AF$100,'DATA 2'!$A$68:$A$100,$A11)</f>
        <v>96476.737309999997</v>
      </c>
      <c r="AG11" s="29">
        <f>SUMIFS('DATA 2'!AG$68:AG$100,'DATA 2'!$A$68:$A$100,$A11)</f>
        <v>101070.3934</v>
      </c>
      <c r="AH11" s="29">
        <f>SUMIFS('DATA 2'!AH$68:AH$100,'DATA 2'!$A$68:$A$100,$A11)</f>
        <v>105249.03660000001</v>
      </c>
      <c r="AI11" s="29">
        <f>SUMIFS('DATA 2'!AI$68:AI$100,'DATA 2'!$A$68:$A$100,$A11)</f>
        <v>109105.70170000001</v>
      </c>
      <c r="AJ11" s="29">
        <f>SUMIFS('DATA 2'!AJ$68:AJ$100,'DATA 2'!$A$68:$A$100,$A11)</f>
        <v>112698.53350000001</v>
      </c>
      <c r="AK11" s="29">
        <f>SUMIFS('DATA 2'!AK$68:AK$100,'DATA 2'!$A$68:$A$100,$A11)</f>
        <v>116060.5239</v>
      </c>
      <c r="AL11" s="29">
        <f>SUMIFS('DATA 2'!AL$68:AL$100,'DATA 2'!$A$68:$A$100,$A11)</f>
        <v>119225.38740000001</v>
      </c>
      <c r="AM11" s="29">
        <f>SUMIFS('DATA 2'!AM$68:AM$100,'DATA 2'!$A$68:$A$100,$A11)</f>
        <v>122207.6673</v>
      </c>
      <c r="AN11" s="29">
        <f>SUMIFS('DATA 2'!AN$68:AN$100,'DATA 2'!$A$68:$A$100,$A11)</f>
        <v>125021.5061</v>
      </c>
    </row>
    <row r="12" spans="1:40" x14ac:dyDescent="0.25">
      <c r="A12" s="31" t="s">
        <v>428</v>
      </c>
      <c r="C12" s="29">
        <f>SUMIFS('DATA 2'!C$68:C$100,'DATA 2'!$A$68:$A$100,$A12)</f>
        <v>288.43088970000002</v>
      </c>
      <c r="D12" s="29">
        <f>SUMIFS('DATA 2'!D$68:D$100,'DATA 2'!$A$68:$A$100,$A12)</f>
        <v>363.2550028</v>
      </c>
      <c r="E12" s="29">
        <f>SUMIFS('DATA 2'!E$68:E$100,'DATA 2'!$A$68:$A$100,$A12)</f>
        <v>488.26758109999997</v>
      </c>
      <c r="F12" s="29">
        <f>SUMIFS('DATA 2'!F$68:F$100,'DATA 2'!$A$68:$A$100,$A12)</f>
        <v>671.30849509999996</v>
      </c>
      <c r="G12" s="29">
        <f>SUMIFS('DATA 2'!G$68:G$100,'DATA 2'!$A$68:$A$100,$A12)</f>
        <v>931.72406590000003</v>
      </c>
      <c r="H12" s="29">
        <f>SUMIFS('DATA 2'!H$68:H$100,'DATA 2'!$A$68:$A$100,$A12)</f>
        <v>1196.8159949999999</v>
      </c>
      <c r="I12" s="29">
        <f>SUMIFS('DATA 2'!I$68:I$100,'DATA 2'!$A$68:$A$100,$A12)</f>
        <v>1460.700558</v>
      </c>
      <c r="J12" s="29">
        <f>SUMIFS('DATA 2'!J$68:J$100,'DATA 2'!$A$68:$A$100,$A12)</f>
        <v>1729.315589</v>
      </c>
      <c r="K12" s="29">
        <f>SUMIFS('DATA 2'!K$68:K$100,'DATA 2'!$A$68:$A$100,$A12)</f>
        <v>2009.8231189999999</v>
      </c>
      <c r="L12" s="29">
        <f>SUMIFS('DATA 2'!L$68:L$100,'DATA 2'!$A$68:$A$100,$A12)</f>
        <v>2305.9718339999999</v>
      </c>
      <c r="M12" s="29">
        <f>SUMIFS('DATA 2'!M$68:M$100,'DATA 2'!$A$68:$A$100,$A12)</f>
        <v>2616.3695590000002</v>
      </c>
      <c r="N12" s="29">
        <f>SUMIFS('DATA 2'!N$68:N$100,'DATA 2'!$A$68:$A$100,$A12)</f>
        <v>2932.6000669999999</v>
      </c>
      <c r="O12" s="29">
        <f>SUMIFS('DATA 2'!O$68:O$100,'DATA 2'!$A$68:$A$100,$A12)</f>
        <v>3236.7437460000001</v>
      </c>
      <c r="P12" s="29">
        <f>SUMIFS('DATA 2'!P$68:P$100,'DATA 2'!$A$68:$A$100,$A12)</f>
        <v>3460.8733040000002</v>
      </c>
      <c r="Q12" s="29">
        <f>SUMIFS('DATA 2'!Q$68:Q$100,'DATA 2'!$A$68:$A$100,$A12)</f>
        <v>3646.8110200000001</v>
      </c>
      <c r="R12" s="29">
        <f>SUMIFS('DATA 2'!R$68:R$100,'DATA 2'!$A$68:$A$100,$A12)</f>
        <v>3808.9696009999998</v>
      </c>
      <c r="S12" s="29">
        <f>SUMIFS('DATA 2'!S$68:S$100,'DATA 2'!$A$68:$A$100,$A12)</f>
        <v>3950.6550630000002</v>
      </c>
      <c r="T12" s="29">
        <f>SUMIFS('DATA 2'!T$68:T$100,'DATA 2'!$A$68:$A$100,$A12)</f>
        <v>4071.98486</v>
      </c>
      <c r="U12" s="29">
        <f>SUMIFS('DATA 2'!U$68:U$100,'DATA 2'!$A$68:$A$100,$A12)</f>
        <v>4213.6099190000004</v>
      </c>
      <c r="V12" s="29">
        <f>SUMIFS('DATA 2'!V$68:V$100,'DATA 2'!$A$68:$A$100,$A12)</f>
        <v>4353.5406659999999</v>
      </c>
      <c r="W12" s="29">
        <f>SUMIFS('DATA 2'!W$68:W$100,'DATA 2'!$A$68:$A$100,$A12)</f>
        <v>4476.5830850000002</v>
      </c>
      <c r="X12" s="29">
        <f>SUMIFS('DATA 2'!X$68:X$100,'DATA 2'!$A$68:$A$100,$A12)</f>
        <v>4583.7087570000003</v>
      </c>
      <c r="Y12" s="29">
        <f>SUMIFS('DATA 2'!Y$68:Y$100,'DATA 2'!$A$68:$A$100,$A12)</f>
        <v>4671.6750080000002</v>
      </c>
      <c r="Z12" s="29">
        <f>SUMIFS('DATA 2'!Z$68:Z$100,'DATA 2'!$A$68:$A$100,$A12)</f>
        <v>4738.6430019999998</v>
      </c>
      <c r="AA12" s="29">
        <f>SUMIFS('DATA 2'!AA$68:AA$100,'DATA 2'!$A$68:$A$100,$A12)</f>
        <v>4783.4383019999996</v>
      </c>
      <c r="AB12" s="29">
        <f>SUMIFS('DATA 2'!AB$68:AB$100,'DATA 2'!$A$68:$A$100,$A12)</f>
        <v>4805.2727720000003</v>
      </c>
      <c r="AC12" s="29">
        <f>SUMIFS('DATA 2'!AC$68:AC$100,'DATA 2'!$A$68:$A$100,$A12)</f>
        <v>4803.6767719999998</v>
      </c>
      <c r="AD12" s="29">
        <f>SUMIFS('DATA 2'!AD$68:AD$100,'DATA 2'!$A$68:$A$100,$A12)</f>
        <v>4778.4956169999996</v>
      </c>
      <c r="AE12" s="29">
        <f>SUMIFS('DATA 2'!AE$68:AE$100,'DATA 2'!$A$68:$A$100,$A12)</f>
        <v>2946.4595890000001</v>
      </c>
      <c r="AF12" s="29">
        <f>SUMIFS('DATA 2'!AF$68:AF$100,'DATA 2'!$A$68:$A$100,$A12)</f>
        <v>1510.6040929999999</v>
      </c>
      <c r="AG12" s="29">
        <f>SUMIFS('DATA 2'!AG$68:AG$100,'DATA 2'!$A$68:$A$100,$A12)</f>
        <v>712.64973610000004</v>
      </c>
      <c r="AH12" s="29">
        <f>SUMIFS('DATA 2'!AH$68:AH$100,'DATA 2'!$A$68:$A$100,$A12)</f>
        <v>319.58154080000003</v>
      </c>
      <c r="AI12" s="29">
        <f>SUMIFS('DATA 2'!AI$68:AI$100,'DATA 2'!$A$68:$A$100,$A12)</f>
        <v>137.78220350000001</v>
      </c>
      <c r="AJ12" s="29">
        <f>SUMIFS('DATA 2'!AJ$68:AJ$100,'DATA 2'!$A$68:$A$100,$A12)</f>
        <v>57.411009790000001</v>
      </c>
      <c r="AK12" s="29">
        <f>SUMIFS('DATA 2'!AK$68:AK$100,'DATA 2'!$A$68:$A$100,$A12)</f>
        <v>23.225827280000001</v>
      </c>
      <c r="AL12" s="29">
        <f>SUMIFS('DATA 2'!AL$68:AL$100,'DATA 2'!$A$68:$A$100,$A12)</f>
        <v>9.1868807639999996</v>
      </c>
      <c r="AM12" s="29">
        <f>SUMIFS('DATA 2'!AM$68:AM$100,'DATA 2'!$A$68:$A$100,$A12)</f>
        <v>3.5977450059999998</v>
      </c>
      <c r="AN12" s="29">
        <f>SUMIFS('DATA 2'!AN$68:AN$100,'DATA 2'!$A$68:$A$100,$A12)</f>
        <v>1.4257393620000001</v>
      </c>
    </row>
    <row r="13" spans="1:40" x14ac:dyDescent="0.25">
      <c r="A13" s="31" t="s">
        <v>429</v>
      </c>
      <c r="C13" s="29">
        <f>SUMIFS('DATA 2'!C$68:C$100,'DATA 2'!$A$68:$A$100,$A13)</f>
        <v>514.10128280000004</v>
      </c>
      <c r="D13" s="29">
        <f>SUMIFS('DATA 2'!D$68:D$100,'DATA 2'!$A$68:$A$100,$A13)</f>
        <v>562.79208900000003</v>
      </c>
      <c r="E13" s="29">
        <f>SUMIFS('DATA 2'!E$68:E$100,'DATA 2'!$A$68:$A$100,$A13)</f>
        <v>626.07984520000002</v>
      </c>
      <c r="F13" s="29">
        <f>SUMIFS('DATA 2'!F$68:F$100,'DATA 2'!$A$68:$A$100,$A13)</f>
        <v>698.16859020000004</v>
      </c>
      <c r="G13" s="29">
        <f>SUMIFS('DATA 2'!G$68:G$100,'DATA 2'!$A$68:$A$100,$A13)</f>
        <v>776.91012890000002</v>
      </c>
      <c r="H13" s="29">
        <f>SUMIFS('DATA 2'!H$68:H$100,'DATA 2'!$A$68:$A$100,$A13)</f>
        <v>878.0287088</v>
      </c>
      <c r="I13" s="29">
        <f>SUMIFS('DATA 2'!I$68:I$100,'DATA 2'!$A$68:$A$100,$A13)</f>
        <v>972.01706300000001</v>
      </c>
      <c r="J13" s="29">
        <f>SUMIFS('DATA 2'!J$68:J$100,'DATA 2'!$A$68:$A$100,$A13)</f>
        <v>1054.1005970000001</v>
      </c>
      <c r="K13" s="29">
        <f>SUMIFS('DATA 2'!K$68:K$100,'DATA 2'!$A$68:$A$100,$A13)</f>
        <v>1126.492559</v>
      </c>
      <c r="L13" s="29">
        <f>SUMIFS('DATA 2'!L$68:L$100,'DATA 2'!$A$68:$A$100,$A13)</f>
        <v>1191.039749</v>
      </c>
      <c r="M13" s="29">
        <f>SUMIFS('DATA 2'!M$68:M$100,'DATA 2'!$A$68:$A$100,$A13)</f>
        <v>1247.4433240000001</v>
      </c>
      <c r="N13" s="29">
        <f>SUMIFS('DATA 2'!N$68:N$100,'DATA 2'!$A$68:$A$100,$A13)</f>
        <v>1292.809385</v>
      </c>
      <c r="O13" s="29">
        <f>SUMIFS('DATA 2'!O$68:O$100,'DATA 2'!$A$68:$A$100,$A13)</f>
        <v>1321.4506759999999</v>
      </c>
      <c r="P13" s="29">
        <f>SUMIFS('DATA 2'!P$68:P$100,'DATA 2'!$A$68:$A$100,$A13)</f>
        <v>1350.457255</v>
      </c>
      <c r="Q13" s="29">
        <f>SUMIFS('DATA 2'!Q$68:Q$100,'DATA 2'!$A$68:$A$100,$A13)</f>
        <v>1377.1477480000001</v>
      </c>
      <c r="R13" s="29">
        <f>SUMIFS('DATA 2'!R$68:R$100,'DATA 2'!$A$68:$A$100,$A13)</f>
        <v>1400.331784</v>
      </c>
      <c r="S13" s="29">
        <f>SUMIFS('DATA 2'!S$68:S$100,'DATA 2'!$A$68:$A$100,$A13)</f>
        <v>1419.385802</v>
      </c>
      <c r="T13" s="29">
        <f>SUMIFS('DATA 2'!T$68:T$100,'DATA 2'!$A$68:$A$100,$A13)</f>
        <v>1433.9686819999999</v>
      </c>
      <c r="U13" s="29">
        <f>SUMIFS('DATA 2'!U$68:U$100,'DATA 2'!$A$68:$A$100,$A13)</f>
        <v>1372.378027</v>
      </c>
      <c r="V13" s="29">
        <f>SUMIFS('DATA 2'!V$68:V$100,'DATA 2'!$A$68:$A$100,$A13)</f>
        <v>1285.421423</v>
      </c>
      <c r="W13" s="29">
        <f>SUMIFS('DATA 2'!W$68:W$100,'DATA 2'!$A$68:$A$100,$A13)</f>
        <v>1189.4897699999999</v>
      </c>
      <c r="X13" s="29">
        <f>SUMIFS('DATA 2'!X$68:X$100,'DATA 2'!$A$68:$A$100,$A13)</f>
        <v>1092.274267</v>
      </c>
      <c r="Y13" s="29">
        <f>SUMIFS('DATA 2'!Y$68:Y$100,'DATA 2'!$A$68:$A$100,$A13)</f>
        <v>996.04768130000002</v>
      </c>
      <c r="Z13" s="29">
        <f>SUMIFS('DATA 2'!Z$68:Z$100,'DATA 2'!$A$68:$A$100,$A13)</f>
        <v>902.19074590000002</v>
      </c>
      <c r="AA13" s="29">
        <f>SUMIFS('DATA 2'!AA$68:AA$100,'DATA 2'!$A$68:$A$100,$A13)</f>
        <v>811.726046</v>
      </c>
      <c r="AB13" s="29">
        <f>SUMIFS('DATA 2'!AB$68:AB$100,'DATA 2'!$A$68:$A$100,$A13)</f>
        <v>725.45324660000006</v>
      </c>
      <c r="AC13" s="29">
        <f>SUMIFS('DATA 2'!AC$68:AC$100,'DATA 2'!$A$68:$A$100,$A13)</f>
        <v>643.99207799999999</v>
      </c>
      <c r="AD13" s="29">
        <f>SUMIFS('DATA 2'!AD$68:AD$100,'DATA 2'!$A$68:$A$100,$A13)</f>
        <v>567.80143450000003</v>
      </c>
      <c r="AE13" s="29">
        <f>SUMIFS('DATA 2'!AE$68:AE$100,'DATA 2'!$A$68:$A$100,$A13)</f>
        <v>473.1990912</v>
      </c>
      <c r="AF13" s="29">
        <f>SUMIFS('DATA 2'!AF$68:AF$100,'DATA 2'!$A$68:$A$100,$A13)</f>
        <v>382.53917680000001</v>
      </c>
      <c r="AG13" s="29">
        <f>SUMIFS('DATA 2'!AG$68:AG$100,'DATA 2'!$A$68:$A$100,$A13)</f>
        <v>303.39402960000001</v>
      </c>
      <c r="AH13" s="29">
        <f>SUMIFS('DATA 2'!AH$68:AH$100,'DATA 2'!$A$68:$A$100,$A13)</f>
        <v>237.2469461</v>
      </c>
      <c r="AI13" s="29">
        <f>SUMIFS('DATA 2'!AI$68:AI$100,'DATA 2'!$A$68:$A$100,$A13)</f>
        <v>183.36364309999999</v>
      </c>
      <c r="AJ13" s="29">
        <f>SUMIFS('DATA 2'!AJ$68:AJ$100,'DATA 2'!$A$68:$A$100,$A13)</f>
        <v>140.25299190000001</v>
      </c>
      <c r="AK13" s="29">
        <f>SUMIFS('DATA 2'!AK$68:AK$100,'DATA 2'!$A$68:$A$100,$A13)</f>
        <v>106.24763249999999</v>
      </c>
      <c r="AL13" s="29">
        <f>SUMIFS('DATA 2'!AL$68:AL$100,'DATA 2'!$A$68:$A$100,$A13)</f>
        <v>79.75679538</v>
      </c>
      <c r="AM13" s="29">
        <f>SUMIFS('DATA 2'!AM$68:AM$100,'DATA 2'!$A$68:$A$100,$A13)</f>
        <v>59.34811079</v>
      </c>
      <c r="AN13" s="29">
        <f>SUMIFS('DATA 2'!AN$68:AN$100,'DATA 2'!$A$68:$A$100,$A13)</f>
        <v>43.78831958</v>
      </c>
    </row>
    <row r="14" spans="1:40" x14ac:dyDescent="0.25">
      <c r="A14" s="31" t="s">
        <v>430</v>
      </c>
      <c r="C14" s="29">
        <f>SUMIFS('DATA 2'!C$68:C$100,'DATA 2'!$A$68:$A$100,$A14)</f>
        <v>0.22515454670000001</v>
      </c>
      <c r="D14" s="29">
        <f>SUMIFS('DATA 2'!D$68:D$100,'DATA 2'!$A$68:$A$100,$A14)</f>
        <v>0.83226876130000005</v>
      </c>
      <c r="E14" s="29">
        <f>SUMIFS('DATA 2'!E$68:E$100,'DATA 2'!$A$68:$A$100,$A14)</f>
        <v>4.904218427</v>
      </c>
      <c r="F14" s="29">
        <f>SUMIFS('DATA 2'!F$68:F$100,'DATA 2'!$A$68:$A$100,$A14)</f>
        <v>34.554087680000002</v>
      </c>
      <c r="G14" s="29">
        <f>SUMIFS('DATA 2'!G$68:G$100,'DATA 2'!$A$68:$A$100,$A14)</f>
        <v>257.28179210000002</v>
      </c>
      <c r="H14" s="29">
        <f>SUMIFS('DATA 2'!H$68:H$100,'DATA 2'!$A$68:$A$100,$A14)</f>
        <v>622.88478439999994</v>
      </c>
      <c r="I14" s="29">
        <f>SUMIFS('DATA 2'!I$68:I$100,'DATA 2'!$A$68:$A$100,$A14)</f>
        <v>999.92619439999999</v>
      </c>
      <c r="J14" s="29">
        <f>SUMIFS('DATA 2'!J$68:J$100,'DATA 2'!$A$68:$A$100,$A14)</f>
        <v>1376.835703</v>
      </c>
      <c r="K14" s="29">
        <f>SUMIFS('DATA 2'!K$68:K$100,'DATA 2'!$A$68:$A$100,$A14)</f>
        <v>1774.525942</v>
      </c>
      <c r="L14" s="29">
        <f>SUMIFS('DATA 2'!L$68:L$100,'DATA 2'!$A$68:$A$100,$A14)</f>
        <v>2208.3913870000001</v>
      </c>
      <c r="M14" s="29">
        <f>SUMIFS('DATA 2'!M$68:M$100,'DATA 2'!$A$68:$A$100,$A14)</f>
        <v>2683.9815130000002</v>
      </c>
      <c r="N14" s="29">
        <f>SUMIFS('DATA 2'!N$68:N$100,'DATA 2'!$A$68:$A$100,$A14)</f>
        <v>3196.2595329999999</v>
      </c>
      <c r="O14" s="29">
        <f>SUMIFS('DATA 2'!O$68:O$100,'DATA 2'!$A$68:$A$100,$A14)</f>
        <v>3726.5227439999999</v>
      </c>
      <c r="P14" s="29">
        <f>SUMIFS('DATA 2'!P$68:P$100,'DATA 2'!$A$68:$A$100,$A14)</f>
        <v>4034.6215080000002</v>
      </c>
      <c r="Q14" s="29">
        <f>SUMIFS('DATA 2'!Q$68:Q$100,'DATA 2'!$A$68:$A$100,$A14)</f>
        <v>4233.5281800000002</v>
      </c>
      <c r="R14" s="29">
        <f>SUMIFS('DATA 2'!R$68:R$100,'DATA 2'!$A$68:$A$100,$A14)</f>
        <v>4370.9712849999996</v>
      </c>
      <c r="S14" s="29">
        <f>SUMIFS('DATA 2'!S$68:S$100,'DATA 2'!$A$68:$A$100,$A14)</f>
        <v>4463.7293140000002</v>
      </c>
      <c r="T14" s="29">
        <f>SUMIFS('DATA 2'!T$68:T$100,'DATA 2'!$A$68:$A$100,$A14)</f>
        <v>4518.5205569999998</v>
      </c>
      <c r="U14" s="29">
        <f>SUMIFS('DATA 2'!U$68:U$100,'DATA 2'!$A$68:$A$100,$A14)</f>
        <v>4355.0959030000004</v>
      </c>
      <c r="V14" s="29">
        <f>SUMIFS('DATA 2'!V$68:V$100,'DATA 2'!$A$68:$A$100,$A14)</f>
        <v>4108.2108639999997</v>
      </c>
      <c r="W14" s="29">
        <f>SUMIFS('DATA 2'!W$68:W$100,'DATA 2'!$A$68:$A$100,$A14)</f>
        <v>3823.7803560000002</v>
      </c>
      <c r="X14" s="29">
        <f>SUMIFS('DATA 2'!X$68:X$100,'DATA 2'!$A$68:$A$100,$A14)</f>
        <v>3526.9177749999999</v>
      </c>
      <c r="Y14" s="29">
        <f>SUMIFS('DATA 2'!Y$68:Y$100,'DATA 2'!$A$68:$A$100,$A14)</f>
        <v>3226.8567880000001</v>
      </c>
      <c r="Z14" s="29">
        <f>SUMIFS('DATA 2'!Z$68:Z$100,'DATA 2'!$A$68:$A$100,$A14)</f>
        <v>2929.9263099999998</v>
      </c>
      <c r="AA14" s="29">
        <f>SUMIFS('DATA 2'!AA$68:AA$100,'DATA 2'!$A$68:$A$100,$A14)</f>
        <v>2640.9378919999999</v>
      </c>
      <c r="AB14" s="29">
        <f>SUMIFS('DATA 2'!AB$68:AB$100,'DATA 2'!$A$68:$A$100,$A14)</f>
        <v>2363.5982779999999</v>
      </c>
      <c r="AC14" s="29">
        <f>SUMIFS('DATA 2'!AC$68:AC$100,'DATA 2'!$A$68:$A$100,$A14)</f>
        <v>2100.7021380000001</v>
      </c>
      <c r="AD14" s="29">
        <f>SUMIFS('DATA 2'!AD$68:AD$100,'DATA 2'!$A$68:$A$100,$A14)</f>
        <v>1854.261211</v>
      </c>
      <c r="AE14" s="29">
        <f>SUMIFS('DATA 2'!AE$68:AE$100,'DATA 2'!$A$68:$A$100,$A14)</f>
        <v>1720.367193</v>
      </c>
      <c r="AF14" s="29">
        <f>SUMIFS('DATA 2'!AF$68:AF$100,'DATA 2'!$A$68:$A$100,$A14)</f>
        <v>1610.5382850000001</v>
      </c>
      <c r="AG14" s="29">
        <f>SUMIFS('DATA 2'!AG$68:AG$100,'DATA 2'!$A$68:$A$100,$A14)</f>
        <v>1504.612519</v>
      </c>
      <c r="AH14" s="29">
        <f>SUMIFS('DATA 2'!AH$68:AH$100,'DATA 2'!$A$68:$A$100,$A14)</f>
        <v>1400.274242</v>
      </c>
      <c r="AI14" s="29">
        <f>SUMIFS('DATA 2'!AI$68:AI$100,'DATA 2'!$A$68:$A$100,$A14)</f>
        <v>1298.6668099999999</v>
      </c>
      <c r="AJ14" s="29">
        <f>SUMIFS('DATA 2'!AJ$68:AJ$100,'DATA 2'!$A$68:$A$100,$A14)</f>
        <v>1201.05755</v>
      </c>
      <c r="AK14" s="29">
        <f>SUMIFS('DATA 2'!AK$68:AK$100,'DATA 2'!$A$68:$A$100,$A14)</f>
        <v>1108.2428130000001</v>
      </c>
      <c r="AL14" s="29">
        <f>SUMIFS('DATA 2'!AL$68:AL$100,'DATA 2'!$A$68:$A$100,$A14)</f>
        <v>1020.702578</v>
      </c>
      <c r="AM14" s="29">
        <f>SUMIFS('DATA 2'!AM$68:AM$100,'DATA 2'!$A$68:$A$100,$A14)</f>
        <v>938.58451419999994</v>
      </c>
      <c r="AN14" s="29">
        <f>SUMIFS('DATA 2'!AN$68:AN$100,'DATA 2'!$A$68:$A$100,$A14)</f>
        <v>861.87422819999995</v>
      </c>
    </row>
    <row r="15" spans="1:40" x14ac:dyDescent="0.25">
      <c r="A15" s="31" t="s">
        <v>431</v>
      </c>
      <c r="C15" s="29">
        <f>SUMIFS('DATA 2'!C$68:C$100,'DATA 2'!$A$68:$A$100,$A15)</f>
        <v>2605.7253879999998</v>
      </c>
      <c r="D15" s="29">
        <f>SUMIFS('DATA 2'!D$68:D$100,'DATA 2'!$A$68:$A$100,$A15)</f>
        <v>2652.4322569999999</v>
      </c>
      <c r="E15" s="29">
        <f>SUMIFS('DATA 2'!E$68:E$100,'DATA 2'!$A$68:$A$100,$A15)</f>
        <v>2676.9829180000002</v>
      </c>
      <c r="F15" s="29">
        <f>SUMIFS('DATA 2'!F$68:F$100,'DATA 2'!$A$68:$A$100,$A15)</f>
        <v>2682.1683189999999</v>
      </c>
      <c r="G15" s="29">
        <f>SUMIFS('DATA 2'!G$68:G$100,'DATA 2'!$A$68:$A$100,$A15)</f>
        <v>2666.4889440000002</v>
      </c>
      <c r="H15" s="29">
        <f>SUMIFS('DATA 2'!H$68:H$100,'DATA 2'!$A$68:$A$100,$A15)</f>
        <v>2845.6644609999998</v>
      </c>
      <c r="I15" s="29">
        <f>SUMIFS('DATA 2'!I$68:I$100,'DATA 2'!$A$68:$A$100,$A15)</f>
        <v>3024.742823</v>
      </c>
      <c r="J15" s="29">
        <f>SUMIFS('DATA 2'!J$68:J$100,'DATA 2'!$A$68:$A$100,$A15)</f>
        <v>3162.1932700000002</v>
      </c>
      <c r="K15" s="29">
        <f>SUMIFS('DATA 2'!K$68:K$100,'DATA 2'!$A$68:$A$100,$A15)</f>
        <v>3259.4981560000001</v>
      </c>
      <c r="L15" s="29">
        <f>SUMIFS('DATA 2'!L$68:L$100,'DATA 2'!$A$68:$A$100,$A15)</f>
        <v>3322.8991559999999</v>
      </c>
      <c r="M15" s="29">
        <f>SUMIFS('DATA 2'!M$68:M$100,'DATA 2'!$A$68:$A$100,$A15)</f>
        <v>3354.1648869999999</v>
      </c>
      <c r="N15" s="29">
        <f>SUMIFS('DATA 2'!N$68:N$100,'DATA 2'!$A$68:$A$100,$A15)</f>
        <v>3348.9380460000002</v>
      </c>
      <c r="O15" s="29">
        <f>SUMIFS('DATA 2'!O$68:O$100,'DATA 2'!$A$68:$A$100,$A15)</f>
        <v>3296.928707</v>
      </c>
      <c r="P15" s="29">
        <f>SUMIFS('DATA 2'!P$68:P$100,'DATA 2'!$A$68:$A$100,$A15)</f>
        <v>3302.1952219999998</v>
      </c>
      <c r="Q15" s="29">
        <f>SUMIFS('DATA 2'!Q$68:Q$100,'DATA 2'!$A$68:$A$100,$A15)</f>
        <v>3321.4279219999999</v>
      </c>
      <c r="R15" s="29">
        <f>SUMIFS('DATA 2'!R$68:R$100,'DATA 2'!$A$68:$A$100,$A15)</f>
        <v>3340.0285349999999</v>
      </c>
      <c r="S15" s="29">
        <f>SUMIFS('DATA 2'!S$68:S$100,'DATA 2'!$A$68:$A$100,$A15)</f>
        <v>3353.2196399999998</v>
      </c>
      <c r="T15" s="29">
        <f>SUMIFS('DATA 2'!T$68:T$100,'DATA 2'!$A$68:$A$100,$A15)</f>
        <v>3359.3778630000002</v>
      </c>
      <c r="U15" s="29">
        <f>SUMIFS('DATA 2'!U$68:U$100,'DATA 2'!$A$68:$A$100,$A15)</f>
        <v>3394.1940930000001</v>
      </c>
      <c r="V15" s="29">
        <f>SUMIFS('DATA 2'!V$68:V$100,'DATA 2'!$A$68:$A$100,$A15)</f>
        <v>3436.720386</v>
      </c>
      <c r="W15" s="29">
        <f>SUMIFS('DATA 2'!W$68:W$100,'DATA 2'!$A$68:$A$100,$A15)</f>
        <v>3474.3520669999998</v>
      </c>
      <c r="X15" s="29">
        <f>SUMIFS('DATA 2'!X$68:X$100,'DATA 2'!$A$68:$A$100,$A15)</f>
        <v>3507.978685</v>
      </c>
      <c r="Y15" s="29">
        <f>SUMIFS('DATA 2'!Y$68:Y$100,'DATA 2'!$A$68:$A$100,$A15)</f>
        <v>3535.2411820000002</v>
      </c>
      <c r="Z15" s="29">
        <f>SUMIFS('DATA 2'!Z$68:Z$100,'DATA 2'!$A$68:$A$100,$A15)</f>
        <v>3554.8098599999998</v>
      </c>
      <c r="AA15" s="29">
        <f>SUMIFS('DATA 2'!AA$68:AA$100,'DATA 2'!$A$68:$A$100,$A15)</f>
        <v>3565.7286009999998</v>
      </c>
      <c r="AB15" s="29">
        <f>SUMIFS('DATA 2'!AB$68:AB$100,'DATA 2'!$A$68:$A$100,$A15)</f>
        <v>3567.1802710000002</v>
      </c>
      <c r="AC15" s="29">
        <f>SUMIFS('DATA 2'!AC$68:AC$100,'DATA 2'!$A$68:$A$100,$A15)</f>
        <v>3558.4343250000002</v>
      </c>
      <c r="AD15" s="29">
        <f>SUMIFS('DATA 2'!AD$68:AD$100,'DATA 2'!$A$68:$A$100,$A15)</f>
        <v>3538.852159</v>
      </c>
      <c r="AE15" s="29">
        <f>SUMIFS('DATA 2'!AE$68:AE$100,'DATA 2'!$A$68:$A$100,$A15)</f>
        <v>3597.1258889999999</v>
      </c>
      <c r="AF15" s="29">
        <f>SUMIFS('DATA 2'!AF$68:AF$100,'DATA 2'!$A$68:$A$100,$A15)</f>
        <v>3658.8089570000002</v>
      </c>
      <c r="AG15" s="29">
        <f>SUMIFS('DATA 2'!AG$68:AG$100,'DATA 2'!$A$68:$A$100,$A15)</f>
        <v>3707.1522669999999</v>
      </c>
      <c r="AH15" s="29">
        <f>SUMIFS('DATA 2'!AH$68:AH$100,'DATA 2'!$A$68:$A$100,$A15)</f>
        <v>3741.9843470000001</v>
      </c>
      <c r="AI15" s="29">
        <f>SUMIFS('DATA 2'!AI$68:AI$100,'DATA 2'!$A$68:$A$100,$A15)</f>
        <v>3766.1607979999999</v>
      </c>
      <c r="AJ15" s="29">
        <f>SUMIFS('DATA 2'!AJ$68:AJ$100,'DATA 2'!$A$68:$A$100,$A15)</f>
        <v>3782.264283</v>
      </c>
      <c r="AK15" s="29">
        <f>SUMIFS('DATA 2'!AK$68:AK$100,'DATA 2'!$A$68:$A$100,$A15)</f>
        <v>3792.007924</v>
      </c>
      <c r="AL15" s="29">
        <f>SUMIFS('DATA 2'!AL$68:AL$100,'DATA 2'!$A$68:$A$100,$A15)</f>
        <v>3796.7389750000002</v>
      </c>
      <c r="AM15" s="29">
        <f>SUMIFS('DATA 2'!AM$68:AM$100,'DATA 2'!$A$68:$A$100,$A15)</f>
        <v>3797.195487</v>
      </c>
      <c r="AN15" s="29">
        <f>SUMIFS('DATA 2'!AN$68:AN$100,'DATA 2'!$A$68:$A$100,$A15)</f>
        <v>3793.8802270000001</v>
      </c>
    </row>
    <row r="16" spans="1:40" x14ac:dyDescent="0.25">
      <c r="A16" s="31" t="s">
        <v>434</v>
      </c>
      <c r="C16" s="29">
        <f>SUMIFS('DATA 2'!C$68:C$100,'DATA 2'!$A$68:$A$100,$A16)</f>
        <v>2831.6670730000001</v>
      </c>
      <c r="D16" s="29">
        <f>SUMIFS('DATA 2'!D$68:D$100,'DATA 2'!$A$68:$A$100,$A16)</f>
        <v>2898.1400079999999</v>
      </c>
      <c r="E16" s="29">
        <f>SUMIFS('DATA 2'!E$68:E$100,'DATA 2'!$A$68:$A$100,$A16)</f>
        <v>2927.1281760000002</v>
      </c>
      <c r="F16" s="29">
        <f>SUMIFS('DATA 2'!F$68:F$100,'DATA 2'!$A$68:$A$100,$A16)</f>
        <v>2922.7020689999999</v>
      </c>
      <c r="G16" s="29">
        <f>SUMIFS('DATA 2'!G$68:G$100,'DATA 2'!$A$68:$A$100,$A16)</f>
        <v>2891.4887800000001</v>
      </c>
      <c r="H16" s="29">
        <f>SUMIFS('DATA 2'!H$68:H$100,'DATA 2'!$A$68:$A$100,$A16)</f>
        <v>3071.1090239999999</v>
      </c>
      <c r="I16" s="29">
        <f>SUMIFS('DATA 2'!I$68:I$100,'DATA 2'!$A$68:$A$100,$A16)</f>
        <v>3257.076587</v>
      </c>
      <c r="J16" s="29">
        <f>SUMIFS('DATA 2'!J$68:J$100,'DATA 2'!$A$68:$A$100,$A16)</f>
        <v>3407.8173590000001</v>
      </c>
      <c r="K16" s="29">
        <f>SUMIFS('DATA 2'!K$68:K$100,'DATA 2'!$A$68:$A$100,$A16)</f>
        <v>3524.818139</v>
      </c>
      <c r="L16" s="29">
        <f>SUMIFS('DATA 2'!L$68:L$100,'DATA 2'!$A$68:$A$100,$A16)</f>
        <v>3614.1051280000001</v>
      </c>
      <c r="M16" s="29">
        <f>SUMIFS('DATA 2'!M$68:M$100,'DATA 2'!$A$68:$A$100,$A16)</f>
        <v>3676.7682759999998</v>
      </c>
      <c r="N16" s="29">
        <f>SUMIFS('DATA 2'!N$68:N$100,'DATA 2'!$A$68:$A$100,$A16)</f>
        <v>3706.8347279999998</v>
      </c>
      <c r="O16" s="29">
        <f>SUMIFS('DATA 2'!O$68:O$100,'DATA 2'!$A$68:$A$100,$A16)</f>
        <v>3691.2845170000001</v>
      </c>
      <c r="P16" s="29">
        <f>SUMIFS('DATA 2'!P$68:P$100,'DATA 2'!$A$68:$A$100,$A16)</f>
        <v>3615.0640880000001</v>
      </c>
      <c r="Q16" s="29">
        <f>SUMIFS('DATA 2'!Q$68:Q$100,'DATA 2'!$A$68:$A$100,$A16)</f>
        <v>3511.2633940000001</v>
      </c>
      <c r="R16" s="29">
        <f>SUMIFS('DATA 2'!R$68:R$100,'DATA 2'!$A$68:$A$100,$A16)</f>
        <v>3391.814402</v>
      </c>
      <c r="S16" s="29">
        <f>SUMIFS('DATA 2'!S$68:S$100,'DATA 2'!$A$68:$A$100,$A16)</f>
        <v>3261.2110419999999</v>
      </c>
      <c r="T16" s="29">
        <f>SUMIFS('DATA 2'!T$68:T$100,'DATA 2'!$A$68:$A$100,$A16)</f>
        <v>3121.956502</v>
      </c>
      <c r="U16" s="29">
        <f>SUMIFS('DATA 2'!U$68:U$100,'DATA 2'!$A$68:$A$100,$A16)</f>
        <v>3040.3307</v>
      </c>
      <c r="V16" s="29">
        <f>SUMIFS('DATA 2'!V$68:V$100,'DATA 2'!$A$68:$A$100,$A16)</f>
        <v>2973.4650000000001</v>
      </c>
      <c r="W16" s="29">
        <f>SUMIFS('DATA 2'!W$68:W$100,'DATA 2'!$A$68:$A$100,$A16)</f>
        <v>2903.4762030000002</v>
      </c>
      <c r="X16" s="29">
        <f>SUMIFS('DATA 2'!X$68:X$100,'DATA 2'!$A$68:$A$100,$A16)</f>
        <v>2829.8803130000001</v>
      </c>
      <c r="Y16" s="29">
        <f>SUMIFS('DATA 2'!Y$68:Y$100,'DATA 2'!$A$68:$A$100,$A16)</f>
        <v>2750.9270750000001</v>
      </c>
      <c r="Z16" s="29">
        <f>SUMIFS('DATA 2'!Z$68:Z$100,'DATA 2'!$A$68:$A$100,$A16)</f>
        <v>2666.2575980000001</v>
      </c>
      <c r="AA16" s="29">
        <f>SUMIFS('DATA 2'!AA$68:AA$100,'DATA 2'!$A$68:$A$100,$A16)</f>
        <v>2575.990421</v>
      </c>
      <c r="AB16" s="29">
        <f>SUMIFS('DATA 2'!AB$68:AB$100,'DATA 2'!$A$68:$A$100,$A16)</f>
        <v>2480.422849</v>
      </c>
      <c r="AC16" s="29">
        <f>SUMIFS('DATA 2'!AC$68:AC$100,'DATA 2'!$A$68:$A$100,$A16)</f>
        <v>2379.9522270000002</v>
      </c>
      <c r="AD16" s="29">
        <f>SUMIFS('DATA 2'!AD$68:AD$100,'DATA 2'!$A$68:$A$100,$A16)</f>
        <v>2275.0586560000002</v>
      </c>
      <c r="AE16" s="29">
        <f>SUMIFS('DATA 2'!AE$68:AE$100,'DATA 2'!$A$68:$A$100,$A16)</f>
        <v>1775.856401</v>
      </c>
      <c r="AF16" s="29">
        <f>SUMIFS('DATA 2'!AF$68:AF$100,'DATA 2'!$A$68:$A$100,$A16)</f>
        <v>1275.506817</v>
      </c>
      <c r="AG16" s="29">
        <f>SUMIFS('DATA 2'!AG$68:AG$100,'DATA 2'!$A$68:$A$100,$A16)</f>
        <v>879.81224429999997</v>
      </c>
      <c r="AH16" s="29">
        <f>SUMIFS('DATA 2'!AH$68:AH$100,'DATA 2'!$A$68:$A$100,$A16)</f>
        <v>591.4062811</v>
      </c>
      <c r="AI16" s="29">
        <f>SUMIFS('DATA 2'!AI$68:AI$100,'DATA 2'!$A$68:$A$100,$A16)</f>
        <v>389.57530659999998</v>
      </c>
      <c r="AJ16" s="29">
        <f>SUMIFS('DATA 2'!AJ$68:AJ$100,'DATA 2'!$A$68:$A$100,$A16)</f>
        <v>252.12314939999999</v>
      </c>
      <c r="AK16" s="29">
        <f>SUMIFS('DATA 2'!AK$68:AK$100,'DATA 2'!$A$68:$A$100,$A16)</f>
        <v>160.5491145</v>
      </c>
      <c r="AL16" s="29">
        <f>SUMIFS('DATA 2'!AL$68:AL$100,'DATA 2'!$A$68:$A$100,$A16)</f>
        <v>100.7246526</v>
      </c>
      <c r="AM16" s="29">
        <f>SUMIFS('DATA 2'!AM$68:AM$100,'DATA 2'!$A$68:$A$100,$A16)</f>
        <v>62.339563069999997</v>
      </c>
      <c r="AN16" s="29">
        <f>SUMIFS('DATA 2'!AN$68:AN$100,'DATA 2'!$A$68:$A$100,$A16)</f>
        <v>38.123063010000003</v>
      </c>
    </row>
    <row r="17" spans="1:44" x14ac:dyDescent="0.25">
      <c r="A17" s="31" t="s">
        <v>435</v>
      </c>
      <c r="C17" s="29">
        <f>SUMIFS('DATA 2'!C$68:C$100,'DATA 2'!$A$68:$A$100,$A17)</f>
        <v>11781.592780000001</v>
      </c>
      <c r="D17" s="29">
        <f>SUMIFS('DATA 2'!D$68:D$100,'DATA 2'!$A$68:$A$100,$A17)</f>
        <v>12541.92037</v>
      </c>
      <c r="E17" s="29">
        <f>SUMIFS('DATA 2'!E$68:E$100,'DATA 2'!$A$68:$A$100,$A17)</f>
        <v>13114.51058</v>
      </c>
      <c r="F17" s="29">
        <f>SUMIFS('DATA 2'!F$68:F$100,'DATA 2'!$A$68:$A$100,$A17)</f>
        <v>13547.927110000001</v>
      </c>
      <c r="G17" s="29">
        <f>SUMIFS('DATA 2'!G$68:G$100,'DATA 2'!$A$68:$A$100,$A17)</f>
        <v>13881.15942</v>
      </c>
      <c r="H17" s="29">
        <f>SUMIFS('DATA 2'!H$68:H$100,'DATA 2'!$A$68:$A$100,$A17)</f>
        <v>15371.478080000001</v>
      </c>
      <c r="I17" s="29">
        <f>SUMIFS('DATA 2'!I$68:I$100,'DATA 2'!$A$68:$A$100,$A17)</f>
        <v>16474.05802</v>
      </c>
      <c r="J17" s="29">
        <f>SUMIFS('DATA 2'!J$68:J$100,'DATA 2'!$A$68:$A$100,$A17)</f>
        <v>17371.526620000001</v>
      </c>
      <c r="K17" s="29">
        <f>SUMIFS('DATA 2'!K$68:K$100,'DATA 2'!$A$68:$A$100,$A17)</f>
        <v>18157.788359999999</v>
      </c>
      <c r="L17" s="29">
        <f>SUMIFS('DATA 2'!L$68:L$100,'DATA 2'!$A$68:$A$100,$A17)</f>
        <v>18859.628830000001</v>
      </c>
      <c r="M17" s="29">
        <f>SUMIFS('DATA 2'!M$68:M$100,'DATA 2'!$A$68:$A$100,$A17)</f>
        <v>19460.461469999998</v>
      </c>
      <c r="N17" s="29">
        <f>SUMIFS('DATA 2'!N$68:N$100,'DATA 2'!$A$68:$A$100,$A17)</f>
        <v>19903.37759</v>
      </c>
      <c r="O17" s="29">
        <f>SUMIFS('DATA 2'!O$68:O$100,'DATA 2'!$A$68:$A$100,$A17)</f>
        <v>20092.09461</v>
      </c>
      <c r="P17" s="29">
        <f>SUMIFS('DATA 2'!P$68:P$100,'DATA 2'!$A$68:$A$100,$A17)</f>
        <v>21186.27274</v>
      </c>
      <c r="Q17" s="29">
        <f>SUMIFS('DATA 2'!Q$68:Q$100,'DATA 2'!$A$68:$A$100,$A17)</f>
        <v>22307.263340000001</v>
      </c>
      <c r="R17" s="29">
        <f>SUMIFS('DATA 2'!R$68:R$100,'DATA 2'!$A$68:$A$100,$A17)</f>
        <v>23450.772720000001</v>
      </c>
      <c r="S17" s="29">
        <f>SUMIFS('DATA 2'!S$68:S$100,'DATA 2'!$A$68:$A$100,$A17)</f>
        <v>24610.64848</v>
      </c>
      <c r="T17" s="29">
        <f>SUMIFS('DATA 2'!T$68:T$100,'DATA 2'!$A$68:$A$100,$A17)</f>
        <v>25782.808690000002</v>
      </c>
      <c r="U17" s="29">
        <f>SUMIFS('DATA 2'!U$68:U$100,'DATA 2'!$A$68:$A$100,$A17)</f>
        <v>26364.068319999998</v>
      </c>
      <c r="V17" s="29">
        <f>SUMIFS('DATA 2'!V$68:V$100,'DATA 2'!$A$68:$A$100,$A17)</f>
        <v>26910.267159999999</v>
      </c>
      <c r="W17" s="29">
        <f>SUMIFS('DATA 2'!W$68:W$100,'DATA 2'!$A$68:$A$100,$A17)</f>
        <v>27361.670040000001</v>
      </c>
      <c r="X17" s="29">
        <f>SUMIFS('DATA 2'!X$68:X$100,'DATA 2'!$A$68:$A$100,$A17)</f>
        <v>27775.180629999999</v>
      </c>
      <c r="Y17" s="29">
        <f>SUMIFS('DATA 2'!Y$68:Y$100,'DATA 2'!$A$68:$A$100,$A17)</f>
        <v>28120.485680000002</v>
      </c>
      <c r="Z17" s="29">
        <f>SUMIFS('DATA 2'!Z$68:Z$100,'DATA 2'!$A$68:$A$100,$A17)</f>
        <v>28391.75333</v>
      </c>
      <c r="AA17" s="29">
        <f>SUMIFS('DATA 2'!AA$68:AA$100,'DATA 2'!$A$68:$A$100,$A17)</f>
        <v>28583.076219999999</v>
      </c>
      <c r="AB17" s="29">
        <f>SUMIFS('DATA 2'!AB$68:AB$100,'DATA 2'!$A$68:$A$100,$A17)</f>
        <v>28688.789219999999</v>
      </c>
      <c r="AC17" s="29">
        <f>SUMIFS('DATA 2'!AC$68:AC$100,'DATA 2'!$A$68:$A$100,$A17)</f>
        <v>28703.76067</v>
      </c>
      <c r="AD17" s="29">
        <f>SUMIFS('DATA 2'!AD$68:AD$100,'DATA 2'!$A$68:$A$100,$A17)</f>
        <v>28623.660319999999</v>
      </c>
      <c r="AE17" s="29">
        <f>SUMIFS('DATA 2'!AE$68:AE$100,'DATA 2'!$A$68:$A$100,$A17)</f>
        <v>30299.40667</v>
      </c>
      <c r="AF17" s="29">
        <f>SUMIFS('DATA 2'!AF$68:AF$100,'DATA 2'!$A$68:$A$100,$A17)</f>
        <v>31754.265230000001</v>
      </c>
      <c r="AG17" s="29">
        <f>SUMIFS('DATA 2'!AG$68:AG$100,'DATA 2'!$A$68:$A$100,$A17)</f>
        <v>33073.0026</v>
      </c>
      <c r="AH17" s="29">
        <f>SUMIFS('DATA 2'!AH$68:AH$100,'DATA 2'!$A$68:$A$100,$A17)</f>
        <v>34309.581579999998</v>
      </c>
      <c r="AI17" s="29">
        <f>SUMIFS('DATA 2'!AI$68:AI$100,'DATA 2'!$A$68:$A$100,$A17)</f>
        <v>35497.38953</v>
      </c>
      <c r="AJ17" s="29">
        <f>SUMIFS('DATA 2'!AJ$68:AJ$100,'DATA 2'!$A$68:$A$100,$A17)</f>
        <v>36657.100760000001</v>
      </c>
      <c r="AK17" s="29">
        <f>SUMIFS('DATA 2'!AK$68:AK$100,'DATA 2'!$A$68:$A$100,$A17)</f>
        <v>37800.977220000001</v>
      </c>
      <c r="AL17" s="29">
        <f>SUMIFS('DATA 2'!AL$68:AL$100,'DATA 2'!$A$68:$A$100,$A17)</f>
        <v>38939.424480000001</v>
      </c>
      <c r="AM17" s="29">
        <f>SUMIFS('DATA 2'!AM$68:AM$100,'DATA 2'!$A$68:$A$100,$A17)</f>
        <v>40075.818760000002</v>
      </c>
      <c r="AN17" s="29">
        <f>SUMIFS('DATA 2'!AN$68:AN$100,'DATA 2'!$A$68:$A$100,$A17)</f>
        <v>41213.013890000002</v>
      </c>
    </row>
    <row r="18" spans="1:44" x14ac:dyDescent="0.25">
      <c r="A18" s="31" t="s">
        <v>432</v>
      </c>
      <c r="C18" s="29">
        <f>SUMIFS('DATA 2'!C$68:C$100,'DATA 2'!$A$68:$A$100,$A18)</f>
        <v>474.12527679999999</v>
      </c>
      <c r="D18" s="29">
        <f>SUMIFS('DATA 2'!D$68:D$100,'DATA 2'!$A$68:$A$100,$A18)</f>
        <v>542.83145660000002</v>
      </c>
      <c r="E18" s="29">
        <f>SUMIFS('DATA 2'!E$68:E$100,'DATA 2'!$A$68:$A$100,$A18)</f>
        <v>641.02490769999997</v>
      </c>
      <c r="F18" s="29">
        <f>SUMIFS('DATA 2'!F$68:F$100,'DATA 2'!$A$68:$A$100,$A18)</f>
        <v>763.60945649999996</v>
      </c>
      <c r="G18" s="29">
        <f>SUMIFS('DATA 2'!G$68:G$100,'DATA 2'!$A$68:$A$100,$A18)</f>
        <v>911.44172600000002</v>
      </c>
      <c r="H18" s="29">
        <f>SUMIFS('DATA 2'!H$68:H$100,'DATA 2'!$A$68:$A$100,$A18)</f>
        <v>756.16061630000002</v>
      </c>
      <c r="I18" s="29">
        <f>SUMIFS('DATA 2'!I$68:I$100,'DATA 2'!$A$68:$A$100,$A18)</f>
        <v>534.9359475</v>
      </c>
      <c r="J18" s="29">
        <f>SUMIFS('DATA 2'!J$68:J$100,'DATA 2'!$A$68:$A$100,$A18)</f>
        <v>349.97881189999998</v>
      </c>
      <c r="K18" s="29">
        <f>SUMIFS('DATA 2'!K$68:K$100,'DATA 2'!$A$68:$A$100,$A18)</f>
        <v>218.37751929999999</v>
      </c>
      <c r="L18" s="29">
        <f>SUMIFS('DATA 2'!L$68:L$100,'DATA 2'!$A$68:$A$100,$A18)</f>
        <v>131.50642010000001</v>
      </c>
      <c r="M18" s="29">
        <f>SUMIFS('DATA 2'!M$68:M$100,'DATA 2'!$A$68:$A$100,$A18)</f>
        <v>76.741467159999999</v>
      </c>
      <c r="N18" s="29">
        <f>SUMIFS('DATA 2'!N$68:N$100,'DATA 2'!$A$68:$A$100,$A18)</f>
        <v>43.410057549999998</v>
      </c>
      <c r="O18" s="29">
        <f>SUMIFS('DATA 2'!O$68:O$100,'DATA 2'!$A$68:$A$100,$A18)</f>
        <v>23.755600340000001</v>
      </c>
      <c r="P18" s="29">
        <f>SUMIFS('DATA 2'!P$68:P$100,'DATA 2'!$A$68:$A$100,$A18)</f>
        <v>17.225218630000001</v>
      </c>
      <c r="Q18" s="29">
        <f>SUMIFS('DATA 2'!Q$68:Q$100,'DATA 2'!$A$68:$A$100,$A18)</f>
        <v>13.65632027</v>
      </c>
      <c r="R18" s="29">
        <f>SUMIFS('DATA 2'!R$68:R$100,'DATA 2'!$A$68:$A$100,$A18)</f>
        <v>11.10124469</v>
      </c>
      <c r="S18" s="29">
        <f>SUMIFS('DATA 2'!S$68:S$100,'DATA 2'!$A$68:$A$100,$A18)</f>
        <v>9.0756947090000004</v>
      </c>
      <c r="T18" s="29">
        <f>SUMIFS('DATA 2'!T$68:T$100,'DATA 2'!$A$68:$A$100,$A18)</f>
        <v>7.4187824190000002</v>
      </c>
      <c r="U18" s="29">
        <f>SUMIFS('DATA 2'!U$68:U$100,'DATA 2'!$A$68:$A$100,$A18)</f>
        <v>6.8714176980000001</v>
      </c>
      <c r="V18" s="29">
        <f>SUMIFS('DATA 2'!V$68:V$100,'DATA 2'!$A$68:$A$100,$A18)</f>
        <v>6.6585544820000004</v>
      </c>
      <c r="W18" s="29">
        <f>SUMIFS('DATA 2'!W$68:W$100,'DATA 2'!$A$68:$A$100,$A18)</f>
        <v>6.5628196460000003</v>
      </c>
      <c r="X18" s="29">
        <f>SUMIFS('DATA 2'!X$68:X$100,'DATA 2'!$A$68:$A$100,$A18)</f>
        <v>6.5329203790000001</v>
      </c>
      <c r="Y18" s="29">
        <f>SUMIFS('DATA 2'!Y$68:Y$100,'DATA 2'!$A$68:$A$100,$A18)</f>
        <v>6.5493580299999996</v>
      </c>
      <c r="Z18" s="29">
        <f>SUMIFS('DATA 2'!Z$68:Z$100,'DATA 2'!$A$68:$A$100,$A18)</f>
        <v>6.605892549</v>
      </c>
      <c r="AA18" s="29">
        <f>SUMIFS('DATA 2'!AA$68:AA$100,'DATA 2'!$A$68:$A$100,$A18)</f>
        <v>6.7006229079999997</v>
      </c>
      <c r="AB18" s="29">
        <f>SUMIFS('DATA 2'!AB$68:AB$100,'DATA 2'!$A$68:$A$100,$A18)</f>
        <v>6.8332790509999999</v>
      </c>
      <c r="AC18" s="29">
        <f>SUMIFS('DATA 2'!AC$68:AC$100,'DATA 2'!$A$68:$A$100,$A18)</f>
        <v>7.004411245</v>
      </c>
      <c r="AD18" s="29">
        <f>SUMIFS('DATA 2'!AD$68:AD$100,'DATA 2'!$A$68:$A$100,$A18)</f>
        <v>7.215145701</v>
      </c>
      <c r="AE18" s="29">
        <f>SUMIFS('DATA 2'!AE$68:AE$100,'DATA 2'!$A$68:$A$100,$A18)</f>
        <v>7.4394262549999999</v>
      </c>
      <c r="AF18" s="29">
        <f>SUMIFS('DATA 2'!AF$68:AF$100,'DATA 2'!$A$68:$A$100,$A18)</f>
        <v>7.6542369539999999</v>
      </c>
      <c r="AG18" s="29">
        <f>SUMIFS('DATA 2'!AG$68:AG$100,'DATA 2'!$A$68:$A$100,$A18)</f>
        <v>7.8699110499999998</v>
      </c>
      <c r="AH18" s="29">
        <f>SUMIFS('DATA 2'!AH$68:AH$100,'DATA 2'!$A$68:$A$100,$A18)</f>
        <v>8.101511511</v>
      </c>
      <c r="AI18" s="29">
        <f>SUMIFS('DATA 2'!AI$68:AI$100,'DATA 2'!$A$68:$A$100,$A18)</f>
        <v>8.3617131950000001</v>
      </c>
      <c r="AJ18" s="29">
        <f>SUMIFS('DATA 2'!AJ$68:AJ$100,'DATA 2'!$A$68:$A$100,$A18)</f>
        <v>8.6605210199999902</v>
      </c>
      <c r="AK18" s="29">
        <f>SUMIFS('DATA 2'!AK$68:AK$100,'DATA 2'!$A$68:$A$100,$A18)</f>
        <v>9.0061472570000003</v>
      </c>
      <c r="AL18" s="29">
        <f>SUMIFS('DATA 2'!AL$68:AL$100,'DATA 2'!$A$68:$A$100,$A18)</f>
        <v>9.4067345590000002</v>
      </c>
      <c r="AM18" s="29">
        <f>SUMIFS('DATA 2'!AM$68:AM$100,'DATA 2'!$A$68:$A$100,$A18)</f>
        <v>9.8701507379999995</v>
      </c>
      <c r="AN18" s="29">
        <f>SUMIFS('DATA 2'!AN$68:AN$100,'DATA 2'!$A$68:$A$100,$A18)</f>
        <v>10.405022750000001</v>
      </c>
    </row>
    <row r="19" spans="1:44" x14ac:dyDescent="0.25">
      <c r="A19" s="31" t="s">
        <v>433</v>
      </c>
      <c r="C19" s="29">
        <f>SUMIFS('DATA 2'!C$68:C$100,'DATA 2'!$A$68:$A$100,$A19)</f>
        <v>5981.2326210000001</v>
      </c>
      <c r="D19" s="29">
        <f>SUMIFS('DATA 2'!D$68:D$100,'DATA 2'!$A$68:$A$100,$A19)</f>
        <v>5997.3187420000004</v>
      </c>
      <c r="E19" s="29">
        <f>SUMIFS('DATA 2'!E$68:E$100,'DATA 2'!$A$68:$A$100,$A19)</f>
        <v>5887.4163829999998</v>
      </c>
      <c r="F19" s="29">
        <f>SUMIFS('DATA 2'!F$68:F$100,'DATA 2'!$A$68:$A$100,$A19)</f>
        <v>5700.4560760000004</v>
      </c>
      <c r="G19" s="29">
        <f>SUMIFS('DATA 2'!G$68:G$100,'DATA 2'!$A$68:$A$100,$A19)</f>
        <v>5459.9410509999998</v>
      </c>
      <c r="H19" s="29">
        <f>SUMIFS('DATA 2'!H$68:H$100,'DATA 2'!$A$68:$A$100,$A19)</f>
        <v>3351.5193129999998</v>
      </c>
      <c r="I19" s="29">
        <f>SUMIFS('DATA 2'!I$68:I$100,'DATA 2'!$A$68:$A$100,$A19)</f>
        <v>1694.263481</v>
      </c>
      <c r="J19" s="29">
        <f>SUMIFS('DATA 2'!J$68:J$100,'DATA 2'!$A$68:$A$100,$A19)</f>
        <v>777.09185360000004</v>
      </c>
      <c r="K19" s="29">
        <f>SUMIFS('DATA 2'!K$68:K$100,'DATA 2'!$A$68:$A$100,$A19)</f>
        <v>335.46272290000002</v>
      </c>
      <c r="L19" s="29">
        <f>SUMIFS('DATA 2'!L$68:L$100,'DATA 2'!$A$68:$A$100,$A19)</f>
        <v>138.58919059999999</v>
      </c>
      <c r="M19" s="29">
        <f>SUMIFS('DATA 2'!M$68:M$100,'DATA 2'!$A$68:$A$100,$A19)</f>
        <v>55.478327380000003</v>
      </c>
      <c r="N19" s="29">
        <f>SUMIFS('DATA 2'!N$68:N$100,'DATA 2'!$A$68:$A$100,$A19)</f>
        <v>21.895324509999998</v>
      </c>
      <c r="O19" s="29">
        <f>SUMIFS('DATA 2'!O$68:O$100,'DATA 2'!$A$68:$A$100,$A19)</f>
        <v>8.7826402770000005</v>
      </c>
      <c r="P19" s="29">
        <f>SUMIFS('DATA 2'!P$68:P$100,'DATA 2'!$A$68:$A$100,$A19)</f>
        <v>5.4838370349999996</v>
      </c>
      <c r="Q19" s="29">
        <f>SUMIFS('DATA 2'!Q$68:Q$100,'DATA 2'!$A$68:$A$100,$A19)</f>
        <v>3.9515092219999999</v>
      </c>
      <c r="R19" s="29">
        <f>SUMIFS('DATA 2'!R$68:R$100,'DATA 2'!$A$68:$A$100,$A19)</f>
        <v>2.974163586</v>
      </c>
      <c r="S19" s="29">
        <f>SUMIFS('DATA 2'!S$68:S$100,'DATA 2'!$A$68:$A$100,$A19)</f>
        <v>2.2692078530000002</v>
      </c>
      <c r="T19" s="29">
        <f>SUMIFS('DATA 2'!T$68:T$100,'DATA 2'!$A$68:$A$100,$A19)</f>
        <v>1.739339827</v>
      </c>
      <c r="U19" s="29">
        <f>SUMIFS('DATA 2'!U$68:U$100,'DATA 2'!$A$68:$A$100,$A19)</f>
        <v>1.3460001399999999</v>
      </c>
      <c r="V19" s="29">
        <f>SUMIFS('DATA 2'!V$68:V$100,'DATA 2'!$A$68:$A$100,$A19)</f>
        <v>1.045918624</v>
      </c>
      <c r="W19" s="29">
        <f>SUMIFS('DATA 2'!W$68:W$100,'DATA 2'!$A$68:$A$100,$A19)</f>
        <v>0.81373971</v>
      </c>
      <c r="X19" s="29">
        <f>SUMIFS('DATA 2'!X$68:X$100,'DATA 2'!$A$68:$A$100,$A19)</f>
        <v>0.6339939819</v>
      </c>
      <c r="Y19" s="29">
        <f>SUMIFS('DATA 2'!Y$68:Y$100,'DATA 2'!$A$68:$A$100,$A19)</f>
        <v>0.49442971819999998</v>
      </c>
      <c r="Z19" s="29">
        <f>SUMIFS('DATA 2'!Z$68:Z$100,'DATA 2'!$A$68:$A$100,$A19)</f>
        <v>0.3858794358</v>
      </c>
      <c r="AA19" s="29">
        <f>SUMIFS('DATA 2'!AA$68:AA$100,'DATA 2'!$A$68:$A$100,$A19)</f>
        <v>0.30134694049999999</v>
      </c>
      <c r="AB19" s="29">
        <f>SUMIFS('DATA 2'!AB$68:AB$100,'DATA 2'!$A$68:$A$100,$A19)</f>
        <v>0.2354504573</v>
      </c>
      <c r="AC19" s="29">
        <f>SUMIFS('DATA 2'!AC$68:AC$100,'DATA 2'!$A$68:$A$100,$A19)</f>
        <v>0.18403596489999999</v>
      </c>
      <c r="AD19" s="29">
        <f>SUMIFS('DATA 2'!AD$68:AD$100,'DATA 2'!$A$68:$A$100,$A19)</f>
        <v>0.14389042469999999</v>
      </c>
      <c r="AE19" s="29">
        <f>SUMIFS('DATA 2'!AE$68:AE$100,'DATA 2'!$A$68:$A$100,$A19)</f>
        <v>0.1144529696</v>
      </c>
      <c r="AF19" s="29">
        <f>SUMIFS('DATA 2'!AF$68:AF$100,'DATA 2'!$A$68:$A$100,$A19)</f>
        <v>9.1288858799999997E-2</v>
      </c>
      <c r="AG19" s="29">
        <f>SUMIFS('DATA 2'!AG$68:AG$100,'DATA 2'!$A$68:$A$100,$A19)</f>
        <v>7.2783560900000002E-2</v>
      </c>
      <c r="AH19" s="29">
        <f>SUMIFS('DATA 2'!AH$68:AH$100,'DATA 2'!$A$68:$A$100,$A19)</f>
        <v>5.8010104200000003E-2</v>
      </c>
      <c r="AI19" s="29">
        <f>SUMIFS('DATA 2'!AI$68:AI$100,'DATA 2'!$A$68:$A$100,$A19)</f>
        <v>4.62484383E-2</v>
      </c>
      <c r="AJ19" s="29">
        <f>SUMIFS('DATA 2'!AJ$68:AJ$100,'DATA 2'!$A$68:$A$100,$A19)</f>
        <v>3.6901945399999997E-2</v>
      </c>
      <c r="AK19" s="29">
        <f>SUMIFS('DATA 2'!AK$68:AK$100,'DATA 2'!$A$68:$A$100,$A19)</f>
        <v>2.9479493799999999E-2</v>
      </c>
      <c r="AL19" s="29">
        <f>SUMIFS('DATA 2'!AL$68:AL$100,'DATA 2'!$A$68:$A$100,$A19)</f>
        <v>2.3584963800000001E-2</v>
      </c>
      <c r="AM19" s="29">
        <f>SUMIFS('DATA 2'!AM$68:AM$100,'DATA 2'!$A$68:$A$100,$A19)</f>
        <v>1.8900440800000001E-2</v>
      </c>
      <c r="AN19" s="29">
        <f>SUMIFS('DATA 2'!AN$68:AN$100,'DATA 2'!$A$68:$A$100,$A19)</f>
        <v>1.5173610800000001E-2</v>
      </c>
    </row>
    <row r="20" spans="1:44" x14ac:dyDescent="0.25">
      <c r="A20" s="31" t="s">
        <v>443</v>
      </c>
      <c r="C20" s="29">
        <f>SUM(C2:C7)</f>
        <v>3459303.525200163</v>
      </c>
      <c r="D20" s="29">
        <f t="shared" ref="D20:AN20" si="1">SUM(D2:D7)</f>
        <v>3561020.9000443649</v>
      </c>
      <c r="E20" s="29">
        <f t="shared" si="1"/>
        <v>3663741.694946677</v>
      </c>
      <c r="F20" s="29">
        <f t="shared" si="1"/>
        <v>3767772.2447716696</v>
      </c>
      <c r="G20" s="29">
        <f t="shared" si="1"/>
        <v>3875057.0235635997</v>
      </c>
      <c r="H20" s="29">
        <f t="shared" si="1"/>
        <v>3987299.00408766</v>
      </c>
      <c r="I20" s="29">
        <f t="shared" si="1"/>
        <v>4103314.8825347396</v>
      </c>
      <c r="J20" s="29">
        <f t="shared" si="1"/>
        <v>4223162.6761805294</v>
      </c>
      <c r="K20" s="29">
        <f t="shared" si="1"/>
        <v>4345291.8738454897</v>
      </c>
      <c r="L20" s="29">
        <f t="shared" si="1"/>
        <v>4470742.8820440108</v>
      </c>
      <c r="M20" s="29">
        <f t="shared" si="1"/>
        <v>4600787.2236654302</v>
      </c>
      <c r="N20" s="29">
        <f t="shared" si="1"/>
        <v>4736155.3558869697</v>
      </c>
      <c r="O20" s="29">
        <f t="shared" si="1"/>
        <v>4877631.6275870083</v>
      </c>
      <c r="P20" s="29">
        <f t="shared" si="1"/>
        <v>5021062.8051946945</v>
      </c>
      <c r="Q20" s="29">
        <f t="shared" si="1"/>
        <v>5170868.6388127524</v>
      </c>
      <c r="R20" s="29">
        <f t="shared" si="1"/>
        <v>5326296.5580014754</v>
      </c>
      <c r="S20" s="29">
        <f t="shared" si="1"/>
        <v>5487007.9739997229</v>
      </c>
      <c r="T20" s="29">
        <f t="shared" si="1"/>
        <v>5653014.4098831955</v>
      </c>
      <c r="U20" s="29">
        <f t="shared" si="1"/>
        <v>5822608.0791010773</v>
      </c>
      <c r="V20" s="29">
        <f t="shared" si="1"/>
        <v>5995941.2926982362</v>
      </c>
      <c r="W20" s="29">
        <f t="shared" si="1"/>
        <v>6172991.5074124858</v>
      </c>
      <c r="X20" s="29">
        <f t="shared" si="1"/>
        <v>6354190.033642902</v>
      </c>
      <c r="Y20" s="29">
        <f t="shared" si="1"/>
        <v>6539453.1410566783</v>
      </c>
      <c r="Z20" s="29">
        <f t="shared" si="1"/>
        <v>6728727.4128361242</v>
      </c>
      <c r="AA20" s="29">
        <f t="shared" si="1"/>
        <v>6921937.089463219</v>
      </c>
      <c r="AB20" s="29">
        <f t="shared" si="1"/>
        <v>7118997.8387792781</v>
      </c>
      <c r="AC20" s="29">
        <f t="shared" si="1"/>
        <v>7319831.3937627105</v>
      </c>
      <c r="AD20" s="29">
        <f t="shared" si="1"/>
        <v>7524379.3295864062</v>
      </c>
      <c r="AE20" s="29">
        <f t="shared" si="1"/>
        <v>7727823.0253117345</v>
      </c>
      <c r="AF20" s="29">
        <f t="shared" si="1"/>
        <v>7934137.8709882321</v>
      </c>
      <c r="AG20" s="29">
        <f t="shared" si="1"/>
        <v>8142992.7208980303</v>
      </c>
      <c r="AH20" s="29">
        <f t="shared" si="1"/>
        <v>8353980.0620321045</v>
      </c>
      <c r="AI20" s="29">
        <f t="shared" si="1"/>
        <v>8567069.8309617732</v>
      </c>
      <c r="AJ20" s="29">
        <f t="shared" si="1"/>
        <v>8782502.6619514953</v>
      </c>
      <c r="AK20" s="29">
        <f t="shared" si="1"/>
        <v>9000854.5672049504</v>
      </c>
      <c r="AL20" s="29">
        <f t="shared" si="1"/>
        <v>9222642.0326570552</v>
      </c>
      <c r="AM20" s="29">
        <f t="shared" si="1"/>
        <v>9448542.7284113951</v>
      </c>
      <c r="AN20" s="29">
        <f t="shared" si="1"/>
        <v>9679492.6682672538</v>
      </c>
    </row>
    <row r="21" spans="1:44" x14ac:dyDescent="0.25">
      <c r="A21" s="32" t="s">
        <v>438</v>
      </c>
      <c r="C21" s="29">
        <f>SUM(C8:C14)</f>
        <v>12966.955811362699</v>
      </c>
      <c r="D21" s="29">
        <f t="shared" ref="D21:AN21" si="2">SUM(D8:D14)</f>
        <v>13928.568805484301</v>
      </c>
      <c r="E21" s="29">
        <f t="shared" si="2"/>
        <v>15108.782659367002</v>
      </c>
      <c r="F21" s="29">
        <f t="shared" si="2"/>
        <v>16487.590955809999</v>
      </c>
      <c r="G21" s="29">
        <f t="shared" si="2"/>
        <v>18243.721041069999</v>
      </c>
      <c r="H21" s="29">
        <f t="shared" si="2"/>
        <v>21103.195202500003</v>
      </c>
      <c r="I21" s="29">
        <f t="shared" si="2"/>
        <v>24055.1936155</v>
      </c>
      <c r="J21" s="29">
        <f t="shared" si="2"/>
        <v>27025.695462900003</v>
      </c>
      <c r="K21" s="29">
        <f t="shared" si="2"/>
        <v>30213.752509999998</v>
      </c>
      <c r="L21" s="29">
        <f t="shared" si="2"/>
        <v>33904.719118000001</v>
      </c>
      <c r="M21" s="29">
        <f t="shared" si="2"/>
        <v>38481.923603999996</v>
      </c>
      <c r="N21" s="29">
        <f t="shared" si="2"/>
        <v>44505.026920999997</v>
      </c>
      <c r="O21" s="29">
        <f t="shared" si="2"/>
        <v>52822.191714000001</v>
      </c>
      <c r="P21" s="29">
        <f t="shared" si="2"/>
        <v>57217.247247000007</v>
      </c>
      <c r="Q21" s="29">
        <f t="shared" si="2"/>
        <v>61807.672408000006</v>
      </c>
      <c r="R21" s="29">
        <f t="shared" si="2"/>
        <v>66575.670134</v>
      </c>
      <c r="S21" s="29">
        <f t="shared" si="2"/>
        <v>71520.459973000005</v>
      </c>
      <c r="T21" s="29">
        <f t="shared" si="2"/>
        <v>76649.325863000005</v>
      </c>
      <c r="U21" s="29">
        <f t="shared" si="2"/>
        <v>82932.782547999988</v>
      </c>
      <c r="V21" s="29">
        <f t="shared" si="2"/>
        <v>89710.710160999995</v>
      </c>
      <c r="W21" s="29">
        <f t="shared" si="2"/>
        <v>96947.159296000013</v>
      </c>
      <c r="X21" s="29">
        <f t="shared" si="2"/>
        <v>104878.34115599999</v>
      </c>
      <c r="Y21" s="29">
        <f t="shared" si="2"/>
        <v>113500.82991830002</v>
      </c>
      <c r="Z21" s="29">
        <f t="shared" si="2"/>
        <v>122859.6176809</v>
      </c>
      <c r="AA21" s="29">
        <f t="shared" si="2"/>
        <v>132997.67399099999</v>
      </c>
      <c r="AB21" s="29">
        <f t="shared" si="2"/>
        <v>143954.19471559997</v>
      </c>
      <c r="AC21" s="29">
        <f t="shared" si="2"/>
        <v>155763.37632099999</v>
      </c>
      <c r="AD21" s="29">
        <f t="shared" si="2"/>
        <v>168453.41000450004</v>
      </c>
      <c r="AE21" s="29">
        <f t="shared" si="2"/>
        <v>175766.9354552</v>
      </c>
      <c r="AF21" s="29">
        <f t="shared" si="2"/>
        <v>182304.56760379998</v>
      </c>
      <c r="AG21" s="29">
        <f t="shared" si="2"/>
        <v>188510.19461869996</v>
      </c>
      <c r="AH21" s="29">
        <f t="shared" si="2"/>
        <v>194376.74182289999</v>
      </c>
      <c r="AI21" s="29">
        <f t="shared" si="2"/>
        <v>199876.17848560002</v>
      </c>
      <c r="AJ21" s="29">
        <f t="shared" si="2"/>
        <v>205008.04962469</v>
      </c>
      <c r="AK21" s="29">
        <f t="shared" si="2"/>
        <v>209780.24253977998</v>
      </c>
      <c r="AL21" s="29">
        <f t="shared" si="2"/>
        <v>214227.552306144</v>
      </c>
      <c r="AM21" s="29">
        <f t="shared" si="2"/>
        <v>218364.76899499597</v>
      </c>
      <c r="AN21" s="29">
        <f t="shared" si="2"/>
        <v>222210.83915314201</v>
      </c>
    </row>
    <row r="22" spans="1:44" x14ac:dyDescent="0.25">
      <c r="A22" s="32" t="s">
        <v>431</v>
      </c>
      <c r="C22" s="29">
        <f>C15</f>
        <v>2605.7253879999998</v>
      </c>
      <c r="D22" s="29">
        <f t="shared" ref="D22:AN22" si="3">D15</f>
        <v>2652.4322569999999</v>
      </c>
      <c r="E22" s="29">
        <f t="shared" si="3"/>
        <v>2676.9829180000002</v>
      </c>
      <c r="F22" s="29">
        <f t="shared" si="3"/>
        <v>2682.1683189999999</v>
      </c>
      <c r="G22" s="29">
        <f t="shared" si="3"/>
        <v>2666.4889440000002</v>
      </c>
      <c r="H22" s="29">
        <f t="shared" si="3"/>
        <v>2845.6644609999998</v>
      </c>
      <c r="I22" s="29">
        <f t="shared" si="3"/>
        <v>3024.742823</v>
      </c>
      <c r="J22" s="29">
        <f t="shared" si="3"/>
        <v>3162.1932700000002</v>
      </c>
      <c r="K22" s="29">
        <f t="shared" si="3"/>
        <v>3259.4981560000001</v>
      </c>
      <c r="L22" s="29">
        <f t="shared" si="3"/>
        <v>3322.8991559999999</v>
      </c>
      <c r="M22" s="29">
        <f t="shared" si="3"/>
        <v>3354.1648869999999</v>
      </c>
      <c r="N22" s="29">
        <f t="shared" si="3"/>
        <v>3348.9380460000002</v>
      </c>
      <c r="O22" s="29">
        <f t="shared" si="3"/>
        <v>3296.928707</v>
      </c>
      <c r="P22" s="29">
        <f t="shared" si="3"/>
        <v>3302.1952219999998</v>
      </c>
      <c r="Q22" s="29">
        <f t="shared" si="3"/>
        <v>3321.4279219999999</v>
      </c>
      <c r="R22" s="29">
        <f t="shared" si="3"/>
        <v>3340.0285349999999</v>
      </c>
      <c r="S22" s="29">
        <f t="shared" si="3"/>
        <v>3353.2196399999998</v>
      </c>
      <c r="T22" s="29">
        <f t="shared" si="3"/>
        <v>3359.3778630000002</v>
      </c>
      <c r="U22" s="29">
        <f t="shared" si="3"/>
        <v>3394.1940930000001</v>
      </c>
      <c r="V22" s="29">
        <f t="shared" si="3"/>
        <v>3436.720386</v>
      </c>
      <c r="W22" s="29">
        <f t="shared" si="3"/>
        <v>3474.3520669999998</v>
      </c>
      <c r="X22" s="29">
        <f t="shared" si="3"/>
        <v>3507.978685</v>
      </c>
      <c r="Y22" s="29">
        <f t="shared" si="3"/>
        <v>3535.2411820000002</v>
      </c>
      <c r="Z22" s="29">
        <f t="shared" si="3"/>
        <v>3554.8098599999998</v>
      </c>
      <c r="AA22" s="29">
        <f t="shared" si="3"/>
        <v>3565.7286009999998</v>
      </c>
      <c r="AB22" s="29">
        <f t="shared" si="3"/>
        <v>3567.1802710000002</v>
      </c>
      <c r="AC22" s="29">
        <f t="shared" si="3"/>
        <v>3558.4343250000002</v>
      </c>
      <c r="AD22" s="29">
        <f t="shared" si="3"/>
        <v>3538.852159</v>
      </c>
      <c r="AE22" s="29">
        <f t="shared" si="3"/>
        <v>3597.1258889999999</v>
      </c>
      <c r="AF22" s="29">
        <f t="shared" si="3"/>
        <v>3658.8089570000002</v>
      </c>
      <c r="AG22" s="29">
        <f t="shared" si="3"/>
        <v>3707.1522669999999</v>
      </c>
      <c r="AH22" s="29">
        <f t="shared" si="3"/>
        <v>3741.9843470000001</v>
      </c>
      <c r="AI22" s="29">
        <f t="shared" si="3"/>
        <v>3766.1607979999999</v>
      </c>
      <c r="AJ22" s="29">
        <f t="shared" si="3"/>
        <v>3782.264283</v>
      </c>
      <c r="AK22" s="29">
        <f t="shared" si="3"/>
        <v>3792.007924</v>
      </c>
      <c r="AL22" s="29">
        <f t="shared" si="3"/>
        <v>3796.7389750000002</v>
      </c>
      <c r="AM22" s="29">
        <f t="shared" si="3"/>
        <v>3797.195487</v>
      </c>
      <c r="AN22" s="29">
        <f t="shared" si="3"/>
        <v>3793.8802270000001</v>
      </c>
    </row>
    <row r="23" spans="1:44" x14ac:dyDescent="0.25">
      <c r="A23" s="32" t="s">
        <v>226</v>
      </c>
      <c r="C23" s="29">
        <f>SUM(C16:C19)</f>
        <v>21068.6177508</v>
      </c>
      <c r="D23" s="29">
        <f t="shared" ref="D23:AN23" si="4">SUM(D16:D19)</f>
        <v>21980.210576600002</v>
      </c>
      <c r="E23" s="29">
        <f t="shared" si="4"/>
        <v>22570.080046700001</v>
      </c>
      <c r="F23" s="29">
        <f t="shared" si="4"/>
        <v>22934.6947115</v>
      </c>
      <c r="G23" s="29">
        <f t="shared" si="4"/>
        <v>23144.030977000002</v>
      </c>
      <c r="H23" s="29">
        <f t="shared" si="4"/>
        <v>22550.267033300002</v>
      </c>
      <c r="I23" s="29">
        <f t="shared" si="4"/>
        <v>21960.334035499996</v>
      </c>
      <c r="J23" s="29">
        <f t="shared" si="4"/>
        <v>21906.414644500001</v>
      </c>
      <c r="K23" s="29">
        <f t="shared" si="4"/>
        <v>22236.446741199998</v>
      </c>
      <c r="L23" s="29">
        <f t="shared" si="4"/>
        <v>22743.829568699999</v>
      </c>
      <c r="M23" s="29">
        <f t="shared" si="4"/>
        <v>23269.449540539998</v>
      </c>
      <c r="N23" s="29">
        <f t="shared" si="4"/>
        <v>23675.517700059998</v>
      </c>
      <c r="O23" s="29">
        <f t="shared" si="4"/>
        <v>23815.917367616999</v>
      </c>
      <c r="P23" s="29">
        <f t="shared" si="4"/>
        <v>24824.045883665</v>
      </c>
      <c r="Q23" s="29">
        <f t="shared" si="4"/>
        <v>25836.134563492004</v>
      </c>
      <c r="R23" s="29">
        <f t="shared" si="4"/>
        <v>26856.662530276</v>
      </c>
      <c r="S23" s="29">
        <f t="shared" si="4"/>
        <v>27883.204424562002</v>
      </c>
      <c r="T23" s="29">
        <f t="shared" si="4"/>
        <v>28913.923314246003</v>
      </c>
      <c r="U23" s="29">
        <f t="shared" si="4"/>
        <v>29412.616437837998</v>
      </c>
      <c r="V23" s="29">
        <f t="shared" si="4"/>
        <v>29891.436633106001</v>
      </c>
      <c r="W23" s="29">
        <f t="shared" si="4"/>
        <v>30272.522802356001</v>
      </c>
      <c r="X23" s="29">
        <f t="shared" si="4"/>
        <v>30612.2278573609</v>
      </c>
      <c r="Y23" s="29">
        <f t="shared" si="4"/>
        <v>30878.456542748201</v>
      </c>
      <c r="Z23" s="29">
        <f t="shared" si="4"/>
        <v>31065.002699984798</v>
      </c>
      <c r="AA23" s="29">
        <f t="shared" si="4"/>
        <v>31166.068610848499</v>
      </c>
      <c r="AB23" s="29">
        <f t="shared" si="4"/>
        <v>31176.280798508298</v>
      </c>
      <c r="AC23" s="29">
        <f t="shared" si="4"/>
        <v>31090.901344209902</v>
      </c>
      <c r="AD23" s="29">
        <f t="shared" si="4"/>
        <v>30906.078012125701</v>
      </c>
      <c r="AE23" s="29">
        <f t="shared" si="4"/>
        <v>32082.816950224602</v>
      </c>
      <c r="AF23" s="29">
        <f t="shared" si="4"/>
        <v>33037.517572812794</v>
      </c>
      <c r="AG23" s="29">
        <f t="shared" si="4"/>
        <v>33960.757538910904</v>
      </c>
      <c r="AH23" s="29">
        <f t="shared" si="4"/>
        <v>34909.147382715193</v>
      </c>
      <c r="AI23" s="29">
        <f t="shared" si="4"/>
        <v>35895.372798233308</v>
      </c>
      <c r="AJ23" s="29">
        <f t="shared" si="4"/>
        <v>36917.921332365404</v>
      </c>
      <c r="AK23" s="29">
        <f t="shared" si="4"/>
        <v>37970.561961250802</v>
      </c>
      <c r="AL23" s="29">
        <f t="shared" si="4"/>
        <v>39049.579452122802</v>
      </c>
      <c r="AM23" s="29">
        <f t="shared" si="4"/>
        <v>40148.04737424881</v>
      </c>
      <c r="AN23" s="29">
        <f t="shared" si="4"/>
        <v>41261.557149370805</v>
      </c>
    </row>
    <row r="24" spans="1:44" x14ac:dyDescent="0.25">
      <c r="A24" s="31"/>
    </row>
    <row r="25" spans="1:44" ht="18.75" x14ac:dyDescent="0.3">
      <c r="A25" s="28" t="s">
        <v>441</v>
      </c>
    </row>
    <row r="26" spans="1:44" x14ac:dyDescent="0.25">
      <c r="A26" s="3" t="s">
        <v>219</v>
      </c>
      <c r="C26" s="29">
        <f>SUMIFS('DATA 2'!C$101:C$133,'DATA 2'!$A$101:$A$133,$A26)</f>
        <v>48872.667999999998</v>
      </c>
      <c r="D26" s="29">
        <f>SUMIFS('DATA 2'!D$101:D$133,'DATA 2'!$A$101:$A$133,$A26)</f>
        <v>50282.725353579997</v>
      </c>
      <c r="E26" s="29">
        <f>SUMIFS('DATA 2'!E$101:E$133,'DATA 2'!$A$101:$A$133,$A26)</f>
        <v>51739.509960509997</v>
      </c>
      <c r="F26" s="29">
        <f>SUMIFS('DATA 2'!F$101:F$133,'DATA 2'!$A$101:$A$133,$A26)</f>
        <v>53246.656415259997</v>
      </c>
      <c r="G26" s="29">
        <f>SUMIFS('DATA 2'!G$101:G$133,'DATA 2'!$A$101:$A$133,$A26)</f>
        <v>54779.874856330003</v>
      </c>
      <c r="H26" s="29">
        <f>SUMIFS('DATA 2'!H$101:H$133,'DATA 2'!$A$101:$A$133,$A26)</f>
        <v>56329.242828679999</v>
      </c>
      <c r="I26" s="29">
        <f>SUMIFS('DATA 2'!I$101:I$133,'DATA 2'!$A$101:$A$133,$A26)</f>
        <v>57893.419233710003</v>
      </c>
      <c r="J26" s="29">
        <f>SUMIFS('DATA 2'!J$101:J$133,'DATA 2'!$A$101:$A$133,$A26)</f>
        <v>59475.848498660001</v>
      </c>
      <c r="K26" s="29">
        <f>SUMIFS('DATA 2'!K$101:K$133,'DATA 2'!$A$101:$A$133,$A26)</f>
        <v>61075.493324670002</v>
      </c>
      <c r="L26" s="29">
        <f>SUMIFS('DATA 2'!L$101:L$133,'DATA 2'!$A$101:$A$133,$A26)</f>
        <v>62698.071309040002</v>
      </c>
      <c r="M26" s="29">
        <f>SUMIFS('DATA 2'!M$101:M$133,'DATA 2'!$A$101:$A$133,$A26)</f>
        <v>64348.56651284</v>
      </c>
      <c r="N26" s="29">
        <f>SUMIFS('DATA 2'!N$101:N$133,'DATA 2'!$A$101:$A$133,$A26)</f>
        <v>66032.321391860009</v>
      </c>
      <c r="O26" s="29">
        <f>SUMIFS('DATA 2'!O$101:O$133,'DATA 2'!$A$101:$A$133,$A26)</f>
        <v>67755.574170859996</v>
      </c>
      <c r="P26" s="29">
        <f>SUMIFS('DATA 2'!P$101:P$133,'DATA 2'!$A$101:$A$133,$A26)</f>
        <v>69542.959397390005</v>
      </c>
      <c r="Q26" s="29">
        <f>SUMIFS('DATA 2'!Q$101:Q$133,'DATA 2'!$A$101:$A$133,$A26)</f>
        <v>71410.158184850006</v>
      </c>
      <c r="R26" s="29">
        <f>SUMIFS('DATA 2'!R$101:R$133,'DATA 2'!$A$101:$A$133,$A26)</f>
        <v>73357.964341650004</v>
      </c>
      <c r="S26" s="29">
        <f>SUMIFS('DATA 2'!S$101:S$133,'DATA 2'!$A$101:$A$133,$A26)</f>
        <v>75387.150733689996</v>
      </c>
      <c r="T26" s="29">
        <f>SUMIFS('DATA 2'!T$101:T$133,'DATA 2'!$A$101:$A$133,$A26)</f>
        <v>77499.142115759998</v>
      </c>
      <c r="U26" s="29">
        <f>SUMIFS('DATA 2'!U$101:U$133,'DATA 2'!$A$101:$A$133,$A26)</f>
        <v>79733.558008320004</v>
      </c>
      <c r="V26" s="29">
        <f>SUMIFS('DATA 2'!V$101:V$133,'DATA 2'!$A$101:$A$133,$A26)</f>
        <v>82060.922146500001</v>
      </c>
      <c r="W26" s="29">
        <f>SUMIFS('DATA 2'!W$101:W$133,'DATA 2'!$A$101:$A$133,$A26)</f>
        <v>84466.563172369992</v>
      </c>
      <c r="X26" s="29">
        <f>SUMIFS('DATA 2'!X$101:X$133,'DATA 2'!$A$101:$A$133,$A26)</f>
        <v>86943.463830289998</v>
      </c>
      <c r="Y26" s="29">
        <f>SUMIFS('DATA 2'!Y$101:Y$133,'DATA 2'!$A$101:$A$133,$A26)</f>
        <v>89487.112825620003</v>
      </c>
      <c r="Z26" s="29">
        <f>SUMIFS('DATA 2'!Z$101:Z$133,'DATA 2'!$A$101:$A$133,$A26)</f>
        <v>92094.050855459995</v>
      </c>
      <c r="AA26" s="29">
        <f>SUMIFS('DATA 2'!AA$101:AA$133,'DATA 2'!$A$101:$A$133,$A26)</f>
        <v>94761.429605779995</v>
      </c>
      <c r="AB26" s="29">
        <f>SUMIFS('DATA 2'!AB$101:AB$133,'DATA 2'!$A$101:$A$133,$A26)</f>
        <v>97486.784715970003</v>
      </c>
      <c r="AC26" s="29">
        <f>SUMIFS('DATA 2'!AC$101:AC$133,'DATA 2'!$A$101:$A$133,$A26)</f>
        <v>100267.90041356</v>
      </c>
      <c r="AD26" s="29">
        <f>SUMIFS('DATA 2'!AD$101:AD$133,'DATA 2'!$A$101:$A$133,$A26)</f>
        <v>103102.78317732</v>
      </c>
      <c r="AE26" s="29">
        <f>SUMIFS('DATA 2'!AE$101:AE$133,'DATA 2'!$A$101:$A$133,$A26)</f>
        <v>106010.58953827</v>
      </c>
      <c r="AF26" s="29">
        <f>SUMIFS('DATA 2'!AF$101:AF$133,'DATA 2'!$A$101:$A$133,$A26)</f>
        <v>109002.30552584</v>
      </c>
      <c r="AG26" s="29">
        <f>SUMIFS('DATA 2'!AG$101:AG$133,'DATA 2'!$A$101:$A$133,$A26)</f>
        <v>112075.84334656</v>
      </c>
      <c r="AH26" s="29">
        <f>SUMIFS('DATA 2'!AH$101:AH$133,'DATA 2'!$A$101:$A$133,$A26)</f>
        <v>115227.25132862</v>
      </c>
      <c r="AI26" s="29">
        <f>SUMIFS('DATA 2'!AI$101:AI$133,'DATA 2'!$A$101:$A$133,$A26)</f>
        <v>118452.45798667001</v>
      </c>
      <c r="AJ26" s="29">
        <f>SUMIFS('DATA 2'!AJ$101:AJ$133,'DATA 2'!$A$101:$A$133,$A26)</f>
        <v>121748.20681651999</v>
      </c>
      <c r="AK26" s="29">
        <f>SUMIFS('DATA 2'!AK$101:AK$133,'DATA 2'!$A$101:$A$133,$A26)</f>
        <v>125112.20559720999</v>
      </c>
      <c r="AL26" s="29">
        <f>SUMIFS('DATA 2'!AL$101:AL$133,'DATA 2'!$A$101:$A$133,$A26)</f>
        <v>128544.9625013</v>
      </c>
      <c r="AM26" s="29">
        <f>SUMIFS('DATA 2'!AM$101:AM$133,'DATA 2'!$A$101:$A$133,$A26)</f>
        <v>132050.09706323</v>
      </c>
      <c r="AN26" s="29">
        <f>SUMIFS('DATA 2'!AN$101:AN$133,'DATA 2'!$A$101:$A$133,$A26)</f>
        <v>135634.53489724998</v>
      </c>
    </row>
    <row r="27" spans="1:44" x14ac:dyDescent="0.25">
      <c r="A27" s="3" t="s">
        <v>218</v>
      </c>
      <c r="C27" s="29">
        <f>SUMIFS('DATA 2'!C$101:C$133,'DATA 2'!$A$101:$A$133,$A27)</f>
        <v>788945.76410999999</v>
      </c>
      <c r="D27" s="29">
        <f>SUMIFS('DATA 2'!D$101:D$133,'DATA 2'!$A$101:$A$133,$A27)</f>
        <v>812080.84628699999</v>
      </c>
      <c r="E27" s="29">
        <f>SUMIFS('DATA 2'!E$101:E$133,'DATA 2'!$A$101:$A$133,$A27)</f>
        <v>835556.50725400005</v>
      </c>
      <c r="F27" s="29">
        <f>SUMIFS('DATA 2'!F$101:F$133,'DATA 2'!$A$101:$A$133,$A27)</f>
        <v>859339.18299699994</v>
      </c>
      <c r="G27" s="29">
        <f>SUMIFS('DATA 2'!G$101:G$133,'DATA 2'!$A$101:$A$133,$A27)</f>
        <v>883739.52033299999</v>
      </c>
      <c r="H27" s="29">
        <f>SUMIFS('DATA 2'!H$101:H$133,'DATA 2'!$A$101:$A$133,$A27)</f>
        <v>909100.95470100013</v>
      </c>
      <c r="I27" s="29">
        <f>SUMIFS('DATA 2'!I$101:I$133,'DATA 2'!$A$101:$A$133,$A27)</f>
        <v>935446.22195600008</v>
      </c>
      <c r="J27" s="29">
        <f>SUMIFS('DATA 2'!J$101:J$133,'DATA 2'!$A$101:$A$133,$A27)</f>
        <v>962749.01062099996</v>
      </c>
      <c r="K27" s="29">
        <f>SUMIFS('DATA 2'!K$101:K$133,'DATA 2'!$A$101:$A$133,$A27)</f>
        <v>990647.75982099993</v>
      </c>
      <c r="L27" s="29">
        <f>SUMIFS('DATA 2'!L$101:L$133,'DATA 2'!$A$101:$A$133,$A27)</f>
        <v>1019353.18391</v>
      </c>
      <c r="M27" s="29">
        <f>SUMIFS('DATA 2'!M$101:M$133,'DATA 2'!$A$101:$A$133,$A27)</f>
        <v>1049071.98627</v>
      </c>
      <c r="N27" s="29">
        <f>SUMIFS('DATA 2'!N$101:N$133,'DATA 2'!$A$101:$A$133,$A27)</f>
        <v>1079917.97951</v>
      </c>
      <c r="O27" s="29">
        <f>SUMIFS('DATA 2'!O$101:O$133,'DATA 2'!$A$101:$A$133,$A27)</f>
        <v>1111945.83305</v>
      </c>
      <c r="P27" s="29">
        <f>SUMIFS('DATA 2'!P$101:P$133,'DATA 2'!$A$101:$A$133,$A27)</f>
        <v>1145064.5381399998</v>
      </c>
      <c r="Q27" s="29">
        <f>SUMIFS('DATA 2'!Q$101:Q$133,'DATA 2'!$A$101:$A$133,$A27)</f>
        <v>1179597.6336399999</v>
      </c>
      <c r="R27" s="29">
        <f>SUMIFS('DATA 2'!R$101:R$133,'DATA 2'!$A$101:$A$133,$A27)</f>
        <v>1215362.4799800001</v>
      </c>
      <c r="S27" s="29">
        <f>SUMIFS('DATA 2'!S$101:S$133,'DATA 2'!$A$101:$A$133,$A27)</f>
        <v>1252256.9266899999</v>
      </c>
      <c r="T27" s="29">
        <f>SUMIFS('DATA 2'!T$101:T$133,'DATA 2'!$A$101:$A$133,$A27)</f>
        <v>1290272.3017300002</v>
      </c>
      <c r="U27" s="29">
        <f>SUMIFS('DATA 2'!U$101:U$133,'DATA 2'!$A$101:$A$133,$A27)</f>
        <v>1329032.5914</v>
      </c>
      <c r="V27" s="29">
        <f>SUMIFS('DATA 2'!V$101:V$133,'DATA 2'!$A$101:$A$133,$A27)</f>
        <v>1368422.8845499998</v>
      </c>
      <c r="W27" s="29">
        <f>SUMIFS('DATA 2'!W$101:W$133,'DATA 2'!$A$101:$A$133,$A27)</f>
        <v>1408439.8502499999</v>
      </c>
      <c r="X27" s="29">
        <f>SUMIFS('DATA 2'!X$101:X$133,'DATA 2'!$A$101:$A$133,$A27)</f>
        <v>1449105.8437100002</v>
      </c>
      <c r="Y27" s="29">
        <f>SUMIFS('DATA 2'!Y$101:Y$133,'DATA 2'!$A$101:$A$133,$A27)</f>
        <v>1490440.5222100001</v>
      </c>
      <c r="Z27" s="29">
        <f>SUMIFS('DATA 2'!Z$101:Z$133,'DATA 2'!$A$101:$A$133,$A27)</f>
        <v>1532447.27941</v>
      </c>
      <c r="AA27" s="29">
        <f>SUMIFS('DATA 2'!AA$101:AA$133,'DATA 2'!$A$101:$A$133,$A27)</f>
        <v>1575115.6779800002</v>
      </c>
      <c r="AB27" s="29">
        <f>SUMIFS('DATA 2'!AB$101:AB$133,'DATA 2'!$A$101:$A$133,$A27)</f>
        <v>1618427.7509999999</v>
      </c>
      <c r="AC27" s="29">
        <f>SUMIFS('DATA 2'!AC$101:AC$133,'DATA 2'!$A$101:$A$133,$A27)</f>
        <v>1662364.6257200004</v>
      </c>
      <c r="AD27" s="29">
        <f>SUMIFS('DATA 2'!AD$101:AD$133,'DATA 2'!$A$101:$A$133,$A27)</f>
        <v>1706912.1416800001</v>
      </c>
      <c r="AE27" s="29">
        <f>SUMIFS('DATA 2'!AE$101:AE$133,'DATA 2'!$A$101:$A$133,$A27)</f>
        <v>1752176.8092699999</v>
      </c>
      <c r="AF27" s="29">
        <f>SUMIFS('DATA 2'!AF$101:AF$133,'DATA 2'!$A$101:$A$133,$A27)</f>
        <v>1798325.3606700001</v>
      </c>
      <c r="AG27" s="29">
        <f>SUMIFS('DATA 2'!AG$101:AG$133,'DATA 2'!$A$101:$A$133,$A27)</f>
        <v>1845094.9532000001</v>
      </c>
      <c r="AH27" s="29">
        <f>SUMIFS('DATA 2'!AH$101:AH$133,'DATA 2'!$A$101:$A$133,$A27)</f>
        <v>1892343.6547700001</v>
      </c>
      <c r="AI27" s="29">
        <f>SUMIFS('DATA 2'!AI$101:AI$133,'DATA 2'!$A$101:$A$133,$A27)</f>
        <v>1940052.30947</v>
      </c>
      <c r="AJ27" s="29">
        <f>SUMIFS('DATA 2'!AJ$101:AJ$133,'DATA 2'!$A$101:$A$133,$A27)</f>
        <v>1988276.26419</v>
      </c>
      <c r="AK27" s="29">
        <f>SUMIFS('DATA 2'!AK$101:AK$133,'DATA 2'!$A$101:$A$133,$A27)</f>
        <v>2037116.1540999999</v>
      </c>
      <c r="AL27" s="29">
        <f>SUMIFS('DATA 2'!AL$101:AL$133,'DATA 2'!$A$101:$A$133,$A27)</f>
        <v>2086710.01645</v>
      </c>
      <c r="AM27" s="29">
        <f>SUMIFS('DATA 2'!AM$101:AM$133,'DATA 2'!$A$101:$A$133,$A27)</f>
        <v>2137234.8701800001</v>
      </c>
      <c r="AN27" s="29">
        <f>SUMIFS('DATA 2'!AN$101:AN$133,'DATA 2'!$A$101:$A$133,$A27)</f>
        <v>2188915.29709</v>
      </c>
    </row>
    <row r="28" spans="1:44" x14ac:dyDescent="0.25">
      <c r="A28" s="3" t="s">
        <v>220</v>
      </c>
      <c r="C28" s="29">
        <f>SUMIFS('DATA 2'!C$101:C$133,'DATA 2'!$A$101:$A$133,$A28)</f>
        <v>170296.54790999999</v>
      </c>
      <c r="D28" s="29">
        <f>SUMIFS('DATA 2'!D$101:D$133,'DATA 2'!$A$101:$A$133,$A28)</f>
        <v>175456.4695147</v>
      </c>
      <c r="E28" s="29">
        <f>SUMIFS('DATA 2'!E$101:E$133,'DATA 2'!$A$101:$A$133,$A28)</f>
        <v>180756.07518809999</v>
      </c>
      <c r="F28" s="29">
        <f>SUMIFS('DATA 2'!F$101:F$133,'DATA 2'!$A$101:$A$133,$A28)</f>
        <v>186165.23125309992</v>
      </c>
      <c r="G28" s="29">
        <f>SUMIFS('DATA 2'!G$101:G$133,'DATA 2'!$A$101:$A$133,$A28)</f>
        <v>191845.45245219997</v>
      </c>
      <c r="H28" s="29">
        <f>SUMIFS('DATA 2'!H$101:H$133,'DATA 2'!$A$101:$A$133,$A28)</f>
        <v>197730.7611759</v>
      </c>
      <c r="I28" s="29">
        <f>SUMIFS('DATA 2'!I$101:I$133,'DATA 2'!$A$101:$A$133,$A28)</f>
        <v>203745.93903529999</v>
      </c>
      <c r="J28" s="29">
        <f>SUMIFS('DATA 2'!J$101:J$133,'DATA 2'!$A$101:$A$133,$A28)</f>
        <v>209868.80494470001</v>
      </c>
      <c r="K28" s="29">
        <f>SUMIFS('DATA 2'!K$101:K$133,'DATA 2'!$A$101:$A$133,$A28)</f>
        <v>216085.0382337</v>
      </c>
      <c r="L28" s="29">
        <f>SUMIFS('DATA 2'!L$101:L$133,'DATA 2'!$A$101:$A$133,$A28)</f>
        <v>222451.3407957</v>
      </c>
      <c r="M28" s="29">
        <f>SUMIFS('DATA 2'!M$101:M$133,'DATA 2'!$A$101:$A$133,$A28)</f>
        <v>229060.09282280001</v>
      </c>
      <c r="N28" s="29">
        <f>SUMIFS('DATA 2'!N$101:N$133,'DATA 2'!$A$101:$A$133,$A28)</f>
        <v>235970.6644065</v>
      </c>
      <c r="O28" s="29">
        <f>SUMIFS('DATA 2'!O$101:O$133,'DATA 2'!$A$101:$A$133,$A28)</f>
        <v>243248.39292710001</v>
      </c>
      <c r="P28" s="29">
        <f>SUMIFS('DATA 2'!P$101:P$133,'DATA 2'!$A$101:$A$133,$A28)</f>
        <v>250753.2501372</v>
      </c>
      <c r="Q28" s="29">
        <f>SUMIFS('DATA 2'!Q$101:Q$133,'DATA 2'!$A$101:$A$133,$A28)</f>
        <v>258533.42364970001</v>
      </c>
      <c r="R28" s="29">
        <f>SUMIFS('DATA 2'!R$101:R$133,'DATA 2'!$A$101:$A$133,$A28)</f>
        <v>266602.82786070002</v>
      </c>
      <c r="S28" s="29">
        <f>SUMIFS('DATA 2'!S$101:S$133,'DATA 2'!$A$101:$A$133,$A28)</f>
        <v>274977.54182480002</v>
      </c>
      <c r="T28" s="29">
        <f>SUMIFS('DATA 2'!T$101:T$133,'DATA 2'!$A$101:$A$133,$A28)</f>
        <v>283683.61487769999</v>
      </c>
      <c r="U28" s="29">
        <f>SUMIFS('DATA 2'!U$101:U$133,'DATA 2'!$A$101:$A$133,$A28)</f>
        <v>292845.70159999997</v>
      </c>
      <c r="V28" s="29">
        <f>SUMIFS('DATA 2'!V$101:V$133,'DATA 2'!$A$101:$A$133,$A28)</f>
        <v>302393.35563399998</v>
      </c>
      <c r="W28" s="29">
        <f>SUMIFS('DATA 2'!W$101:W$133,'DATA 2'!$A$101:$A$133,$A28)</f>
        <v>312281.93039400002</v>
      </c>
      <c r="X28" s="29">
        <f>SUMIFS('DATA 2'!X$101:X$133,'DATA 2'!$A$101:$A$133,$A28)</f>
        <v>322481.51230399997</v>
      </c>
      <c r="Y28" s="29">
        <f>SUMIFS('DATA 2'!Y$101:Y$133,'DATA 2'!$A$101:$A$133,$A28)</f>
        <v>332975.33846799994</v>
      </c>
      <c r="Z28" s="29">
        <f>SUMIFS('DATA 2'!Z$101:Z$133,'DATA 2'!$A$101:$A$133,$A28)</f>
        <v>343753.97369399999</v>
      </c>
      <c r="AA28" s="29">
        <f>SUMIFS('DATA 2'!AA$101:AA$133,'DATA 2'!$A$101:$A$133,$A28)</f>
        <v>354813.93144800002</v>
      </c>
      <c r="AB28" s="29">
        <f>SUMIFS('DATA 2'!AB$101:AB$133,'DATA 2'!$A$101:$A$133,$A28)</f>
        <v>366156.43552500004</v>
      </c>
      <c r="AC28" s="29">
        <f>SUMIFS('DATA 2'!AC$101:AC$133,'DATA 2'!$A$101:$A$133,$A28)</f>
        <v>377786.50793799997</v>
      </c>
      <c r="AD28" s="29">
        <f>SUMIFS('DATA 2'!AD$101:AD$133,'DATA 2'!$A$101:$A$133,$A28)</f>
        <v>389712.65328499995</v>
      </c>
      <c r="AE28" s="29">
        <f>SUMIFS('DATA 2'!AE$101:AE$133,'DATA 2'!$A$101:$A$133,$A28)</f>
        <v>401711.13504899997</v>
      </c>
      <c r="AF28" s="29">
        <f>SUMIFS('DATA 2'!AF$101:AF$133,'DATA 2'!$A$101:$A$133,$A28)</f>
        <v>413839.45767099998</v>
      </c>
      <c r="AG28" s="29">
        <f>SUMIFS('DATA 2'!AG$101:AG$133,'DATA 2'!$A$101:$A$133,$A28)</f>
        <v>426145.30116500001</v>
      </c>
      <c r="AH28" s="29">
        <f>SUMIFS('DATA 2'!AH$101:AH$133,'DATA 2'!$A$101:$A$133,$A28)</f>
        <v>438655.90228400001</v>
      </c>
      <c r="AI28" s="29">
        <f>SUMIFS('DATA 2'!AI$101:AI$133,'DATA 2'!$A$101:$A$133,$A28)</f>
        <v>451378.40896600008</v>
      </c>
      <c r="AJ28" s="29">
        <f>SUMIFS('DATA 2'!AJ$101:AJ$133,'DATA 2'!$A$101:$A$133,$A28)</f>
        <v>464310.68027999997</v>
      </c>
      <c r="AK28" s="29">
        <f>SUMIFS('DATA 2'!AK$101:AK$133,'DATA 2'!$A$101:$A$133,$A28)</f>
        <v>477488.00790799997</v>
      </c>
      <c r="AL28" s="29">
        <f>SUMIFS('DATA 2'!AL$101:AL$133,'DATA 2'!$A$101:$A$133,$A28)</f>
        <v>490897.52593599993</v>
      </c>
      <c r="AM28" s="29">
        <f>SUMIFS('DATA 2'!AM$101:AM$133,'DATA 2'!$A$101:$A$133,$A28)</f>
        <v>504547.44547099998</v>
      </c>
      <c r="AN28" s="29">
        <f>SUMIFS('DATA 2'!AN$101:AN$133,'DATA 2'!$A$101:$A$133,$A28)</f>
        <v>518469.99433900008</v>
      </c>
    </row>
    <row r="29" spans="1:44" x14ac:dyDescent="0.25">
      <c r="A29" s="3" t="s">
        <v>221</v>
      </c>
      <c r="C29" s="29">
        <f>SUMIFS('DATA 2'!C$101:C$133,'DATA 2'!$A$101:$A$133,$A29)</f>
        <v>2039518.4877000002</v>
      </c>
      <c r="D29" s="29">
        <f>SUMIFS('DATA 2'!D$101:D$133,'DATA 2'!$A$101:$A$133,$A29)</f>
        <v>2098801.5023000003</v>
      </c>
      <c r="E29" s="29">
        <f>SUMIFS('DATA 2'!E$101:E$133,'DATA 2'!$A$101:$A$133,$A29)</f>
        <v>2159315.8838</v>
      </c>
      <c r="F29" s="29">
        <f>SUMIFS('DATA 2'!F$101:F$133,'DATA 2'!$A$101:$A$133,$A29)</f>
        <v>2221030.7824999997</v>
      </c>
      <c r="G29" s="29">
        <f>SUMIFS('DATA 2'!G$101:G$133,'DATA 2'!$A$101:$A$133,$A29)</f>
        <v>2283923.5666999999</v>
      </c>
      <c r="H29" s="29">
        <f>SUMIFS('DATA 2'!H$101:H$133,'DATA 2'!$A$101:$A$133,$A29)</f>
        <v>2348338.1431</v>
      </c>
      <c r="I29" s="29">
        <f>SUMIFS('DATA 2'!I$101:I$133,'DATA 2'!$A$101:$A$133,$A29)</f>
        <v>2414342.6881999997</v>
      </c>
      <c r="J29" s="29">
        <f>SUMIFS('DATA 2'!J$101:J$133,'DATA 2'!$A$101:$A$133,$A29)</f>
        <v>2482018.3742</v>
      </c>
      <c r="K29" s="29">
        <f>SUMIFS('DATA 2'!K$101:K$133,'DATA 2'!$A$101:$A$133,$A29)</f>
        <v>2550725.8276</v>
      </c>
      <c r="L29" s="29">
        <f>SUMIFS('DATA 2'!L$101:L$133,'DATA 2'!$A$101:$A$133,$A29)</f>
        <v>2620977.6178000001</v>
      </c>
      <c r="M29" s="29">
        <f>SUMIFS('DATA 2'!M$101:M$133,'DATA 2'!$A$101:$A$133,$A29)</f>
        <v>2693258.3939999999</v>
      </c>
      <c r="N29" s="29">
        <f>SUMIFS('DATA 2'!N$101:N$133,'DATA 2'!$A$101:$A$133,$A29)</f>
        <v>2767832.0515000001</v>
      </c>
      <c r="O29" s="29">
        <f>SUMIFS('DATA 2'!O$101:O$133,'DATA 2'!$A$101:$A$133,$A29)</f>
        <v>2844873.5876000002</v>
      </c>
      <c r="P29" s="29">
        <f>SUMIFS('DATA 2'!P$101:P$133,'DATA 2'!$A$101:$A$133,$A29)</f>
        <v>2925152.3767999997</v>
      </c>
      <c r="Q29" s="29">
        <f>SUMIFS('DATA 2'!Q$101:Q$133,'DATA 2'!$A$101:$A$133,$A29)</f>
        <v>3009416.0590999997</v>
      </c>
      <c r="R29" s="29">
        <f>SUMIFS('DATA 2'!R$101:R$133,'DATA 2'!$A$101:$A$133,$A29)</f>
        <v>3097274.8909</v>
      </c>
      <c r="S29" s="29">
        <f>SUMIFS('DATA 2'!S$101:S$133,'DATA 2'!$A$101:$A$133,$A29)</f>
        <v>3188521.9321000003</v>
      </c>
      <c r="T29" s="29">
        <f>SUMIFS('DATA 2'!T$101:T$133,'DATA 2'!$A$101:$A$133,$A29)</f>
        <v>3283132.9920999999</v>
      </c>
      <c r="U29" s="29">
        <f>SUMIFS('DATA 2'!U$101:U$133,'DATA 2'!$A$101:$A$133,$A29)</f>
        <v>3381262.9508000002</v>
      </c>
      <c r="V29" s="29">
        <f>SUMIFS('DATA 2'!V$101:V$133,'DATA 2'!$A$101:$A$133,$A29)</f>
        <v>3482157.0559</v>
      </c>
      <c r="W29" s="29">
        <f>SUMIFS('DATA 2'!W$101:W$133,'DATA 2'!$A$101:$A$133,$A29)</f>
        <v>3585525.3328</v>
      </c>
      <c r="X29" s="29">
        <f>SUMIFS('DATA 2'!X$101:X$133,'DATA 2'!$A$101:$A$133,$A29)</f>
        <v>3691293.6539000003</v>
      </c>
      <c r="Y29" s="29">
        <f>SUMIFS('DATA 2'!Y$101:Y$133,'DATA 2'!$A$101:$A$133,$A29)</f>
        <v>3799424.9358999999</v>
      </c>
      <c r="Z29" s="29">
        <f>SUMIFS('DATA 2'!Z$101:Z$133,'DATA 2'!$A$101:$A$133,$A29)</f>
        <v>3909880.9800999998</v>
      </c>
      <c r="AA29" s="29">
        <f>SUMIFS('DATA 2'!AA$101:AA$133,'DATA 2'!$A$101:$A$133,$A29)</f>
        <v>4022616.6543000001</v>
      </c>
      <c r="AB29" s="29">
        <f>SUMIFS('DATA 2'!AB$101:AB$133,'DATA 2'!$A$101:$A$133,$A29)</f>
        <v>4137582.6384999999</v>
      </c>
      <c r="AC29" s="29">
        <f>SUMIFS('DATA 2'!AC$101:AC$133,'DATA 2'!$A$101:$A$133,$A29)</f>
        <v>4254731.0768999998</v>
      </c>
      <c r="AD29" s="29">
        <f>SUMIFS('DATA 2'!AD$101:AD$133,'DATA 2'!$A$101:$A$133,$A29)</f>
        <v>4374022.6839000005</v>
      </c>
      <c r="AE29" s="29">
        <f>SUMIFS('DATA 2'!AE$101:AE$133,'DATA 2'!$A$101:$A$133,$A29)</f>
        <v>4496200.3634000001</v>
      </c>
      <c r="AF29" s="29">
        <f>SUMIFS('DATA 2'!AF$101:AF$133,'DATA 2'!$A$101:$A$133,$A29)</f>
        <v>4621776.9968999997</v>
      </c>
      <c r="AG29" s="29">
        <f>SUMIFS('DATA 2'!AG$101:AG$133,'DATA 2'!$A$101:$A$133,$A29)</f>
        <v>4750229.0558000002</v>
      </c>
      <c r="AH29" s="29">
        <f>SUMIFS('DATA 2'!AH$101:AH$133,'DATA 2'!$A$101:$A$133,$A29)</f>
        <v>4881238.2707000002</v>
      </c>
      <c r="AI29" s="29">
        <f>SUMIFS('DATA 2'!AI$101:AI$133,'DATA 2'!$A$101:$A$133,$A29)</f>
        <v>5014707.4419</v>
      </c>
      <c r="AJ29" s="29">
        <f>SUMIFS('DATA 2'!AJ$101:AJ$133,'DATA 2'!$A$101:$A$133,$A29)</f>
        <v>5150688.4498999994</v>
      </c>
      <c r="AK29" s="29">
        <f>SUMIFS('DATA 2'!AK$101:AK$133,'DATA 2'!$A$101:$A$133,$A29)</f>
        <v>5289343.6093000006</v>
      </c>
      <c r="AL29" s="29">
        <f>SUMIFS('DATA 2'!AL$101:AL$133,'DATA 2'!$A$101:$A$133,$A29)</f>
        <v>5430940.1723999996</v>
      </c>
      <c r="AM29" s="29">
        <f>SUMIFS('DATA 2'!AM$101:AM$133,'DATA 2'!$A$101:$A$133,$A29)</f>
        <v>5575886.1780000003</v>
      </c>
      <c r="AN29" s="29">
        <f>SUMIFS('DATA 2'!AN$101:AN$133,'DATA 2'!$A$101:$A$133,$A29)</f>
        <v>5724747.2139999997</v>
      </c>
    </row>
    <row r="30" spans="1:44" x14ac:dyDescent="0.25">
      <c r="A30" s="30" t="s">
        <v>222</v>
      </c>
      <c r="C30" s="29">
        <f>SUMIFS('DATA 2'!C$101:C$133,'DATA 2'!$A$101:$A$133,$A30)</f>
        <v>375028.75852999999</v>
      </c>
      <c r="D30" s="29">
        <f>SUMIFS('DATA 2'!D$101:D$133,'DATA 2'!$A$101:$A$133,$A30)</f>
        <v>385838.14495000005</v>
      </c>
      <c r="E30" s="29">
        <f>SUMIFS('DATA 2'!E$101:E$133,'DATA 2'!$A$101:$A$133,$A30)</f>
        <v>396017.87312</v>
      </c>
      <c r="F30" s="29">
        <f>SUMIFS('DATA 2'!F$101:F$133,'DATA 2'!$A$101:$A$133,$A30)</f>
        <v>405885.93761999998</v>
      </c>
      <c r="G30" s="29">
        <f>SUMIFS('DATA 2'!G$101:G$133,'DATA 2'!$A$101:$A$133,$A30)</f>
        <v>416714.36826000002</v>
      </c>
      <c r="H30" s="29">
        <f>SUMIFS('DATA 2'!H$101:H$133,'DATA 2'!$A$101:$A$133,$A30)</f>
        <v>428611.48496000003</v>
      </c>
      <c r="I30" s="29">
        <f>SUMIFS('DATA 2'!I$101:I$133,'DATA 2'!$A$101:$A$133,$A30)</f>
        <v>441107.48607999994</v>
      </c>
      <c r="J30" s="29">
        <f>SUMIFS('DATA 2'!J$101:J$133,'DATA 2'!$A$101:$A$133,$A30)</f>
        <v>454081.42341999989</v>
      </c>
      <c r="K30" s="29">
        <f>SUMIFS('DATA 2'!K$101:K$133,'DATA 2'!$A$101:$A$133,$A30)</f>
        <v>467089.83403999999</v>
      </c>
      <c r="L30" s="29">
        <f>SUMIFS('DATA 2'!L$101:L$133,'DATA 2'!$A$101:$A$133,$A30)</f>
        <v>480331.54807999998</v>
      </c>
      <c r="M30" s="29">
        <f>SUMIFS('DATA 2'!M$101:M$133,'DATA 2'!$A$101:$A$133,$A30)</f>
        <v>494058.35263000004</v>
      </c>
      <c r="N30" s="29">
        <f>SUMIFS('DATA 2'!N$101:N$133,'DATA 2'!$A$101:$A$133,$A30)</f>
        <v>508137.11739000003</v>
      </c>
      <c r="O30" s="29">
        <f>SUMIFS('DATA 2'!O$101:O$133,'DATA 2'!$A$101:$A$133,$A30)</f>
        <v>522371.10187999997</v>
      </c>
      <c r="P30" s="29">
        <f>SUMIFS('DATA 2'!P$101:P$133,'DATA 2'!$A$101:$A$133,$A30)</f>
        <v>536751.41828999994</v>
      </c>
      <c r="Q30" s="29">
        <f>SUMIFS('DATA 2'!Q$101:Q$133,'DATA 2'!$A$101:$A$133,$A30)</f>
        <v>551452.58394000004</v>
      </c>
      <c r="R30" s="29">
        <f>SUMIFS('DATA 2'!R$101:R$133,'DATA 2'!$A$101:$A$133,$A30)</f>
        <v>566231.15778000001</v>
      </c>
      <c r="S30" s="29">
        <f>SUMIFS('DATA 2'!S$101:S$133,'DATA 2'!$A$101:$A$133,$A30)</f>
        <v>580979.81129999994</v>
      </c>
      <c r="T30" s="29">
        <f>SUMIFS('DATA 2'!T$101:T$133,'DATA 2'!$A$101:$A$133,$A30)</f>
        <v>595678.43513</v>
      </c>
      <c r="U30" s="29">
        <f>SUMIFS('DATA 2'!U$101:U$133,'DATA 2'!$A$101:$A$133,$A30)</f>
        <v>608815.21258000005</v>
      </c>
      <c r="V30" s="29">
        <f>SUMIFS('DATA 2'!V$101:V$133,'DATA 2'!$A$101:$A$133,$A30)</f>
        <v>621268.38095999998</v>
      </c>
      <c r="W30" s="29">
        <f>SUMIFS('DATA 2'!W$101:W$133,'DATA 2'!$A$101:$A$133,$A30)</f>
        <v>633370.36222999997</v>
      </c>
      <c r="X30" s="29">
        <f>SUMIFS('DATA 2'!X$101:X$133,'DATA 2'!$A$101:$A$133,$A30)</f>
        <v>645207.64329000004</v>
      </c>
      <c r="Y30" s="29">
        <f>SUMIFS('DATA 2'!Y$101:Y$133,'DATA 2'!$A$101:$A$133,$A30)</f>
        <v>656857.28149999992</v>
      </c>
      <c r="Z30" s="29">
        <f>SUMIFS('DATA 2'!Z$101:Z$133,'DATA 2'!$A$101:$A$133,$A30)</f>
        <v>668358.98959999997</v>
      </c>
      <c r="AA30" s="29">
        <f>SUMIFS('DATA 2'!AA$101:AA$133,'DATA 2'!$A$101:$A$133,$A30)</f>
        <v>679730.91361000005</v>
      </c>
      <c r="AB30" s="29">
        <f>SUMIFS('DATA 2'!AB$101:AB$133,'DATA 2'!$A$101:$A$133,$A30)</f>
        <v>690981.35550000006</v>
      </c>
      <c r="AC30" s="29">
        <f>SUMIFS('DATA 2'!AC$101:AC$133,'DATA 2'!$A$101:$A$133,$A30)</f>
        <v>702114.99301999994</v>
      </c>
      <c r="AD30" s="29">
        <f>SUMIFS('DATA 2'!AD$101:AD$133,'DATA 2'!$A$101:$A$133,$A30)</f>
        <v>713135.76413999998</v>
      </c>
      <c r="AE30" s="29">
        <f>SUMIFS('DATA 2'!AE$101:AE$133,'DATA 2'!$A$101:$A$133,$A30)</f>
        <v>723283.71787000005</v>
      </c>
      <c r="AF30" s="29">
        <f>SUMIFS('DATA 2'!AF$101:AF$133,'DATA 2'!$A$101:$A$133,$A30)</f>
        <v>732880.19579999987</v>
      </c>
      <c r="AG30" s="29">
        <f>SUMIFS('DATA 2'!AG$101:AG$133,'DATA 2'!$A$101:$A$133,$A30)</f>
        <v>741822.48233000014</v>
      </c>
      <c r="AH30" s="29">
        <f>SUMIFS('DATA 2'!AH$101:AH$133,'DATA 2'!$A$101:$A$133,$A30)</f>
        <v>750125.07210999995</v>
      </c>
      <c r="AI30" s="29">
        <f>SUMIFS('DATA 2'!AI$101:AI$133,'DATA 2'!$A$101:$A$133,$A30)</f>
        <v>757873.71784000006</v>
      </c>
      <c r="AJ30" s="29">
        <f>SUMIFS('DATA 2'!AJ$101:AJ$133,'DATA 2'!$A$101:$A$133,$A30)</f>
        <v>765175.05764000001</v>
      </c>
      <c r="AK30" s="29">
        <f>SUMIFS('DATA 2'!AK$101:AK$133,'DATA 2'!$A$101:$A$133,$A30)</f>
        <v>772258.00407999998</v>
      </c>
      <c r="AL30" s="29">
        <f>SUMIFS('DATA 2'!AL$101:AL$133,'DATA 2'!$A$101:$A$133,$A30)</f>
        <v>779167.02138000005</v>
      </c>
      <c r="AM30" s="29">
        <f>SUMIFS('DATA 2'!AM$101:AM$133,'DATA 2'!$A$101:$A$133,$A30)</f>
        <v>785938.19715999998</v>
      </c>
      <c r="AN30" s="29">
        <f>SUMIFS('DATA 2'!AN$101:AN$133,'DATA 2'!$A$101:$A$133,$A30)</f>
        <v>792641.15474999999</v>
      </c>
    </row>
    <row r="31" spans="1:44" x14ac:dyDescent="0.25">
      <c r="A31" s="3" t="s">
        <v>224</v>
      </c>
      <c r="C31" s="29">
        <f>SUM(C32:C43)</f>
        <v>36641.298950162702</v>
      </c>
      <c r="D31" s="29">
        <f t="shared" ref="D31:AN31" si="5">SUM(D32:D43)</f>
        <v>38561.2116390843</v>
      </c>
      <c r="E31" s="29">
        <f t="shared" si="5"/>
        <v>40355.845624067995</v>
      </c>
      <c r="F31" s="29">
        <f t="shared" si="5"/>
        <v>42104.45398631</v>
      </c>
      <c r="G31" s="29">
        <f t="shared" si="5"/>
        <v>44054.240962169999</v>
      </c>
      <c r="H31" s="29">
        <f t="shared" si="5"/>
        <v>47127.405951000008</v>
      </c>
      <c r="I31" s="29">
        <f t="shared" si="5"/>
        <v>50208.644127999993</v>
      </c>
      <c r="J31" s="29">
        <f t="shared" si="5"/>
        <v>53789.264914899992</v>
      </c>
      <c r="K31" s="29">
        <f t="shared" si="5"/>
        <v>58023.8392972</v>
      </c>
      <c r="L31" s="29">
        <f t="shared" si="5"/>
        <v>63109.149280200014</v>
      </c>
      <c r="M31" s="29">
        <f t="shared" si="5"/>
        <v>69438.664334519999</v>
      </c>
      <c r="N31" s="29">
        <f t="shared" si="5"/>
        <v>77710.612921499996</v>
      </c>
      <c r="O31" s="29">
        <f t="shared" si="5"/>
        <v>89029.639231386012</v>
      </c>
      <c r="P31" s="29">
        <f t="shared" si="5"/>
        <v>98212.187802914996</v>
      </c>
      <c r="Q31" s="29">
        <f t="shared" si="5"/>
        <v>108908.267501379</v>
      </c>
      <c r="R31" s="29">
        <f t="shared" si="5"/>
        <v>120700.469250389</v>
      </c>
      <c r="S31" s="29">
        <f t="shared" si="5"/>
        <v>133448.72421372798</v>
      </c>
      <c r="T31" s="29">
        <f t="shared" si="5"/>
        <v>147079.83779161901</v>
      </c>
      <c r="U31" s="29">
        <f t="shared" si="5"/>
        <v>157751.74604836502</v>
      </c>
      <c r="V31" s="29">
        <f t="shared" si="5"/>
        <v>168745.38926428396</v>
      </c>
      <c r="W31" s="29">
        <f t="shared" si="5"/>
        <v>179971.05263165117</v>
      </c>
      <c r="X31" s="29">
        <f t="shared" si="5"/>
        <v>191354.82240308667</v>
      </c>
      <c r="Y31" s="29">
        <f t="shared" si="5"/>
        <v>202918.38930760202</v>
      </c>
      <c r="Z31" s="29">
        <f t="shared" si="5"/>
        <v>214634.1609246872</v>
      </c>
      <c r="AA31" s="29">
        <f t="shared" si="5"/>
        <v>226464.26915935296</v>
      </c>
      <c r="AB31" s="29">
        <f t="shared" si="5"/>
        <v>238367.62921739032</v>
      </c>
      <c r="AC31" s="29">
        <f t="shared" si="5"/>
        <v>250301.60560430028</v>
      </c>
      <c r="AD31" s="29">
        <f t="shared" si="5"/>
        <v>262223.33084776619</v>
      </c>
      <c r="AE31" s="29">
        <f t="shared" si="5"/>
        <v>272840.3133676619</v>
      </c>
      <c r="AF31" s="29">
        <f t="shared" si="5"/>
        <v>283634.72623205138</v>
      </c>
      <c r="AG31" s="29">
        <f t="shared" si="5"/>
        <v>294197.71636217163</v>
      </c>
      <c r="AH31" s="29">
        <f t="shared" si="5"/>
        <v>304337.30666199321</v>
      </c>
      <c r="AI31" s="29">
        <f t="shared" si="5"/>
        <v>314000.51225942263</v>
      </c>
      <c r="AJ31" s="29">
        <f t="shared" si="5"/>
        <v>323190.207668152</v>
      </c>
      <c r="AK31" s="29">
        <f t="shared" si="5"/>
        <v>331923.04055096698</v>
      </c>
      <c r="AL31" s="29">
        <f t="shared" si="5"/>
        <v>340283.12530061143</v>
      </c>
      <c r="AM31" s="29">
        <f t="shared" si="5"/>
        <v>348378.89677356393</v>
      </c>
      <c r="AN31" s="29">
        <f t="shared" si="5"/>
        <v>356388.92193115974</v>
      </c>
      <c r="AO31" s="29"/>
      <c r="AP31" s="29"/>
      <c r="AQ31" s="29"/>
      <c r="AR31" s="29"/>
    </row>
    <row r="32" spans="1:44" x14ac:dyDescent="0.25">
      <c r="A32" s="31" t="s">
        <v>425</v>
      </c>
      <c r="C32" s="29">
        <f>SUMIFS('DATA 2'!C$101:C$133,'DATA 2'!$A$101:$A$133,$A32)</f>
        <v>10768.83088</v>
      </c>
      <c r="D32" s="29">
        <f>SUMIFS('DATA 2'!D$101:D$133,'DATA 2'!$A$101:$A$133,$A32)</f>
        <v>11358.622020000001</v>
      </c>
      <c r="E32" s="29">
        <f>SUMIFS('DATA 2'!E$101:E$133,'DATA 2'!$A$101:$A$133,$A32)</f>
        <v>12033.44946</v>
      </c>
      <c r="F32" s="29">
        <f>SUMIFS('DATA 2'!F$101:F$133,'DATA 2'!$A$101:$A$133,$A32)</f>
        <v>12724.63458</v>
      </c>
      <c r="G32" s="29">
        <f>SUMIFS('DATA 2'!G$101:G$133,'DATA 2'!$A$101:$A$133,$A32)</f>
        <v>13393.17251</v>
      </c>
      <c r="H32" s="29">
        <f>SUMIFS('DATA 2'!H$101:H$133,'DATA 2'!$A$101:$A$133,$A32)</f>
        <v>15013.53579</v>
      </c>
      <c r="I32" s="29">
        <f>SUMIFS('DATA 2'!I$101:I$133,'DATA 2'!$A$101:$A$133,$A32)</f>
        <v>16602.73935</v>
      </c>
      <c r="J32" s="29">
        <f>SUMIFS('DATA 2'!J$101:J$133,'DATA 2'!$A$101:$A$133,$A32)</f>
        <v>17892.85169</v>
      </c>
      <c r="K32" s="29">
        <f>SUMIFS('DATA 2'!K$101:K$133,'DATA 2'!$A$101:$A$133,$A32)</f>
        <v>18863.842219999999</v>
      </c>
      <c r="L32" s="29">
        <f>SUMIFS('DATA 2'!L$101:L$133,'DATA 2'!$A$101:$A$133,$A32)</f>
        <v>19531.531989999999</v>
      </c>
      <c r="M32" s="29">
        <f>SUMIFS('DATA 2'!M$101:M$133,'DATA 2'!$A$101:$A$133,$A32)</f>
        <v>19879.734499999999</v>
      </c>
      <c r="N32" s="29">
        <f>SUMIFS('DATA 2'!N$101:N$133,'DATA 2'!$A$101:$A$133,$A32)</f>
        <v>19841.775140000002</v>
      </c>
      <c r="O32" s="29">
        <f>SUMIFS('DATA 2'!O$101:O$133,'DATA 2'!$A$101:$A$133,$A32)</f>
        <v>19300.06033</v>
      </c>
      <c r="P32" s="29">
        <f>SUMIFS('DATA 2'!P$101:P$133,'DATA 2'!$A$101:$A$133,$A32)</f>
        <v>20155.872459999999</v>
      </c>
      <c r="Q32" s="29">
        <f>SUMIFS('DATA 2'!Q$101:Q$133,'DATA 2'!$A$101:$A$133,$A32)</f>
        <v>21492.724539999999</v>
      </c>
      <c r="R32" s="29">
        <f>SUMIFS('DATA 2'!R$101:R$133,'DATA 2'!$A$101:$A$133,$A32)</f>
        <v>22975.170030000001</v>
      </c>
      <c r="S32" s="29">
        <f>SUMIFS('DATA 2'!S$101:S$133,'DATA 2'!$A$101:$A$133,$A32)</f>
        <v>24470.882300000001</v>
      </c>
      <c r="T32" s="29">
        <f>SUMIFS('DATA 2'!T$101:T$133,'DATA 2'!$A$101:$A$133,$A32)</f>
        <v>25911.63897</v>
      </c>
      <c r="U32" s="29">
        <f>SUMIFS('DATA 2'!U$101:U$133,'DATA 2'!$A$101:$A$133,$A32)</f>
        <v>27136.58311</v>
      </c>
      <c r="V32" s="29">
        <f>SUMIFS('DATA 2'!V$101:V$133,'DATA 2'!$A$101:$A$133,$A32)</f>
        <v>28283.615900000001</v>
      </c>
      <c r="W32" s="29">
        <f>SUMIFS('DATA 2'!W$101:W$133,'DATA 2'!$A$101:$A$133,$A32)</f>
        <v>29368.66646</v>
      </c>
      <c r="X32" s="29">
        <f>SUMIFS('DATA 2'!X$101:X$133,'DATA 2'!$A$101:$A$133,$A32)</f>
        <v>30379.78572</v>
      </c>
      <c r="Y32" s="29">
        <f>SUMIFS('DATA 2'!Y$101:Y$133,'DATA 2'!$A$101:$A$133,$A32)</f>
        <v>31311.668809999999</v>
      </c>
      <c r="Z32" s="29">
        <f>SUMIFS('DATA 2'!Z$101:Z$133,'DATA 2'!$A$101:$A$133,$A32)</f>
        <v>32155.777020000001</v>
      </c>
      <c r="AA32" s="29">
        <f>SUMIFS('DATA 2'!AA$101:AA$133,'DATA 2'!$A$101:$A$133,$A32)</f>
        <v>32902.412689999997</v>
      </c>
      <c r="AB32" s="29">
        <f>SUMIFS('DATA 2'!AB$101:AB$133,'DATA 2'!$A$101:$A$133,$A32)</f>
        <v>33542.243340000001</v>
      </c>
      <c r="AC32" s="29">
        <f>SUMIFS('DATA 2'!AC$101:AC$133,'DATA 2'!$A$101:$A$133,$A32)</f>
        <v>34066.95781</v>
      </c>
      <c r="AD32" s="29">
        <f>SUMIFS('DATA 2'!AD$101:AD$133,'DATA 2'!$A$101:$A$133,$A32)</f>
        <v>34469.63536</v>
      </c>
      <c r="AE32" s="29">
        <f>SUMIFS('DATA 2'!AE$101:AE$133,'DATA 2'!$A$101:$A$133,$A32)</f>
        <v>35431.375950000001</v>
      </c>
      <c r="AF32" s="29">
        <f>SUMIFS('DATA 2'!AF$101:AF$133,'DATA 2'!$A$101:$A$133,$A32)</f>
        <v>36548.379809999999</v>
      </c>
      <c r="AG32" s="29">
        <f>SUMIFS('DATA 2'!AG$101:AG$133,'DATA 2'!$A$101:$A$133,$A32)</f>
        <v>37661.467669999998</v>
      </c>
      <c r="AH32" s="29">
        <f>SUMIFS('DATA 2'!AH$101:AH$133,'DATA 2'!$A$101:$A$133,$A32)</f>
        <v>38700.515310000003</v>
      </c>
      <c r="AI32" s="29">
        <f>SUMIFS('DATA 2'!AI$101:AI$133,'DATA 2'!$A$101:$A$133,$A32)</f>
        <v>39628.161</v>
      </c>
      <c r="AJ32" s="29">
        <f>SUMIFS('DATA 2'!AJ$101:AJ$133,'DATA 2'!$A$101:$A$133,$A32)</f>
        <v>40417.401160000001</v>
      </c>
      <c r="AK32" s="29">
        <f>SUMIFS('DATA 2'!AK$101:AK$133,'DATA 2'!$A$101:$A$133,$A32)</f>
        <v>41041.193220000001</v>
      </c>
      <c r="AL32" s="29">
        <f>SUMIFS('DATA 2'!AL$101:AL$133,'DATA 2'!$A$101:$A$133,$A32)</f>
        <v>41474.076280000001</v>
      </c>
      <c r="AM32" s="29">
        <f>SUMIFS('DATA 2'!AM$101:AM$133,'DATA 2'!$A$101:$A$133,$A32)</f>
        <v>41688.222170000001</v>
      </c>
      <c r="AN32" s="29">
        <f>SUMIFS('DATA 2'!AN$101:AN$133,'DATA 2'!$A$101:$A$133,$A32)</f>
        <v>41656.295940000004</v>
      </c>
    </row>
    <row r="33" spans="1:40" x14ac:dyDescent="0.25">
      <c r="A33" s="31" t="s">
        <v>426</v>
      </c>
      <c r="C33" s="29">
        <f>SUMIFS('DATA 2'!C$101:C$133,'DATA 2'!$A$101:$A$133,$A33)</f>
        <v>752.27429700000005</v>
      </c>
      <c r="D33" s="29">
        <f>SUMIFS('DATA 2'!D$101:D$133,'DATA 2'!$A$101:$A$133,$A33)</f>
        <v>976.45247180000001</v>
      </c>
      <c r="E33" s="29">
        <f>SUMIFS('DATA 2'!E$101:E$133,'DATA 2'!$A$101:$A$133,$A33)</f>
        <v>1263.387052</v>
      </c>
      <c r="F33" s="29">
        <f>SUMIFS('DATA 2'!F$101:F$133,'DATA 2'!$A$101:$A$133,$A33)</f>
        <v>1632.432583</v>
      </c>
      <c r="G33" s="29">
        <f>SUMIFS('DATA 2'!G$101:G$133,'DATA 2'!$A$101:$A$133,$A33)</f>
        <v>2104.5783580000002</v>
      </c>
      <c r="H33" s="29">
        <f>SUMIFS('DATA 2'!H$101:H$133,'DATA 2'!$A$101:$A$133,$A33)</f>
        <v>2915.517957</v>
      </c>
      <c r="I33" s="29">
        <f>SUMIFS('DATA 2'!I$101:I$133,'DATA 2'!$A$101:$A$133,$A33)</f>
        <v>3861.3918680000002</v>
      </c>
      <c r="J33" s="29">
        <f>SUMIFS('DATA 2'!J$101:J$133,'DATA 2'!$A$101:$A$133,$A33)</f>
        <v>4979.6532520000001</v>
      </c>
      <c r="K33" s="29">
        <f>SUMIFS('DATA 2'!K$101:K$133,'DATA 2'!$A$101:$A$133,$A33)</f>
        <v>6314.6313970000001</v>
      </c>
      <c r="L33" s="29">
        <f>SUMIFS('DATA 2'!L$101:L$133,'DATA 2'!$A$101:$A$133,$A33)</f>
        <v>7900.0938779999997</v>
      </c>
      <c r="M33" s="29">
        <f>SUMIFS('DATA 2'!M$101:M$133,'DATA 2'!$A$101:$A$133,$A33)</f>
        <v>9743.5952890000008</v>
      </c>
      <c r="N33" s="29">
        <f>SUMIFS('DATA 2'!N$101:N$133,'DATA 2'!$A$101:$A$133,$A33)</f>
        <v>11798.22529</v>
      </c>
      <c r="O33" s="29">
        <f>SUMIFS('DATA 2'!O$101:O$133,'DATA 2'!$A$101:$A$133,$A33)</f>
        <v>13918.447270000001</v>
      </c>
      <c r="P33" s="29">
        <f>SUMIFS('DATA 2'!P$101:P$133,'DATA 2'!$A$101:$A$133,$A33)</f>
        <v>17323.287359999998</v>
      </c>
      <c r="Q33" s="29">
        <f>SUMIFS('DATA 2'!Q$101:Q$133,'DATA 2'!$A$101:$A$133,$A33)</f>
        <v>21446.311730000001</v>
      </c>
      <c r="R33" s="29">
        <f>SUMIFS('DATA 2'!R$101:R$133,'DATA 2'!$A$101:$A$133,$A33)</f>
        <v>26353.305619999999</v>
      </c>
      <c r="S33" s="29">
        <f>SUMIFS('DATA 2'!S$101:S$133,'DATA 2'!$A$101:$A$133,$A33)</f>
        <v>32117.696349999998</v>
      </c>
      <c r="T33" s="29">
        <f>SUMIFS('DATA 2'!T$101:T$133,'DATA 2'!$A$101:$A$133,$A33)</f>
        <v>38805.83425</v>
      </c>
      <c r="U33" s="29">
        <f>SUMIFS('DATA 2'!U$101:U$133,'DATA 2'!$A$101:$A$133,$A33)</f>
        <v>44146.082640000001</v>
      </c>
      <c r="V33" s="29">
        <f>SUMIFS('DATA 2'!V$101:V$133,'DATA 2'!$A$101:$A$133,$A33)</f>
        <v>50004.52824</v>
      </c>
      <c r="W33" s="29">
        <f>SUMIFS('DATA 2'!W$101:W$133,'DATA 2'!$A$101:$A$133,$A33)</f>
        <v>56334.133479999997</v>
      </c>
      <c r="X33" s="29">
        <f>SUMIFS('DATA 2'!X$101:X$133,'DATA 2'!$A$101:$A$133,$A33)</f>
        <v>63112.65943</v>
      </c>
      <c r="Y33" s="29">
        <f>SUMIFS('DATA 2'!Y$101:Y$133,'DATA 2'!$A$101:$A$133,$A33)</f>
        <v>70353.8</v>
      </c>
      <c r="Z33" s="29">
        <f>SUMIFS('DATA 2'!Z$101:Z$133,'DATA 2'!$A$101:$A$133,$A33)</f>
        <v>78051.809020000001</v>
      </c>
      <c r="AA33" s="29">
        <f>SUMIFS('DATA 2'!AA$101:AA$133,'DATA 2'!$A$101:$A$133,$A33)</f>
        <v>86194.950049999999</v>
      </c>
      <c r="AB33" s="29">
        <f>SUMIFS('DATA 2'!AB$101:AB$133,'DATA 2'!$A$101:$A$133,$A33)</f>
        <v>94767.153640000004</v>
      </c>
      <c r="AC33" s="29">
        <f>SUMIFS('DATA 2'!AC$101:AC$133,'DATA 2'!$A$101:$A$133,$A33)</f>
        <v>103748.2004</v>
      </c>
      <c r="AD33" s="29">
        <f>SUMIFS('DATA 2'!AD$101:AD$133,'DATA 2'!$A$101:$A$133,$A33)</f>
        <v>113114.08930000001</v>
      </c>
      <c r="AE33" s="29">
        <f>SUMIFS('DATA 2'!AE$101:AE$133,'DATA 2'!$A$101:$A$133,$A33)</f>
        <v>120360.23149999999</v>
      </c>
      <c r="AF33" s="29">
        <f>SUMIFS('DATA 2'!AF$101:AF$133,'DATA 2'!$A$101:$A$133,$A33)</f>
        <v>127533.77589999999</v>
      </c>
      <c r="AG33" s="29">
        <f>SUMIFS('DATA 2'!AG$101:AG$133,'DATA 2'!$A$101:$A$133,$A33)</f>
        <v>134513.37150000001</v>
      </c>
      <c r="AH33" s="29">
        <f>SUMIFS('DATA 2'!AH$101:AH$133,'DATA 2'!$A$101:$A$133,$A33)</f>
        <v>141182.72140000001</v>
      </c>
      <c r="AI33" s="29">
        <f>SUMIFS('DATA 2'!AI$101:AI$133,'DATA 2'!$A$101:$A$133,$A33)</f>
        <v>147449.64739999999</v>
      </c>
      <c r="AJ33" s="29">
        <f>SUMIFS('DATA 2'!AJ$101:AJ$133,'DATA 2'!$A$101:$A$133,$A33)</f>
        <v>153220.0968</v>
      </c>
      <c r="AK33" s="29">
        <f>SUMIFS('DATA 2'!AK$101:AK$133,'DATA 2'!$A$101:$A$133,$A33)</f>
        <v>158379.52040000001</v>
      </c>
      <c r="AL33" s="29">
        <f>SUMIFS('DATA 2'!AL$101:AL$133,'DATA 2'!$A$101:$A$133,$A33)</f>
        <v>162818.7323</v>
      </c>
      <c r="AM33" s="29">
        <f>SUMIFS('DATA 2'!AM$101:AM$133,'DATA 2'!$A$101:$A$133,$A33)</f>
        <v>166407.7352</v>
      </c>
      <c r="AN33" s="29">
        <f>SUMIFS('DATA 2'!AN$101:AN$133,'DATA 2'!$A$101:$A$133,$A33)</f>
        <v>169017.67319999999</v>
      </c>
    </row>
    <row r="34" spans="1:40" x14ac:dyDescent="0.25">
      <c r="A34" s="31" t="s">
        <v>427</v>
      </c>
      <c r="C34" s="29">
        <f>SUMIFS('DATA 2'!C$101:C$133,'DATA 2'!$A$101:$A$133,$A34)</f>
        <v>638.72549079999999</v>
      </c>
      <c r="D34" s="29">
        <f>SUMIFS('DATA 2'!D$101:D$133,'DATA 2'!$A$101:$A$133,$A34)</f>
        <v>657.49589530000003</v>
      </c>
      <c r="E34" s="29">
        <f>SUMIFS('DATA 2'!E$101:E$133,'DATA 2'!$A$101:$A$133,$A34)</f>
        <v>673.55884460000004</v>
      </c>
      <c r="F34" s="29">
        <f>SUMIFS('DATA 2'!F$101:F$133,'DATA 2'!$A$101:$A$133,$A34)</f>
        <v>686.02959469999996</v>
      </c>
      <c r="G34" s="29">
        <f>SUMIFS('DATA 2'!G$101:G$133,'DATA 2'!$A$101:$A$133,$A34)</f>
        <v>694.0064218</v>
      </c>
      <c r="H34" s="29">
        <f>SUMIFS('DATA 2'!H$101:H$133,'DATA 2'!$A$101:$A$133,$A34)</f>
        <v>818.26110300000005</v>
      </c>
      <c r="I34" s="29">
        <f>SUMIFS('DATA 2'!I$101:I$133,'DATA 2'!$A$101:$A$133,$A34)</f>
        <v>983.50252709999995</v>
      </c>
      <c r="J34" s="29">
        <f>SUMIFS('DATA 2'!J$101:J$133,'DATA 2'!$A$101:$A$133,$A34)</f>
        <v>1167.6217489999999</v>
      </c>
      <c r="K34" s="29">
        <f>SUMIFS('DATA 2'!K$101:K$133,'DATA 2'!$A$101:$A$133,$A34)</f>
        <v>1366.1175479999999</v>
      </c>
      <c r="L34" s="29">
        <f>SUMIFS('DATA 2'!L$101:L$133,'DATA 2'!$A$101:$A$133,$A34)</f>
        <v>1578.1195620000001</v>
      </c>
      <c r="M34" s="29">
        <f>SUMIFS('DATA 2'!M$101:M$133,'DATA 2'!$A$101:$A$133,$A34)</f>
        <v>1800.079164</v>
      </c>
      <c r="N34" s="29">
        <f>SUMIFS('DATA 2'!N$101:N$133,'DATA 2'!$A$101:$A$133,$A34)</f>
        <v>2021.395894</v>
      </c>
      <c r="O34" s="29">
        <f>SUMIFS('DATA 2'!O$101:O$133,'DATA 2'!$A$101:$A$133,$A34)</f>
        <v>2220.0847659999999</v>
      </c>
      <c r="P34" s="29">
        <f>SUMIFS('DATA 2'!P$101:P$133,'DATA 2'!$A$101:$A$133,$A34)</f>
        <v>2366.4254689999998</v>
      </c>
      <c r="Q34" s="29">
        <f>SUMIFS('DATA 2'!Q$101:Q$133,'DATA 2'!$A$101:$A$133,$A34)</f>
        <v>2485.7498770000002</v>
      </c>
      <c r="R34" s="29">
        <f>SUMIFS('DATA 2'!R$101:R$133,'DATA 2'!$A$101:$A$133,$A34)</f>
        <v>2582.467185</v>
      </c>
      <c r="S34" s="29">
        <f>SUMIFS('DATA 2'!S$101:S$133,'DATA 2'!$A$101:$A$133,$A34)</f>
        <v>2655.0727430000002</v>
      </c>
      <c r="T34" s="29">
        <f>SUMIFS('DATA 2'!T$101:T$133,'DATA 2'!$A$101:$A$133,$A34)</f>
        <v>2701.062496</v>
      </c>
      <c r="U34" s="29">
        <f>SUMIFS('DATA 2'!U$101:U$133,'DATA 2'!$A$101:$A$133,$A34)</f>
        <v>2773.2630129999998</v>
      </c>
      <c r="V34" s="29">
        <f>SUMIFS('DATA 2'!V$101:V$133,'DATA 2'!$A$101:$A$133,$A34)</f>
        <v>2848.9248250000001</v>
      </c>
      <c r="W34" s="29">
        <f>SUMIFS('DATA 2'!W$101:W$133,'DATA 2'!$A$101:$A$133,$A34)</f>
        <v>2916.8491720000002</v>
      </c>
      <c r="X34" s="29">
        <f>SUMIFS('DATA 2'!X$101:X$133,'DATA 2'!$A$101:$A$133,$A34)</f>
        <v>2972.0537610000001</v>
      </c>
      <c r="Y34" s="29">
        <f>SUMIFS('DATA 2'!Y$101:Y$133,'DATA 2'!$A$101:$A$133,$A34)</f>
        <v>3013.1666959999998</v>
      </c>
      <c r="Z34" s="29">
        <f>SUMIFS('DATA 2'!Z$101:Z$133,'DATA 2'!$A$101:$A$133,$A34)</f>
        <v>3039.5309750000001</v>
      </c>
      <c r="AA34" s="29">
        <f>SUMIFS('DATA 2'!AA$101:AA$133,'DATA 2'!$A$101:$A$133,$A34)</f>
        <v>3050.8182059999999</v>
      </c>
      <c r="AB34" s="29">
        <f>SUMIFS('DATA 2'!AB$101:AB$133,'DATA 2'!$A$101:$A$133,$A34)</f>
        <v>3046.9783280000001</v>
      </c>
      <c r="AC34" s="29">
        <f>SUMIFS('DATA 2'!AC$101:AC$133,'DATA 2'!$A$101:$A$133,$A34)</f>
        <v>3028.220644</v>
      </c>
      <c r="AD34" s="29">
        <f>SUMIFS('DATA 2'!AD$101:AD$133,'DATA 2'!$A$101:$A$133,$A34)</f>
        <v>2994.9999029999999</v>
      </c>
      <c r="AE34" s="29">
        <f>SUMIFS('DATA 2'!AE$101:AE$133,'DATA 2'!$A$101:$A$133,$A34)</f>
        <v>2988.57798</v>
      </c>
      <c r="AF34" s="29">
        <f>SUMIFS('DATA 2'!AF$101:AF$133,'DATA 2'!$A$101:$A$133,$A34)</f>
        <v>2983.4464859999998</v>
      </c>
      <c r="AG34" s="29">
        <f>SUMIFS('DATA 2'!AG$101:AG$133,'DATA 2'!$A$101:$A$133,$A34)</f>
        <v>2969.9786909999998</v>
      </c>
      <c r="AH34" s="29">
        <f>SUMIFS('DATA 2'!AH$101:AH$133,'DATA 2'!$A$101:$A$133,$A34)</f>
        <v>2944.4903509999999</v>
      </c>
      <c r="AI34" s="29">
        <f>SUMIFS('DATA 2'!AI$101:AI$133,'DATA 2'!$A$101:$A$133,$A34)</f>
        <v>2905.704765</v>
      </c>
      <c r="AJ34" s="29">
        <f>SUMIFS('DATA 2'!AJ$101:AJ$133,'DATA 2'!$A$101:$A$133,$A34)</f>
        <v>2853.23747</v>
      </c>
      <c r="AK34" s="29">
        <f>SUMIFS('DATA 2'!AK$101:AK$133,'DATA 2'!$A$101:$A$133,$A34)</f>
        <v>2786.884125</v>
      </c>
      <c r="AL34" s="29">
        <f>SUMIFS('DATA 2'!AL$101:AL$133,'DATA 2'!$A$101:$A$133,$A34)</f>
        <v>2706.7476339999998</v>
      </c>
      <c r="AM34" s="29">
        <f>SUMIFS('DATA 2'!AM$101:AM$133,'DATA 2'!$A$101:$A$133,$A34)</f>
        <v>2612.9555850000002</v>
      </c>
      <c r="AN34" s="29">
        <f>SUMIFS('DATA 2'!AN$101:AN$133,'DATA 2'!$A$101:$A$133,$A34)</f>
        <v>2505.838827</v>
      </c>
    </row>
    <row r="35" spans="1:40" x14ac:dyDescent="0.25">
      <c r="A35" s="31" t="s">
        <v>117</v>
      </c>
      <c r="C35" s="29">
        <f>SUMIFS('DATA 2'!C$101:C$133,'DATA 2'!$A$101:$A$133,$A35)</f>
        <v>4.3678165160000004</v>
      </c>
      <c r="D35" s="29">
        <f>SUMIFS('DATA 2'!D$101:D$133,'DATA 2'!$A$101:$A$133,$A35)</f>
        <v>9.1190578230000003</v>
      </c>
      <c r="E35" s="29">
        <f>SUMIFS('DATA 2'!E$101:E$133,'DATA 2'!$A$101:$A$133,$A35)</f>
        <v>19.135658039999999</v>
      </c>
      <c r="F35" s="29">
        <f>SUMIFS('DATA 2'!F$101:F$133,'DATA 2'!$A$101:$A$133,$A35)</f>
        <v>40.463025129999998</v>
      </c>
      <c r="G35" s="29">
        <f>SUMIFS('DATA 2'!G$101:G$133,'DATA 2'!$A$101:$A$133,$A35)</f>
        <v>86.047764369999996</v>
      </c>
      <c r="H35" s="29">
        <f>SUMIFS('DATA 2'!H$101:H$133,'DATA 2'!$A$101:$A$133,$A35)</f>
        <v>186.9100737</v>
      </c>
      <c r="I35" s="29">
        <f>SUMIFS('DATA 2'!I$101:I$133,'DATA 2'!$A$101:$A$133,$A35)</f>
        <v>389.7386702</v>
      </c>
      <c r="J35" s="29">
        <f>SUMIFS('DATA 2'!J$101:J$133,'DATA 2'!$A$101:$A$133,$A35)</f>
        <v>791.56894020000004</v>
      </c>
      <c r="K35" s="29">
        <f>SUMIFS('DATA 2'!K$101:K$133,'DATA 2'!$A$101:$A$133,$A35)</f>
        <v>1578.477151</v>
      </c>
      <c r="L35" s="29">
        <f>SUMIFS('DATA 2'!L$101:L$133,'DATA 2'!$A$101:$A$133,$A35)</f>
        <v>3098.6746710000002</v>
      </c>
      <c r="M35" s="29">
        <f>SUMIFS('DATA 2'!M$101:M$133,'DATA 2'!$A$101:$A$133,$A35)</f>
        <v>5983.4845459999997</v>
      </c>
      <c r="N35" s="29">
        <f>SUMIFS('DATA 2'!N$101:N$133,'DATA 2'!$A$101:$A$133,$A35)</f>
        <v>11321.27759</v>
      </c>
      <c r="O35" s="29">
        <f>SUMIFS('DATA 2'!O$101:O$133,'DATA 2'!$A$101:$A$133,$A35)</f>
        <v>20837.338769999998</v>
      </c>
      <c r="P35" s="29">
        <f>SUMIFS('DATA 2'!P$101:P$133,'DATA 2'!$A$101:$A$133,$A35)</f>
        <v>25110.51713</v>
      </c>
      <c r="Q35" s="29">
        <f>SUMIFS('DATA 2'!Q$101:Q$133,'DATA 2'!$A$101:$A$133,$A35)</f>
        <v>29820.782599999999</v>
      </c>
      <c r="R35" s="29">
        <f>SUMIFS('DATA 2'!R$101:R$133,'DATA 2'!$A$101:$A$133,$A35)</f>
        <v>34929.224479999997</v>
      </c>
      <c r="S35" s="29">
        <f>SUMIFS('DATA 2'!S$101:S$133,'DATA 2'!$A$101:$A$133,$A35)</f>
        <v>40393.034460000003</v>
      </c>
      <c r="T35" s="29">
        <f>SUMIFS('DATA 2'!T$101:T$133,'DATA 2'!$A$101:$A$133,$A35)</f>
        <v>46153.336560000003</v>
      </c>
      <c r="U35" s="29">
        <f>SUMIFS('DATA 2'!U$101:U$133,'DATA 2'!$A$101:$A$133,$A35)</f>
        <v>50419.675810000001</v>
      </c>
      <c r="V35" s="29">
        <f>SUMIFS('DATA 2'!V$101:V$133,'DATA 2'!$A$101:$A$133,$A35)</f>
        <v>54761.029159999998</v>
      </c>
      <c r="W35" s="29">
        <f>SUMIFS('DATA 2'!W$101:W$133,'DATA 2'!$A$101:$A$133,$A35)</f>
        <v>59085.90726</v>
      </c>
      <c r="X35" s="29">
        <f>SUMIFS('DATA 2'!X$101:X$133,'DATA 2'!$A$101:$A$133,$A35)</f>
        <v>63340.124490000002</v>
      </c>
      <c r="Y35" s="29">
        <f>SUMIFS('DATA 2'!Y$101:Y$133,'DATA 2'!$A$101:$A$133,$A35)</f>
        <v>67511.598339999997</v>
      </c>
      <c r="Z35" s="29">
        <f>SUMIFS('DATA 2'!Z$101:Z$133,'DATA 2'!$A$101:$A$133,$A35)</f>
        <v>71571.644379999998</v>
      </c>
      <c r="AA35" s="29">
        <f>SUMIFS('DATA 2'!AA$101:AA$133,'DATA 2'!$A$101:$A$133,$A35)</f>
        <v>75490.762570000006</v>
      </c>
      <c r="AB35" s="29">
        <f>SUMIFS('DATA 2'!AB$101:AB$133,'DATA 2'!$A$101:$A$133,$A35)</f>
        <v>79240.860270000005</v>
      </c>
      <c r="AC35" s="29">
        <f>SUMIFS('DATA 2'!AC$101:AC$133,'DATA 2'!$A$101:$A$133,$A35)</f>
        <v>82795.744839999999</v>
      </c>
      <c r="AD35" s="29">
        <f>SUMIFS('DATA 2'!AD$101:AD$133,'DATA 2'!$A$101:$A$133,$A35)</f>
        <v>86131.621180000002</v>
      </c>
      <c r="AE35" s="29">
        <f>SUMIFS('DATA 2'!AE$101:AE$133,'DATA 2'!$A$101:$A$133,$A35)</f>
        <v>88950.992870000002</v>
      </c>
      <c r="AF35" s="29">
        <f>SUMIFS('DATA 2'!AF$101:AF$133,'DATA 2'!$A$101:$A$133,$A35)</f>
        <v>91502.181670000005</v>
      </c>
      <c r="AG35" s="29">
        <f>SUMIFS('DATA 2'!AG$101:AG$133,'DATA 2'!$A$101:$A$133,$A35)</f>
        <v>93716.241380000007</v>
      </c>
      <c r="AH35" s="29">
        <f>SUMIFS('DATA 2'!AH$101:AH$133,'DATA 2'!$A$101:$A$133,$A35)</f>
        <v>95536.503500000006</v>
      </c>
      <c r="AI35" s="29">
        <f>SUMIFS('DATA 2'!AI$101:AI$133,'DATA 2'!$A$101:$A$133,$A35)</f>
        <v>96929.501470000003</v>
      </c>
      <c r="AJ35" s="29">
        <f>SUMIFS('DATA 2'!AJ$101:AJ$133,'DATA 2'!$A$101:$A$133,$A35)</f>
        <v>97865.443109999906</v>
      </c>
      <c r="AK35" s="29">
        <f>SUMIFS('DATA 2'!AK$101:AK$133,'DATA 2'!$A$101:$A$133,$A35)</f>
        <v>98306.443570000003</v>
      </c>
      <c r="AL35" s="29">
        <f>SUMIFS('DATA 2'!AL$101:AL$133,'DATA 2'!$A$101:$A$133,$A35)</f>
        <v>98223.669420000006</v>
      </c>
      <c r="AM35" s="29">
        <f>SUMIFS('DATA 2'!AM$101:AM$133,'DATA 2'!$A$101:$A$133,$A35)</f>
        <v>97581.068790000005</v>
      </c>
      <c r="AN35" s="29">
        <f>SUMIFS('DATA 2'!AN$101:AN$133,'DATA 2'!$A$101:$A$133,$A35)</f>
        <v>96349.173330000005</v>
      </c>
    </row>
    <row r="36" spans="1:40" x14ac:dyDescent="0.25">
      <c r="A36" s="31" t="s">
        <v>428</v>
      </c>
      <c r="C36" s="29">
        <f>SUMIFS('DATA 2'!C$101:C$133,'DATA 2'!$A$101:$A$133,$A36)</f>
        <v>288.43088970000002</v>
      </c>
      <c r="D36" s="29">
        <f>SUMIFS('DATA 2'!D$101:D$133,'DATA 2'!$A$101:$A$133,$A36)</f>
        <v>363.2550028</v>
      </c>
      <c r="E36" s="29">
        <f>SUMIFS('DATA 2'!E$101:E$133,'DATA 2'!$A$101:$A$133,$A36)</f>
        <v>488.26758109999997</v>
      </c>
      <c r="F36" s="29">
        <f>SUMIFS('DATA 2'!F$101:F$133,'DATA 2'!$A$101:$A$133,$A36)</f>
        <v>671.30849509999996</v>
      </c>
      <c r="G36" s="29">
        <f>SUMIFS('DATA 2'!G$101:G$133,'DATA 2'!$A$101:$A$133,$A36)</f>
        <v>931.72406590000003</v>
      </c>
      <c r="H36" s="29">
        <f>SUMIFS('DATA 2'!H$101:H$133,'DATA 2'!$A$101:$A$133,$A36)</f>
        <v>1222.2017410000001</v>
      </c>
      <c r="I36" s="29">
        <f>SUMIFS('DATA 2'!I$101:I$133,'DATA 2'!$A$101:$A$133,$A36)</f>
        <v>1522.5812490000001</v>
      </c>
      <c r="J36" s="29">
        <f>SUMIFS('DATA 2'!J$101:J$133,'DATA 2'!$A$101:$A$133,$A36)</f>
        <v>1827.577057</v>
      </c>
      <c r="K36" s="29">
        <f>SUMIFS('DATA 2'!K$101:K$133,'DATA 2'!$A$101:$A$133,$A36)</f>
        <v>2137.6762140000001</v>
      </c>
      <c r="L36" s="29">
        <f>SUMIFS('DATA 2'!L$101:L$133,'DATA 2'!$A$101:$A$133,$A36)</f>
        <v>2451.0058650000001</v>
      </c>
      <c r="M36" s="29">
        <f>SUMIFS('DATA 2'!M$101:M$133,'DATA 2'!$A$101:$A$133,$A36)</f>
        <v>2758.6023839999998</v>
      </c>
      <c r="N36" s="29">
        <f>SUMIFS('DATA 2'!N$101:N$133,'DATA 2'!$A$101:$A$133,$A36)</f>
        <v>3040.3796309999998</v>
      </c>
      <c r="O36" s="29">
        <f>SUMIFS('DATA 2'!O$101:O$133,'DATA 2'!$A$101:$A$133,$A36)</f>
        <v>3261.2713309999999</v>
      </c>
      <c r="P36" s="29">
        <f>SUMIFS('DATA 2'!P$101:P$133,'DATA 2'!$A$101:$A$133,$A36)</f>
        <v>3637.9505989999998</v>
      </c>
      <c r="Q36" s="29">
        <f>SUMIFS('DATA 2'!Q$101:Q$133,'DATA 2'!$A$101:$A$133,$A36)</f>
        <v>4091.55996</v>
      </c>
      <c r="R36" s="29">
        <f>SUMIFS('DATA 2'!R$101:R$133,'DATA 2'!$A$101:$A$133,$A36)</f>
        <v>4584.4013450000002</v>
      </c>
      <c r="S36" s="29">
        <f>SUMIFS('DATA 2'!S$101:S$133,'DATA 2'!$A$101:$A$133,$A36)</f>
        <v>5095.9315640000004</v>
      </c>
      <c r="T36" s="29">
        <f>SUMIFS('DATA 2'!T$101:T$133,'DATA 2'!$A$101:$A$133,$A36)</f>
        <v>5610.8005830000002</v>
      </c>
      <c r="U36" s="29">
        <f>SUMIFS('DATA 2'!U$101:U$133,'DATA 2'!$A$101:$A$133,$A36)</f>
        <v>5966.0875310000001</v>
      </c>
      <c r="V36" s="29">
        <f>SUMIFS('DATA 2'!V$101:V$133,'DATA 2'!$A$101:$A$133,$A36)</f>
        <v>6247.1020449999996</v>
      </c>
      <c r="W36" s="29">
        <f>SUMIFS('DATA 2'!W$101:W$133,'DATA 2'!$A$101:$A$133,$A36)</f>
        <v>6478.4689420000004</v>
      </c>
      <c r="X36" s="29">
        <f>SUMIFS('DATA 2'!X$101:X$133,'DATA 2'!$A$101:$A$133,$A36)</f>
        <v>6664.5246100000004</v>
      </c>
      <c r="Y36" s="29">
        <f>SUMIFS('DATA 2'!Y$101:Y$133,'DATA 2'!$A$101:$A$133,$A36)</f>
        <v>6807.0092169999998</v>
      </c>
      <c r="Z36" s="29">
        <f>SUMIFS('DATA 2'!Z$101:Z$133,'DATA 2'!$A$101:$A$133,$A36)</f>
        <v>6906.1285790000002</v>
      </c>
      <c r="AA36" s="29">
        <f>SUMIFS('DATA 2'!AA$101:AA$133,'DATA 2'!$A$101:$A$133,$A36)</f>
        <v>6962.0081170000003</v>
      </c>
      <c r="AB36" s="29">
        <f>SUMIFS('DATA 2'!AB$101:AB$133,'DATA 2'!$A$101:$A$133,$A36)</f>
        <v>6975.2775419999998</v>
      </c>
      <c r="AC36" s="29">
        <f>SUMIFS('DATA 2'!AC$101:AC$133,'DATA 2'!$A$101:$A$133,$A36)</f>
        <v>6947.2132920000004</v>
      </c>
      <c r="AD36" s="29">
        <f>SUMIFS('DATA 2'!AD$101:AD$133,'DATA 2'!$A$101:$A$133,$A36)</f>
        <v>6879.731683</v>
      </c>
      <c r="AE36" s="29">
        <f>SUMIFS('DATA 2'!AE$101:AE$133,'DATA 2'!$A$101:$A$133,$A36)</f>
        <v>6748.0062129999997</v>
      </c>
      <c r="AF36" s="29">
        <f>SUMIFS('DATA 2'!AF$101:AF$133,'DATA 2'!$A$101:$A$133,$A36)</f>
        <v>6573.9621479999996</v>
      </c>
      <c r="AG36" s="29">
        <f>SUMIFS('DATA 2'!AG$101:AG$133,'DATA 2'!$A$101:$A$133,$A36)</f>
        <v>6364.9996099999998</v>
      </c>
      <c r="AH36" s="29">
        <f>SUMIFS('DATA 2'!AH$101:AH$133,'DATA 2'!$A$101:$A$133,$A36)</f>
        <v>6124.675201</v>
      </c>
      <c r="AI36" s="29">
        <f>SUMIFS('DATA 2'!AI$101:AI$133,'DATA 2'!$A$101:$A$133,$A36)</f>
        <v>5856.7439459999996</v>
      </c>
      <c r="AJ36" s="29">
        <f>SUMIFS('DATA 2'!AJ$101:AJ$133,'DATA 2'!$A$101:$A$133,$A36)</f>
        <v>5565.2254220000004</v>
      </c>
      <c r="AK36" s="29">
        <f>SUMIFS('DATA 2'!AK$101:AK$133,'DATA 2'!$A$101:$A$133,$A36)</f>
        <v>5253.8718170000002</v>
      </c>
      <c r="AL36" s="29">
        <f>SUMIFS('DATA 2'!AL$101:AL$133,'DATA 2'!$A$101:$A$133,$A36)</f>
        <v>4926.64174</v>
      </c>
      <c r="AM36" s="29">
        <f>SUMIFS('DATA 2'!AM$101:AM$133,'DATA 2'!$A$101:$A$133,$A36)</f>
        <v>4587.1816710000003</v>
      </c>
      <c r="AN36" s="29">
        <f>SUMIFS('DATA 2'!AN$101:AN$133,'DATA 2'!$A$101:$A$133,$A36)</f>
        <v>4239.1674059999996</v>
      </c>
    </row>
    <row r="37" spans="1:40" x14ac:dyDescent="0.25">
      <c r="A37" s="31" t="s">
        <v>429</v>
      </c>
      <c r="C37" s="29">
        <f>SUMIFS('DATA 2'!C$101:C$133,'DATA 2'!$A$101:$A$133,$A37)</f>
        <v>514.10128280000004</v>
      </c>
      <c r="D37" s="29">
        <f>SUMIFS('DATA 2'!D$101:D$133,'DATA 2'!$A$101:$A$133,$A37)</f>
        <v>562.79208900000003</v>
      </c>
      <c r="E37" s="29">
        <f>SUMIFS('DATA 2'!E$101:E$133,'DATA 2'!$A$101:$A$133,$A37)</f>
        <v>626.07984520000002</v>
      </c>
      <c r="F37" s="29">
        <f>SUMIFS('DATA 2'!F$101:F$133,'DATA 2'!$A$101:$A$133,$A37)</f>
        <v>698.16859020000004</v>
      </c>
      <c r="G37" s="29">
        <f>SUMIFS('DATA 2'!G$101:G$133,'DATA 2'!$A$101:$A$133,$A37)</f>
        <v>776.91012890000002</v>
      </c>
      <c r="H37" s="29">
        <f>SUMIFS('DATA 2'!H$101:H$133,'DATA 2'!$A$101:$A$133,$A37)</f>
        <v>903.94678850000003</v>
      </c>
      <c r="I37" s="29">
        <f>SUMIFS('DATA 2'!I$101:I$133,'DATA 2'!$A$101:$A$133,$A37)</f>
        <v>1032.8877319999999</v>
      </c>
      <c r="J37" s="29">
        <f>SUMIFS('DATA 2'!J$101:J$133,'DATA 2'!$A$101:$A$133,$A37)</f>
        <v>1149.968288</v>
      </c>
      <c r="K37" s="29">
        <f>SUMIFS('DATA 2'!K$101:K$133,'DATA 2'!$A$101:$A$133,$A37)</f>
        <v>1253.5382400000001</v>
      </c>
      <c r="L37" s="29">
        <f>SUMIFS('DATA 2'!L$101:L$133,'DATA 2'!$A$101:$A$133,$A37)</f>
        <v>1343.2681219999999</v>
      </c>
      <c r="M37" s="29">
        <f>SUMIFS('DATA 2'!M$101:M$133,'DATA 2'!$A$101:$A$133,$A37)</f>
        <v>1416.2082459999999</v>
      </c>
      <c r="N37" s="29">
        <f>SUMIFS('DATA 2'!N$101:N$133,'DATA 2'!$A$101:$A$133,$A37)</f>
        <v>1465.2113360000001</v>
      </c>
      <c r="O37" s="29">
        <f>SUMIFS('DATA 2'!O$101:O$133,'DATA 2'!$A$101:$A$133,$A37)</f>
        <v>1478.262054</v>
      </c>
      <c r="P37" s="29">
        <f>SUMIFS('DATA 2'!P$101:P$133,'DATA 2'!$A$101:$A$133,$A37)</f>
        <v>1507.4317450000001</v>
      </c>
      <c r="Q37" s="29">
        <f>SUMIFS('DATA 2'!Q$101:Q$133,'DATA 2'!$A$101:$A$133,$A37)</f>
        <v>1535.3827510000001</v>
      </c>
      <c r="R37" s="29">
        <f>SUMIFS('DATA 2'!R$101:R$133,'DATA 2'!$A$101:$A$133,$A37)</f>
        <v>1553.5345629999999</v>
      </c>
      <c r="S37" s="29">
        <f>SUMIFS('DATA 2'!S$101:S$133,'DATA 2'!$A$101:$A$133,$A37)</f>
        <v>1558.184086</v>
      </c>
      <c r="T37" s="29">
        <f>SUMIFS('DATA 2'!T$101:T$133,'DATA 2'!$A$101:$A$133,$A37)</f>
        <v>1547.7633639999999</v>
      </c>
      <c r="U37" s="29">
        <f>SUMIFS('DATA 2'!U$101:U$133,'DATA 2'!$A$101:$A$133,$A37)</f>
        <v>1500.1751360000001</v>
      </c>
      <c r="V37" s="29">
        <f>SUMIFS('DATA 2'!V$101:V$133,'DATA 2'!$A$101:$A$133,$A37)</f>
        <v>1437.2940450000001</v>
      </c>
      <c r="W37" s="29">
        <f>SUMIFS('DATA 2'!W$101:W$133,'DATA 2'!$A$101:$A$133,$A37)</f>
        <v>1365.824928</v>
      </c>
      <c r="X37" s="29">
        <f>SUMIFS('DATA 2'!X$101:X$133,'DATA 2'!$A$101:$A$133,$A37)</f>
        <v>1288.367788</v>
      </c>
      <c r="Y37" s="29">
        <f>SUMIFS('DATA 2'!Y$101:Y$133,'DATA 2'!$A$101:$A$133,$A37)</f>
        <v>1207.025609</v>
      </c>
      <c r="Z37" s="29">
        <f>SUMIFS('DATA 2'!Z$101:Z$133,'DATA 2'!$A$101:$A$133,$A37)</f>
        <v>1123.408547</v>
      </c>
      <c r="AA37" s="29">
        <f>SUMIFS('DATA 2'!AA$101:AA$133,'DATA 2'!$A$101:$A$133,$A37)</f>
        <v>1038.8857459999999</v>
      </c>
      <c r="AB37" s="29">
        <f>SUMIFS('DATA 2'!AB$101:AB$133,'DATA 2'!$A$101:$A$133,$A37)</f>
        <v>954.6738196</v>
      </c>
      <c r="AC37" s="29">
        <f>SUMIFS('DATA 2'!AC$101:AC$133,'DATA 2'!$A$101:$A$133,$A37)</f>
        <v>871.85035000000005</v>
      </c>
      <c r="AD37" s="29">
        <f>SUMIFS('DATA 2'!AD$101:AD$133,'DATA 2'!$A$101:$A$133,$A37)</f>
        <v>791.35022579999998</v>
      </c>
      <c r="AE37" s="29">
        <f>SUMIFS('DATA 2'!AE$101:AE$133,'DATA 2'!$A$101:$A$133,$A37)</f>
        <v>829.98048559999995</v>
      </c>
      <c r="AF37" s="29">
        <f>SUMIFS('DATA 2'!AF$101:AF$133,'DATA 2'!$A$101:$A$133,$A37)</f>
        <v>914.99586799999997</v>
      </c>
      <c r="AG37" s="29">
        <f>SUMIFS('DATA 2'!AG$101:AG$133,'DATA 2'!$A$101:$A$133,$A37)</f>
        <v>1026.6671919999999</v>
      </c>
      <c r="AH37" s="29">
        <f>SUMIFS('DATA 2'!AH$101:AH$133,'DATA 2'!$A$101:$A$133,$A37)</f>
        <v>1160.580258</v>
      </c>
      <c r="AI37" s="29">
        <f>SUMIFS('DATA 2'!AI$101:AI$133,'DATA 2'!$A$101:$A$133,$A37)</f>
        <v>1317.227005</v>
      </c>
      <c r="AJ37" s="29">
        <f>SUMIFS('DATA 2'!AJ$101:AJ$133,'DATA 2'!$A$101:$A$133,$A37)</f>
        <v>1498.858391</v>
      </c>
      <c r="AK37" s="29">
        <f>SUMIFS('DATA 2'!AK$101:AK$133,'DATA 2'!$A$101:$A$133,$A37)</f>
        <v>1708.2867940000001</v>
      </c>
      <c r="AL37" s="29">
        <f>SUMIFS('DATA 2'!AL$101:AL$133,'DATA 2'!$A$101:$A$133,$A37)</f>
        <v>1948.538481</v>
      </c>
      <c r="AM37" s="29">
        <f>SUMIFS('DATA 2'!AM$101:AM$133,'DATA 2'!$A$101:$A$133,$A37)</f>
        <v>2222.377082</v>
      </c>
      <c r="AN37" s="29">
        <f>SUMIFS('DATA 2'!AN$101:AN$133,'DATA 2'!$A$101:$A$133,$A37)</f>
        <v>2532.0510300000001</v>
      </c>
    </row>
    <row r="38" spans="1:40" x14ac:dyDescent="0.25">
      <c r="A38" s="31" t="s">
        <v>430</v>
      </c>
      <c r="C38" s="29">
        <f>SUMIFS('DATA 2'!C$101:C$133,'DATA 2'!$A$101:$A$133,$A38)</f>
        <v>0.22515454670000001</v>
      </c>
      <c r="D38" s="29">
        <f>SUMIFS('DATA 2'!D$101:D$133,'DATA 2'!$A$101:$A$133,$A38)</f>
        <v>0.83226876130000005</v>
      </c>
      <c r="E38" s="29">
        <f>SUMIFS('DATA 2'!E$101:E$133,'DATA 2'!$A$101:$A$133,$A38)</f>
        <v>4.9042184280000001</v>
      </c>
      <c r="F38" s="29">
        <f>SUMIFS('DATA 2'!F$101:F$133,'DATA 2'!$A$101:$A$133,$A38)</f>
        <v>34.554087680000002</v>
      </c>
      <c r="G38" s="29">
        <f>SUMIFS('DATA 2'!G$101:G$133,'DATA 2'!$A$101:$A$133,$A38)</f>
        <v>257.28179219999998</v>
      </c>
      <c r="H38" s="29">
        <f>SUMIFS('DATA 2'!H$101:H$133,'DATA 2'!$A$101:$A$133,$A38)</f>
        <v>636.08324389999996</v>
      </c>
      <c r="I38" s="29">
        <f>SUMIFS('DATA 2'!I$101:I$133,'DATA 2'!$A$101:$A$133,$A38)</f>
        <v>1041.5950889999999</v>
      </c>
      <c r="J38" s="29">
        <f>SUMIFS('DATA 2'!J$101:J$133,'DATA 2'!$A$101:$A$133,$A38)</f>
        <v>1452.4675119999999</v>
      </c>
      <c r="K38" s="29">
        <f>SUMIFS('DATA 2'!K$101:K$133,'DATA 2'!$A$101:$A$133,$A38)</f>
        <v>1881.4728150000001</v>
      </c>
      <c r="L38" s="29">
        <f>SUMIFS('DATA 2'!L$101:L$133,'DATA 2'!$A$101:$A$133,$A38)</f>
        <v>2336.665293</v>
      </c>
      <c r="M38" s="29">
        <f>SUMIFS('DATA 2'!M$101:M$133,'DATA 2'!$A$101:$A$133,$A38)</f>
        <v>2813.5693649999998</v>
      </c>
      <c r="N38" s="29">
        <f>SUMIFS('DATA 2'!N$101:N$133,'DATA 2'!$A$101:$A$133,$A38)</f>
        <v>3291.3445630000001</v>
      </c>
      <c r="O38" s="29">
        <f>SUMIFS('DATA 2'!O$101:O$133,'DATA 2'!$A$101:$A$133,$A38)</f>
        <v>3726.9778689999998</v>
      </c>
      <c r="P38" s="29">
        <f>SUMIFS('DATA 2'!P$101:P$133,'DATA 2'!$A$101:$A$133,$A38)</f>
        <v>4015.7302639999998</v>
      </c>
      <c r="Q38" s="29">
        <f>SUMIFS('DATA 2'!Q$101:Q$133,'DATA 2'!$A$101:$A$133,$A38)</f>
        <v>4218.5416930000001</v>
      </c>
      <c r="R38" s="29">
        <f>SUMIFS('DATA 2'!R$101:R$133,'DATA 2'!$A$101:$A$133,$A38)</f>
        <v>4353.0688170000003</v>
      </c>
      <c r="S38" s="29">
        <f>SUMIFS('DATA 2'!S$101:S$133,'DATA 2'!$A$101:$A$133,$A38)</f>
        <v>4423.071535</v>
      </c>
      <c r="T38" s="29">
        <f>SUMIFS('DATA 2'!T$101:T$133,'DATA 2'!$A$101:$A$133,$A38)</f>
        <v>4429.864826</v>
      </c>
      <c r="U38" s="29">
        <f>SUMIFS('DATA 2'!U$101:U$133,'DATA 2'!$A$101:$A$133,$A38)</f>
        <v>4228.9846740000003</v>
      </c>
      <c r="V38" s="29">
        <f>SUMIFS('DATA 2'!V$101:V$133,'DATA 2'!$A$101:$A$133,$A38)</f>
        <v>3950.5200279999999</v>
      </c>
      <c r="W38" s="29">
        <f>SUMIFS('DATA 2'!W$101:W$133,'DATA 2'!$A$101:$A$133,$A38)</f>
        <v>3641.0886799999998</v>
      </c>
      <c r="X38" s="29">
        <f>SUMIFS('DATA 2'!X$101:X$133,'DATA 2'!$A$101:$A$133,$A38)</f>
        <v>3319.6959750000001</v>
      </c>
      <c r="Y38" s="29">
        <f>SUMIFS('DATA 2'!Y$101:Y$133,'DATA 2'!$A$101:$A$133,$A38)</f>
        <v>2998.1042520000001</v>
      </c>
      <c r="Z38" s="29">
        <f>SUMIFS('DATA 2'!Z$101:Z$133,'DATA 2'!$A$101:$A$133,$A38)</f>
        <v>2684.0669189999999</v>
      </c>
      <c r="AA38" s="29">
        <f>SUMIFS('DATA 2'!AA$101:AA$133,'DATA 2'!$A$101:$A$133,$A38)</f>
        <v>2383.1036079999999</v>
      </c>
      <c r="AB38" s="29">
        <f>SUMIFS('DATA 2'!AB$101:AB$133,'DATA 2'!$A$101:$A$133,$A38)</f>
        <v>2099.1849830000001</v>
      </c>
      <c r="AC38" s="29">
        <f>SUMIFS('DATA 2'!AC$101:AC$133,'DATA 2'!$A$101:$A$133,$A38)</f>
        <v>1835.0338260000001</v>
      </c>
      <c r="AD38" s="29">
        <f>SUMIFS('DATA 2'!AD$101:AD$133,'DATA 2'!$A$101:$A$133,$A38)</f>
        <v>1592.324245</v>
      </c>
      <c r="AE38" s="29">
        <f>SUMIFS('DATA 2'!AE$101:AE$133,'DATA 2'!$A$101:$A$133,$A38)</f>
        <v>1442.632435</v>
      </c>
      <c r="AF38" s="29">
        <f>SUMIFS('DATA 2'!AF$101:AF$133,'DATA 2'!$A$101:$A$133,$A38)</f>
        <v>1322.4385990000001</v>
      </c>
      <c r="AG38" s="29">
        <f>SUMIFS('DATA 2'!AG$101:AG$133,'DATA 2'!$A$101:$A$133,$A38)</f>
        <v>1213.293165</v>
      </c>
      <c r="AH38" s="29">
        <f>SUMIFS('DATA 2'!AH$101:AH$133,'DATA 2'!$A$101:$A$133,$A38)</f>
        <v>1110.141071</v>
      </c>
      <c r="AI38" s="29">
        <f>SUMIFS('DATA 2'!AI$101:AI$133,'DATA 2'!$A$101:$A$133,$A38)</f>
        <v>1011.774494</v>
      </c>
      <c r="AJ38" s="29">
        <f>SUMIFS('DATA 2'!AJ$101:AJ$133,'DATA 2'!$A$101:$A$133,$A38)</f>
        <v>918.03047709999998</v>
      </c>
      <c r="AK38" s="29">
        <f>SUMIFS('DATA 2'!AK$101:AK$133,'DATA 2'!$A$101:$A$133,$A38)</f>
        <v>828.93570260000001</v>
      </c>
      <c r="AL38" s="29">
        <f>SUMIFS('DATA 2'!AL$101:AL$133,'DATA 2'!$A$101:$A$133,$A38)</f>
        <v>744.58811890000004</v>
      </c>
      <c r="AM38" s="29">
        <f>SUMIFS('DATA 2'!AM$101:AM$133,'DATA 2'!$A$101:$A$133,$A38)</f>
        <v>665.02805420000004</v>
      </c>
      <c r="AN38" s="29">
        <f>SUMIFS('DATA 2'!AN$101:AN$133,'DATA 2'!$A$101:$A$133,$A38)</f>
        <v>590.28443979999997</v>
      </c>
    </row>
    <row r="39" spans="1:40" x14ac:dyDescent="0.25">
      <c r="A39" s="31" t="s">
        <v>431</v>
      </c>
      <c r="C39" s="29">
        <f>SUMIFS('DATA 2'!C$101:C$133,'DATA 2'!$A$101:$A$133,$A39)</f>
        <v>2605.7253879999998</v>
      </c>
      <c r="D39" s="29">
        <f>SUMIFS('DATA 2'!D$101:D$133,'DATA 2'!$A$101:$A$133,$A39)</f>
        <v>2652.4322569999999</v>
      </c>
      <c r="E39" s="29">
        <f>SUMIFS('DATA 2'!E$101:E$133,'DATA 2'!$A$101:$A$133,$A39)</f>
        <v>2676.9829180000002</v>
      </c>
      <c r="F39" s="29">
        <f>SUMIFS('DATA 2'!F$101:F$133,'DATA 2'!$A$101:$A$133,$A39)</f>
        <v>2682.1683189999999</v>
      </c>
      <c r="G39" s="29">
        <f>SUMIFS('DATA 2'!G$101:G$133,'DATA 2'!$A$101:$A$133,$A39)</f>
        <v>2666.4889440000002</v>
      </c>
      <c r="H39" s="29">
        <f>SUMIFS('DATA 2'!H$101:H$133,'DATA 2'!$A$101:$A$133,$A39)</f>
        <v>2905.9003509999998</v>
      </c>
      <c r="I39" s="29">
        <f>SUMIFS('DATA 2'!I$101:I$133,'DATA 2'!$A$101:$A$133,$A39)</f>
        <v>3152.83151</v>
      </c>
      <c r="J39" s="29">
        <f>SUMIFS('DATA 2'!J$101:J$133,'DATA 2'!$A$101:$A$133,$A39)</f>
        <v>3342.517632</v>
      </c>
      <c r="K39" s="29">
        <f>SUMIFS('DATA 2'!K$101:K$133,'DATA 2'!$A$101:$A$133,$A39)</f>
        <v>3469.1033320000001</v>
      </c>
      <c r="L39" s="29">
        <f>SUMIFS('DATA 2'!L$101:L$133,'DATA 2'!$A$101:$A$133,$A39)</f>
        <v>3536.73414</v>
      </c>
      <c r="M39" s="29">
        <f>SUMIFS('DATA 2'!M$101:M$133,'DATA 2'!$A$101:$A$133,$A39)</f>
        <v>3544.725852</v>
      </c>
      <c r="N39" s="29">
        <f>SUMIFS('DATA 2'!N$101:N$133,'DATA 2'!$A$101:$A$133,$A39)</f>
        <v>3483.972718</v>
      </c>
      <c r="O39" s="29">
        <f>SUMIFS('DATA 2'!O$101:O$133,'DATA 2'!$A$101:$A$133,$A39)</f>
        <v>3337.2700970000001</v>
      </c>
      <c r="P39" s="29">
        <f>SUMIFS('DATA 2'!P$101:P$133,'DATA 2'!$A$101:$A$133,$A39)</f>
        <v>3332.7930240000001</v>
      </c>
      <c r="Q39" s="29">
        <f>SUMIFS('DATA 2'!Q$101:Q$133,'DATA 2'!$A$101:$A$133,$A39)</f>
        <v>3361.7299779999998</v>
      </c>
      <c r="R39" s="29">
        <f>SUMIFS('DATA 2'!R$101:R$133,'DATA 2'!$A$101:$A$133,$A39)</f>
        <v>3383.782843</v>
      </c>
      <c r="S39" s="29">
        <f>SUMIFS('DATA 2'!S$101:S$133,'DATA 2'!$A$101:$A$133,$A39)</f>
        <v>3384.6671900000001</v>
      </c>
      <c r="T39" s="29">
        <f>SUMIFS('DATA 2'!T$101:T$133,'DATA 2'!$A$101:$A$133,$A39)</f>
        <v>3359.0282090000001</v>
      </c>
      <c r="U39" s="29">
        <f>SUMIFS('DATA 2'!U$101:U$133,'DATA 2'!$A$101:$A$133,$A39)</f>
        <v>3379.5308540000001</v>
      </c>
      <c r="V39" s="29">
        <f>SUMIFS('DATA 2'!V$101:V$133,'DATA 2'!$A$101:$A$133,$A39)</f>
        <v>3411.6732830000001</v>
      </c>
      <c r="W39" s="29">
        <f>SUMIFS('DATA 2'!W$101:W$133,'DATA 2'!$A$101:$A$133,$A39)</f>
        <v>3440.3695160000002</v>
      </c>
      <c r="X39" s="29">
        <f>SUMIFS('DATA 2'!X$101:X$133,'DATA 2'!$A$101:$A$133,$A39)</f>
        <v>3459.7213539999998</v>
      </c>
      <c r="Y39" s="29">
        <f>SUMIFS('DATA 2'!Y$101:Y$133,'DATA 2'!$A$101:$A$133,$A39)</f>
        <v>3468.4746289999998</v>
      </c>
      <c r="Z39" s="29">
        <f>SUMIFS('DATA 2'!Z$101:Z$133,'DATA 2'!$A$101:$A$133,$A39)</f>
        <v>3466.172791</v>
      </c>
      <c r="AA39" s="29">
        <f>SUMIFS('DATA 2'!AA$101:AA$133,'DATA 2'!$A$101:$A$133,$A39)</f>
        <v>3452.605732</v>
      </c>
      <c r="AB39" s="29">
        <f>SUMIFS('DATA 2'!AB$101:AB$133,'DATA 2'!$A$101:$A$133,$A39)</f>
        <v>3427.728552</v>
      </c>
      <c r="AC39" s="29">
        <f>SUMIFS('DATA 2'!AC$101:AC$133,'DATA 2'!$A$101:$A$133,$A39)</f>
        <v>3391.641556</v>
      </c>
      <c r="AD39" s="29">
        <f>SUMIFS('DATA 2'!AD$101:AD$133,'DATA 2'!$A$101:$A$133,$A39)</f>
        <v>3344.586738</v>
      </c>
      <c r="AE39" s="29">
        <f>SUMIFS('DATA 2'!AE$101:AE$133,'DATA 2'!$A$101:$A$133,$A39)</f>
        <v>3865.1513500000001</v>
      </c>
      <c r="AF39" s="29">
        <f>SUMIFS('DATA 2'!AF$101:AF$133,'DATA 2'!$A$101:$A$133,$A39)</f>
        <v>4727.2753599999996</v>
      </c>
      <c r="AG39" s="29">
        <f>SUMIFS('DATA 2'!AG$101:AG$133,'DATA 2'!$A$101:$A$133,$A39)</f>
        <v>5910.1265780000003</v>
      </c>
      <c r="AH39" s="29">
        <f>SUMIFS('DATA 2'!AH$101:AH$133,'DATA 2'!$A$101:$A$133,$A39)</f>
        <v>7470.0428380000003</v>
      </c>
      <c r="AI39" s="29">
        <f>SUMIFS('DATA 2'!AI$101:AI$133,'DATA 2'!$A$101:$A$133,$A39)</f>
        <v>9508.5219510000006</v>
      </c>
      <c r="AJ39" s="29">
        <f>SUMIFS('DATA 2'!AJ$101:AJ$133,'DATA 2'!$A$101:$A$133,$A39)</f>
        <v>12167.37342</v>
      </c>
      <c r="AK39" s="29">
        <f>SUMIFS('DATA 2'!AK$101:AK$133,'DATA 2'!$A$101:$A$133,$A39)</f>
        <v>15631.61742</v>
      </c>
      <c r="AL39" s="29">
        <f>SUMIFS('DATA 2'!AL$101:AL$133,'DATA 2'!$A$101:$A$133,$A39)</f>
        <v>20137.179250000001</v>
      </c>
      <c r="AM39" s="29">
        <f>SUMIFS('DATA 2'!AM$101:AM$133,'DATA 2'!$A$101:$A$133,$A39)</f>
        <v>25976.554510000002</v>
      </c>
      <c r="AN39" s="29">
        <f>SUMIFS('DATA 2'!AN$101:AN$133,'DATA 2'!$A$101:$A$133,$A39)</f>
        <v>33504.46776</v>
      </c>
    </row>
    <row r="40" spans="1:40" x14ac:dyDescent="0.25">
      <c r="A40" s="31" t="s">
        <v>434</v>
      </c>
      <c r="C40" s="29">
        <f>SUMIFS('DATA 2'!C$101:C$133,'DATA 2'!$A$101:$A$133,$A40)</f>
        <v>2831.6670730000001</v>
      </c>
      <c r="D40" s="29">
        <f>SUMIFS('DATA 2'!D$101:D$133,'DATA 2'!$A$101:$A$133,$A40)</f>
        <v>2898.1400079999999</v>
      </c>
      <c r="E40" s="29">
        <f>SUMIFS('DATA 2'!E$101:E$133,'DATA 2'!$A$101:$A$133,$A40)</f>
        <v>2927.1281760000002</v>
      </c>
      <c r="F40" s="29">
        <f>SUMIFS('DATA 2'!F$101:F$133,'DATA 2'!$A$101:$A$133,$A40)</f>
        <v>2922.7020689999999</v>
      </c>
      <c r="G40" s="29">
        <f>SUMIFS('DATA 2'!G$101:G$133,'DATA 2'!$A$101:$A$133,$A40)</f>
        <v>2891.4887800000001</v>
      </c>
      <c r="H40" s="29">
        <f>SUMIFS('DATA 2'!H$101:H$133,'DATA 2'!$A$101:$A$133,$A40)</f>
        <v>2421.1715239999999</v>
      </c>
      <c r="I40" s="29">
        <f>SUMIFS('DATA 2'!I$101:I$133,'DATA 2'!$A$101:$A$133,$A40)</f>
        <v>1838.604632</v>
      </c>
      <c r="J40" s="29">
        <f>SUMIFS('DATA 2'!J$101:J$133,'DATA 2'!$A$101:$A$133,$A40)</f>
        <v>1313.2466380000001</v>
      </c>
      <c r="K40" s="29">
        <f>SUMIFS('DATA 2'!K$101:K$133,'DATA 2'!$A$101:$A$133,$A40)</f>
        <v>898.3846423</v>
      </c>
      <c r="L40" s="29">
        <f>SUMIFS('DATA 2'!L$101:L$133,'DATA 2'!$A$101:$A$133,$A40)</f>
        <v>593.45134140000005</v>
      </c>
      <c r="M40" s="29">
        <f>SUMIFS('DATA 2'!M$101:M$133,'DATA 2'!$A$101:$A$133,$A40)</f>
        <v>379.39737079999998</v>
      </c>
      <c r="N40" s="29">
        <f>SUMIFS('DATA 2'!N$101:N$133,'DATA 2'!$A$101:$A$133,$A40)</f>
        <v>234.2786194</v>
      </c>
      <c r="O40" s="29">
        <f>SUMIFS('DATA 2'!O$101:O$133,'DATA 2'!$A$101:$A$133,$A40)</f>
        <v>138.93926669999999</v>
      </c>
      <c r="P40" s="29">
        <f>SUMIFS('DATA 2'!P$101:P$133,'DATA 2'!$A$101:$A$133,$A40)</f>
        <v>100.1713111</v>
      </c>
      <c r="Q40" s="29">
        <f>SUMIFS('DATA 2'!Q$101:Q$133,'DATA 2'!$A$101:$A$133,$A40)</f>
        <v>76.440198600000002</v>
      </c>
      <c r="R40" s="29">
        <f>SUMIFS('DATA 2'!R$101:R$133,'DATA 2'!$A$101:$A$133,$A40)</f>
        <v>58.864970139999997</v>
      </c>
      <c r="S40" s="29">
        <f>SUMIFS('DATA 2'!S$101:S$133,'DATA 2'!$A$101:$A$133,$A40)</f>
        <v>45.076773609999996</v>
      </c>
      <c r="T40" s="29">
        <f>SUMIFS('DATA 2'!T$101:T$133,'DATA 2'!$A$101:$A$133,$A40)</f>
        <v>34.166442160000003</v>
      </c>
      <c r="U40" s="29">
        <f>SUMIFS('DATA 2'!U$101:U$133,'DATA 2'!$A$101:$A$133,$A40)</f>
        <v>23.519720299999999</v>
      </c>
      <c r="V40" s="29">
        <f>SUMIFS('DATA 2'!V$101:V$133,'DATA 2'!$A$101:$A$133,$A40)</f>
        <v>15.58160372</v>
      </c>
      <c r="W40" s="29">
        <f>SUMIFS('DATA 2'!W$101:W$133,'DATA 2'!$A$101:$A$133,$A40)</f>
        <v>10.125644980000001</v>
      </c>
      <c r="X40" s="29">
        <f>SUMIFS('DATA 2'!X$101:X$133,'DATA 2'!$A$101:$A$133,$A40)</f>
        <v>6.4957395599999996</v>
      </c>
      <c r="Y40" s="29">
        <f>SUMIFS('DATA 2'!Y$101:Y$133,'DATA 2'!$A$101:$A$133,$A40)</f>
        <v>4.1273983640000003</v>
      </c>
      <c r="Z40" s="29">
        <f>SUMIFS('DATA 2'!Z$101:Z$133,'DATA 2'!$A$101:$A$133,$A40)</f>
        <v>2.604207852</v>
      </c>
      <c r="AA40" s="29">
        <f>SUMIFS('DATA 2'!AA$101:AA$133,'DATA 2'!$A$101:$A$133,$A40)</f>
        <v>1.636013524</v>
      </c>
      <c r="AB40" s="29">
        <f>SUMIFS('DATA 2'!AB$101:AB$133,'DATA 2'!$A$101:$A$133,$A40)</f>
        <v>1.0264802479999999</v>
      </c>
      <c r="AC40" s="29">
        <f>SUMIFS('DATA 2'!AC$101:AC$133,'DATA 2'!$A$101:$A$133,$A40)</f>
        <v>0.64551083220000005</v>
      </c>
      <c r="AD40" s="29">
        <f>SUMIFS('DATA 2'!AD$101:AD$133,'DATA 2'!$A$101:$A$133,$A40)</f>
        <v>0.40843732989999998</v>
      </c>
      <c r="AE40" s="29">
        <f>SUMIFS('DATA 2'!AE$101:AE$133,'DATA 2'!$A$101:$A$133,$A40)</f>
        <v>0.30459672729999998</v>
      </c>
      <c r="AF40" s="29">
        <f>SUMIFS('DATA 2'!AF$101:AF$133,'DATA 2'!$A$101:$A$133,$A40)</f>
        <v>0.2398470358</v>
      </c>
      <c r="AG40" s="29">
        <f>SUMIFS('DATA 2'!AG$101:AG$133,'DATA 2'!$A$101:$A$133,$A40)</f>
        <v>0.19216229539999999</v>
      </c>
      <c r="AH40" s="29">
        <f>SUMIFS('DATA 2'!AH$101:AH$133,'DATA 2'!$A$101:$A$133,$A40)</f>
        <v>0.1548736654</v>
      </c>
      <c r="AI40" s="29">
        <f>SUMIFS('DATA 2'!AI$101:AI$133,'DATA 2'!$A$101:$A$133,$A40)</f>
        <v>0.12511449180000001</v>
      </c>
      <c r="AJ40" s="29">
        <f>SUMIFS('DATA 2'!AJ$101:AJ$133,'DATA 2'!$A$101:$A$133,$A40)</f>
        <v>0.1011866116</v>
      </c>
      <c r="AK40" s="29">
        <f>SUMIFS('DATA 2'!AK$101:AK$133,'DATA 2'!$A$101:$A$133,$A40)</f>
        <v>8.1877802400000005E-2</v>
      </c>
      <c r="AL40" s="29">
        <f>SUMIFS('DATA 2'!AL$101:AL$133,'DATA 2'!$A$101:$A$133,$A40)</f>
        <v>6.62622717E-2</v>
      </c>
      <c r="AM40" s="29">
        <f>SUMIFS('DATA 2'!AM$101:AM$133,'DATA 2'!$A$101:$A$133,$A40)</f>
        <v>5.3610174199999999E-2</v>
      </c>
      <c r="AN40" s="29">
        <f>SUMIFS('DATA 2'!AN$101:AN$133,'DATA 2'!$A$101:$A$133,$A40)</f>
        <v>4.3343557900000003E-2</v>
      </c>
    </row>
    <row r="41" spans="1:40" x14ac:dyDescent="0.25">
      <c r="A41" s="31" t="s">
        <v>435</v>
      </c>
      <c r="C41" s="29">
        <f>SUMIFS('DATA 2'!C$101:C$133,'DATA 2'!$A$101:$A$133,$A41)</f>
        <v>11781.592780000001</v>
      </c>
      <c r="D41" s="29">
        <f>SUMIFS('DATA 2'!D$101:D$133,'DATA 2'!$A$101:$A$133,$A41)</f>
        <v>12541.92037</v>
      </c>
      <c r="E41" s="29">
        <f>SUMIFS('DATA 2'!E$101:E$133,'DATA 2'!$A$101:$A$133,$A41)</f>
        <v>13114.51058</v>
      </c>
      <c r="F41" s="29">
        <f>SUMIFS('DATA 2'!F$101:F$133,'DATA 2'!$A$101:$A$133,$A41)</f>
        <v>13547.927110000001</v>
      </c>
      <c r="G41" s="29">
        <f>SUMIFS('DATA 2'!G$101:G$133,'DATA 2'!$A$101:$A$133,$A41)</f>
        <v>13881.15942</v>
      </c>
      <c r="H41" s="29">
        <f>SUMIFS('DATA 2'!H$101:H$133,'DATA 2'!$A$101:$A$133,$A41)</f>
        <v>15909.627560000001</v>
      </c>
      <c r="I41" s="29">
        <f>SUMIFS('DATA 2'!I$101:I$133,'DATA 2'!$A$101:$A$133,$A41)</f>
        <v>17459.716390000001</v>
      </c>
      <c r="J41" s="29">
        <f>SUMIFS('DATA 2'!J$101:J$133,'DATA 2'!$A$101:$A$133,$A41)</f>
        <v>18680.938910000001</v>
      </c>
      <c r="K41" s="29">
        <f>SUMIFS('DATA 2'!K$101:K$133,'DATA 2'!$A$101:$A$133,$A41)</f>
        <v>19671.511340000001</v>
      </c>
      <c r="L41" s="29">
        <f>SUMIFS('DATA 2'!L$101:L$133,'DATA 2'!$A$101:$A$133,$A41)</f>
        <v>20452.38625</v>
      </c>
      <c r="M41" s="29">
        <f>SUMIFS('DATA 2'!M$101:M$133,'DATA 2'!$A$101:$A$133,$A41)</f>
        <v>20979.69499</v>
      </c>
      <c r="N41" s="29">
        <f>SUMIFS('DATA 2'!N$101:N$133,'DATA 2'!$A$101:$A$133,$A41)</f>
        <v>21144.88176</v>
      </c>
      <c r="O41" s="29">
        <f>SUMIFS('DATA 2'!O$101:O$133,'DATA 2'!$A$101:$A$133,$A41)</f>
        <v>20778.036069999998</v>
      </c>
      <c r="P41" s="29">
        <f>SUMIFS('DATA 2'!P$101:P$133,'DATA 2'!$A$101:$A$133,$A41)</f>
        <v>20639.135030000001</v>
      </c>
      <c r="Q41" s="29">
        <f>SUMIFS('DATA 2'!Q$101:Q$133,'DATA 2'!$A$101:$A$133,$A41)</f>
        <v>20361.324850000001</v>
      </c>
      <c r="R41" s="29">
        <f>SUMIFS('DATA 2'!R$101:R$133,'DATA 2'!$A$101:$A$133,$A41)</f>
        <v>19912.5288</v>
      </c>
      <c r="S41" s="29">
        <f>SUMIFS('DATA 2'!S$101:S$133,'DATA 2'!$A$101:$A$133,$A41)</f>
        <v>19293.81381</v>
      </c>
      <c r="T41" s="29">
        <f>SUMIFS('DATA 2'!T$101:T$133,'DATA 2'!$A$101:$A$133,$A41)</f>
        <v>18517.34692</v>
      </c>
      <c r="U41" s="29">
        <f>SUMIFS('DATA 2'!U$101:U$133,'DATA 2'!$A$101:$A$133,$A41)</f>
        <v>18169.795730000002</v>
      </c>
      <c r="V41" s="29">
        <f>SUMIFS('DATA 2'!V$101:V$133,'DATA 2'!$A$101:$A$133,$A41)</f>
        <v>17777.571080000002</v>
      </c>
      <c r="W41" s="29">
        <f>SUMIFS('DATA 2'!W$101:W$133,'DATA 2'!$A$101:$A$133,$A41)</f>
        <v>17322.376349999999</v>
      </c>
      <c r="X41" s="29">
        <f>SUMIFS('DATA 2'!X$101:X$133,'DATA 2'!$A$101:$A$133,$A41)</f>
        <v>16804.348399999999</v>
      </c>
      <c r="Y41" s="29">
        <f>SUMIFS('DATA 2'!Y$101:Y$133,'DATA 2'!$A$101:$A$133,$A41)</f>
        <v>16236.4859</v>
      </c>
      <c r="Z41" s="29">
        <f>SUMIFS('DATA 2'!Z$101:Z$133,'DATA 2'!$A$101:$A$133,$A41)</f>
        <v>15626.1402</v>
      </c>
      <c r="AA41" s="29">
        <f>SUMIFS('DATA 2'!AA$101:AA$133,'DATA 2'!$A$101:$A$133,$A41)</f>
        <v>14980.199710000001</v>
      </c>
      <c r="AB41" s="29">
        <f>SUMIFS('DATA 2'!AB$101:AB$133,'DATA 2'!$A$101:$A$133,$A41)</f>
        <v>14305.55334</v>
      </c>
      <c r="AC41" s="29">
        <f>SUMIFS('DATA 2'!AC$101:AC$133,'DATA 2'!$A$101:$A$133,$A41)</f>
        <v>13609.035260000001</v>
      </c>
      <c r="AD41" s="29">
        <f>SUMIFS('DATA 2'!AD$101:AD$133,'DATA 2'!$A$101:$A$133,$A41)</f>
        <v>12897.35867</v>
      </c>
      <c r="AE41" s="29">
        <f>SUMIFS('DATA 2'!AE$101:AE$133,'DATA 2'!$A$101:$A$133,$A41)</f>
        <v>12215.700999999999</v>
      </c>
      <c r="AF41" s="29">
        <f>SUMIFS('DATA 2'!AF$101:AF$133,'DATA 2'!$A$101:$A$133,$A41)</f>
        <v>11520.522559999999</v>
      </c>
      <c r="AG41" s="29">
        <f>SUMIFS('DATA 2'!AG$101:AG$133,'DATA 2'!$A$101:$A$133,$A41)</f>
        <v>10813.6937</v>
      </c>
      <c r="AH41" s="29">
        <f>SUMIFS('DATA 2'!AH$101:AH$133,'DATA 2'!$A$101:$A$133,$A41)</f>
        <v>10099.59081</v>
      </c>
      <c r="AI41" s="29">
        <f>SUMIFS('DATA 2'!AI$101:AI$133,'DATA 2'!$A$101:$A$133,$A41)</f>
        <v>9384.9783060000009</v>
      </c>
      <c r="AJ41" s="29">
        <f>SUMIFS('DATA 2'!AJ$101:AJ$133,'DATA 2'!$A$101:$A$133,$A41)</f>
        <v>8676.0490150000005</v>
      </c>
      <c r="AK41" s="29">
        <f>SUMIFS('DATA 2'!AK$101:AK$133,'DATA 2'!$A$101:$A$133,$A41)</f>
        <v>7977.5230979999997</v>
      </c>
      <c r="AL41" s="29">
        <f>SUMIFS('DATA 2'!AL$101:AL$133,'DATA 2'!$A$101:$A$133,$A41)</f>
        <v>7293.8872959999999</v>
      </c>
      <c r="AM41" s="29">
        <f>SUMIFS('DATA 2'!AM$101:AM$133,'DATA 2'!$A$101:$A$133,$A41)</f>
        <v>6628.3845380000002</v>
      </c>
      <c r="AN41" s="29">
        <f>SUMIFS('DATA 2'!AN$101:AN$133,'DATA 2'!$A$101:$A$133,$A41)</f>
        <v>5984.2378440000002</v>
      </c>
    </row>
    <row r="42" spans="1:40" x14ac:dyDescent="0.25">
      <c r="A42" s="31" t="s">
        <v>432</v>
      </c>
      <c r="C42" s="29">
        <f>SUMIFS('DATA 2'!C$101:C$133,'DATA 2'!$A$101:$A$133,$A42)</f>
        <v>474.12527679999999</v>
      </c>
      <c r="D42" s="29">
        <f>SUMIFS('DATA 2'!D$101:D$133,'DATA 2'!$A$101:$A$133,$A42)</f>
        <v>542.83145660000002</v>
      </c>
      <c r="E42" s="29">
        <f>SUMIFS('DATA 2'!E$101:E$133,'DATA 2'!$A$101:$A$133,$A42)</f>
        <v>641.02490769999997</v>
      </c>
      <c r="F42" s="29">
        <f>SUMIFS('DATA 2'!F$101:F$133,'DATA 2'!$A$101:$A$133,$A42)</f>
        <v>763.60945649999996</v>
      </c>
      <c r="G42" s="29">
        <f>SUMIFS('DATA 2'!G$101:G$133,'DATA 2'!$A$101:$A$133,$A42)</f>
        <v>911.44172600000002</v>
      </c>
      <c r="H42" s="29">
        <f>SUMIFS('DATA 2'!H$101:H$133,'DATA 2'!$A$101:$A$133,$A42)</f>
        <v>772.11477490000004</v>
      </c>
      <c r="I42" s="29">
        <f>SUMIFS('DATA 2'!I$101:I$133,'DATA 2'!$A$101:$A$133,$A42)</f>
        <v>557.48397369999998</v>
      </c>
      <c r="J42" s="29">
        <f>SUMIFS('DATA 2'!J$101:J$133,'DATA 2'!$A$101:$A$133,$A42)</f>
        <v>369.81548900000001</v>
      </c>
      <c r="K42" s="29">
        <f>SUMIFS('DATA 2'!K$101:K$133,'DATA 2'!$A$101:$A$133,$A42)</f>
        <v>232.31682140000001</v>
      </c>
      <c r="L42" s="29">
        <f>SUMIFS('DATA 2'!L$101:L$133,'DATA 2'!$A$101:$A$133,$A42)</f>
        <v>139.89540890000001</v>
      </c>
      <c r="M42" s="29">
        <f>SUMIFS('DATA 2'!M$101:M$133,'DATA 2'!$A$101:$A$133,$A42)</f>
        <v>81.056998239999999</v>
      </c>
      <c r="N42" s="29">
        <f>SUMIFS('DATA 2'!N$101:N$133,'DATA 2'!$A$101:$A$133,$A42)</f>
        <v>45.139495830000001</v>
      </c>
      <c r="O42" s="29">
        <f>SUMIFS('DATA 2'!O$101:O$133,'DATA 2'!$A$101:$A$133,$A42)</f>
        <v>24.04336747</v>
      </c>
      <c r="P42" s="29">
        <f>SUMIFS('DATA 2'!P$101:P$133,'DATA 2'!$A$101:$A$133,$A42)</f>
        <v>17.326225869999998</v>
      </c>
      <c r="Q42" s="29">
        <f>SUMIFS('DATA 2'!Q$101:Q$133,'DATA 2'!$A$101:$A$133,$A42)</f>
        <v>13.712825309999999</v>
      </c>
      <c r="R42" s="29">
        <f>SUMIFS('DATA 2'!R$101:R$133,'DATA 2'!$A$101:$A$133,$A42)</f>
        <v>11.10161776</v>
      </c>
      <c r="S42" s="29">
        <f>SUMIFS('DATA 2'!S$101:S$133,'DATA 2'!$A$101:$A$133,$A42)</f>
        <v>8.9950867290000005</v>
      </c>
      <c r="T42" s="29">
        <f>SUMIFS('DATA 2'!T$101:T$133,'DATA 2'!$A$101:$A$133,$A42)</f>
        <v>7.2446538069999997</v>
      </c>
      <c r="U42" s="29">
        <f>SUMIFS('DATA 2'!U$101:U$133,'DATA 2'!$A$101:$A$133,$A42)</f>
        <v>6.6948536230000002</v>
      </c>
      <c r="V42" s="29">
        <f>SUMIFS('DATA 2'!V$101:V$133,'DATA 2'!$A$101:$A$133,$A42)</f>
        <v>6.4975687479999999</v>
      </c>
      <c r="W42" s="29">
        <f>SUMIFS('DATA 2'!W$101:W$133,'DATA 2'!$A$101:$A$133,$A42)</f>
        <v>6.4235766620000003</v>
      </c>
      <c r="X42" s="29">
        <f>SUMIFS('DATA 2'!X$101:X$133,'DATA 2'!$A$101:$A$133,$A42)</f>
        <v>6.4075252300000001</v>
      </c>
      <c r="Y42" s="29">
        <f>SUMIFS('DATA 2'!Y$101:Y$133,'DATA 2'!$A$101:$A$133,$A42)</f>
        <v>6.4317272440000002</v>
      </c>
      <c r="Z42" s="29">
        <f>SUMIFS('DATA 2'!Z$101:Z$133,'DATA 2'!$A$101:$A$133,$A42)</f>
        <v>6.4912471170000003</v>
      </c>
      <c r="AA42" s="29">
        <f>SUMIFS('DATA 2'!AA$101:AA$133,'DATA 2'!$A$101:$A$133,$A42)</f>
        <v>6.5851005899999997</v>
      </c>
      <c r="AB42" s="29">
        <f>SUMIFS('DATA 2'!AB$101:AB$133,'DATA 2'!$A$101:$A$133,$A42)</f>
        <v>6.7138396069999997</v>
      </c>
      <c r="AC42" s="29">
        <f>SUMIFS('DATA 2'!AC$101:AC$133,'DATA 2'!$A$101:$A$133,$A42)</f>
        <v>6.8788595409999997</v>
      </c>
      <c r="AD42" s="29">
        <f>SUMIFS('DATA 2'!AD$101:AD$133,'DATA 2'!$A$101:$A$133,$A42)</f>
        <v>7.0822248630000004</v>
      </c>
      <c r="AE42" s="29">
        <f>SUMIFS('DATA 2'!AE$101:AE$133,'DATA 2'!$A$101:$A$133,$A42)</f>
        <v>7.2459290530000002</v>
      </c>
      <c r="AF42" s="29">
        <f>SUMIFS('DATA 2'!AF$101:AF$133,'DATA 2'!$A$101:$A$133,$A42)</f>
        <v>7.4180272770000002</v>
      </c>
      <c r="AG42" s="29">
        <f>SUMIFS('DATA 2'!AG$101:AG$133,'DATA 2'!$A$101:$A$133,$A42)</f>
        <v>7.612989958</v>
      </c>
      <c r="AH42" s="29">
        <f>SUMIFS('DATA 2'!AH$101:AH$133,'DATA 2'!$A$101:$A$133,$A42)</f>
        <v>7.8338175300000001</v>
      </c>
      <c r="AI42" s="29">
        <f>SUMIFS('DATA 2'!AI$101:AI$133,'DATA 2'!$A$101:$A$133,$A42)</f>
        <v>8.0811265940000006</v>
      </c>
      <c r="AJ42" s="29">
        <f>SUMIFS('DATA 2'!AJ$101:AJ$133,'DATA 2'!$A$101:$A$133,$A42)</f>
        <v>8.3547527499999994</v>
      </c>
      <c r="AK42" s="29">
        <f>SUMIFS('DATA 2'!AK$101:AK$133,'DATA 2'!$A$101:$A$133,$A42)</f>
        <v>8.6534257869999998</v>
      </c>
      <c r="AL42" s="29">
        <f>SUMIFS('DATA 2'!AL$101:AL$133,'DATA 2'!$A$101:$A$133,$A42)</f>
        <v>8.9753025750000006</v>
      </c>
      <c r="AM42" s="29">
        <f>SUMIFS('DATA 2'!AM$101:AM$133,'DATA 2'!$A$101:$A$133,$A42)</f>
        <v>9.317053628</v>
      </c>
      <c r="AN42" s="29">
        <f>SUMIFS('DATA 2'!AN$101:AN$133,'DATA 2'!$A$101:$A$133,$A42)</f>
        <v>9.6740663250000001</v>
      </c>
    </row>
    <row r="43" spans="1:40" x14ac:dyDescent="0.25">
      <c r="A43" s="31" t="s">
        <v>433</v>
      </c>
      <c r="C43" s="29">
        <f>SUMIFS('DATA 2'!C$101:C$133,'DATA 2'!$A$101:$A$133,$A43)</f>
        <v>5981.2326210000001</v>
      </c>
      <c r="D43" s="29">
        <f>SUMIFS('DATA 2'!D$101:D$133,'DATA 2'!$A$101:$A$133,$A43)</f>
        <v>5997.3187420000004</v>
      </c>
      <c r="E43" s="29">
        <f>SUMIFS('DATA 2'!E$101:E$133,'DATA 2'!$A$101:$A$133,$A43)</f>
        <v>5887.4163829999998</v>
      </c>
      <c r="F43" s="29">
        <f>SUMIFS('DATA 2'!F$101:F$133,'DATA 2'!$A$101:$A$133,$A43)</f>
        <v>5700.4560760000004</v>
      </c>
      <c r="G43" s="29">
        <f>SUMIFS('DATA 2'!G$101:G$133,'DATA 2'!$A$101:$A$133,$A43)</f>
        <v>5459.9410509999998</v>
      </c>
      <c r="H43" s="29">
        <f>SUMIFS('DATA 2'!H$101:H$133,'DATA 2'!$A$101:$A$133,$A43)</f>
        <v>3422.1350440000001</v>
      </c>
      <c r="I43" s="29">
        <f>SUMIFS('DATA 2'!I$101:I$133,'DATA 2'!$A$101:$A$133,$A43)</f>
        <v>1765.5711369999999</v>
      </c>
      <c r="J43" s="29">
        <f>SUMIFS('DATA 2'!J$101:J$133,'DATA 2'!$A$101:$A$133,$A43)</f>
        <v>821.03775770000004</v>
      </c>
      <c r="K43" s="29">
        <f>SUMIFS('DATA 2'!K$101:K$133,'DATA 2'!$A$101:$A$133,$A43)</f>
        <v>356.76757650000002</v>
      </c>
      <c r="L43" s="29">
        <f>SUMIFS('DATA 2'!L$101:L$133,'DATA 2'!$A$101:$A$133,$A43)</f>
        <v>147.3227589</v>
      </c>
      <c r="M43" s="29">
        <f>SUMIFS('DATA 2'!M$101:M$133,'DATA 2'!$A$101:$A$133,$A43)</f>
        <v>58.515629480000001</v>
      </c>
      <c r="N43" s="29">
        <f>SUMIFS('DATA 2'!N$101:N$133,'DATA 2'!$A$101:$A$133,$A43)</f>
        <v>22.730884270000001</v>
      </c>
      <c r="O43" s="29">
        <f>SUMIFS('DATA 2'!O$101:O$133,'DATA 2'!$A$101:$A$133,$A43)</f>
        <v>8.9080402159999998</v>
      </c>
      <c r="P43" s="29">
        <f>SUMIFS('DATA 2'!P$101:P$133,'DATA 2'!$A$101:$A$133,$A43)</f>
        <v>5.5471849449999997</v>
      </c>
      <c r="Q43" s="29">
        <f>SUMIFS('DATA 2'!Q$101:Q$133,'DATA 2'!$A$101:$A$133,$A43)</f>
        <v>4.0064984690000003</v>
      </c>
      <c r="R43" s="29">
        <f>SUMIFS('DATA 2'!R$101:R$133,'DATA 2'!$A$101:$A$133,$A43)</f>
        <v>3.0189794889999999</v>
      </c>
      <c r="S43" s="29">
        <f>SUMIFS('DATA 2'!S$101:S$133,'DATA 2'!$A$101:$A$133,$A43)</f>
        <v>2.2983153889999999</v>
      </c>
      <c r="T43" s="29">
        <f>SUMIFS('DATA 2'!T$101:T$133,'DATA 2'!$A$101:$A$133,$A43)</f>
        <v>1.7505176520000001</v>
      </c>
      <c r="U43" s="29">
        <f>SUMIFS('DATA 2'!U$101:U$133,'DATA 2'!$A$101:$A$133,$A43)</f>
        <v>1.3529764419999999</v>
      </c>
      <c r="V43" s="29">
        <f>SUMIFS('DATA 2'!V$101:V$133,'DATA 2'!$A$101:$A$133,$A43)</f>
        <v>1.051485816</v>
      </c>
      <c r="W43" s="29">
        <f>SUMIFS('DATA 2'!W$101:W$133,'DATA 2'!$A$101:$A$133,$A43)</f>
        <v>0.81862200919999994</v>
      </c>
      <c r="X43" s="29">
        <f>SUMIFS('DATA 2'!X$101:X$133,'DATA 2'!$A$101:$A$133,$A43)</f>
        <v>0.63761029670000002</v>
      </c>
      <c r="Y43" s="29">
        <f>SUMIFS('DATA 2'!Y$101:Y$133,'DATA 2'!$A$101:$A$133,$A43)</f>
        <v>0.49672899399999998</v>
      </c>
      <c r="Z43" s="29">
        <f>SUMIFS('DATA 2'!Z$101:Z$133,'DATA 2'!$A$101:$A$133,$A43)</f>
        <v>0.38703871820000002</v>
      </c>
      <c r="AA43" s="29">
        <f>SUMIFS('DATA 2'!AA$101:AA$133,'DATA 2'!$A$101:$A$133,$A43)</f>
        <v>0.30161623900000001</v>
      </c>
      <c r="AB43" s="29">
        <f>SUMIFS('DATA 2'!AB$101:AB$133,'DATA 2'!$A$101:$A$133,$A43)</f>
        <v>0.23508293529999999</v>
      </c>
      <c r="AC43" s="29">
        <f>SUMIFS('DATA 2'!AC$101:AC$133,'DATA 2'!$A$101:$A$133,$A43)</f>
        <v>0.18325592709999999</v>
      </c>
      <c r="AD43" s="29">
        <f>SUMIFS('DATA 2'!AD$101:AD$133,'DATA 2'!$A$101:$A$133,$A43)</f>
        <v>0.14288077330000001</v>
      </c>
      <c r="AE43" s="29">
        <f>SUMIFS('DATA 2'!AE$101:AE$133,'DATA 2'!$A$101:$A$133,$A43)</f>
        <v>0.1130582816</v>
      </c>
      <c r="AF43" s="29">
        <f>SUMIFS('DATA 2'!AF$101:AF$133,'DATA 2'!$A$101:$A$133,$A43)</f>
        <v>8.9956738499999994E-2</v>
      </c>
      <c r="AG43" s="29">
        <f>SUMIFS('DATA 2'!AG$101:AG$133,'DATA 2'!$A$101:$A$133,$A43)</f>
        <v>7.17239182E-2</v>
      </c>
      <c r="AH43" s="29">
        <f>SUMIFS('DATA 2'!AH$101:AH$133,'DATA 2'!$A$101:$A$133,$A43)</f>
        <v>5.7231797700000003E-2</v>
      </c>
      <c r="AI43" s="29">
        <f>SUMIFS('DATA 2'!AI$101:AI$133,'DATA 2'!$A$101:$A$133,$A43)</f>
        <v>4.5681336900000001E-2</v>
      </c>
      <c r="AJ43" s="29">
        <f>SUMIFS('DATA 2'!AJ$101:AJ$133,'DATA 2'!$A$101:$A$133,$A43)</f>
        <v>3.64636905E-2</v>
      </c>
      <c r="AK43" s="29">
        <f>SUMIFS('DATA 2'!AK$101:AK$133,'DATA 2'!$A$101:$A$133,$A43)</f>
        <v>2.9100777599999999E-2</v>
      </c>
      <c r="AL43" s="29">
        <f>SUMIFS('DATA 2'!AL$101:AL$133,'DATA 2'!$A$101:$A$133,$A43)</f>
        <v>2.3215864700000002E-2</v>
      </c>
      <c r="AM43" s="29">
        <f>SUMIFS('DATA 2'!AM$101:AM$133,'DATA 2'!$A$101:$A$133,$A43)</f>
        <v>1.85095617E-2</v>
      </c>
      <c r="AN43" s="29">
        <f>SUMIFS('DATA 2'!AN$101:AN$133,'DATA 2'!$A$101:$A$133,$A43)</f>
        <v>1.47444768E-2</v>
      </c>
    </row>
    <row r="44" spans="1:40" x14ac:dyDescent="0.25">
      <c r="A44" s="31" t="s">
        <v>443</v>
      </c>
      <c r="C44" s="29">
        <f>SUM(C26:C31)</f>
        <v>3459303.525200163</v>
      </c>
      <c r="D44" s="29">
        <f t="shared" ref="D44:AN44" si="6">SUM(D26:D31)</f>
        <v>3561020.9000443649</v>
      </c>
      <c r="E44" s="29">
        <f t="shared" si="6"/>
        <v>3663741.6949466779</v>
      </c>
      <c r="F44" s="29">
        <f t="shared" si="6"/>
        <v>3767772.2447716696</v>
      </c>
      <c r="G44" s="29">
        <f t="shared" si="6"/>
        <v>3875057.0235636998</v>
      </c>
      <c r="H44" s="29">
        <f t="shared" si="6"/>
        <v>3987237.9927165797</v>
      </c>
      <c r="I44" s="29">
        <f t="shared" si="6"/>
        <v>4102744.3986330102</v>
      </c>
      <c r="J44" s="29">
        <f t="shared" si="6"/>
        <v>4221982.7265992602</v>
      </c>
      <c r="K44" s="29">
        <f t="shared" si="6"/>
        <v>4343647.792316569</v>
      </c>
      <c r="L44" s="29">
        <f t="shared" si="6"/>
        <v>4468920.9111749399</v>
      </c>
      <c r="M44" s="29">
        <f t="shared" si="6"/>
        <v>4599236.0565701593</v>
      </c>
      <c r="N44" s="29">
        <f t="shared" si="6"/>
        <v>4735600.7471198598</v>
      </c>
      <c r="O44" s="29">
        <f t="shared" si="6"/>
        <v>4879224.1288593458</v>
      </c>
      <c r="P44" s="29">
        <f t="shared" si="6"/>
        <v>5025476.7305675037</v>
      </c>
      <c r="Q44" s="29">
        <f t="shared" si="6"/>
        <v>5179318.1260159295</v>
      </c>
      <c r="R44" s="29">
        <f t="shared" si="6"/>
        <v>5339529.7901127394</v>
      </c>
      <c r="S44" s="29">
        <f t="shared" si="6"/>
        <v>5505572.0868622186</v>
      </c>
      <c r="T44" s="29">
        <f t="shared" si="6"/>
        <v>5677346.3237450784</v>
      </c>
      <c r="U44" s="29">
        <f t="shared" si="6"/>
        <v>5849441.7604366848</v>
      </c>
      <c r="V44" s="29">
        <f t="shared" si="6"/>
        <v>6025047.9884547833</v>
      </c>
      <c r="W44" s="29">
        <f t="shared" si="6"/>
        <v>6204055.0914780209</v>
      </c>
      <c r="X44" s="29">
        <f t="shared" si="6"/>
        <v>6386386.9394373763</v>
      </c>
      <c r="Y44" s="29">
        <f t="shared" si="6"/>
        <v>6572103.5802112222</v>
      </c>
      <c r="Z44" s="29">
        <f t="shared" si="6"/>
        <v>6761169.4345841464</v>
      </c>
      <c r="AA44" s="29">
        <f t="shared" si="6"/>
        <v>6953502.8761031339</v>
      </c>
      <c r="AB44" s="29">
        <f t="shared" si="6"/>
        <v>7149002.5944583602</v>
      </c>
      <c r="AC44" s="29">
        <f t="shared" si="6"/>
        <v>7347566.7095958609</v>
      </c>
      <c r="AD44" s="29">
        <f t="shared" si="6"/>
        <v>7549109.3570300862</v>
      </c>
      <c r="AE44" s="29">
        <f t="shared" si="6"/>
        <v>7752222.9284949321</v>
      </c>
      <c r="AF44" s="29">
        <f t="shared" si="6"/>
        <v>7959459.0427988917</v>
      </c>
      <c r="AG44" s="29">
        <f t="shared" si="6"/>
        <v>8169565.3522037314</v>
      </c>
      <c r="AH44" s="29">
        <f t="shared" si="6"/>
        <v>8381927.4578546137</v>
      </c>
      <c r="AI44" s="29">
        <f t="shared" si="6"/>
        <v>8596464.8484220933</v>
      </c>
      <c r="AJ44" s="29">
        <f t="shared" si="6"/>
        <v>8813388.8664946705</v>
      </c>
      <c r="AK44" s="29">
        <f t="shared" si="6"/>
        <v>9033241.0215361789</v>
      </c>
      <c r="AL44" s="29">
        <f t="shared" si="6"/>
        <v>9256542.8239679113</v>
      </c>
      <c r="AM44" s="29">
        <f t="shared" si="6"/>
        <v>9484035.684647793</v>
      </c>
      <c r="AN44" s="29">
        <f t="shared" si="6"/>
        <v>9716797.1170074102</v>
      </c>
    </row>
    <row r="45" spans="1:40" x14ac:dyDescent="0.25">
      <c r="A45" s="32" t="s">
        <v>438</v>
      </c>
      <c r="C45" s="29">
        <f>SUM(C32:C38)</f>
        <v>12966.955811362699</v>
      </c>
      <c r="D45" s="29">
        <f t="shared" ref="D45:AN45" si="7">SUM(D32:D38)</f>
        <v>13928.568805484301</v>
      </c>
      <c r="E45" s="29">
        <f t="shared" si="7"/>
        <v>15108.782659368002</v>
      </c>
      <c r="F45" s="29">
        <f t="shared" si="7"/>
        <v>16487.590955809999</v>
      </c>
      <c r="G45" s="29">
        <f t="shared" si="7"/>
        <v>18243.72104117</v>
      </c>
      <c r="H45" s="29">
        <f t="shared" si="7"/>
        <v>21696.456697100002</v>
      </c>
      <c r="I45" s="29">
        <f t="shared" si="7"/>
        <v>25434.436485299997</v>
      </c>
      <c r="J45" s="29">
        <f t="shared" si="7"/>
        <v>29261.708488199994</v>
      </c>
      <c r="K45" s="29">
        <f t="shared" si="7"/>
        <v>33395.755584999999</v>
      </c>
      <c r="L45" s="29">
        <f t="shared" si="7"/>
        <v>38239.359381000002</v>
      </c>
      <c r="M45" s="29">
        <f t="shared" si="7"/>
        <v>44395.273494000001</v>
      </c>
      <c r="N45" s="29">
        <f t="shared" si="7"/>
        <v>52779.609444000002</v>
      </c>
      <c r="O45" s="29">
        <f t="shared" si="7"/>
        <v>64742.442389999997</v>
      </c>
      <c r="P45" s="29">
        <f t="shared" si="7"/>
        <v>74117.215026999998</v>
      </c>
      <c r="Q45" s="29">
        <f t="shared" si="7"/>
        <v>85091.053151</v>
      </c>
      <c r="R45" s="29">
        <f t="shared" si="7"/>
        <v>97331.172040000005</v>
      </c>
      <c r="S45" s="29">
        <f t="shared" si="7"/>
        <v>110713.87303799999</v>
      </c>
      <c r="T45" s="29">
        <f t="shared" si="7"/>
        <v>125160.30104900002</v>
      </c>
      <c r="U45" s="29">
        <f t="shared" si="7"/>
        <v>136170.851914</v>
      </c>
      <c r="V45" s="29">
        <f t="shared" si="7"/>
        <v>147533.01424299998</v>
      </c>
      <c r="W45" s="29">
        <f t="shared" si="7"/>
        <v>159190.93892199997</v>
      </c>
      <c r="X45" s="29">
        <f t="shared" si="7"/>
        <v>171077.211774</v>
      </c>
      <c r="Y45" s="29">
        <f t="shared" si="7"/>
        <v>183202.372924</v>
      </c>
      <c r="Z45" s="29">
        <f t="shared" si="7"/>
        <v>195532.36543999999</v>
      </c>
      <c r="AA45" s="29">
        <f t="shared" si="7"/>
        <v>208022.94098699998</v>
      </c>
      <c r="AB45" s="29">
        <f t="shared" si="7"/>
        <v>220626.37192260002</v>
      </c>
      <c r="AC45" s="29">
        <f t="shared" si="7"/>
        <v>233293.22116199997</v>
      </c>
      <c r="AD45" s="29">
        <f t="shared" si="7"/>
        <v>245973.75189679998</v>
      </c>
      <c r="AE45" s="29">
        <f t="shared" si="7"/>
        <v>256751.79743360003</v>
      </c>
      <c r="AF45" s="29">
        <f t="shared" si="7"/>
        <v>267379.18048100005</v>
      </c>
      <c r="AG45" s="29">
        <f t="shared" si="7"/>
        <v>277466.01920799998</v>
      </c>
      <c r="AH45" s="29">
        <f t="shared" si="7"/>
        <v>286759.62709100003</v>
      </c>
      <c r="AI45" s="29">
        <f t="shared" si="7"/>
        <v>295098.76007999998</v>
      </c>
      <c r="AJ45" s="29">
        <f t="shared" si="7"/>
        <v>302338.29283009988</v>
      </c>
      <c r="AK45" s="29">
        <f t="shared" si="7"/>
        <v>308305.13562860002</v>
      </c>
      <c r="AL45" s="29">
        <f t="shared" si="7"/>
        <v>312842.99397390004</v>
      </c>
      <c r="AM45" s="29">
        <f t="shared" si="7"/>
        <v>315764.56855220004</v>
      </c>
      <c r="AN45" s="29">
        <f t="shared" si="7"/>
        <v>316890.48417280003</v>
      </c>
    </row>
    <row r="46" spans="1:40" x14ac:dyDescent="0.25">
      <c r="A46" s="32" t="s">
        <v>431</v>
      </c>
      <c r="C46" s="29">
        <f>C39</f>
        <v>2605.7253879999998</v>
      </c>
      <c r="D46" s="29">
        <f t="shared" ref="D46:AN46" si="8">D39</f>
        <v>2652.4322569999999</v>
      </c>
      <c r="E46" s="29">
        <f t="shared" si="8"/>
        <v>2676.9829180000002</v>
      </c>
      <c r="F46" s="29">
        <f t="shared" si="8"/>
        <v>2682.1683189999999</v>
      </c>
      <c r="G46" s="29">
        <f t="shared" si="8"/>
        <v>2666.4889440000002</v>
      </c>
      <c r="H46" s="29">
        <f t="shared" si="8"/>
        <v>2905.9003509999998</v>
      </c>
      <c r="I46" s="29">
        <f t="shared" si="8"/>
        <v>3152.83151</v>
      </c>
      <c r="J46" s="29">
        <f t="shared" si="8"/>
        <v>3342.517632</v>
      </c>
      <c r="K46" s="29">
        <f t="shared" si="8"/>
        <v>3469.1033320000001</v>
      </c>
      <c r="L46" s="29">
        <f t="shared" si="8"/>
        <v>3536.73414</v>
      </c>
      <c r="M46" s="29">
        <f t="shared" si="8"/>
        <v>3544.725852</v>
      </c>
      <c r="N46" s="29">
        <f t="shared" si="8"/>
        <v>3483.972718</v>
      </c>
      <c r="O46" s="29">
        <f t="shared" si="8"/>
        <v>3337.2700970000001</v>
      </c>
      <c r="P46" s="29">
        <f t="shared" si="8"/>
        <v>3332.7930240000001</v>
      </c>
      <c r="Q46" s="29">
        <f t="shared" si="8"/>
        <v>3361.7299779999998</v>
      </c>
      <c r="R46" s="29">
        <f t="shared" si="8"/>
        <v>3383.782843</v>
      </c>
      <c r="S46" s="29">
        <f t="shared" si="8"/>
        <v>3384.6671900000001</v>
      </c>
      <c r="T46" s="29">
        <f t="shared" si="8"/>
        <v>3359.0282090000001</v>
      </c>
      <c r="U46" s="29">
        <f t="shared" si="8"/>
        <v>3379.5308540000001</v>
      </c>
      <c r="V46" s="29">
        <f t="shared" si="8"/>
        <v>3411.6732830000001</v>
      </c>
      <c r="W46" s="29">
        <f t="shared" si="8"/>
        <v>3440.3695160000002</v>
      </c>
      <c r="X46" s="29">
        <f t="shared" si="8"/>
        <v>3459.7213539999998</v>
      </c>
      <c r="Y46" s="29">
        <f t="shared" si="8"/>
        <v>3468.4746289999998</v>
      </c>
      <c r="Z46" s="29">
        <f t="shared" si="8"/>
        <v>3466.172791</v>
      </c>
      <c r="AA46" s="29">
        <f t="shared" si="8"/>
        <v>3452.605732</v>
      </c>
      <c r="AB46" s="29">
        <f t="shared" si="8"/>
        <v>3427.728552</v>
      </c>
      <c r="AC46" s="29">
        <f t="shared" si="8"/>
        <v>3391.641556</v>
      </c>
      <c r="AD46" s="29">
        <f t="shared" si="8"/>
        <v>3344.586738</v>
      </c>
      <c r="AE46" s="29">
        <f t="shared" si="8"/>
        <v>3865.1513500000001</v>
      </c>
      <c r="AF46" s="29">
        <f t="shared" si="8"/>
        <v>4727.2753599999996</v>
      </c>
      <c r="AG46" s="29">
        <f t="shared" si="8"/>
        <v>5910.1265780000003</v>
      </c>
      <c r="AH46" s="29">
        <f t="shared" si="8"/>
        <v>7470.0428380000003</v>
      </c>
      <c r="AI46" s="29">
        <f t="shared" si="8"/>
        <v>9508.5219510000006</v>
      </c>
      <c r="AJ46" s="29">
        <f t="shared" si="8"/>
        <v>12167.37342</v>
      </c>
      <c r="AK46" s="29">
        <f t="shared" si="8"/>
        <v>15631.61742</v>
      </c>
      <c r="AL46" s="29">
        <f t="shared" si="8"/>
        <v>20137.179250000001</v>
      </c>
      <c r="AM46" s="29">
        <f t="shared" si="8"/>
        <v>25976.554510000002</v>
      </c>
      <c r="AN46" s="29">
        <f t="shared" si="8"/>
        <v>33504.46776</v>
      </c>
    </row>
    <row r="47" spans="1:40" x14ac:dyDescent="0.25">
      <c r="A47" s="32" t="s">
        <v>226</v>
      </c>
      <c r="C47" s="29">
        <f>SUM(C40:C43)</f>
        <v>21068.6177508</v>
      </c>
      <c r="D47" s="29">
        <f t="shared" ref="D47:AN47" si="9">SUM(D40:D43)</f>
        <v>21980.210576600002</v>
      </c>
      <c r="E47" s="29">
        <f t="shared" si="9"/>
        <v>22570.080046700001</v>
      </c>
      <c r="F47" s="29">
        <f t="shared" si="9"/>
        <v>22934.6947115</v>
      </c>
      <c r="G47" s="29">
        <f t="shared" si="9"/>
        <v>23144.030977000002</v>
      </c>
      <c r="H47" s="29">
        <f t="shared" si="9"/>
        <v>22525.048902900002</v>
      </c>
      <c r="I47" s="29">
        <f t="shared" si="9"/>
        <v>21621.376132699999</v>
      </c>
      <c r="J47" s="29">
        <f t="shared" si="9"/>
        <v>21185.038794700002</v>
      </c>
      <c r="K47" s="29">
        <f t="shared" si="9"/>
        <v>21158.980380199999</v>
      </c>
      <c r="L47" s="29">
        <f t="shared" si="9"/>
        <v>21333.0557592</v>
      </c>
      <c r="M47" s="29">
        <f t="shared" si="9"/>
        <v>21498.664988520002</v>
      </c>
      <c r="N47" s="29">
        <f t="shared" si="9"/>
        <v>21447.030759500001</v>
      </c>
      <c r="O47" s="29">
        <f t="shared" si="9"/>
        <v>20949.926744385997</v>
      </c>
      <c r="P47" s="29">
        <f t="shared" si="9"/>
        <v>20762.179751915002</v>
      </c>
      <c r="Q47" s="29">
        <f t="shared" si="9"/>
        <v>20455.484372379004</v>
      </c>
      <c r="R47" s="29">
        <f t="shared" si="9"/>
        <v>19985.514367388998</v>
      </c>
      <c r="S47" s="29">
        <f t="shared" si="9"/>
        <v>19350.183985727999</v>
      </c>
      <c r="T47" s="29">
        <f t="shared" si="9"/>
        <v>18560.508533618999</v>
      </c>
      <c r="U47" s="29">
        <f t="shared" si="9"/>
        <v>18201.363280365003</v>
      </c>
      <c r="V47" s="29">
        <f t="shared" si="9"/>
        <v>17800.701738283999</v>
      </c>
      <c r="W47" s="29">
        <f t="shared" si="9"/>
        <v>17339.744193651197</v>
      </c>
      <c r="X47" s="29">
        <f t="shared" si="9"/>
        <v>16817.889275086698</v>
      </c>
      <c r="Y47" s="29">
        <f t="shared" si="9"/>
        <v>16247.541754602</v>
      </c>
      <c r="Z47" s="29">
        <f t="shared" si="9"/>
        <v>15635.622693687199</v>
      </c>
      <c r="AA47" s="29">
        <f t="shared" si="9"/>
        <v>14988.722440353</v>
      </c>
      <c r="AB47" s="29">
        <f t="shared" si="9"/>
        <v>14313.5287427903</v>
      </c>
      <c r="AC47" s="29">
        <f t="shared" si="9"/>
        <v>13616.742886300302</v>
      </c>
      <c r="AD47" s="29">
        <f t="shared" si="9"/>
        <v>12904.992212966197</v>
      </c>
      <c r="AE47" s="29">
        <f t="shared" si="9"/>
        <v>12223.364584061899</v>
      </c>
      <c r="AF47" s="29">
        <f t="shared" si="9"/>
        <v>11528.270391051301</v>
      </c>
      <c r="AG47" s="29">
        <f t="shared" si="9"/>
        <v>10821.570576171598</v>
      </c>
      <c r="AH47" s="29">
        <f t="shared" si="9"/>
        <v>10107.6367329931</v>
      </c>
      <c r="AI47" s="29">
        <f t="shared" si="9"/>
        <v>9393.2302284227007</v>
      </c>
      <c r="AJ47" s="29">
        <f t="shared" si="9"/>
        <v>8684.5414180521002</v>
      </c>
      <c r="AK47" s="29">
        <f t="shared" si="9"/>
        <v>7986.2875023670003</v>
      </c>
      <c r="AL47" s="29">
        <f t="shared" si="9"/>
        <v>7302.9520767114</v>
      </c>
      <c r="AM47" s="29">
        <f t="shared" si="9"/>
        <v>6637.7737113639005</v>
      </c>
      <c r="AN47" s="29">
        <f t="shared" si="9"/>
        <v>5993.9699983597002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J28" sqref="J28"/>
    </sheetView>
  </sheetViews>
  <sheetFormatPr baseColWidth="10" defaultRowHeight="15" x14ac:dyDescent="0.25"/>
  <cols>
    <col min="1" max="1" width="40.28515625" bestFit="1" customWidth="1"/>
    <col min="2" max="2" width="66.42578125" style="9" hidden="1" customWidth="1"/>
    <col min="3" max="4" width="6.7109375" customWidth="1"/>
    <col min="5" max="6" width="6.42578125" bestFit="1" customWidth="1"/>
    <col min="7" max="7" width="7.140625" bestFit="1" customWidth="1"/>
    <col min="8" max="8" width="9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1" t="s">
        <v>411</v>
      </c>
      <c r="B2" s="17"/>
      <c r="C2" s="4"/>
      <c r="D2" s="4"/>
      <c r="E2" s="4"/>
      <c r="F2" s="4"/>
      <c r="G2" s="4"/>
      <c r="H2" s="4"/>
    </row>
    <row r="3" spans="1:8" x14ac:dyDescent="0.25">
      <c r="A3" s="12"/>
      <c r="B3" s="21"/>
      <c r="C3" s="24">
        <v>2018</v>
      </c>
      <c r="D3" s="24">
        <v>2020</v>
      </c>
      <c r="E3" s="24">
        <v>2025</v>
      </c>
      <c r="F3" s="24">
        <v>2030</v>
      </c>
      <c r="G3" s="24">
        <v>2040</v>
      </c>
      <c r="H3" s="24">
        <v>2050</v>
      </c>
    </row>
    <row r="4" spans="1:8" ht="18.75" customHeight="1" x14ac:dyDescent="0.25">
      <c r="A4" s="22" t="s">
        <v>414</v>
      </c>
      <c r="B4" t="s">
        <v>0</v>
      </c>
      <c r="C4" s="25">
        <f>VLOOKUP($B4,DATA!$A$1:$AM$533,C$1,FALSE)</f>
        <v>1.5181906843575401E-2</v>
      </c>
      <c r="D4" s="25">
        <f>VLOOKUP($B4,DATA!$A$1:$AM$533,D$1,FALSE)</f>
        <v>3.7571656554757901E-2</v>
      </c>
      <c r="E4" s="25">
        <f>VLOOKUP($B4,DATA!$A$1:$AM$533,E$1,FALSE)</f>
        <v>8.5791970920201494E-2</v>
      </c>
      <c r="F4" s="25">
        <f>VLOOKUP($B4,DATA!$A$1:$AM$533,F$1,FALSE)</f>
        <v>0.25879239619586097</v>
      </c>
      <c r="G4" s="25">
        <f>VLOOKUP($B4,DATA!$A$1:$AM$533,G$1,FALSE)</f>
        <v>6.8521064069937396E-2</v>
      </c>
      <c r="H4" s="25">
        <f>VLOOKUP($B4,DATA!$A$1:$AM$533,H$1,FALSE)</f>
        <v>0.101338267841977</v>
      </c>
    </row>
    <row r="5" spans="1:8" ht="18.75" customHeight="1" x14ac:dyDescent="0.25">
      <c r="A5" s="22" t="s">
        <v>415</v>
      </c>
      <c r="B5" t="s">
        <v>2</v>
      </c>
      <c r="C5" s="25">
        <f>VLOOKUP($B5,DATA!$A$1:$AM$533,C$1,FALSE)</f>
        <v>2.6708289841304001E-3</v>
      </c>
      <c r="D5" s="25">
        <f>VLOOKUP($B5,DATA!$A$1:$AM$533,D$1,FALSE)</f>
        <v>3.23400118396044E-3</v>
      </c>
      <c r="E5" s="25">
        <f>VLOOKUP($B5,DATA!$A$1:$AM$533,E$1,FALSE)</f>
        <v>4.23047065301052E-2</v>
      </c>
      <c r="F5" s="25">
        <f>VLOOKUP($B5,DATA!$A$1:$AM$533,F$1,FALSE)</f>
        <v>0.21006957623976799</v>
      </c>
      <c r="G5" s="25">
        <f>VLOOKUP($B5,DATA!$A$1:$AM$533,G$1,FALSE)</f>
        <v>-1.4336181364638099E-2</v>
      </c>
      <c r="H5" s="25">
        <f>VLOOKUP($B5,DATA!$A$1:$AM$533,H$1,FALSE)</f>
        <v>7.3834039164943896E-2</v>
      </c>
    </row>
    <row r="6" spans="1:8" ht="18.75" customHeight="1" x14ac:dyDescent="0.25">
      <c r="A6" s="22" t="s">
        <v>416</v>
      </c>
      <c r="B6" t="s">
        <v>3</v>
      </c>
      <c r="C6" s="25">
        <f>VLOOKUP($B6,DATA!$A$1:$AM$533,C$1,FALSE)</f>
        <v>-1.5301586346771999E-3</v>
      </c>
      <c r="D6" s="25">
        <f>VLOOKUP($B6,DATA!$A$1:$AM$533,D$1,FALSE)</f>
        <v>-2.7939960890110901E-2</v>
      </c>
      <c r="E6" s="25">
        <f>VLOOKUP($B6,DATA!$A$1:$AM$533,E$1,FALSE)</f>
        <v>3.2649083034153002E-2</v>
      </c>
      <c r="F6" s="25">
        <f>VLOOKUP($B6,DATA!$A$1:$AM$533,F$1,FALSE)</f>
        <v>0.43042370380230699</v>
      </c>
      <c r="G6" s="25">
        <f>VLOOKUP($B6,DATA!$A$1:$AM$533,G$1,FALSE)</f>
        <v>0.328665341224887</v>
      </c>
      <c r="H6" s="25">
        <f>VLOOKUP($B6,DATA!$A$1:$AM$533,H$1,FALSE)</f>
        <v>0.38539674835777998</v>
      </c>
    </row>
    <row r="7" spans="1:8" ht="18.75" customHeight="1" x14ac:dyDescent="0.25">
      <c r="A7" s="22" t="s">
        <v>417</v>
      </c>
      <c r="B7" t="s">
        <v>5</v>
      </c>
      <c r="C7" s="25">
        <f>VLOOKUP($B7,DATA!$A$1:$AM$533,C$1,FALSE)</f>
        <v>1.8035066646770999E-3</v>
      </c>
      <c r="D7" s="25">
        <f>VLOOKUP($B7,DATA!$A$1:$AM$533,D$1,FALSE)</f>
        <v>4.23561263998006E-3</v>
      </c>
      <c r="E7" s="25">
        <f>VLOOKUP($B7,DATA!$A$1:$AM$533,E$1,FALSE)</f>
        <v>-1.57626183611814E-2</v>
      </c>
      <c r="F7" s="25">
        <f>VLOOKUP($B7,DATA!$A$1:$AM$533,F$1,FALSE)</f>
        <v>-7.3696322777483295E-2</v>
      </c>
      <c r="G7" s="25">
        <f>VLOOKUP($B7,DATA!$A$1:$AM$533,G$1,FALSE)</f>
        <v>-0.259106495220151</v>
      </c>
      <c r="H7" s="25">
        <f>VLOOKUP($B7,DATA!$A$1:$AM$533,H$1,FALSE)</f>
        <v>-0.41019463830241898</v>
      </c>
    </row>
    <row r="8" spans="1:8" ht="18.75" customHeight="1" x14ac:dyDescent="0.25">
      <c r="A8" s="22" t="s">
        <v>418</v>
      </c>
      <c r="B8" t="s">
        <v>6</v>
      </c>
      <c r="C8" s="25">
        <f>VLOOKUP($B8,DATA!$A$1:$AM$533,C$1,FALSE)</f>
        <v>-4.1622853372147398E-2</v>
      </c>
      <c r="D8" s="25">
        <f>VLOOKUP($B8,DATA!$A$1:$AM$533,D$1,FALSE)</f>
        <v>-0.12681057253570699</v>
      </c>
      <c r="E8" s="25">
        <f>VLOOKUP($B8,DATA!$A$1:$AM$533,E$1,FALSE)</f>
        <v>-0.17880851120333199</v>
      </c>
      <c r="F8" s="25">
        <f>VLOOKUP($B8,DATA!$A$1:$AM$533,F$1,FALSE)</f>
        <v>-0.16849021251867899</v>
      </c>
      <c r="G8" s="25">
        <f>VLOOKUP($B8,DATA!$A$1:$AM$533,G$1,FALSE)</f>
        <v>-0.27607799133319</v>
      </c>
      <c r="H8" s="25">
        <f>VLOOKUP($B8,DATA!$A$1:$AM$533,H$1,FALSE)</f>
        <v>-0.27735385285868602</v>
      </c>
    </row>
    <row r="9" spans="1:8" ht="18.75" customHeight="1" x14ac:dyDescent="0.25">
      <c r="A9" s="22" t="s">
        <v>419</v>
      </c>
      <c r="B9" t="s">
        <v>12</v>
      </c>
      <c r="C9" s="25">
        <f>VLOOKUP($B9,DATA!$A$1:$AM$533,C$1,FALSE)</f>
        <v>2.29448000000007E-3</v>
      </c>
      <c r="D9" s="25">
        <f>VLOOKUP($B9,DATA!$A$1:$AM$533,D$1,FALSE)</f>
        <v>9.7099499999995995E-3</v>
      </c>
      <c r="E9" s="25">
        <f>VLOOKUP($B9,DATA!$A$1:$AM$533,E$1,FALSE)</f>
        <v>-4.5492440000000002E-2</v>
      </c>
      <c r="F9" s="25">
        <f>VLOOKUP($B9,DATA!$A$1:$AM$533,F$1,FALSE)</f>
        <v>-0.21689062000000001</v>
      </c>
      <c r="G9" s="25">
        <f>VLOOKUP($B9,DATA!$A$1:$AM$533,G$1,FALSE)</f>
        <v>1.6486213999999898E-2</v>
      </c>
      <c r="H9" s="25">
        <f>VLOOKUP($B9,DATA!$A$1:$AM$533,H$1,FALSE)</f>
        <v>6.0288279999999903E-2</v>
      </c>
    </row>
    <row r="10" spans="1:8" ht="18.75" customHeight="1" x14ac:dyDescent="0.25">
      <c r="A10" s="22" t="s">
        <v>420</v>
      </c>
      <c r="B10" t="s">
        <v>11</v>
      </c>
      <c r="C10" s="26">
        <f>VLOOKUP($B10,DATA!$A$1:$AM$533,C$1,FALSE)</f>
        <v>-2059.3599999993999</v>
      </c>
      <c r="D10" s="26">
        <f>VLOOKUP($B10,DATA!$A$1:$AM$533,D$1,FALSE)</f>
        <v>-9903.4299999997002</v>
      </c>
      <c r="E10" s="26">
        <f>VLOOKUP($B10,DATA!$A$1:$AM$533,E$1,FALSE)</f>
        <v>44967.679999999702</v>
      </c>
      <c r="F10" s="26">
        <f>VLOOKUP($B10,DATA!$A$1:$AM$533,F$1,FALSE)</f>
        <v>264619.17999999202</v>
      </c>
      <c r="G10" s="26">
        <f>VLOOKUP($B10,DATA!$A$1:$AM$533,G$1,FALSE)</f>
        <v>-4803.9399999976104</v>
      </c>
      <c r="H10" s="26">
        <f>VLOOKUP($B10,DATA!$A$1:$AM$533,H$1,FALSE)</f>
        <v>-90670.810000002297</v>
      </c>
    </row>
    <row r="11" spans="1:8" ht="18.75" customHeight="1" x14ac:dyDescent="0.25">
      <c r="A11" s="22" t="s">
        <v>421</v>
      </c>
      <c r="B11" t="s">
        <v>9</v>
      </c>
      <c r="C11" s="25">
        <f>VLOOKUP($B11,DATA!$A$1:$AM$533,C$1,FALSE)</f>
        <v>5.3767375535196402E-3</v>
      </c>
      <c r="D11" s="25">
        <f>VLOOKUP($B11,DATA!$A$1:$AM$533,D$1,FALSE)</f>
        <v>-6.6910584878732103E-3</v>
      </c>
      <c r="E11" s="25">
        <f>VLOOKUP($B11,DATA!$A$1:$AM$533,E$1,FALSE)</f>
        <v>-3.1563067328532701E-2</v>
      </c>
      <c r="F11" s="25">
        <f>VLOOKUP($B11,DATA!$A$1:$AM$533,F$1,FALSE)</f>
        <v>9.3503381958526199E-2</v>
      </c>
      <c r="G11" s="25">
        <f>VLOOKUP($B11,DATA!$A$1:$AM$533,G$1,FALSE)</f>
        <v>0.16213518123877599</v>
      </c>
      <c r="H11" s="25">
        <f>VLOOKUP($B11,DATA!$A$1:$AM$533,H$1,FALSE)</f>
        <v>2.5383349063967602E-2</v>
      </c>
    </row>
    <row r="12" spans="1:8" ht="18.75" customHeight="1" x14ac:dyDescent="0.25">
      <c r="A12" s="22" t="s">
        <v>422</v>
      </c>
      <c r="B12" t="s">
        <v>7</v>
      </c>
      <c r="C12" s="25">
        <f>VLOOKUP($B12,DATA!$A$1:$AM$533,C$1,FALSE)</f>
        <v>-6.8227043829915896E-3</v>
      </c>
      <c r="D12" s="25">
        <f>VLOOKUP($B12,DATA!$A$1:$AM$533,D$1,FALSE)</f>
        <v>-4.21574307575278E-3</v>
      </c>
      <c r="E12" s="25">
        <f>VLOOKUP($B12,DATA!$A$1:$AM$533,E$1,FALSE)</f>
        <v>7.0092817642497501E-2</v>
      </c>
      <c r="F12" s="25">
        <f>VLOOKUP($B12,DATA!$A$1:$AM$533,F$1,FALSE)</f>
        <v>0.23920506223098401</v>
      </c>
      <c r="G12" s="25">
        <f>VLOOKUP($B12,DATA!$A$1:$AM$533,G$1,FALSE)</f>
        <v>0.61310411119783703</v>
      </c>
      <c r="H12" s="25">
        <f>VLOOKUP($B12,DATA!$A$1:$AM$533,H$1,FALSE)</f>
        <v>0.87233413809006899</v>
      </c>
    </row>
    <row r="13" spans="1:8" ht="18.75" customHeight="1" x14ac:dyDescent="0.25">
      <c r="A13" s="22" t="s">
        <v>423</v>
      </c>
      <c r="B13" t="s">
        <v>213</v>
      </c>
      <c r="C13" s="25">
        <f>VLOOKUP($B13,DATA!$A$1:$AM$533,C$1,FALSE)</f>
        <v>-4.3337407124810403E-3</v>
      </c>
      <c r="D13" s="25">
        <f>VLOOKUP($B13,DATA!$A$1:$AM$533,D$1,FALSE)</f>
        <v>-2.8792311191344601E-2</v>
      </c>
      <c r="E13" s="25">
        <f>VLOOKUP($B13,DATA!$A$1:$AM$533,E$1,FALSE)</f>
        <v>-0.305869328990515</v>
      </c>
      <c r="F13" s="25">
        <f>VLOOKUP($B13,DATA!$A$1:$AM$533,F$1,FALSE)</f>
        <v>-1.4019893703753601</v>
      </c>
      <c r="G13" s="25">
        <f>VLOOKUP($B13,DATA!$A$1:$AM$533,G$1,FALSE)</f>
        <v>-2.9532654393153499</v>
      </c>
      <c r="H13" s="25">
        <f>VLOOKUP($B13,DATA!$A$1:$AM$533,H$1,FALSE)</f>
        <v>-2.5523244493853601</v>
      </c>
    </row>
    <row r="14" spans="1:8" ht="18.75" customHeight="1" x14ac:dyDescent="0.25">
      <c r="A14" s="23" t="s">
        <v>413</v>
      </c>
      <c r="B14" t="s">
        <v>214</v>
      </c>
      <c r="C14" s="25">
        <f>VLOOKUP($B14,DATA!$A$1:$AM$533,C$1,FALSE)</f>
        <v>-1.3942499999999101E-3</v>
      </c>
      <c r="D14" s="25">
        <f>VLOOKUP($B14,DATA!$A$1:$AM$533,D$1,FALSE)</f>
        <v>-9.2040800000001803E-3</v>
      </c>
      <c r="E14" s="25">
        <f>VLOOKUP($B14,DATA!$A$1:$AM$533,E$1,FALSE)</f>
        <v>-9.8368279999999905E-2</v>
      </c>
      <c r="F14" s="25">
        <f>VLOOKUP($B14,DATA!$A$1:$AM$533,F$1,FALSE)</f>
        <v>-0.31881833999999998</v>
      </c>
      <c r="G14" s="25">
        <f>VLOOKUP($B14,DATA!$A$1:$AM$533,G$1,FALSE)</f>
        <v>-0.19346859999999999</v>
      </c>
      <c r="H14" s="25">
        <f>VLOOKUP($B14,DATA!$A$1:$AM$533,H$1,FALSE)</f>
        <v>-0.10159789</v>
      </c>
    </row>
    <row r="15" spans="1:8" ht="18.75" customHeight="1" x14ac:dyDescent="0.25">
      <c r="A15" s="23" t="s">
        <v>424</v>
      </c>
      <c r="B15" t="s">
        <v>14</v>
      </c>
      <c r="C15" s="25">
        <f>VLOOKUP($B15,DATA!$A$1:$AM$533,C$1,FALSE)</f>
        <v>-1.5769368818016001</v>
      </c>
      <c r="D15" s="25">
        <f>VLOOKUP($B15,DATA!$A$1:$AM$533,D$1,FALSE)</f>
        <v>-4.3236823580403003</v>
      </c>
      <c r="E15" s="25">
        <f>VLOOKUP($B15,DATA!$A$1:$AM$533,E$1,FALSE)</f>
        <v>-7.4244528111907897</v>
      </c>
      <c r="F15" s="25">
        <f>VLOOKUP($B15,DATA!$A$1:$AM$533,F$1,FALSE)</f>
        <v>-11.063715430715</v>
      </c>
      <c r="G15" s="25">
        <f>VLOOKUP($B15,DATA!$A$1:$AM$533,G$1,FALSE)</f>
        <v>-13.75498338527</v>
      </c>
      <c r="H15" s="25">
        <f>VLOOKUP($B15,DATA!$A$1:$AM$533,H$1,FALSE)</f>
        <v>-18.369179942941201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19" workbookViewId="0">
      <selection activeCell="H32" sqref="H32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18" t="s">
        <v>215</v>
      </c>
      <c r="C1" s="4"/>
      <c r="D1" s="4"/>
      <c r="E1" s="4"/>
      <c r="F1" s="4"/>
      <c r="G1" s="4"/>
      <c r="H1" s="4"/>
      <c r="I1" s="4"/>
      <c r="J1" s="4"/>
      <c r="K1" s="11" t="s">
        <v>216</v>
      </c>
      <c r="L1" s="4"/>
      <c r="M1" s="4"/>
      <c r="N1" s="4"/>
      <c r="O1" s="4"/>
      <c r="P1" s="4"/>
      <c r="Q1" s="4"/>
      <c r="R1" s="4"/>
      <c r="S1" s="4"/>
      <c r="T1" s="4"/>
      <c r="U1" s="11" t="s">
        <v>446</v>
      </c>
      <c r="V1" s="4"/>
      <c r="W1" s="4"/>
      <c r="X1" s="4"/>
      <c r="Y1" s="4"/>
      <c r="Z1" s="4"/>
      <c r="AA1" s="4"/>
      <c r="AB1" s="4"/>
    </row>
    <row r="2" spans="1:28" x14ac:dyDescent="0.25">
      <c r="A2" s="40" t="s">
        <v>229</v>
      </c>
      <c r="B2" s="41"/>
      <c r="C2" s="41">
        <v>2</v>
      </c>
      <c r="D2" s="41">
        <v>7</v>
      </c>
      <c r="E2" s="41">
        <v>9</v>
      </c>
      <c r="F2" s="41">
        <v>14</v>
      </c>
      <c r="G2" s="41">
        <v>19</v>
      </c>
      <c r="H2" s="41">
        <v>29</v>
      </c>
      <c r="I2" s="41">
        <v>39</v>
      </c>
      <c r="J2" s="41"/>
      <c r="K2" s="40" t="s">
        <v>229</v>
      </c>
      <c r="L2" s="41"/>
      <c r="M2" s="41">
        <v>2</v>
      </c>
      <c r="N2" s="41">
        <v>7</v>
      </c>
      <c r="O2" s="41">
        <v>9</v>
      </c>
      <c r="P2" s="41">
        <v>14</v>
      </c>
      <c r="Q2" s="41">
        <v>19</v>
      </c>
      <c r="R2" s="41">
        <v>29</v>
      </c>
      <c r="S2" s="41">
        <v>39</v>
      </c>
      <c r="T2" s="41"/>
      <c r="U2" s="40" t="s">
        <v>230</v>
      </c>
      <c r="V2" s="41"/>
      <c r="W2" s="41"/>
      <c r="X2" s="41"/>
      <c r="Y2" s="41"/>
      <c r="Z2" s="41"/>
      <c r="AA2" s="41"/>
      <c r="AB2" s="41"/>
    </row>
    <row r="3" spans="1:28" ht="15.75" customHeight="1" x14ac:dyDescent="0.25">
      <c r="A3" s="45"/>
      <c r="B3" s="45"/>
      <c r="C3" s="46">
        <v>2013</v>
      </c>
      <c r="D3" s="46">
        <v>2018</v>
      </c>
      <c r="E3" s="46">
        <v>2020</v>
      </c>
      <c r="F3" s="46">
        <v>2025</v>
      </c>
      <c r="G3" s="46">
        <v>2030</v>
      </c>
      <c r="H3" s="46">
        <v>2040</v>
      </c>
      <c r="I3" s="46">
        <v>2050</v>
      </c>
      <c r="J3" s="41"/>
      <c r="K3" s="45"/>
      <c r="L3" s="45"/>
      <c r="M3" s="46">
        <v>2013</v>
      </c>
      <c r="N3" s="46">
        <v>2018</v>
      </c>
      <c r="O3" s="46">
        <v>2020</v>
      </c>
      <c r="P3" s="46">
        <v>2025</v>
      </c>
      <c r="Q3" s="46">
        <v>2030</v>
      </c>
      <c r="R3" s="46">
        <v>2040</v>
      </c>
      <c r="S3" s="46">
        <v>2050</v>
      </c>
      <c r="T3" s="41"/>
      <c r="U3" s="45"/>
      <c r="V3" s="46">
        <v>2018</v>
      </c>
      <c r="W3" s="46">
        <v>2020</v>
      </c>
      <c r="X3" s="46">
        <v>2025</v>
      </c>
      <c r="Y3" s="46">
        <v>2030</v>
      </c>
      <c r="Z3" s="46">
        <v>2040</v>
      </c>
      <c r="AA3" s="46">
        <v>2050</v>
      </c>
      <c r="AB3" s="49"/>
    </row>
    <row r="4" spans="1:28" ht="15.75" customHeight="1" x14ac:dyDescent="0.25">
      <c r="A4" s="36" t="s">
        <v>219</v>
      </c>
      <c r="B4" s="41" t="s">
        <v>69</v>
      </c>
      <c r="C4" s="83">
        <f>VLOOKUP($B4,DATA!$A$1:$AM$533,C$2,FALSE)</f>
        <v>158.69049799999999</v>
      </c>
      <c r="D4" s="83">
        <f>VLOOKUP($B4,DATA!$A$1:$AM$533,D$2,FALSE)</f>
        <v>161.66646650000001</v>
      </c>
      <c r="E4" s="83">
        <f>VLOOKUP($B4,DATA!$A$1:$AM$533,E$2,FALSE)</f>
        <v>162.8660246</v>
      </c>
      <c r="F4" s="83">
        <f>VLOOKUP($B4,DATA!$A$1:$AM$533,F$2,FALSE)</f>
        <v>166.28806280000001</v>
      </c>
      <c r="G4" s="83">
        <f>VLOOKUP($B4,DATA!$A$1:$AM$533,G$2,FALSE)</f>
        <v>170.1131919</v>
      </c>
      <c r="H4" s="83">
        <f>VLOOKUP($B4,DATA!$A$1:$AM$533,H$2,FALSE)</f>
        <v>178.24074899999999</v>
      </c>
      <c r="I4" s="83">
        <f>VLOOKUP($B4,DATA!$A$1:$AM$533,I$2,FALSE)</f>
        <v>185.2231783</v>
      </c>
      <c r="J4" s="41"/>
      <c r="K4" s="36" t="s">
        <v>219</v>
      </c>
      <c r="L4" s="41" t="s">
        <v>74</v>
      </c>
      <c r="M4" s="83">
        <f>VLOOKUP($L4,DATA!$A$1:$AM$533,M$2,FALSE)</f>
        <v>158.69049799999999</v>
      </c>
      <c r="N4" s="83">
        <f>VLOOKUP($L4,DATA!$A$1:$AM$533,N$2,FALSE)</f>
        <v>161.663839</v>
      </c>
      <c r="O4" s="83">
        <f>VLOOKUP($L4,DATA!$A$1:$AM$533,O$2,FALSE)</f>
        <v>162.8312512</v>
      </c>
      <c r="P4" s="83">
        <f>VLOOKUP($L4,DATA!$A$1:$AM$533,P$2,FALSE)</f>
        <v>166.18622450000001</v>
      </c>
      <c r="Q4" s="83">
        <f>VLOOKUP($L4,DATA!$A$1:$AM$533,Q$2,FALSE)</f>
        <v>170.239396</v>
      </c>
      <c r="R4" s="83">
        <f>VLOOKUP($L4,DATA!$A$1:$AM$533,R$2,FALSE)</f>
        <v>177.87646219999999</v>
      </c>
      <c r="S4" s="83">
        <f>VLOOKUP($L4,DATA!$A$1:$AM$533,S$2,FALSE)</f>
        <v>184.48812219999999</v>
      </c>
      <c r="T4" s="41"/>
      <c r="U4" s="36" t="s">
        <v>219</v>
      </c>
      <c r="V4" s="44">
        <f t="shared" ref="V4:AA11" si="0">N4/D4-1</f>
        <v>-1.6252597442756311E-5</v>
      </c>
      <c r="W4" s="44">
        <f t="shared" si="0"/>
        <v>-2.1350923303620206E-4</v>
      </c>
      <c r="X4" s="44">
        <f t="shared" si="0"/>
        <v>-6.1242098972846826E-4</v>
      </c>
      <c r="Y4" s="44">
        <f t="shared" si="0"/>
        <v>7.4188308731626407E-4</v>
      </c>
      <c r="Z4" s="44">
        <f t="shared" si="0"/>
        <v>-2.0437907832175917E-3</v>
      </c>
      <c r="AA4" s="44">
        <f t="shared" si="0"/>
        <v>-3.9684887536561853E-3</v>
      </c>
      <c r="AB4" s="44"/>
    </row>
    <row r="5" spans="1:28" ht="15.75" customHeight="1" x14ac:dyDescent="0.25">
      <c r="A5" s="36" t="s">
        <v>218</v>
      </c>
      <c r="B5" s="41" t="s">
        <v>70</v>
      </c>
      <c r="C5" s="83">
        <f>VLOOKUP($B5,DATA!$A$1:$AM$533,C$2,FALSE)</f>
        <v>1536.846857</v>
      </c>
      <c r="D5" s="83">
        <f>VLOOKUP($B5,DATA!$A$1:$AM$533,D$2,FALSE)</f>
        <v>1770.3017299999999</v>
      </c>
      <c r="E5" s="83">
        <f>VLOOKUP($B5,DATA!$A$1:$AM$533,E$2,FALSE)</f>
        <v>1853.56935</v>
      </c>
      <c r="F5" s="83">
        <f>VLOOKUP($B5,DATA!$A$1:$AM$533,F$2,FALSE)</f>
        <v>2073.9456650000002</v>
      </c>
      <c r="G5" s="83">
        <f>VLOOKUP($B5,DATA!$A$1:$AM$533,G$2,FALSE)</f>
        <v>2314.7016610000001</v>
      </c>
      <c r="H5" s="83">
        <f>VLOOKUP($B5,DATA!$A$1:$AM$533,H$2,FALSE)</f>
        <v>2731.6651579999998</v>
      </c>
      <c r="I5" s="83">
        <f>VLOOKUP($B5,DATA!$A$1:$AM$533,I$2,FALSE)</f>
        <v>3111.5758310000001</v>
      </c>
      <c r="J5" s="41"/>
      <c r="K5" s="36" t="s">
        <v>218</v>
      </c>
      <c r="L5" s="41" t="s">
        <v>75</v>
      </c>
      <c r="M5" s="83">
        <f>VLOOKUP($L5,DATA!$A$1:$AM$533,M$2,FALSE)</f>
        <v>1536.846857</v>
      </c>
      <c r="N5" s="83">
        <f>VLOOKUP($L5,DATA!$A$1:$AM$533,N$2,FALSE)</f>
        <v>1770.213892</v>
      </c>
      <c r="O5" s="83">
        <f>VLOOKUP($L5,DATA!$A$1:$AM$533,O$2,FALSE)</f>
        <v>1849.1790559999999</v>
      </c>
      <c r="P5" s="83">
        <f>VLOOKUP($L5,DATA!$A$1:$AM$533,P$2,FALSE)</f>
        <v>2064.3805499999999</v>
      </c>
      <c r="Q5" s="83">
        <f>VLOOKUP($L5,DATA!$A$1:$AM$533,Q$2,FALSE)</f>
        <v>2306.7066380000001</v>
      </c>
      <c r="R5" s="83">
        <f>VLOOKUP($L5,DATA!$A$1:$AM$533,R$2,FALSE)</f>
        <v>2705.0292899999999</v>
      </c>
      <c r="S5" s="83">
        <f>VLOOKUP($L5,DATA!$A$1:$AM$533,S$2,FALSE)</f>
        <v>3041.8682079999999</v>
      </c>
      <c r="T5" s="41"/>
      <c r="U5" s="36" t="s">
        <v>218</v>
      </c>
      <c r="V5" s="44">
        <f t="shared" si="0"/>
        <v>-4.9617530453405223E-5</v>
      </c>
      <c r="W5" s="44">
        <f t="shared" si="0"/>
        <v>-2.3685620395050844E-3</v>
      </c>
      <c r="X5" s="44">
        <f t="shared" si="0"/>
        <v>-4.6120374132367914E-3</v>
      </c>
      <c r="Y5" s="44">
        <f t="shared" si="0"/>
        <v>-3.4540187768932196E-3</v>
      </c>
      <c r="Z5" s="44">
        <f t="shared" si="0"/>
        <v>-9.7507807360626142E-3</v>
      </c>
      <c r="AA5" s="44">
        <f t="shared" si="0"/>
        <v>-2.240267529575124E-2</v>
      </c>
      <c r="AB5" s="44"/>
    </row>
    <row r="6" spans="1:28" ht="15.75" customHeight="1" x14ac:dyDescent="0.25">
      <c r="A6" s="36" t="s">
        <v>220</v>
      </c>
      <c r="B6" s="41" t="s">
        <v>71</v>
      </c>
      <c r="C6" s="83">
        <f>VLOOKUP($B6,DATA!$A$1:$AM$533,C$2,FALSE)</f>
        <v>1250.920102</v>
      </c>
      <c r="D6" s="83">
        <f>VLOOKUP($B6,DATA!$A$1:$AM$533,D$2,FALSE)</f>
        <v>1339.6950139999999</v>
      </c>
      <c r="E6" s="83">
        <f>VLOOKUP($B6,DATA!$A$1:$AM$533,E$2,FALSE)</f>
        <v>1374.597399</v>
      </c>
      <c r="F6" s="83">
        <f>VLOOKUP($B6,DATA!$A$1:$AM$533,F$2,FALSE)</f>
        <v>1462.31592</v>
      </c>
      <c r="G6" s="83">
        <f>VLOOKUP($B6,DATA!$A$1:$AM$533,G$2,FALSE)</f>
        <v>1549.450697</v>
      </c>
      <c r="H6" s="83">
        <f>VLOOKUP($B6,DATA!$A$1:$AM$533,H$2,FALSE)</f>
        <v>1722.8983029999999</v>
      </c>
      <c r="I6" s="83">
        <f>VLOOKUP($B6,DATA!$A$1:$AM$533,I$2,FALSE)</f>
        <v>1895.8738960000001</v>
      </c>
      <c r="J6" s="41"/>
      <c r="K6" s="36" t="s">
        <v>220</v>
      </c>
      <c r="L6" s="41" t="s">
        <v>76</v>
      </c>
      <c r="M6" s="83">
        <f>VLOOKUP($L6,DATA!$A$1:$AM$533,M$2,FALSE)</f>
        <v>1250.920102</v>
      </c>
      <c r="N6" s="83">
        <f>VLOOKUP($L6,DATA!$A$1:$AM$533,N$2,FALSE)</f>
        <v>1339.689807</v>
      </c>
      <c r="O6" s="83">
        <f>VLOOKUP($L6,DATA!$A$1:$AM$533,O$2,FALSE)</f>
        <v>1374.604558</v>
      </c>
      <c r="P6" s="83">
        <f>VLOOKUP($L6,DATA!$A$1:$AM$533,P$2,FALSE)</f>
        <v>1461.641764</v>
      </c>
      <c r="Q6" s="83">
        <f>VLOOKUP($L6,DATA!$A$1:$AM$533,Q$2,FALSE)</f>
        <v>1548.658635</v>
      </c>
      <c r="R6" s="83">
        <f>VLOOKUP($L6,DATA!$A$1:$AM$533,R$2,FALSE)</f>
        <v>1718.2287080000001</v>
      </c>
      <c r="S6" s="83">
        <f>VLOOKUP($L6,DATA!$A$1:$AM$533,S$2,FALSE)</f>
        <v>1890.273195</v>
      </c>
      <c r="T6" s="41"/>
      <c r="U6" s="36" t="s">
        <v>220</v>
      </c>
      <c r="V6" s="44">
        <f t="shared" si="0"/>
        <v>-3.8867055154323538E-6</v>
      </c>
      <c r="W6" s="44">
        <f t="shared" si="0"/>
        <v>5.2080703814016971E-6</v>
      </c>
      <c r="X6" s="44">
        <f t="shared" si="0"/>
        <v>-4.6101939449583185E-4</v>
      </c>
      <c r="Y6" s="44">
        <f t="shared" si="0"/>
        <v>-5.1118890167567432E-4</v>
      </c>
      <c r="Z6" s="44">
        <f t="shared" si="0"/>
        <v>-2.7103137729422855E-3</v>
      </c>
      <c r="AA6" s="44">
        <f t="shared" si="0"/>
        <v>-2.9541527059456785E-3</v>
      </c>
      <c r="AB6" s="44"/>
    </row>
    <row r="7" spans="1:28" ht="15.75" customHeight="1" x14ac:dyDescent="0.25">
      <c r="A7" s="36" t="s">
        <v>221</v>
      </c>
      <c r="B7" s="41" t="s">
        <v>72</v>
      </c>
      <c r="C7" s="83">
        <f>VLOOKUP($B7,DATA!$A$1:$AM$533,C$2,FALSE)</f>
        <v>180.4229244</v>
      </c>
      <c r="D7" s="83">
        <f>VLOOKUP($B7,DATA!$A$1:$AM$533,D$2,FALSE)</f>
        <v>196.72362810000001</v>
      </c>
      <c r="E7" s="83">
        <f>VLOOKUP($B7,DATA!$A$1:$AM$533,E$2,FALSE)</f>
        <v>202.83995949999999</v>
      </c>
      <c r="F7" s="83">
        <f>VLOOKUP($B7,DATA!$A$1:$AM$533,F$2,FALSE)</f>
        <v>221.72421589999999</v>
      </c>
      <c r="G7" s="83">
        <f>VLOOKUP($B7,DATA!$A$1:$AM$533,G$2,FALSE)</f>
        <v>245.8271417</v>
      </c>
      <c r="H7" s="83">
        <f>VLOOKUP($B7,DATA!$A$1:$AM$533,H$2,FALSE)</f>
        <v>276.20065920000002</v>
      </c>
      <c r="I7" s="83">
        <f>VLOOKUP($B7,DATA!$A$1:$AM$533,I$2,FALSE)</f>
        <v>291.23310579999998</v>
      </c>
      <c r="J7" s="41"/>
      <c r="K7" s="36" t="s">
        <v>221</v>
      </c>
      <c r="L7" s="41" t="s">
        <v>77</v>
      </c>
      <c r="M7" s="83">
        <f>VLOOKUP($L7,DATA!$A$1:$AM$533,M$2,FALSE)</f>
        <v>180.4229244</v>
      </c>
      <c r="N7" s="83">
        <f>VLOOKUP($L7,DATA!$A$1:$AM$533,N$2,FALSE)</f>
        <v>196.6749346</v>
      </c>
      <c r="O7" s="83">
        <f>VLOOKUP($L7,DATA!$A$1:$AM$533,O$2,FALSE)</f>
        <v>202.13644859999999</v>
      </c>
      <c r="P7" s="83">
        <f>VLOOKUP($L7,DATA!$A$1:$AM$533,P$2,FALSE)</f>
        <v>219.97273200000001</v>
      </c>
      <c r="Q7" s="83">
        <f>VLOOKUP($L7,DATA!$A$1:$AM$533,Q$2,FALSE)</f>
        <v>244.12784740000001</v>
      </c>
      <c r="R7" s="83">
        <f>VLOOKUP($L7,DATA!$A$1:$AM$533,R$2,FALSE)</f>
        <v>274.88815829999999</v>
      </c>
      <c r="S7" s="83">
        <f>VLOOKUP($L7,DATA!$A$1:$AM$533,S$2,FALSE)</f>
        <v>287.61298429999999</v>
      </c>
      <c r="T7" s="41"/>
      <c r="U7" s="36" t="s">
        <v>221</v>
      </c>
      <c r="V7" s="44">
        <f t="shared" si="0"/>
        <v>-2.4752237679992461E-4</v>
      </c>
      <c r="W7" s="44">
        <f t="shared" si="0"/>
        <v>-3.4683052675328341E-3</v>
      </c>
      <c r="X7" s="44">
        <f t="shared" si="0"/>
        <v>-7.8993802859581574E-3</v>
      </c>
      <c r="Y7" s="44">
        <f t="shared" si="0"/>
        <v>-6.9125576950073153E-3</v>
      </c>
      <c r="Z7" s="44">
        <f t="shared" si="0"/>
        <v>-4.7519832277070906E-3</v>
      </c>
      <c r="AA7" s="44">
        <f t="shared" si="0"/>
        <v>-1.2430322748012146E-2</v>
      </c>
      <c r="AB7" s="44"/>
    </row>
    <row r="8" spans="1:28" ht="15.75" customHeight="1" x14ac:dyDescent="0.25">
      <c r="A8" s="37" t="s">
        <v>222</v>
      </c>
      <c r="B8" s="41" t="s">
        <v>231</v>
      </c>
      <c r="C8" s="83">
        <f>VLOOKUP($B8,DATA!$A$1:$AM$533,C$2,FALSE)</f>
        <v>714.27044790000002</v>
      </c>
      <c r="D8" s="83">
        <f>VLOOKUP($B8,DATA!$A$1:$AM$533,D$2,FALSE)</f>
        <v>832.11560380000003</v>
      </c>
      <c r="E8" s="83">
        <f>VLOOKUP($B8,DATA!$A$1:$AM$533,E$2,FALSE)</f>
        <v>880.41073059999997</v>
      </c>
      <c r="F8" s="83">
        <f>VLOOKUP($B8,DATA!$A$1:$AM$533,F$2,FALSE)</f>
        <v>902.2207416</v>
      </c>
      <c r="G8" s="83">
        <f>VLOOKUP($B8,DATA!$A$1:$AM$533,G$2,FALSE)</f>
        <v>956.69074499999999</v>
      </c>
      <c r="H8" s="83">
        <f>VLOOKUP($B8,DATA!$A$1:$AM$533,H$2,FALSE)</f>
        <v>990.08796219999999</v>
      </c>
      <c r="I8" s="83">
        <f>VLOOKUP($B8,DATA!$A$1:$AM$533,I$2,FALSE)</f>
        <v>1179.90292</v>
      </c>
      <c r="J8" s="41"/>
      <c r="K8" s="37" t="s">
        <v>222</v>
      </c>
      <c r="L8" s="41" t="s">
        <v>233</v>
      </c>
      <c r="M8" s="83">
        <f>VLOOKUP($L8,DATA!$A$1:$AM$533,M$2,FALSE)</f>
        <v>714.27044790000002</v>
      </c>
      <c r="N8" s="83">
        <f>VLOOKUP($L8,DATA!$A$1:$AM$533,N$2,FALSE)</f>
        <v>829.64223760000004</v>
      </c>
      <c r="O8" s="83">
        <f>VLOOKUP($L8,DATA!$A$1:$AM$533,O$2,FALSE)</f>
        <v>872.66136110000002</v>
      </c>
      <c r="P8" s="83">
        <f>VLOOKUP($L8,DATA!$A$1:$AM$533,P$2,FALSE)</f>
        <v>886.23623339999995</v>
      </c>
      <c r="Q8" s="83">
        <f>VLOOKUP($L8,DATA!$A$1:$AM$533,Q$2,FALSE)</f>
        <v>923.69702129999996</v>
      </c>
      <c r="R8" s="83">
        <f>VLOOKUP($L8,DATA!$A$1:$AM$533,R$2,FALSE)</f>
        <v>945.49605980000001</v>
      </c>
      <c r="S8" s="83">
        <f>VLOOKUP($L8,DATA!$A$1:$AM$533,S$2,FALSE)</f>
        <v>1100.6339559999999</v>
      </c>
      <c r="T8" s="41"/>
      <c r="U8" s="37" t="s">
        <v>222</v>
      </c>
      <c r="V8" s="44">
        <f t="shared" si="0"/>
        <v>-2.9723829101448995E-3</v>
      </c>
      <c r="W8" s="44">
        <f t="shared" si="0"/>
        <v>-8.8019934681153877E-3</v>
      </c>
      <c r="X8" s="44">
        <f t="shared" si="0"/>
        <v>-1.7716848508329663E-2</v>
      </c>
      <c r="Y8" s="44">
        <f t="shared" si="0"/>
        <v>-3.4487344915205664E-2</v>
      </c>
      <c r="Z8" s="44">
        <f t="shared" si="0"/>
        <v>-4.5038323969635696E-2</v>
      </c>
      <c r="AA8" s="44">
        <f t="shared" si="0"/>
        <v>-6.7182615329064665E-2</v>
      </c>
      <c r="AB8" s="44"/>
    </row>
    <row r="9" spans="1:28" ht="15.75" customHeight="1" x14ac:dyDescent="0.25">
      <c r="A9" s="36" t="s">
        <v>224</v>
      </c>
      <c r="B9" s="41" t="s">
        <v>232</v>
      </c>
      <c r="C9" s="83">
        <f>VLOOKUP($B9,DATA!$A$1:$AM$533,C$2,FALSE)</f>
        <v>2168.3875360000002</v>
      </c>
      <c r="D9" s="83">
        <f>VLOOKUP($B9,DATA!$A$1:$AM$533,D$2,FALSE)</f>
        <v>3048.1791370000001</v>
      </c>
      <c r="E9" s="83">
        <f>VLOOKUP($B9,DATA!$A$1:$AM$533,E$2,FALSE)</f>
        <v>3425.0265629999999</v>
      </c>
      <c r="F9" s="83">
        <f>VLOOKUP($B9,DATA!$A$1:$AM$533,F$2,FALSE)</f>
        <v>3655.1811760000001</v>
      </c>
      <c r="G9" s="83">
        <f>VLOOKUP($B9,DATA!$A$1:$AM$533,G$2,FALSE)</f>
        <v>4059.8504509999998</v>
      </c>
      <c r="H9" s="83">
        <f>VLOOKUP($B9,DATA!$A$1:$AM$533,H$2,FALSE)</f>
        <v>3843.544371</v>
      </c>
      <c r="I9" s="83">
        <f>VLOOKUP($B9,DATA!$A$1:$AM$533,I$2,FALSE)</f>
        <v>4632.0318230000003</v>
      </c>
      <c r="J9" s="41"/>
      <c r="K9" s="36" t="s">
        <v>224</v>
      </c>
      <c r="L9" s="41" t="s">
        <v>234</v>
      </c>
      <c r="M9" s="83">
        <f>VLOOKUP($L9,DATA!$A$1:$AM$533,M$2,FALSE)</f>
        <v>2168.3875360000002</v>
      </c>
      <c r="N9" s="83">
        <f>VLOOKUP($L9,DATA!$A$1:$AM$533,N$2,FALSE)</f>
        <v>3020.9729480000001</v>
      </c>
      <c r="O9" s="83">
        <f>VLOOKUP($L9,DATA!$A$1:$AM$533,O$2,FALSE)</f>
        <v>3343.0912199999998</v>
      </c>
      <c r="P9" s="83">
        <f>VLOOKUP($L9,DATA!$A$1:$AM$533,P$2,FALSE)</f>
        <v>3310.9332420000001</v>
      </c>
      <c r="Q9" s="83">
        <f>VLOOKUP($L9,DATA!$A$1:$AM$533,Q$2,FALSE)</f>
        <v>2825.4189540000002</v>
      </c>
      <c r="R9" s="83">
        <f>VLOOKUP($L9,DATA!$A$1:$AM$533,R$2,FALSE)</f>
        <v>1976.709456</v>
      </c>
      <c r="S9" s="83">
        <f>VLOOKUP($L9,DATA!$A$1:$AM$533,S$2,FALSE)</f>
        <v>1197.4951880000001</v>
      </c>
      <c r="T9" s="41"/>
      <c r="U9" s="36" t="s">
        <v>224</v>
      </c>
      <c r="V9" s="44">
        <f t="shared" si="0"/>
        <v>-8.9253904633623815E-3</v>
      </c>
      <c r="W9" s="44">
        <f t="shared" si="0"/>
        <v>-2.3922542349053333E-2</v>
      </c>
      <c r="X9" s="44">
        <f t="shared" si="0"/>
        <v>-9.4180812776214595E-2</v>
      </c>
      <c r="Y9" s="44">
        <f t="shared" si="0"/>
        <v>-0.3040583666563238</v>
      </c>
      <c r="Z9" s="44">
        <f t="shared" si="0"/>
        <v>-0.48570661212746535</v>
      </c>
      <c r="AA9" s="44">
        <f t="shared" si="0"/>
        <v>-0.741475181138884</v>
      </c>
      <c r="AB9" s="44"/>
    </row>
    <row r="10" spans="1:28" ht="15.75" customHeight="1" x14ac:dyDescent="0.25">
      <c r="A10" s="36" t="s">
        <v>223</v>
      </c>
      <c r="B10" s="41" t="s">
        <v>73</v>
      </c>
      <c r="C10" s="83">
        <f>VLOOKUP($B10,DATA!$A$1:$AM$533,C$2,FALSE)</f>
        <v>1498.677275</v>
      </c>
      <c r="D10" s="83">
        <f>VLOOKUP($B10,DATA!$A$1:$AM$533,D$2,FALSE)</f>
        <v>1990.668574</v>
      </c>
      <c r="E10" s="83">
        <f>VLOOKUP($B10,DATA!$A$1:$AM$533,E$2,FALSE)</f>
        <v>2188.3803819999998</v>
      </c>
      <c r="F10" s="83">
        <f>VLOOKUP($B10,DATA!$A$1:$AM$533,F$2,FALSE)</f>
        <v>2684.999116</v>
      </c>
      <c r="G10" s="83">
        <f>VLOOKUP($B10,DATA!$A$1:$AM$533,G$2,FALSE)</f>
        <v>3181.4991799999998</v>
      </c>
      <c r="H10" s="83">
        <f>VLOOKUP($B10,DATA!$A$1:$AM$533,H$2,FALSE)</f>
        <v>3406.6569159999999</v>
      </c>
      <c r="I10" s="83">
        <f>VLOOKUP($B10,DATA!$A$1:$AM$533,I$2,FALSE)</f>
        <v>3625.6209629999998</v>
      </c>
      <c r="J10" s="41"/>
      <c r="K10" s="36" t="s">
        <v>223</v>
      </c>
      <c r="L10" s="41" t="s">
        <v>238</v>
      </c>
      <c r="M10" s="83">
        <f>VLOOKUP($L10,DATA!$A$1:$AM$533,M$2,FALSE)</f>
        <v>1498.677275</v>
      </c>
      <c r="N10" s="83">
        <f>VLOOKUP($L10,DATA!$A$1:$AM$533,N$2,FALSE)</f>
        <v>1991.691417</v>
      </c>
      <c r="O10" s="83">
        <f>VLOOKUP($L10,DATA!$A$1:$AM$533,O$2,FALSE)</f>
        <v>2190.4725039999998</v>
      </c>
      <c r="P10" s="83">
        <f>VLOOKUP($L10,DATA!$A$1:$AM$533,P$2,FALSE)</f>
        <v>2684.3489509999999</v>
      </c>
      <c r="Q10" s="83">
        <f>VLOOKUP($L10,DATA!$A$1:$AM$533,Q$2,FALSE)</f>
        <v>3187.1162439999998</v>
      </c>
      <c r="R10" s="83">
        <f>VLOOKUP($L10,DATA!$A$1:$AM$533,R$2,FALSE)</f>
        <v>3399.4525640000002</v>
      </c>
      <c r="S10" s="83">
        <f>VLOOKUP($L10,DATA!$A$1:$AM$533,S$2,FALSE)</f>
        <v>3608.8962750000001</v>
      </c>
      <c r="T10" s="41"/>
      <c r="U10" s="36" t="s">
        <v>223</v>
      </c>
      <c r="V10" s="44">
        <f t="shared" si="0"/>
        <v>5.1381883120038552E-4</v>
      </c>
      <c r="W10" s="44">
        <f t="shared" si="0"/>
        <v>9.5601387090127332E-4</v>
      </c>
      <c r="X10" s="44">
        <f t="shared" si="0"/>
        <v>-2.4214719331772105E-4</v>
      </c>
      <c r="Y10" s="44">
        <f t="shared" si="0"/>
        <v>1.7655399804314964E-3</v>
      </c>
      <c r="Z10" s="44">
        <f t="shared" si="0"/>
        <v>-2.1147864835355801E-3</v>
      </c>
      <c r="AA10" s="44">
        <f t="shared" si="0"/>
        <v>-4.6129168411915833E-3</v>
      </c>
      <c r="AB10" s="44"/>
    </row>
    <row r="11" spans="1:28" x14ac:dyDescent="0.25">
      <c r="A11" s="36" t="s">
        <v>78</v>
      </c>
      <c r="B11" s="41"/>
      <c r="C11" s="39">
        <f t="shared" ref="C11:I11" si="1">SUM(C4:C8)</f>
        <v>3841.1508292999997</v>
      </c>
      <c r="D11" s="39">
        <f t="shared" si="1"/>
        <v>4300.5024424000003</v>
      </c>
      <c r="E11" s="39">
        <f t="shared" si="1"/>
        <v>4474.2834636999996</v>
      </c>
      <c r="F11" s="39">
        <f t="shared" si="1"/>
        <v>4826.4946053000003</v>
      </c>
      <c r="G11" s="39">
        <f t="shared" si="1"/>
        <v>5236.7834365999997</v>
      </c>
      <c r="H11" s="39">
        <f t="shared" si="1"/>
        <v>5899.0928314000003</v>
      </c>
      <c r="I11" s="39">
        <f t="shared" si="1"/>
        <v>6663.8089311000003</v>
      </c>
      <c r="J11" s="41"/>
      <c r="K11" s="36" t="s">
        <v>78</v>
      </c>
      <c r="L11" s="41"/>
      <c r="M11" s="39">
        <f t="shared" ref="M11:S11" si="2">SUM(M4:M8)</f>
        <v>3841.1508292999997</v>
      </c>
      <c r="N11" s="39">
        <f t="shared" si="2"/>
        <v>4297.8847102</v>
      </c>
      <c r="O11" s="39">
        <f t="shared" si="2"/>
        <v>4461.4126749000006</v>
      </c>
      <c r="P11" s="39">
        <f t="shared" si="2"/>
        <v>4798.4175039000002</v>
      </c>
      <c r="Q11" s="39">
        <f t="shared" si="2"/>
        <v>5193.4295376999999</v>
      </c>
      <c r="R11" s="39">
        <f t="shared" si="2"/>
        <v>5821.5186782999999</v>
      </c>
      <c r="S11" s="39">
        <f t="shared" si="2"/>
        <v>6504.8764654999995</v>
      </c>
      <c r="T11" s="41"/>
      <c r="U11" s="36" t="s">
        <v>78</v>
      </c>
      <c r="V11" s="52">
        <f t="shared" si="0"/>
        <v>-6.0870380497668464E-4</v>
      </c>
      <c r="W11" s="52">
        <f t="shared" si="0"/>
        <v>-2.8766145248552144E-3</v>
      </c>
      <c r="X11" s="52">
        <f t="shared" si="0"/>
        <v>-5.8172863943882769E-3</v>
      </c>
      <c r="Y11" s="52">
        <f t="shared" si="0"/>
        <v>-8.2787267078868743E-3</v>
      </c>
      <c r="Z11" s="52">
        <f t="shared" si="0"/>
        <v>-1.3150183480260647E-2</v>
      </c>
      <c r="AA11" s="52">
        <f t="shared" si="0"/>
        <v>-2.385009342903921E-2</v>
      </c>
      <c r="AB11" s="52"/>
    </row>
    <row r="12" spans="1:28" x14ac:dyDescent="0.2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0"/>
      <c r="V12" s="41"/>
      <c r="W12" s="41"/>
      <c r="X12" s="41"/>
      <c r="Y12" s="41"/>
      <c r="Z12" s="41"/>
      <c r="AA12" s="41"/>
      <c r="AB12" s="41"/>
    </row>
    <row r="13" spans="1:28" x14ac:dyDescent="0.25">
      <c r="A13" s="40" t="s">
        <v>227</v>
      </c>
      <c r="B13" s="41"/>
      <c r="C13" s="41"/>
      <c r="D13" s="41"/>
      <c r="E13" s="41"/>
      <c r="F13" s="41"/>
      <c r="G13" s="41"/>
      <c r="H13" s="41"/>
      <c r="I13" s="41"/>
      <c r="J13" s="41"/>
      <c r="K13" s="40" t="s">
        <v>227</v>
      </c>
      <c r="L13" s="41"/>
      <c r="M13" s="41">
        <v>2</v>
      </c>
      <c r="N13" s="41">
        <v>7</v>
      </c>
      <c r="O13" s="41">
        <v>9</v>
      </c>
      <c r="P13" s="41">
        <v>14</v>
      </c>
      <c r="Q13" s="41">
        <v>19</v>
      </c>
      <c r="R13" s="41">
        <v>29</v>
      </c>
      <c r="S13" s="41">
        <v>39</v>
      </c>
      <c r="T13" s="41"/>
      <c r="U13" s="40" t="s">
        <v>228</v>
      </c>
      <c r="V13" s="41"/>
      <c r="W13" s="41"/>
      <c r="X13" s="41"/>
      <c r="Y13" s="41"/>
      <c r="Z13" s="41"/>
      <c r="AA13" s="41"/>
      <c r="AB13" s="41"/>
    </row>
    <row r="14" spans="1:28" ht="15.75" customHeight="1" x14ac:dyDescent="0.25">
      <c r="A14" s="45"/>
      <c r="B14" s="45"/>
      <c r="C14" s="46">
        <v>2013</v>
      </c>
      <c r="D14" s="46">
        <v>2018</v>
      </c>
      <c r="E14" s="46">
        <v>2020</v>
      </c>
      <c r="F14" s="46">
        <v>2025</v>
      </c>
      <c r="G14" s="46">
        <v>2030</v>
      </c>
      <c r="H14" s="46">
        <v>2040</v>
      </c>
      <c r="I14" s="46">
        <v>2050</v>
      </c>
      <c r="J14" s="41"/>
      <c r="K14" s="45"/>
      <c r="L14" s="45"/>
      <c r="M14" s="46">
        <v>2013</v>
      </c>
      <c r="N14" s="46">
        <v>2018</v>
      </c>
      <c r="O14" s="46">
        <v>2020</v>
      </c>
      <c r="P14" s="46">
        <v>2025</v>
      </c>
      <c r="Q14" s="46">
        <v>2030</v>
      </c>
      <c r="R14" s="46">
        <v>2040</v>
      </c>
      <c r="S14" s="46">
        <v>2050</v>
      </c>
      <c r="T14" s="41"/>
      <c r="U14" s="45"/>
      <c r="V14" s="46">
        <v>2018</v>
      </c>
      <c r="W14" s="46">
        <v>2020</v>
      </c>
      <c r="X14" s="46">
        <v>2025</v>
      </c>
      <c r="Y14" s="46">
        <v>2030</v>
      </c>
      <c r="Z14" s="46">
        <v>2040</v>
      </c>
      <c r="AA14" s="46">
        <v>2050</v>
      </c>
      <c r="AB14" s="49"/>
    </row>
    <row r="15" spans="1:28" ht="15.75" customHeight="1" x14ac:dyDescent="0.25">
      <c r="A15" s="36" t="s">
        <v>219</v>
      </c>
      <c r="B15" s="41" t="s">
        <v>27</v>
      </c>
      <c r="C15" s="83">
        <f>VLOOKUP($B15,DATA!$A$1:$AM$533,C$2,FALSE)</f>
        <v>10285.555560000001</v>
      </c>
      <c r="D15" s="83">
        <f>VLOOKUP($B15,DATA!$A$1:$AM$533,D$2,FALSE)</f>
        <v>10214.2538</v>
      </c>
      <c r="E15" s="83">
        <f>VLOOKUP($B15,DATA!$A$1:$AM$533,E$2,FALSE)</f>
        <v>10185.739079999999</v>
      </c>
      <c r="F15" s="83">
        <f>VLOOKUP($B15,DATA!$A$1:$AM$533,F$2,FALSE)</f>
        <v>10114.440490000001</v>
      </c>
      <c r="G15" s="83">
        <f>VLOOKUP($B15,DATA!$A$1:$AM$533,G$2,FALSE)</f>
        <v>10043.142449999999</v>
      </c>
      <c r="H15" s="83">
        <f>VLOOKUP($B15,DATA!$A$1:$AM$533,H$2,FALSE)</f>
        <v>10045.246510000001</v>
      </c>
      <c r="I15" s="83">
        <f>VLOOKUP($B15,DATA!$A$1:$AM$533,I$2,FALSE)</f>
        <v>10047.350930000001</v>
      </c>
      <c r="J15" s="41"/>
      <c r="K15" s="36" t="s">
        <v>219</v>
      </c>
      <c r="L15" s="41" t="s">
        <v>43</v>
      </c>
      <c r="M15" s="83">
        <f>VLOOKUP($L15,DATA!$A$1:$AM$533,M$2,FALSE)</f>
        <v>10285.555560000001</v>
      </c>
      <c r="N15" s="83">
        <f>VLOOKUP($L15,DATA!$A$1:$AM$533,N$2,FALSE)</f>
        <v>10200.373250000001</v>
      </c>
      <c r="O15" s="83">
        <f>VLOOKUP($L15,DATA!$A$1:$AM$533,O$2,FALSE)</f>
        <v>10129.483340000001</v>
      </c>
      <c r="P15" s="83">
        <f>VLOOKUP($L15,DATA!$A$1:$AM$533,P$2,FALSE)</f>
        <v>10009.22927</v>
      </c>
      <c r="Q15" s="83">
        <f>VLOOKUP($L15,DATA!$A$1:$AM$533,Q$2,FALSE)</f>
        <v>9954.4176399999997</v>
      </c>
      <c r="R15" s="83">
        <f>VLOOKUP($L15,DATA!$A$1:$AM$533,R$2,FALSE)</f>
        <v>9878.8615410000002</v>
      </c>
      <c r="S15" s="83">
        <f>VLOOKUP($L15,DATA!$A$1:$AM$533,S$2,FALSE)</f>
        <v>9687.1419929999902</v>
      </c>
      <c r="T15" s="41"/>
      <c r="U15" s="36" t="s">
        <v>219</v>
      </c>
      <c r="V15" s="44">
        <f t="shared" ref="V15:AA20" si="3">N15/D15-1</f>
        <v>-1.3589392110072707E-3</v>
      </c>
      <c r="W15" s="44">
        <f t="shared" si="3"/>
        <v>-5.5229904828858478E-3</v>
      </c>
      <c r="X15" s="44">
        <f t="shared" si="3"/>
        <v>-1.040208008579635E-2</v>
      </c>
      <c r="Y15" s="44">
        <f t="shared" si="3"/>
        <v>-8.834367374725427E-3</v>
      </c>
      <c r="Z15" s="44">
        <f t="shared" si="3"/>
        <v>-1.656355260514164E-2</v>
      </c>
      <c r="AA15" s="44">
        <f t="shared" si="3"/>
        <v>-3.585113524048178E-2</v>
      </c>
      <c r="AB15" s="44"/>
    </row>
    <row r="16" spans="1:28" ht="15.75" customHeight="1" x14ac:dyDescent="0.25">
      <c r="A16" s="36" t="s">
        <v>218</v>
      </c>
      <c r="B16" s="41" t="s">
        <v>28</v>
      </c>
      <c r="C16" s="83">
        <f>VLOOKUP($B16,DATA!$A$1:$AM$533,C$2,FALSE)</f>
        <v>147495.55559999999</v>
      </c>
      <c r="D16" s="83">
        <f>VLOOKUP($B16,DATA!$A$1:$AM$533,D$2,FALSE)</f>
        <v>195948.2525</v>
      </c>
      <c r="E16" s="83">
        <f>VLOOKUP($B16,DATA!$A$1:$AM$533,E$2,FALSE)</f>
        <v>215436.61550000001</v>
      </c>
      <c r="F16" s="83">
        <f>VLOOKUP($B16,DATA!$A$1:$AM$533,F$2,FALSE)</f>
        <v>264336.90779999999</v>
      </c>
      <c r="G16" s="83">
        <f>VLOOKUP($B16,DATA!$A$1:$AM$533,G$2,FALSE)</f>
        <v>313277.73450000002</v>
      </c>
      <c r="H16" s="83">
        <f>VLOOKUP($B16,DATA!$A$1:$AM$533,H$2,FALSE)</f>
        <v>395641.88919999998</v>
      </c>
      <c r="I16" s="83">
        <f>VLOOKUP($B16,DATA!$A$1:$AM$533,I$2,FALSE)</f>
        <v>477984.33860000002</v>
      </c>
      <c r="J16" s="41"/>
      <c r="K16" s="36" t="s">
        <v>218</v>
      </c>
      <c r="L16" s="41" t="s">
        <v>44</v>
      </c>
      <c r="M16" s="83">
        <f>VLOOKUP($L16,DATA!$A$1:$AM$533,M$2,FALSE)</f>
        <v>147495.55559999999</v>
      </c>
      <c r="N16" s="83">
        <f>VLOOKUP($L16,DATA!$A$1:$AM$533,N$2,FALSE)</f>
        <v>195798.74100000001</v>
      </c>
      <c r="O16" s="83">
        <f>VLOOKUP($L16,DATA!$A$1:$AM$533,O$2,FALSE)</f>
        <v>214231.29399999999</v>
      </c>
      <c r="P16" s="83">
        <f>VLOOKUP($L16,DATA!$A$1:$AM$533,P$2,FALSE)</f>
        <v>261450.7654</v>
      </c>
      <c r="Q16" s="83">
        <f>VLOOKUP($L16,DATA!$A$1:$AM$533,Q$2,FALSE)</f>
        <v>310136.4572</v>
      </c>
      <c r="R16" s="83">
        <f>VLOOKUP($L16,DATA!$A$1:$AM$533,R$2,FALSE)</f>
        <v>388141.68479999999</v>
      </c>
      <c r="S16" s="83">
        <f>VLOOKUP($L16,DATA!$A$1:$AM$533,S$2,FALSE)</f>
        <v>458370.61499999999</v>
      </c>
      <c r="T16" s="41"/>
      <c r="U16" s="36" t="s">
        <v>218</v>
      </c>
      <c r="V16" s="44">
        <f t="shared" si="3"/>
        <v>-7.6301522515487274E-4</v>
      </c>
      <c r="W16" s="44">
        <f t="shared" si="3"/>
        <v>-5.5947847918174087E-3</v>
      </c>
      <c r="X16" s="44">
        <f t="shared" si="3"/>
        <v>-1.0918423855452164E-2</v>
      </c>
      <c r="Y16" s="44">
        <f t="shared" si="3"/>
        <v>-1.0027132330401867E-2</v>
      </c>
      <c r="Z16" s="44">
        <f t="shared" si="3"/>
        <v>-1.8957053347322783E-2</v>
      </c>
      <c r="AA16" s="44">
        <f t="shared" si="3"/>
        <v>-4.1034239024332786E-2</v>
      </c>
      <c r="AB16" s="44"/>
    </row>
    <row r="17" spans="1:28" ht="15.75" customHeight="1" x14ac:dyDescent="0.25">
      <c r="A17" s="36" t="s">
        <v>220</v>
      </c>
      <c r="B17" s="41" t="s">
        <v>29</v>
      </c>
      <c r="C17" s="83">
        <f>VLOOKUP($B17,DATA!$A$1:$AM$533,C$2,FALSE)</f>
        <v>1235.5164030000001</v>
      </c>
      <c r="D17" s="83">
        <f>VLOOKUP($B17,DATA!$A$1:$AM$533,D$2,FALSE)</f>
        <v>1584.058743</v>
      </c>
      <c r="E17" s="83">
        <f>VLOOKUP($B17,DATA!$A$1:$AM$533,E$2,FALSE)</f>
        <v>1726.5843239999999</v>
      </c>
      <c r="F17" s="83">
        <f>VLOOKUP($B17,DATA!$A$1:$AM$533,F$2,FALSE)</f>
        <v>2093.3383880000001</v>
      </c>
      <c r="G17" s="83">
        <f>VLOOKUP($B17,DATA!$A$1:$AM$533,G$2,FALSE)</f>
        <v>2462.8192450000001</v>
      </c>
      <c r="H17" s="83">
        <f>VLOOKUP($B17,DATA!$A$1:$AM$533,H$2,FALSE)</f>
        <v>3459.5018690000002</v>
      </c>
      <c r="I17" s="83">
        <f>VLOOKUP($B17,DATA!$A$1:$AM$533,I$2,FALSE)</f>
        <v>4437.731914</v>
      </c>
      <c r="J17" s="41"/>
      <c r="K17" s="36" t="s">
        <v>220</v>
      </c>
      <c r="L17" s="41" t="s">
        <v>45</v>
      </c>
      <c r="M17" s="83">
        <f>VLOOKUP($L17,DATA!$A$1:$AM$533,M$2,FALSE)</f>
        <v>1235.5164030000001</v>
      </c>
      <c r="N17" s="83">
        <f>VLOOKUP($L17,DATA!$A$1:$AM$533,N$2,FALSE)</f>
        <v>1581.5706029999999</v>
      </c>
      <c r="O17" s="83">
        <f>VLOOKUP($L17,DATA!$A$1:$AM$533,O$2,FALSE)</f>
        <v>1715.8360709999999</v>
      </c>
      <c r="P17" s="83">
        <f>VLOOKUP($L17,DATA!$A$1:$AM$533,P$2,FALSE)</f>
        <v>2067.8698420000001</v>
      </c>
      <c r="Q17" s="83">
        <f>VLOOKUP($L17,DATA!$A$1:$AM$533,Q$2,FALSE)</f>
        <v>2433.9713889999998</v>
      </c>
      <c r="R17" s="83">
        <f>VLOOKUP($L17,DATA!$A$1:$AM$533,R$2,FALSE)</f>
        <v>3387.6029680000001</v>
      </c>
      <c r="S17" s="83">
        <f>VLOOKUP($L17,DATA!$A$1:$AM$533,S$2,FALSE)</f>
        <v>4252.0140190000002</v>
      </c>
      <c r="T17" s="41"/>
      <c r="U17" s="36" t="s">
        <v>220</v>
      </c>
      <c r="V17" s="44">
        <f t="shared" si="3"/>
        <v>-1.5707372033993972E-3</v>
      </c>
      <c r="W17" s="44">
        <f t="shared" si="3"/>
        <v>-6.2251538199417089E-3</v>
      </c>
      <c r="X17" s="44">
        <f t="shared" si="3"/>
        <v>-1.2166473488470775E-2</v>
      </c>
      <c r="Y17" s="44">
        <f t="shared" si="3"/>
        <v>-1.1713346831509042E-2</v>
      </c>
      <c r="Z17" s="44">
        <f t="shared" si="3"/>
        <v>-2.0783021291092107E-2</v>
      </c>
      <c r="AA17" s="44">
        <f t="shared" si="3"/>
        <v>-4.1849732836294895E-2</v>
      </c>
      <c r="AB17" s="44"/>
    </row>
    <row r="18" spans="1:28" ht="15.75" customHeight="1" x14ac:dyDescent="0.25">
      <c r="A18" s="36" t="s">
        <v>221</v>
      </c>
      <c r="B18" s="41" t="s">
        <v>30</v>
      </c>
      <c r="C18" s="83">
        <f>VLOOKUP($B18,DATA!$A$1:$AM$533,C$2,FALSE)</f>
        <v>23979.72222</v>
      </c>
      <c r="D18" s="83">
        <f>VLOOKUP($B18,DATA!$A$1:$AM$533,D$2,FALSE)</f>
        <v>29345.299439999999</v>
      </c>
      <c r="E18" s="83">
        <f>VLOOKUP($B18,DATA!$A$1:$AM$533,E$2,FALSE)</f>
        <v>31584.011640000001</v>
      </c>
      <c r="F18" s="83">
        <f>VLOOKUP($B18,DATA!$A$1:$AM$533,F$2,FALSE)</f>
        <v>37415.709009999999</v>
      </c>
      <c r="G18" s="83">
        <f>VLOOKUP($B18,DATA!$A$1:$AM$533,G$2,FALSE)</f>
        <v>43259.964480000002</v>
      </c>
      <c r="H18" s="83">
        <f>VLOOKUP($B18,DATA!$A$1:$AM$533,H$2,FALSE)</f>
        <v>48123.018120000001</v>
      </c>
      <c r="I18" s="83">
        <f>VLOOKUP($B18,DATA!$A$1:$AM$533,I$2,FALSE)</f>
        <v>53073.37343</v>
      </c>
      <c r="J18" s="41"/>
      <c r="K18" s="36" t="s">
        <v>221</v>
      </c>
      <c r="L18" s="41" t="s">
        <v>46</v>
      </c>
      <c r="M18" s="83">
        <f>VLOOKUP($L18,DATA!$A$1:$AM$533,M$2,FALSE)</f>
        <v>23979.72222</v>
      </c>
      <c r="N18" s="83">
        <f>VLOOKUP($L18,DATA!$A$1:$AM$533,N$2,FALSE)</f>
        <v>29315.56508</v>
      </c>
      <c r="O18" s="83">
        <f>VLOOKUP($L18,DATA!$A$1:$AM$533,O$2,FALSE)</f>
        <v>31383.799470000002</v>
      </c>
      <c r="P18" s="83">
        <f>VLOOKUP($L18,DATA!$A$1:$AM$533,P$2,FALSE)</f>
        <v>36939.100780000001</v>
      </c>
      <c r="Q18" s="83">
        <f>VLOOKUP($L18,DATA!$A$1:$AM$533,Q$2,FALSE)</f>
        <v>42762.871829999996</v>
      </c>
      <c r="R18" s="83">
        <f>VLOOKUP($L18,DATA!$A$1:$AM$533,R$2,FALSE)</f>
        <v>47525.807800000002</v>
      </c>
      <c r="S18" s="83">
        <f>VLOOKUP($L18,DATA!$A$1:$AM$533,S$2,FALSE)</f>
        <v>51629.002699999997</v>
      </c>
      <c r="T18" s="41"/>
      <c r="U18" s="36" t="s">
        <v>221</v>
      </c>
      <c r="V18" s="44">
        <f t="shared" si="3"/>
        <v>-1.0132580197654839E-3</v>
      </c>
      <c r="W18" s="44">
        <f t="shared" si="3"/>
        <v>-6.3390354677566041E-3</v>
      </c>
      <c r="X18" s="44">
        <f t="shared" si="3"/>
        <v>-1.2738185179722694E-2</v>
      </c>
      <c r="Y18" s="44">
        <f t="shared" si="3"/>
        <v>-1.1490824275406486E-2</v>
      </c>
      <c r="Z18" s="44">
        <f t="shared" si="3"/>
        <v>-1.2410076161698536E-2</v>
      </c>
      <c r="AA18" s="44">
        <f t="shared" si="3"/>
        <v>-2.7214601911540903E-2</v>
      </c>
      <c r="AB18" s="44"/>
    </row>
    <row r="19" spans="1:28" ht="15.75" customHeight="1" x14ac:dyDescent="0.25">
      <c r="A19" s="36" t="s">
        <v>223</v>
      </c>
      <c r="B19" s="41" t="s">
        <v>132</v>
      </c>
      <c r="C19" s="83">
        <f>VLOOKUP($B19,DATA!$A$1:$AM$533,C$2,FALSE)</f>
        <v>54215.27779</v>
      </c>
      <c r="D19" s="83">
        <f>VLOOKUP($B19,DATA!$A$1:$AM$533,D$2,FALSE)</f>
        <v>75707.225749999998</v>
      </c>
      <c r="E19" s="83">
        <f>VLOOKUP($B19,DATA!$A$1:$AM$533,E$2,FALSE)</f>
        <v>84303.956340000004</v>
      </c>
      <c r="F19" s="83">
        <f>VLOOKUP($B19,DATA!$A$1:$AM$533,F$2,FALSE)</f>
        <v>105797.27009999999</v>
      </c>
      <c r="G19" s="83">
        <f>VLOOKUP($B19,DATA!$A$1:$AM$533,G$2,FALSE)</f>
        <v>127287.6145</v>
      </c>
      <c r="H19" s="83">
        <f>VLOOKUP($B19,DATA!$A$1:$AM$533,H$2,FALSE)</f>
        <v>157610.1955</v>
      </c>
      <c r="I19" s="83">
        <f>VLOOKUP($B19,DATA!$A$1:$AM$533,I$2,FALSE)</f>
        <v>187930.94159999999</v>
      </c>
      <c r="J19" s="41"/>
      <c r="K19" s="36" t="s">
        <v>223</v>
      </c>
      <c r="L19" s="41" t="s">
        <v>133</v>
      </c>
      <c r="M19" s="83">
        <f>VLOOKUP($L19,DATA!$A$1:$AM$533,M$2,FALSE)</f>
        <v>54215.27779</v>
      </c>
      <c r="N19" s="83">
        <f>VLOOKUP($L19,DATA!$A$1:$AM$533,N$2,FALSE)</f>
        <v>75539.367280000006</v>
      </c>
      <c r="O19" s="83">
        <f>VLOOKUP($L19,DATA!$A$1:$AM$533,O$2,FALSE)</f>
        <v>83649.496190000005</v>
      </c>
      <c r="P19" s="83">
        <f>VLOOKUP($L19,DATA!$A$1:$AM$533,P$2,FALSE)</f>
        <v>104685.88310000001</v>
      </c>
      <c r="Q19" s="83">
        <f>VLOOKUP($L19,DATA!$A$1:$AM$533,Q$2,FALSE)</f>
        <v>126386.3024</v>
      </c>
      <c r="R19" s="83">
        <f>VLOOKUP($L19,DATA!$A$1:$AM$533,R$2,FALSE)</f>
        <v>155004.4173</v>
      </c>
      <c r="S19" s="83">
        <f>VLOOKUP($L19,DATA!$A$1:$AM$533,S$2,FALSE)</f>
        <v>181190.6678</v>
      </c>
      <c r="T19" s="41"/>
      <c r="U19" s="36" t="s">
        <v>223</v>
      </c>
      <c r="V19" s="44">
        <f t="shared" si="3"/>
        <v>-2.2172054032767452E-3</v>
      </c>
      <c r="W19" s="44">
        <f t="shared" si="3"/>
        <v>-7.7631012637241481E-3</v>
      </c>
      <c r="X19" s="44">
        <f t="shared" si="3"/>
        <v>-1.0504874076141091E-2</v>
      </c>
      <c r="Y19" s="44">
        <f t="shared" si="3"/>
        <v>-7.080909666980939E-3</v>
      </c>
      <c r="Z19" s="44">
        <f t="shared" si="3"/>
        <v>-1.6533056073774088E-2</v>
      </c>
      <c r="AA19" s="44">
        <f t="shared" si="3"/>
        <v>-3.586569482712576E-2</v>
      </c>
      <c r="AB19" s="44"/>
    </row>
    <row r="20" spans="1:28" x14ac:dyDescent="0.25">
      <c r="A20" s="36" t="s">
        <v>78</v>
      </c>
      <c r="B20" s="41"/>
      <c r="C20" s="39">
        <f t="shared" ref="C20:I20" si="4">SUM(C15:C19)</f>
        <v>237211.62757299998</v>
      </c>
      <c r="D20" s="39">
        <f t="shared" si="4"/>
        <v>312799.090233</v>
      </c>
      <c r="E20" s="39">
        <f t="shared" si="4"/>
        <v>343236.90688400005</v>
      </c>
      <c r="F20" s="39">
        <f t="shared" si="4"/>
        <v>419757.66578799998</v>
      </c>
      <c r="G20" s="39">
        <f t="shared" si="4"/>
        <v>496331.27517500008</v>
      </c>
      <c r="H20" s="39">
        <f t="shared" si="4"/>
        <v>614879.85119900003</v>
      </c>
      <c r="I20" s="39">
        <f t="shared" si="4"/>
        <v>733473.73647400003</v>
      </c>
      <c r="J20" s="84"/>
      <c r="K20" s="36" t="s">
        <v>78</v>
      </c>
      <c r="L20" s="41"/>
      <c r="M20" s="39">
        <f t="shared" ref="M20:S20" si="5">SUM(M15:M19)</f>
        <v>237211.62757299998</v>
      </c>
      <c r="N20" s="39">
        <f t="shared" si="5"/>
        <v>312435.61721300002</v>
      </c>
      <c r="O20" s="39">
        <f t="shared" si="5"/>
        <v>341109.909071</v>
      </c>
      <c r="P20" s="39">
        <f t="shared" si="5"/>
        <v>415152.84839199996</v>
      </c>
      <c r="Q20" s="39">
        <f t="shared" si="5"/>
        <v>491674.02045900002</v>
      </c>
      <c r="R20" s="39">
        <f t="shared" si="5"/>
        <v>603938.37440900004</v>
      </c>
      <c r="S20" s="39">
        <f t="shared" si="5"/>
        <v>705129.44151200005</v>
      </c>
      <c r="T20" s="41"/>
      <c r="U20" s="36" t="s">
        <v>78</v>
      </c>
      <c r="V20" s="52">
        <f t="shared" si="3"/>
        <v>-1.1620015254175664E-3</v>
      </c>
      <c r="W20" s="52">
        <f t="shared" si="3"/>
        <v>-6.1968796779737767E-3</v>
      </c>
      <c r="X20" s="52">
        <f t="shared" si="3"/>
        <v>-1.0970180585875733E-2</v>
      </c>
      <c r="Y20" s="52">
        <f t="shared" si="3"/>
        <v>-9.3833593588434905E-3</v>
      </c>
      <c r="Z20" s="52">
        <f t="shared" si="3"/>
        <v>-1.7794495572857616E-2</v>
      </c>
      <c r="AA20" s="52">
        <f t="shared" si="3"/>
        <v>-3.8643912593596674E-2</v>
      </c>
      <c r="AB20" s="52"/>
    </row>
    <row r="21" spans="1:28" x14ac:dyDescent="0.25">
      <c r="A21" s="36"/>
      <c r="B21" s="41"/>
      <c r="C21" s="39"/>
      <c r="D21" s="39"/>
      <c r="E21" s="39"/>
      <c r="F21" s="39"/>
      <c r="G21" s="39"/>
      <c r="H21" s="39"/>
      <c r="I21" s="39"/>
      <c r="J21" s="41"/>
      <c r="K21" s="36"/>
      <c r="L21" s="41"/>
      <c r="M21" s="39"/>
      <c r="N21" s="39"/>
      <c r="O21" s="39"/>
      <c r="P21" s="39"/>
      <c r="Q21" s="39"/>
      <c r="R21" s="39"/>
      <c r="S21" s="39"/>
      <c r="T21" s="41"/>
      <c r="U21" s="36"/>
      <c r="V21" s="41"/>
      <c r="W21" s="41"/>
      <c r="X21" s="41"/>
      <c r="Y21" s="41"/>
      <c r="Z21" s="41"/>
      <c r="AA21" s="41"/>
      <c r="AB21" s="41"/>
    </row>
    <row r="22" spans="1:28" x14ac:dyDescent="0.25">
      <c r="A22" s="40" t="s">
        <v>237</v>
      </c>
      <c r="B22" s="41"/>
      <c r="C22" s="41"/>
      <c r="D22" s="41"/>
      <c r="E22" s="41"/>
      <c r="F22" s="41"/>
      <c r="G22" s="41"/>
      <c r="H22" s="41"/>
      <c r="I22" s="41"/>
      <c r="J22" s="41"/>
      <c r="K22" s="40" t="s">
        <v>211</v>
      </c>
      <c r="L22" s="41"/>
      <c r="M22" s="41">
        <v>2</v>
      </c>
      <c r="N22" s="41">
        <v>7</v>
      </c>
      <c r="O22" s="41">
        <v>9</v>
      </c>
      <c r="P22" s="41">
        <v>14</v>
      </c>
      <c r="Q22" s="41">
        <v>19</v>
      </c>
      <c r="R22" s="41">
        <v>29</v>
      </c>
      <c r="S22" s="41">
        <v>39</v>
      </c>
      <c r="T22" s="41"/>
      <c r="U22" s="40" t="s">
        <v>211</v>
      </c>
      <c r="V22" s="41"/>
      <c r="W22" s="41"/>
      <c r="X22" s="41"/>
      <c r="Y22" s="41"/>
      <c r="Z22" s="41"/>
      <c r="AA22" s="41"/>
      <c r="AB22" s="41"/>
    </row>
    <row r="23" spans="1:28" ht="15.75" customHeight="1" x14ac:dyDescent="0.25">
      <c r="A23" s="45"/>
      <c r="B23" s="45"/>
      <c r="C23" s="46">
        <v>2013</v>
      </c>
      <c r="D23" s="46">
        <v>2018</v>
      </c>
      <c r="E23" s="46">
        <v>2020</v>
      </c>
      <c r="F23" s="46">
        <v>2025</v>
      </c>
      <c r="G23" s="46">
        <v>2030</v>
      </c>
      <c r="H23" s="46">
        <v>2040</v>
      </c>
      <c r="I23" s="46">
        <v>2050</v>
      </c>
      <c r="J23" s="41"/>
      <c r="K23" s="45"/>
      <c r="L23" s="45"/>
      <c r="M23" s="46">
        <v>2013</v>
      </c>
      <c r="N23" s="46">
        <v>2018</v>
      </c>
      <c r="O23" s="46">
        <v>2020</v>
      </c>
      <c r="P23" s="46">
        <v>2025</v>
      </c>
      <c r="Q23" s="46">
        <v>2030</v>
      </c>
      <c r="R23" s="46">
        <v>2040</v>
      </c>
      <c r="S23" s="46">
        <v>2050</v>
      </c>
      <c r="T23" s="41"/>
      <c r="U23" s="45"/>
      <c r="V23" s="46">
        <v>2018</v>
      </c>
      <c r="W23" s="46">
        <v>2020</v>
      </c>
      <c r="X23" s="46">
        <v>2025</v>
      </c>
      <c r="Y23" s="46">
        <v>2030</v>
      </c>
      <c r="Z23" s="46">
        <v>2040</v>
      </c>
      <c r="AA23" s="46">
        <v>2050</v>
      </c>
      <c r="AB23" s="49"/>
    </row>
    <row r="24" spans="1:28" ht="15.75" customHeight="1" x14ac:dyDescent="0.25">
      <c r="A24" s="36" t="s">
        <v>219</v>
      </c>
      <c r="B24" s="41" t="s">
        <v>80</v>
      </c>
      <c r="C24" s="83">
        <f>VLOOKUP($B24,DATA!$A$1:$AM$533,C$2,FALSE)/1000000</f>
        <v>8.8152357339999892</v>
      </c>
      <c r="D24" s="83">
        <f>VLOOKUP($B24,DATA!$A$1:$AM$533,D$2,FALSE)/1000000</f>
        <v>9.0492767609999998</v>
      </c>
      <c r="E24" s="83">
        <f>VLOOKUP($B24,DATA!$A$1:$AM$533,E$2,FALSE)/1000000</f>
        <v>9.1435552480000002</v>
      </c>
      <c r="F24" s="83">
        <f>VLOOKUP($B24,DATA!$A$1:$AM$533,F$2,FALSE)/1000000</f>
        <v>9.4099163839999989</v>
      </c>
      <c r="G24" s="83">
        <f>VLOOKUP($B24,DATA!$A$1:$AM$533,G$2,FALSE)/1000000</f>
        <v>9.7054642310000006</v>
      </c>
      <c r="H24" s="83">
        <f>VLOOKUP($B24,DATA!$A$1:$AM$533,H$2,FALSE)/1000000</f>
        <v>10.29341823</v>
      </c>
      <c r="I24" s="83">
        <f>VLOOKUP($B24,DATA!$A$1:$AM$533,I$2,FALSE)/1000000</f>
        <v>10.798413199999999</v>
      </c>
      <c r="J24" s="41"/>
      <c r="K24" s="36" t="s">
        <v>219</v>
      </c>
      <c r="L24" s="41" t="s">
        <v>86</v>
      </c>
      <c r="M24" s="83">
        <f>VLOOKUP($L24,DATA!$A$1:$AM$533,M$22,FALSE)/1000000</f>
        <v>8.8152357339999892</v>
      </c>
      <c r="N24" s="83">
        <f>VLOOKUP($L24,DATA!$A$1:$AM$533,N$22,FALSE)/1000000</f>
        <v>9.0527077949999999</v>
      </c>
      <c r="O24" s="83">
        <f>VLOOKUP($L24,DATA!$A$1:$AM$533,O$22,FALSE)/1000000</f>
        <v>9.1557120130000005</v>
      </c>
      <c r="P24" s="83">
        <f>VLOOKUP($L24,DATA!$A$1:$AM$533,P$22,FALSE)/1000000</f>
        <v>9.4299821399999999</v>
      </c>
      <c r="Q24" s="83">
        <f>VLOOKUP($L24,DATA!$A$1:$AM$533,Q$22,FALSE)/1000000</f>
        <v>9.7377473749999996</v>
      </c>
      <c r="R24" s="83">
        <f>VLOOKUP($L24,DATA!$A$1:$AM$533,R$22,FALSE)/1000000</f>
        <v>10.310419300000001</v>
      </c>
      <c r="S24" s="83">
        <f>VLOOKUP($L24,DATA!$A$1:$AM$533,S$22,FALSE)/1000000</f>
        <v>10.83910137</v>
      </c>
      <c r="T24" s="41"/>
      <c r="U24" s="36" t="s">
        <v>219</v>
      </c>
      <c r="V24" s="44">
        <f t="shared" ref="V24:AA31" si="6">N24/D24-1</f>
        <v>3.7915007912969756E-4</v>
      </c>
      <c r="W24" s="44">
        <f t="shared" si="6"/>
        <v>1.3295446541605749E-3</v>
      </c>
      <c r="X24" s="44">
        <f t="shared" si="6"/>
        <v>2.1324053457179026E-3</v>
      </c>
      <c r="Y24" s="44">
        <f t="shared" si="6"/>
        <v>3.3262854029056932E-3</v>
      </c>
      <c r="Z24" s="44">
        <f t="shared" si="6"/>
        <v>1.6516447325973793E-3</v>
      </c>
      <c r="AA24" s="44">
        <f t="shared" si="6"/>
        <v>3.7679767616227711E-3</v>
      </c>
      <c r="AB24" s="44"/>
    </row>
    <row r="25" spans="1:28" ht="15.75" customHeight="1" x14ac:dyDescent="0.25">
      <c r="A25" s="36" t="s">
        <v>218</v>
      </c>
      <c r="B25" s="41" t="s">
        <v>81</v>
      </c>
      <c r="C25" s="83">
        <f>VLOOKUP($B25,DATA!$A$1:$AM$533,C$2,FALSE)/1000000</f>
        <v>66.019644850000006</v>
      </c>
      <c r="D25" s="83">
        <f>VLOOKUP($B25,DATA!$A$1:$AM$533,D$2,FALSE)/1000000</f>
        <v>68.706073129999993</v>
      </c>
      <c r="E25" s="83">
        <f>VLOOKUP($B25,DATA!$A$1:$AM$533,E$2,FALSE)/1000000</f>
        <v>69.082196490000001</v>
      </c>
      <c r="F25" s="83">
        <f>VLOOKUP($B25,DATA!$A$1:$AM$533,F$2,FALSE)/1000000</f>
        <v>70.892837620000009</v>
      </c>
      <c r="G25" s="83">
        <f>VLOOKUP($B25,DATA!$A$1:$AM$533,G$2,FALSE)/1000000</f>
        <v>74.08082976</v>
      </c>
      <c r="H25" s="83">
        <f>VLOOKUP($B25,DATA!$A$1:$AM$533,H$2,FALSE)/1000000</f>
        <v>82.040511809999998</v>
      </c>
      <c r="I25" s="83">
        <f>VLOOKUP($B25,DATA!$A$1:$AM$533,I$2,FALSE)/1000000</f>
        <v>87.471144649999999</v>
      </c>
      <c r="J25" s="41"/>
      <c r="K25" s="36" t="s">
        <v>218</v>
      </c>
      <c r="L25" s="41" t="s">
        <v>87</v>
      </c>
      <c r="M25" s="83">
        <f>VLOOKUP($L25,DATA!$A$1:$AM$533,M$22,FALSE)/1000000</f>
        <v>66.019644850000006</v>
      </c>
      <c r="N25" s="83">
        <f>VLOOKUP($L25,DATA!$A$1:$AM$533,N$22,FALSE)/1000000</f>
        <v>68.740244790000006</v>
      </c>
      <c r="O25" s="83">
        <f>VLOOKUP($L25,DATA!$A$1:$AM$533,O$22,FALSE)/1000000</f>
        <v>69.089847930000005</v>
      </c>
      <c r="P25" s="83">
        <f>VLOOKUP($L25,DATA!$A$1:$AM$533,P$22,FALSE)/1000000</f>
        <v>70.952681139999996</v>
      </c>
      <c r="Q25" s="83">
        <f>VLOOKUP($L25,DATA!$A$1:$AM$533,Q$22,FALSE)/1000000</f>
        <v>74.285061060000004</v>
      </c>
      <c r="R25" s="83">
        <f>VLOOKUP($L25,DATA!$A$1:$AM$533,R$22,FALSE)/1000000</f>
        <v>82.063784290000001</v>
      </c>
      <c r="S25" s="83">
        <f>VLOOKUP($L25,DATA!$A$1:$AM$533,S$22,FALSE)/1000000</f>
        <v>87.521883450000004</v>
      </c>
      <c r="T25" s="41"/>
      <c r="U25" s="36" t="s">
        <v>218</v>
      </c>
      <c r="V25" s="44">
        <f t="shared" si="6"/>
        <v>4.9736010869594338E-4</v>
      </c>
      <c r="W25" s="44">
        <f t="shared" si="6"/>
        <v>1.1075849334218901E-4</v>
      </c>
      <c r="X25" s="44">
        <f t="shared" si="6"/>
        <v>8.4414056495751844E-4</v>
      </c>
      <c r="Y25" s="44">
        <f t="shared" si="6"/>
        <v>2.7568711185019801E-3</v>
      </c>
      <c r="Z25" s="44">
        <f t="shared" si="6"/>
        <v>2.8367058525802236E-4</v>
      </c>
      <c r="AA25" s="44">
        <f t="shared" si="6"/>
        <v>5.8006329062032513E-4</v>
      </c>
      <c r="AB25" s="44"/>
    </row>
    <row r="26" spans="1:28" ht="15.75" customHeight="1" x14ac:dyDescent="0.25">
      <c r="A26" s="36" t="s">
        <v>220</v>
      </c>
      <c r="B26" s="41" t="s">
        <v>82</v>
      </c>
      <c r="C26" s="83">
        <f>VLOOKUP($B26,DATA!$A$1:$AM$533,C$2,FALSE)/1000000</f>
        <v>91.040039519999993</v>
      </c>
      <c r="D26" s="83">
        <f>VLOOKUP($B26,DATA!$A$1:$AM$533,D$2,FALSE)/1000000</f>
        <v>97.39373873000001</v>
      </c>
      <c r="E26" s="83">
        <f>VLOOKUP($B26,DATA!$A$1:$AM$533,E$2,FALSE)/1000000</f>
        <v>99.893282589999998</v>
      </c>
      <c r="F26" s="83">
        <f>VLOOKUP($B26,DATA!$A$1:$AM$533,F$2,FALSE)/1000000</f>
        <v>106.18216190000001</v>
      </c>
      <c r="G26" s="83">
        <f>VLOOKUP($B26,DATA!$A$1:$AM$533,G$2,FALSE)/1000000</f>
        <v>112.4212455</v>
      </c>
      <c r="H26" s="83">
        <f>VLOOKUP($B26,DATA!$A$1:$AM$533,H$2,FALSE)/1000000</f>
        <v>124.7309783</v>
      </c>
      <c r="I26" s="83">
        <f>VLOOKUP($B26,DATA!$A$1:$AM$533,I$2,FALSE)/1000000</f>
        <v>136.99448909999998</v>
      </c>
      <c r="J26" s="41"/>
      <c r="K26" s="36" t="s">
        <v>220</v>
      </c>
      <c r="L26" s="41" t="s">
        <v>88</v>
      </c>
      <c r="M26" s="83">
        <f>VLOOKUP($L26,DATA!$A$1:$AM$533,M$22,FALSE)/1000000</f>
        <v>91.040039519999993</v>
      </c>
      <c r="N26" s="83">
        <f>VLOOKUP($L26,DATA!$A$1:$AM$533,N$22,FALSE)/1000000</f>
        <v>97.394069029999997</v>
      </c>
      <c r="O26" s="83">
        <f>VLOOKUP($L26,DATA!$A$1:$AM$533,O$22,FALSE)/1000000</f>
        <v>99.896860129999993</v>
      </c>
      <c r="P26" s="83">
        <f>VLOOKUP($L26,DATA!$A$1:$AM$533,P$22,FALSE)/1000000</f>
        <v>106.1399352</v>
      </c>
      <c r="Q26" s="83">
        <f>VLOOKUP($L26,DATA!$A$1:$AM$533,Q$22,FALSE)/1000000</f>
        <v>112.37105009999999</v>
      </c>
      <c r="R26" s="83">
        <f>VLOOKUP($L26,DATA!$A$1:$AM$533,R$22,FALSE)/1000000</f>
        <v>124.40852459999999</v>
      </c>
      <c r="S26" s="83">
        <f>VLOOKUP($L26,DATA!$A$1:$AM$533,S$22,FALSE)/1000000</f>
        <v>136.63379309999999</v>
      </c>
      <c r="T26" s="41"/>
      <c r="U26" s="36" t="s">
        <v>220</v>
      </c>
      <c r="V26" s="44">
        <f t="shared" si="6"/>
        <v>3.3913884434078057E-6</v>
      </c>
      <c r="W26" s="44">
        <f t="shared" si="6"/>
        <v>3.5813619366997784E-5</v>
      </c>
      <c r="X26" s="44">
        <f t="shared" si="6"/>
        <v>-3.9768167500475737E-4</v>
      </c>
      <c r="Y26" s="44">
        <f t="shared" si="6"/>
        <v>-4.4649389692097419E-4</v>
      </c>
      <c r="Z26" s="44">
        <f t="shared" si="6"/>
        <v>-2.5851933849541098E-3</v>
      </c>
      <c r="AA26" s="44">
        <f t="shared" si="6"/>
        <v>-2.6329234290344283E-3</v>
      </c>
      <c r="AB26" s="44"/>
    </row>
    <row r="27" spans="1:28" ht="15.75" customHeight="1" x14ac:dyDescent="0.25">
      <c r="A27" s="36" t="s">
        <v>221</v>
      </c>
      <c r="B27" s="41" t="s">
        <v>83</v>
      </c>
      <c r="C27" s="83">
        <f>VLOOKUP($B27,DATA!$A$1:$AM$533,C$2,FALSE)/1000000</f>
        <v>6.177550396</v>
      </c>
      <c r="D27" s="83">
        <f>VLOOKUP($B27,DATA!$A$1:$AM$533,D$2,FALSE)/1000000</f>
        <v>5.9459918849999998</v>
      </c>
      <c r="E27" s="83">
        <f>VLOOKUP($B27,DATA!$A$1:$AM$533,E$2,FALSE)/1000000</f>
        <v>5.8033509780000001</v>
      </c>
      <c r="F27" s="83">
        <f>VLOOKUP($B27,DATA!$A$1:$AM$533,F$2,FALSE)/1000000</f>
        <v>5.6256664489999997</v>
      </c>
      <c r="G27" s="83">
        <f>VLOOKUP($B27,DATA!$A$1:$AM$533,G$2,FALSE)/1000000</f>
        <v>5.7764735180000004</v>
      </c>
      <c r="H27" s="83">
        <f>VLOOKUP($B27,DATA!$A$1:$AM$533,H$2,FALSE)/1000000</f>
        <v>6.5365540680000001</v>
      </c>
      <c r="I27" s="83">
        <f>VLOOKUP($B27,DATA!$A$1:$AM$533,I$2,FALSE)/1000000</f>
        <v>6.3631261390000002</v>
      </c>
      <c r="J27" s="41"/>
      <c r="K27" s="36" t="s">
        <v>221</v>
      </c>
      <c r="L27" s="41" t="s">
        <v>89</v>
      </c>
      <c r="M27" s="83">
        <f>VLOOKUP($L27,DATA!$A$1:$AM$533,M$22,FALSE)/1000000</f>
        <v>6.177550396</v>
      </c>
      <c r="N27" s="83">
        <f>VLOOKUP($L27,DATA!$A$1:$AM$533,N$22,FALSE)/1000000</f>
        <v>5.9498612470000003</v>
      </c>
      <c r="O27" s="83">
        <f>VLOOKUP($L27,DATA!$A$1:$AM$533,O$22,FALSE)/1000000</f>
        <v>5.8046764949999998</v>
      </c>
      <c r="P27" s="83">
        <f>VLOOKUP($L27,DATA!$A$1:$AM$533,P$22,FALSE)/1000000</f>
        <v>5.6235181509999999</v>
      </c>
      <c r="Q27" s="83">
        <f>VLOOKUP($L27,DATA!$A$1:$AM$533,Q$22,FALSE)/1000000</f>
        <v>5.7821665050000002</v>
      </c>
      <c r="R27" s="83">
        <f>VLOOKUP($L27,DATA!$A$1:$AM$533,R$22,FALSE)/1000000</f>
        <v>6.5892775050000001</v>
      </c>
      <c r="S27" s="83">
        <f>VLOOKUP($L27,DATA!$A$1:$AM$533,S$22,FALSE)/1000000</f>
        <v>6.4628682350000002</v>
      </c>
      <c r="T27" s="41"/>
      <c r="U27" s="36" t="s">
        <v>221</v>
      </c>
      <c r="V27" s="44">
        <f t="shared" si="6"/>
        <v>6.5075130858516239E-4</v>
      </c>
      <c r="W27" s="44">
        <f t="shared" si="6"/>
        <v>2.2840545144076074E-4</v>
      </c>
      <c r="X27" s="44">
        <f t="shared" si="6"/>
        <v>-3.8187440003334405E-4</v>
      </c>
      <c r="Y27" s="44">
        <f t="shared" si="6"/>
        <v>9.8554714779863772E-4</v>
      </c>
      <c r="Z27" s="44">
        <f t="shared" si="6"/>
        <v>8.0659375645815157E-3</v>
      </c>
      <c r="AA27" s="44">
        <f t="shared" si="6"/>
        <v>1.5675014736652004E-2</v>
      </c>
      <c r="AB27" s="44"/>
    </row>
    <row r="28" spans="1:28" ht="15.75" customHeight="1" x14ac:dyDescent="0.25">
      <c r="A28" s="37" t="s">
        <v>222</v>
      </c>
      <c r="B28" s="41" t="s">
        <v>128</v>
      </c>
      <c r="C28" s="83">
        <f>VLOOKUP($B28,DATA!$A$1:$AM$533,C$2,FALSE)/1000000</f>
        <v>41.882012060000001</v>
      </c>
      <c r="D28" s="83">
        <f>VLOOKUP($B28,DATA!$A$1:$AM$533,D$2,FALSE)/1000000</f>
        <v>48.781148219999999</v>
      </c>
      <c r="E28" s="83">
        <f>VLOOKUP($B28,DATA!$A$1:$AM$533,E$2,FALSE)/1000000</f>
        <v>51.615305560000003</v>
      </c>
      <c r="F28" s="83">
        <f>VLOOKUP($B28,DATA!$A$1:$AM$533,F$2,FALSE)/1000000</f>
        <v>52.88135407</v>
      </c>
      <c r="G28" s="83">
        <f>VLOOKUP($B28,DATA!$A$1:$AM$533,G$2,FALSE)/1000000</f>
        <v>56.086081880000002</v>
      </c>
      <c r="H28" s="83">
        <f>VLOOKUP($B28,DATA!$A$1:$AM$533,H$2,FALSE)/1000000</f>
        <v>58.093860319999997</v>
      </c>
      <c r="I28" s="83">
        <f>VLOOKUP($B28,DATA!$A$1:$AM$533,I$2,FALSE)/1000000</f>
        <v>69.153731069999907</v>
      </c>
      <c r="J28" s="41"/>
      <c r="K28" s="37" t="s">
        <v>222</v>
      </c>
      <c r="L28" s="41" t="s">
        <v>84</v>
      </c>
      <c r="M28" s="83">
        <f>VLOOKUP($L28,DATA!$A$1:$AM$533,M$22,FALSE)/1000000</f>
        <v>41.882012060000001</v>
      </c>
      <c r="N28" s="83">
        <f>VLOOKUP($L28,DATA!$A$1:$AM$533,N$22,FALSE)/1000000</f>
        <v>48.628936090000003</v>
      </c>
      <c r="O28" s="83">
        <f>VLOOKUP($L28,DATA!$A$1:$AM$533,O$22,FALSE)/1000000</f>
        <v>51.141100399999999</v>
      </c>
      <c r="P28" s="83">
        <f>VLOOKUP($L28,DATA!$A$1:$AM$533,P$22,FALSE)/1000000</f>
        <v>51.92368364</v>
      </c>
      <c r="Q28" s="83">
        <f>VLOOKUP($L28,DATA!$A$1:$AM$533,Q$22,FALSE)/1000000</f>
        <v>54.158258619999998</v>
      </c>
      <c r="R28" s="83">
        <f>VLOOKUP($L28,DATA!$A$1:$AM$533,R$22,FALSE)/1000000</f>
        <v>55.506683750000001</v>
      </c>
      <c r="S28" s="83">
        <f>VLOOKUP($L28,DATA!$A$1:$AM$533,S$22,FALSE)/1000000</f>
        <v>64.601990549999996</v>
      </c>
      <c r="T28" s="41"/>
      <c r="U28" s="37" t="s">
        <v>222</v>
      </c>
      <c r="V28" s="44">
        <f t="shared" si="6"/>
        <v>-3.1203064207002695E-3</v>
      </c>
      <c r="W28" s="44">
        <f t="shared" si="6"/>
        <v>-9.1872973501777588E-3</v>
      </c>
      <c r="X28" s="44">
        <f t="shared" si="6"/>
        <v>-1.8109794025552239E-2</v>
      </c>
      <c r="Y28" s="44">
        <f t="shared" si="6"/>
        <v>-3.4372578639469076E-2</v>
      </c>
      <c r="Z28" s="44">
        <f t="shared" si="6"/>
        <v>-4.4534423358148056E-2</v>
      </c>
      <c r="AA28" s="44">
        <f t="shared" si="6"/>
        <v>-6.5820606488932287E-2</v>
      </c>
      <c r="AB28" s="44"/>
    </row>
    <row r="29" spans="1:28" ht="15.75" customHeight="1" x14ac:dyDescent="0.25">
      <c r="A29" s="36" t="s">
        <v>224</v>
      </c>
      <c r="B29" s="41" t="s">
        <v>126</v>
      </c>
      <c r="C29" s="83">
        <f>VLOOKUP($B29,DATA!$A$1:$AM$533,C$2,FALSE)/1000000</f>
        <v>125.9668058</v>
      </c>
      <c r="D29" s="83">
        <f>VLOOKUP($B29,DATA!$A$1:$AM$533,D$2,FALSE)/1000000</f>
        <v>147.99734699999999</v>
      </c>
      <c r="E29" s="83">
        <f>VLOOKUP($B29,DATA!$A$1:$AM$533,E$2,FALSE)/1000000</f>
        <v>152.34631380000002</v>
      </c>
      <c r="F29" s="83">
        <f>VLOOKUP($B29,DATA!$A$1:$AM$533,F$2,FALSE)/1000000</f>
        <v>156.02669519999998</v>
      </c>
      <c r="G29" s="83">
        <f>VLOOKUP($B29,DATA!$A$1:$AM$533,G$2,FALSE)/1000000</f>
        <v>163.61134030000002</v>
      </c>
      <c r="H29" s="83">
        <f>VLOOKUP($B29,DATA!$A$1:$AM$533,H$2,FALSE)/1000000</f>
        <v>149.97983219999998</v>
      </c>
      <c r="I29" s="83">
        <f>VLOOKUP($B29,DATA!$A$1:$AM$533,I$2,FALSE)/1000000</f>
        <v>157.63156040000001</v>
      </c>
      <c r="J29" s="44"/>
      <c r="K29" s="36" t="s">
        <v>224</v>
      </c>
      <c r="L29" s="41" t="s">
        <v>85</v>
      </c>
      <c r="M29" s="83">
        <f>VLOOKUP($L29,DATA!$A$1:$AM$533,M$22,FALSE)/1000000</f>
        <v>125.9668058</v>
      </c>
      <c r="N29" s="83">
        <f>VLOOKUP($L29,DATA!$A$1:$AM$533,N$22,FALSE)/1000000</f>
        <v>140.25433509999999</v>
      </c>
      <c r="O29" s="83">
        <f>VLOOKUP($L29,DATA!$A$1:$AM$533,O$22,FALSE)/1000000</f>
        <v>130.3552737</v>
      </c>
      <c r="P29" s="83">
        <f>VLOOKUP($L29,DATA!$A$1:$AM$533,P$22,FALSE)/1000000</f>
        <v>115.6694755</v>
      </c>
      <c r="Q29" s="83">
        <f>VLOOKUP($L29,DATA!$A$1:$AM$533,Q$22,FALSE)/1000000</f>
        <v>98.232640750000002</v>
      </c>
      <c r="R29" s="83">
        <f>VLOOKUP($L29,DATA!$A$1:$AM$533,R$22,FALSE)/1000000</f>
        <v>67.514636730000007</v>
      </c>
      <c r="S29" s="83">
        <f>VLOOKUP($L29,DATA!$A$1:$AM$533,S$22,FALSE)/1000000</f>
        <v>40.083297109999997</v>
      </c>
      <c r="T29" s="41"/>
      <c r="U29" s="36" t="s">
        <v>224</v>
      </c>
      <c r="V29" s="44">
        <f t="shared" si="6"/>
        <v>-5.2318585818974195E-2</v>
      </c>
      <c r="W29" s="44">
        <f t="shared" si="6"/>
        <v>-0.14434901345148277</v>
      </c>
      <c r="X29" s="44">
        <f t="shared" si="6"/>
        <v>-0.2586558642946889</v>
      </c>
      <c r="Y29" s="44">
        <f t="shared" si="6"/>
        <v>-0.39959760387098309</v>
      </c>
      <c r="Z29" s="44">
        <f t="shared" si="6"/>
        <v>-0.54984189714275455</v>
      </c>
      <c r="AA29" s="44">
        <f t="shared" si="6"/>
        <v>-0.74571528056763436</v>
      </c>
      <c r="AB29" s="44"/>
    </row>
    <row r="30" spans="1:28" ht="15.75" customHeight="1" x14ac:dyDescent="0.25">
      <c r="A30" s="36" t="s">
        <v>223</v>
      </c>
      <c r="B30" s="41" t="s">
        <v>235</v>
      </c>
      <c r="C30" s="83">
        <f>VLOOKUP($B30,DATA!$A$1:$AM$533,C$2,FALSE)/1000000</f>
        <v>85.945794759999998</v>
      </c>
      <c r="D30" s="83">
        <f>VLOOKUP($B30,DATA!$A$1:$AM$533,D$2,FALSE)/1000000</f>
        <v>113.31426379999999</v>
      </c>
      <c r="E30" s="83">
        <f>VLOOKUP($B30,DATA!$A$1:$AM$533,E$2,FALSE)/1000000</f>
        <v>124.3221489</v>
      </c>
      <c r="F30" s="83">
        <f>VLOOKUP($B30,DATA!$A$1:$AM$533,F$2,FALSE)/1000000</f>
        <v>151.99628730000001</v>
      </c>
      <c r="G30" s="83">
        <f>VLOOKUP($B30,DATA!$A$1:$AM$533,G$2,FALSE)/1000000</f>
        <v>179.66302830000001</v>
      </c>
      <c r="H30" s="83">
        <f>VLOOKUP($B30,DATA!$A$1:$AM$533,H$2,FALSE)/1000000</f>
        <v>187.28955640000001</v>
      </c>
      <c r="I30" s="83">
        <f>VLOOKUP($B30,DATA!$A$1:$AM$533,I$2,FALSE)/1000000</f>
        <v>194.5061887</v>
      </c>
      <c r="J30" s="41"/>
      <c r="K30" s="36" t="s">
        <v>223</v>
      </c>
      <c r="L30" s="41" t="s">
        <v>236</v>
      </c>
      <c r="M30" s="83">
        <f>VLOOKUP($L30,DATA!$A$1:$AM$533,M$22,FALSE)/1000000</f>
        <v>85.945794759999998</v>
      </c>
      <c r="N30" s="83">
        <f>VLOOKUP($L30,DATA!$A$1:$AM$533,N$22,FALSE)/1000000</f>
        <v>113.4219633</v>
      </c>
      <c r="O30" s="83">
        <f>VLOOKUP($L30,DATA!$A$1:$AM$533,O$22,FALSE)/1000000</f>
        <v>124.61651590000001</v>
      </c>
      <c r="P30" s="83">
        <f>VLOOKUP($L30,DATA!$A$1:$AM$533,P$22,FALSE)/1000000</f>
        <v>152.21731159999999</v>
      </c>
      <c r="Q30" s="83">
        <f>VLOOKUP($L30,DATA!$A$1:$AM$533,Q$22,FALSE)/1000000</f>
        <v>180.246499</v>
      </c>
      <c r="R30" s="83">
        <f>VLOOKUP($L30,DATA!$A$1:$AM$533,R$22,FALSE)/1000000</f>
        <v>187.43289190000002</v>
      </c>
      <c r="S30" s="83">
        <f>VLOOKUP($L30,DATA!$A$1:$AM$533,S$22,FALSE)/1000000</f>
        <v>195.00299919999998</v>
      </c>
      <c r="T30" s="41"/>
      <c r="U30" s="36" t="s">
        <v>223</v>
      </c>
      <c r="V30" s="44">
        <f t="shared" si="6"/>
        <v>9.5044962909618391E-4</v>
      </c>
      <c r="W30" s="44">
        <f t="shared" si="6"/>
        <v>2.3677759965103906E-3</v>
      </c>
      <c r="X30" s="44">
        <f t="shared" si="6"/>
        <v>1.4541427552354769E-3</v>
      </c>
      <c r="Y30" s="44">
        <f t="shared" si="6"/>
        <v>3.2475835764369521E-3</v>
      </c>
      <c r="Z30" s="44">
        <f t="shared" si="6"/>
        <v>7.6531496339216076E-4</v>
      </c>
      <c r="AA30" s="44">
        <f t="shared" si="6"/>
        <v>2.554214358527318E-3</v>
      </c>
      <c r="AB30" s="44"/>
    </row>
    <row r="31" spans="1:28" x14ac:dyDescent="0.25">
      <c r="A31" s="36" t="s">
        <v>78</v>
      </c>
      <c r="B31" s="41"/>
      <c r="C31" s="39">
        <f>SUM(C24:C30)</f>
        <v>425.84708311999998</v>
      </c>
      <c r="D31" s="39">
        <f>SUM(D24:D30)</f>
        <v>491.187839526</v>
      </c>
      <c r="E31" s="39">
        <f t="shared" ref="E31:I31" si="7">SUM(E24:E30)</f>
        <v>512.20615356600001</v>
      </c>
      <c r="F31" s="39">
        <f t="shared" si="7"/>
        <v>553.0149189230001</v>
      </c>
      <c r="G31" s="39">
        <f t="shared" si="7"/>
        <v>601.34446348899996</v>
      </c>
      <c r="H31" s="39">
        <f t="shared" si="7"/>
        <v>618.96471132799991</v>
      </c>
      <c r="I31" s="39">
        <f t="shared" si="7"/>
        <v>662.91865325899994</v>
      </c>
      <c r="J31" s="41"/>
      <c r="K31" s="36" t="s">
        <v>78</v>
      </c>
      <c r="L31" s="41"/>
      <c r="M31" s="39">
        <f>SUM(M24:M30)</f>
        <v>425.84708311999998</v>
      </c>
      <c r="N31" s="39">
        <f t="shared" ref="N31:S31" si="8">SUM(N24:N30)</f>
        <v>483.44211735199997</v>
      </c>
      <c r="O31" s="39">
        <f t="shared" si="8"/>
        <v>490.059986568</v>
      </c>
      <c r="P31" s="39">
        <f t="shared" si="8"/>
        <v>511.95658737100007</v>
      </c>
      <c r="Q31" s="39">
        <f t="shared" si="8"/>
        <v>534.81342340999993</v>
      </c>
      <c r="R31" s="39">
        <f t="shared" si="8"/>
        <v>533.82621807500004</v>
      </c>
      <c r="S31" s="39">
        <f t="shared" si="8"/>
        <v>541.14593301499997</v>
      </c>
      <c r="T31" s="41"/>
      <c r="U31" s="36" t="s">
        <v>78</v>
      </c>
      <c r="V31" s="52">
        <f t="shared" si="6"/>
        <v>-1.5769368764248504E-2</v>
      </c>
      <c r="W31" s="52">
        <f t="shared" si="6"/>
        <v>-4.3236823384134482E-2</v>
      </c>
      <c r="X31" s="52">
        <f t="shared" si="6"/>
        <v>-7.4244527854621656E-2</v>
      </c>
      <c r="Y31" s="52">
        <f t="shared" si="6"/>
        <v>-0.11063715410795838</v>
      </c>
      <c r="Z31" s="52">
        <f t="shared" si="6"/>
        <v>-0.13754983393210529</v>
      </c>
      <c r="AA31" s="52">
        <f t="shared" si="6"/>
        <v>-0.18369179935629876</v>
      </c>
      <c r="AB31" s="52"/>
    </row>
    <row r="32" spans="1:28" x14ac:dyDescent="0.25">
      <c r="A32" s="36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0:20" x14ac:dyDescent="0.25">
      <c r="J33" s="4"/>
      <c r="T33" s="4"/>
    </row>
    <row r="34" spans="10:20" x14ac:dyDescent="0.25">
      <c r="J34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H32" sqref="H32"/>
    </sheetView>
  </sheetViews>
  <sheetFormatPr baseColWidth="10" defaultColWidth="11.42578125" defaultRowHeight="12.75" x14ac:dyDescent="0.2"/>
  <cols>
    <col min="1" max="1" width="17.7109375" style="42" customWidth="1"/>
    <col min="2" max="9" width="11.42578125" style="42"/>
    <col min="10" max="10" width="18.85546875" style="42" customWidth="1"/>
    <col min="11" max="18" width="11.42578125" style="42"/>
    <col min="19" max="19" width="18.7109375" style="42" customWidth="1"/>
    <col min="20" max="26" width="11.42578125" style="42"/>
    <col min="27" max="27" width="18.28515625" style="42" customWidth="1"/>
    <col min="28" max="16384" width="11.42578125" style="42"/>
  </cols>
  <sheetData>
    <row r="1" spans="1:36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6" x14ac:dyDescent="0.2">
      <c r="A2" s="40" t="s">
        <v>412</v>
      </c>
      <c r="B2" s="41"/>
      <c r="C2" s="41"/>
      <c r="D2" s="41"/>
      <c r="E2" s="41"/>
      <c r="F2" s="41"/>
      <c r="G2" s="41"/>
      <c r="H2" s="41"/>
      <c r="I2" s="41"/>
      <c r="J2" s="40" t="s">
        <v>412</v>
      </c>
      <c r="K2" s="41"/>
      <c r="L2" s="41"/>
      <c r="M2" s="41"/>
      <c r="N2" s="41"/>
      <c r="O2" s="41"/>
      <c r="P2" s="41"/>
      <c r="Q2" s="41"/>
      <c r="R2" s="41"/>
      <c r="S2" s="40" t="s">
        <v>412</v>
      </c>
      <c r="T2" s="41"/>
      <c r="U2" s="41"/>
      <c r="V2" s="41"/>
      <c r="W2" s="41"/>
      <c r="X2" s="41"/>
      <c r="Y2" s="41"/>
      <c r="Z2" s="41"/>
      <c r="AA2" s="40" t="s">
        <v>412</v>
      </c>
      <c r="AB2" s="41"/>
      <c r="AC2" s="41"/>
      <c r="AD2" s="41"/>
      <c r="AE2" s="41"/>
      <c r="AF2" s="41"/>
      <c r="AG2" s="41"/>
      <c r="AH2" s="41"/>
      <c r="AI2" s="41"/>
      <c r="AJ2" s="41"/>
    </row>
    <row r="3" spans="1:36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1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  <c r="AI3" s="49"/>
    </row>
    <row r="4" spans="1:36" ht="13.5" customHeight="1" x14ac:dyDescent="0.2">
      <c r="A4" s="36" t="s">
        <v>219</v>
      </c>
      <c r="B4" s="39">
        <f>SUMIFS('DATA 2'!$C$134:$C$152,'DATA 2'!$A$134:$A$152,$A4)</f>
        <v>354446.67499999999</v>
      </c>
      <c r="C4" s="39">
        <f>SUMIFS('DATA 2'!$H$134:$H$152,'DATA 2'!$A$134:$A$152,$A4)</f>
        <v>409118.90112300002</v>
      </c>
      <c r="D4" s="39">
        <f>SUMIFS('DATA 2'!$J$134:$J$152,'DATA 2'!$A$134:$A$152,$A4)</f>
        <v>431514.637345</v>
      </c>
      <c r="E4" s="39">
        <f>SUMIFS('DATA 2'!$O$134:$O$152,'DATA 2'!$A$134:$A$152,$A4)</f>
        <v>489637.77769199997</v>
      </c>
      <c r="F4" s="39">
        <f>SUMIFS('DATA 2'!$T$134:$T$152,'DATA 2'!$A$134:$A$152,$A4)</f>
        <v>559369.65096800006</v>
      </c>
      <c r="G4" s="39">
        <f>SUMIFS('DATA 2'!$AD$134:$AD$152,'DATA 2'!$A$134:$A$152,$A4)</f>
        <v>754938.92730800004</v>
      </c>
      <c r="H4" s="39">
        <f>SUMIFS('DATA 2'!$AN$134:$AN$152,'DATA 2'!$A$134:$A$152,$A4)</f>
        <v>1003314.964806</v>
      </c>
      <c r="I4" s="41"/>
      <c r="J4" s="36" t="s">
        <v>219</v>
      </c>
      <c r="K4" s="39">
        <f>SUMIFS('DATA 2'!$C$153:$C$171,'DATA 2'!$A$153:$A$171,$A4)</f>
        <v>354446.67499999999</v>
      </c>
      <c r="L4" s="39">
        <f>SUMIFS('DATA 2'!$H$153:$H$171,'DATA 2'!$A$153:$A$171,$A4)</f>
        <v>409120.297226</v>
      </c>
      <c r="M4" s="39">
        <f>SUMIFS('DATA 2'!$J$153:$J$171,'DATA 2'!$A$153:$A$171,$A4)</f>
        <v>431514.67737399996</v>
      </c>
      <c r="N4" s="39">
        <f>SUMIFS('DATA 2'!$O$153:$O$171,'DATA 2'!$A$153:$A$171,$A4)</f>
        <v>489872.18451800005</v>
      </c>
      <c r="O4" s="39">
        <f>SUMIFS('DATA 2'!$T$153:$T$171,'DATA 2'!$A$153:$A$171,$A4)</f>
        <v>560479.80678900005</v>
      </c>
      <c r="P4" s="39">
        <f>SUMIFS('DATA 2'!$AD$153:$AD$171,'DATA 2'!$A$153:$A$171,$A4)</f>
        <v>754827.71009200008</v>
      </c>
      <c r="Q4" s="39">
        <f>SUMIFS('DATA 2'!$AN$153:$AN$171,'DATA 2'!$A$153:$A$171,$A4)</f>
        <v>1004129.549813</v>
      </c>
      <c r="R4" s="41"/>
      <c r="S4" s="36" t="s">
        <v>219</v>
      </c>
      <c r="T4" s="39">
        <f>L4-C4</f>
        <v>1.3961029999773018</v>
      </c>
      <c r="U4" s="39">
        <f t="shared" ref="U4:Y4" si="0">M4-D4</f>
        <v>4.0028999967034906E-2</v>
      </c>
      <c r="V4" s="39">
        <f t="shared" si="0"/>
        <v>234.40682600007858</v>
      </c>
      <c r="W4" s="39">
        <f t="shared" si="0"/>
        <v>1110.155820999993</v>
      </c>
      <c r="X4" s="39">
        <f t="shared" si="0"/>
        <v>-111.2172159999609</v>
      </c>
      <c r="Y4" s="39">
        <f t="shared" si="0"/>
        <v>814.58500700001605</v>
      </c>
      <c r="Z4" s="41"/>
      <c r="AA4" s="36" t="s">
        <v>219</v>
      </c>
      <c r="AB4" s="44">
        <f t="shared" ref="AB4:AG10" si="1">L4/C4-1</f>
        <v>3.412462724616816E-6</v>
      </c>
      <c r="AC4" s="44">
        <f t="shared" si="1"/>
        <v>9.276394474788674E-8</v>
      </c>
      <c r="AD4" s="44">
        <f t="shared" si="1"/>
        <v>4.7873517256991072E-4</v>
      </c>
      <c r="AE4" s="44">
        <f t="shared" si="1"/>
        <v>1.9846550828757081E-3</v>
      </c>
      <c r="AF4" s="44">
        <f t="shared" si="1"/>
        <v>-1.4731948767898739E-4</v>
      </c>
      <c r="AG4" s="44">
        <f t="shared" si="1"/>
        <v>8.1189360826239287E-4</v>
      </c>
      <c r="AH4" s="44"/>
      <c r="AI4" s="44"/>
    </row>
    <row r="5" spans="1:36" ht="13.5" customHeight="1" x14ac:dyDescent="0.2">
      <c r="A5" s="36" t="s">
        <v>218</v>
      </c>
      <c r="B5" s="39">
        <f>SUMIFS('DATA 2'!$C$134:$C$152,'DATA 2'!$A$134:$A$152,$A5)</f>
        <v>5232990.3926000008</v>
      </c>
      <c r="C5" s="39">
        <f>SUMIFS('DATA 2'!$H$134:$H$152,'DATA 2'!$A$134:$A$152,$A5)</f>
        <v>6036561.6394519005</v>
      </c>
      <c r="D5" s="39">
        <f>SUMIFS('DATA 2'!$J$134:$J$152,'DATA 2'!$A$134:$A$152,$A5)</f>
        <v>6357288.6885962002</v>
      </c>
      <c r="E5" s="39">
        <f>SUMIFS('DATA 2'!$O$134:$O$152,'DATA 2'!$A$134:$A$152,$A5)</f>
        <v>7201418.2953660004</v>
      </c>
      <c r="F5" s="39">
        <f>SUMIFS('DATA 2'!$T$134:$T$152,'DATA 2'!$A$134:$A$152,$A5)</f>
        <v>8262349.8570432011</v>
      </c>
      <c r="G5" s="39">
        <f>SUMIFS('DATA 2'!$AD$134:$AD$152,'DATA 2'!$A$134:$A$152,$A5)</f>
        <v>11293545.7974899</v>
      </c>
      <c r="H5" s="39">
        <f>SUMIFS('DATA 2'!$AN$134:$AN$152,'DATA 2'!$A$134:$A$152,$A5)</f>
        <v>15271754.110558001</v>
      </c>
      <c r="I5" s="41"/>
      <c r="J5" s="36" t="s">
        <v>218</v>
      </c>
      <c r="K5" s="39">
        <f>SUMIFS('DATA 2'!$C$153:$C$171,'DATA 2'!$A$153:$A$171,$A5)</f>
        <v>5232990.3926000008</v>
      </c>
      <c r="L5" s="39">
        <f>SUMIFS('DATA 2'!$H$153:$H$171,'DATA 2'!$A$153:$A$171,$A5)</f>
        <v>6036499.4530304996</v>
      </c>
      <c r="M5" s="39">
        <f>SUMIFS('DATA 2'!$J$153:$J$171,'DATA 2'!$A$153:$A$171,$A5)</f>
        <v>6356876.7282878999</v>
      </c>
      <c r="N5" s="39">
        <f>SUMIFS('DATA 2'!$O$153:$O$171,'DATA 2'!$A$153:$A$171,$A5)</f>
        <v>7204455.8787124995</v>
      </c>
      <c r="O5" s="39">
        <f>SUMIFS('DATA 2'!$T$153:$T$171,'DATA 2'!$A$153:$A$171,$A5)</f>
        <v>8281205.3131195009</v>
      </c>
      <c r="P5" s="39">
        <f>SUMIFS('DATA 2'!$AD$153:$AD$171,'DATA 2'!$A$153:$A$171,$A5)</f>
        <v>11297492.696843201</v>
      </c>
      <c r="Q5" s="39">
        <f>SUMIFS('DATA 2'!$AN$153:$AN$171,'DATA 2'!$A$153:$A$171,$A5)</f>
        <v>15291319.386649001</v>
      </c>
      <c r="R5" s="41"/>
      <c r="S5" s="36" t="s">
        <v>218</v>
      </c>
      <c r="T5" s="39">
        <f t="shared" ref="T5:T10" si="2">L5-C5</f>
        <v>-62.186421400867403</v>
      </c>
      <c r="U5" s="39">
        <f t="shared" ref="U5:U10" si="3">M5-D5</f>
        <v>-411.96030830033123</v>
      </c>
      <c r="V5" s="39">
        <f t="shared" ref="V5:V10" si="4">N5-E5</f>
        <v>3037.5833464991301</v>
      </c>
      <c r="W5" s="39">
        <f t="shared" ref="W5:W10" si="5">O5-F5</f>
        <v>18855.456076299772</v>
      </c>
      <c r="X5" s="39">
        <f t="shared" ref="X5:X10" si="6">P5-G5</f>
        <v>3946.8993533011526</v>
      </c>
      <c r="Y5" s="39">
        <f t="shared" ref="Y5:Y10" si="7">Q5-H5</f>
        <v>19565.276091000065</v>
      </c>
      <c r="Z5" s="41"/>
      <c r="AA5" s="36" t="s">
        <v>218</v>
      </c>
      <c r="AB5" s="44">
        <f t="shared" si="1"/>
        <v>-1.0301629489561925E-5</v>
      </c>
      <c r="AC5" s="44">
        <f t="shared" si="1"/>
        <v>-6.4801258599311851E-5</v>
      </c>
      <c r="AD5" s="44">
        <f t="shared" si="1"/>
        <v>4.2180348674558665E-4</v>
      </c>
      <c r="AE5" s="44">
        <f t="shared" si="1"/>
        <v>2.2820936419469806E-3</v>
      </c>
      <c r="AF5" s="44">
        <f t="shared" si="1"/>
        <v>3.4948274209667396E-4</v>
      </c>
      <c r="AG5" s="44">
        <f t="shared" si="1"/>
        <v>1.2811413770388302E-3</v>
      </c>
      <c r="AH5" s="44"/>
      <c r="AI5" s="44"/>
    </row>
    <row r="6" spans="1:36" ht="13.5" customHeight="1" x14ac:dyDescent="0.2">
      <c r="A6" s="36" t="s">
        <v>220</v>
      </c>
      <c r="B6" s="39">
        <f>SUMIFS('DATA 2'!$C$134:$C$152,'DATA 2'!$A$134:$A$152,$A6)</f>
        <v>725910.16899999988</v>
      </c>
      <c r="C6" s="39">
        <f>SUMIFS('DATA 2'!$H$134:$H$152,'DATA 2'!$A$134:$A$152,$A6)</f>
        <v>851152.34861740004</v>
      </c>
      <c r="D6" s="39">
        <f>SUMIFS('DATA 2'!$J$134:$J$152,'DATA 2'!$A$134:$A$152,$A6)</f>
        <v>899395.224774</v>
      </c>
      <c r="E6" s="39">
        <f>SUMIFS('DATA 2'!$O$134:$O$152,'DATA 2'!$A$134:$A$152,$A6)</f>
        <v>1010676.6903107</v>
      </c>
      <c r="F6" s="39">
        <f>SUMIFS('DATA 2'!$T$134:$T$152,'DATA 2'!$A$134:$A$152,$A6)</f>
        <v>1150848.0837716002</v>
      </c>
      <c r="G6" s="39">
        <f>SUMIFS('DATA 2'!$AD$134:$AD$152,'DATA 2'!$A$134:$A$152,$A6)</f>
        <v>1589657.5084074002</v>
      </c>
      <c r="H6" s="39">
        <f>SUMIFS('DATA 2'!$AN$134:$AN$152,'DATA 2'!$A$134:$A$152,$A6)</f>
        <v>2198360.7516132002</v>
      </c>
      <c r="I6" s="41"/>
      <c r="J6" s="36" t="s">
        <v>220</v>
      </c>
      <c r="K6" s="39">
        <f>SUMIFS('DATA 2'!$C$153:$C$171,'DATA 2'!$A$153:$A$171,$A6)</f>
        <v>725910.16899999988</v>
      </c>
      <c r="L6" s="39">
        <f>SUMIFS('DATA 2'!$H$153:$H$171,'DATA 2'!$A$153:$A$171,$A6)</f>
        <v>851229.49263699993</v>
      </c>
      <c r="M6" s="39">
        <f>SUMIFS('DATA 2'!$J$153:$J$171,'DATA 2'!$A$153:$A$171,$A6)</f>
        <v>899691.37082389998</v>
      </c>
      <c r="N6" s="39">
        <f>SUMIFS('DATA 2'!$O$153:$O$171,'DATA 2'!$A$153:$A$171,$A6)</f>
        <v>1011513.3340479</v>
      </c>
      <c r="O6" s="39">
        <f>SUMIFS('DATA 2'!$T$153:$T$171,'DATA 2'!$A$153:$A$171,$A6)</f>
        <v>1153699.1634985001</v>
      </c>
      <c r="P6" s="39">
        <f>SUMIFS('DATA 2'!$AD$153:$AD$171,'DATA 2'!$A$153:$A$171,$A6)</f>
        <v>1590477.9899049001</v>
      </c>
      <c r="Q6" s="39">
        <f>SUMIFS('DATA 2'!$AN$153:$AN$171,'DATA 2'!$A$153:$A$171,$A6)</f>
        <v>2201821.9477808001</v>
      </c>
      <c r="R6" s="41"/>
      <c r="S6" s="36" t="s">
        <v>220</v>
      </c>
      <c r="T6" s="39">
        <f t="shared" si="2"/>
        <v>77.144019599887542</v>
      </c>
      <c r="U6" s="39">
        <f t="shared" si="3"/>
        <v>296.14604989998043</v>
      </c>
      <c r="V6" s="39">
        <f t="shared" si="4"/>
        <v>836.64373720006552</v>
      </c>
      <c r="W6" s="39">
        <f t="shared" si="5"/>
        <v>2851.079726899974</v>
      </c>
      <c r="X6" s="39">
        <f t="shared" si="6"/>
        <v>820.48149749985896</v>
      </c>
      <c r="Y6" s="39">
        <f t="shared" si="7"/>
        <v>3461.1961675998755</v>
      </c>
      <c r="Z6" s="41"/>
      <c r="AA6" s="36" t="s">
        <v>220</v>
      </c>
      <c r="AB6" s="44">
        <f t="shared" si="1"/>
        <v>9.0634796138688856E-5</v>
      </c>
      <c r="AC6" s="44">
        <f t="shared" si="1"/>
        <v>3.2927242856373162E-4</v>
      </c>
      <c r="AD6" s="44">
        <f t="shared" si="1"/>
        <v>8.2780551408867531E-4</v>
      </c>
      <c r="AE6" s="44">
        <f t="shared" si="1"/>
        <v>2.4773727889055852E-3</v>
      </c>
      <c r="AF6" s="44">
        <f t="shared" si="1"/>
        <v>5.1613727684141075E-4</v>
      </c>
      <c r="AG6" s="44">
        <f t="shared" si="1"/>
        <v>1.5744441239045059E-3</v>
      </c>
      <c r="AH6" s="44"/>
      <c r="AI6" s="44"/>
    </row>
    <row r="7" spans="1:36" ht="13.5" customHeight="1" x14ac:dyDescent="0.2">
      <c r="A7" s="36" t="s">
        <v>221</v>
      </c>
      <c r="B7" s="39">
        <f>SUMIFS('DATA 2'!$C$134:$C$152,'DATA 2'!$A$134:$A$152,$A7)</f>
        <v>4156742.693</v>
      </c>
      <c r="C7" s="39">
        <f>SUMIFS('DATA 2'!$H$134:$H$152,'DATA 2'!$A$134:$A$152,$A7)</f>
        <v>4796999.9388969997</v>
      </c>
      <c r="D7" s="39">
        <f>SUMIFS('DATA 2'!$J$134:$J$152,'DATA 2'!$A$134:$A$152,$A7)</f>
        <v>5057436.7498030001</v>
      </c>
      <c r="E7" s="39">
        <f>SUMIFS('DATA 2'!$O$134:$O$152,'DATA 2'!$A$134:$A$152,$A7)</f>
        <v>5742398.6969020003</v>
      </c>
      <c r="F7" s="39">
        <f>SUMIFS('DATA 2'!$T$134:$T$152,'DATA 2'!$A$134:$A$152,$A7)</f>
        <v>6572667.230037</v>
      </c>
      <c r="G7" s="39">
        <f>SUMIFS('DATA 2'!$AD$134:$AD$152,'DATA 2'!$A$134:$A$152,$A7)</f>
        <v>8865022.853867</v>
      </c>
      <c r="H7" s="39">
        <f>SUMIFS('DATA 2'!$AN$134:$AN$152,'DATA 2'!$A$134:$A$152,$A7)</f>
        <v>11726560.41488</v>
      </c>
      <c r="I7" s="41"/>
      <c r="J7" s="36" t="s">
        <v>221</v>
      </c>
      <c r="K7" s="39">
        <f>SUMIFS('DATA 2'!$C$153:$C$171,'DATA 2'!$A$153:$A$171,$A7)</f>
        <v>4156742.693</v>
      </c>
      <c r="L7" s="39">
        <f>SUMIFS('DATA 2'!$H$153:$H$171,'DATA 2'!$A$153:$A$171,$A7)</f>
        <v>4796972.4142300002</v>
      </c>
      <c r="M7" s="39">
        <f>SUMIFS('DATA 2'!$J$153:$J$171,'DATA 2'!$A$153:$A$171,$A7)</f>
        <v>5057167.4261699999</v>
      </c>
      <c r="N7" s="39">
        <f>SUMIFS('DATA 2'!$O$153:$O$171,'DATA 2'!$A$153:$A$171,$A7)</f>
        <v>5744528.3531879997</v>
      </c>
      <c r="O7" s="39">
        <f>SUMIFS('DATA 2'!$T$153:$T$171,'DATA 2'!$A$153:$A$171,$A7)</f>
        <v>6584526.5390969999</v>
      </c>
      <c r="P7" s="39">
        <f>SUMIFS('DATA 2'!$AD$153:$AD$171,'DATA 2'!$A$153:$A$171,$A7)</f>
        <v>8858205.7637330014</v>
      </c>
      <c r="Q7" s="39">
        <f>SUMIFS('DATA 2'!$AN$153:$AN$171,'DATA 2'!$A$153:$A$171,$A7)</f>
        <v>11728287.529060001</v>
      </c>
      <c r="R7" s="41"/>
      <c r="S7" s="36" t="s">
        <v>221</v>
      </c>
      <c r="T7" s="39">
        <f t="shared" si="2"/>
        <v>-27.524666999466717</v>
      </c>
      <c r="U7" s="39">
        <f t="shared" si="3"/>
        <v>-269.32363300025463</v>
      </c>
      <c r="V7" s="39">
        <f t="shared" si="4"/>
        <v>2129.6562859993428</v>
      </c>
      <c r="W7" s="39">
        <f t="shared" si="5"/>
        <v>11859.309059999883</v>
      </c>
      <c r="X7" s="39">
        <f t="shared" si="6"/>
        <v>-6817.090133998543</v>
      </c>
      <c r="Y7" s="39">
        <f t="shared" si="7"/>
        <v>1727.1141800004989</v>
      </c>
      <c r="Z7" s="41"/>
      <c r="AA7" s="36" t="s">
        <v>221</v>
      </c>
      <c r="AB7" s="44">
        <f t="shared" si="1"/>
        <v>-5.7378918804085188E-6</v>
      </c>
      <c r="AC7" s="44">
        <f t="shared" si="1"/>
        <v>-5.3252990857566296E-5</v>
      </c>
      <c r="AD7" s="44">
        <f t="shared" si="1"/>
        <v>3.7086527745766595E-4</v>
      </c>
      <c r="AE7" s="44">
        <f t="shared" si="1"/>
        <v>1.8043373633467308E-3</v>
      </c>
      <c r="AF7" s="44">
        <f t="shared" si="1"/>
        <v>-7.6898731637498052E-4</v>
      </c>
      <c r="AG7" s="44">
        <f t="shared" si="1"/>
        <v>1.4728224806725976E-4</v>
      </c>
      <c r="AH7" s="44"/>
      <c r="AI7" s="44"/>
    </row>
    <row r="8" spans="1:36" ht="13.5" customHeight="1" x14ac:dyDescent="0.2">
      <c r="A8" s="37" t="s">
        <v>410</v>
      </c>
      <c r="B8" s="39">
        <f>SUMIFS('DATA 2'!$C$134:$C$152,'DATA 2'!$A$134:$A$152,$A8)</f>
        <v>372725.1164</v>
      </c>
      <c r="C8" s="39">
        <f>SUMIFS('DATA 2'!$H$134:$H$152,'DATA 2'!$A$134:$A$152,$A8)</f>
        <v>491329.8174</v>
      </c>
      <c r="D8" s="39">
        <f>SUMIFS('DATA 2'!$J$134:$J$152,'DATA 2'!$A$134:$A$152,$A8)</f>
        <v>539033.67908999999</v>
      </c>
      <c r="E8" s="39">
        <f>SUMIFS('DATA 2'!$O$134:$O$152,'DATA 2'!$A$134:$A$152,$A8)</f>
        <v>658961.5247500001</v>
      </c>
      <c r="F8" s="39">
        <f>SUMIFS('DATA 2'!$T$134:$T$152,'DATA 2'!$A$134:$A$152,$A8)</f>
        <v>778858.06272000005</v>
      </c>
      <c r="G8" s="39">
        <f>SUMIFS('DATA 2'!$AD$134:$AD$152,'DATA 2'!$A$134:$A$152,$A8)</f>
        <v>811992.62783000001</v>
      </c>
      <c r="H8" s="39">
        <f>SUMIFS('DATA 2'!$AN$134:$AN$152,'DATA 2'!$A$134:$A$152,$A8)</f>
        <v>843355.01685999997</v>
      </c>
      <c r="I8" s="41"/>
      <c r="J8" s="37" t="s">
        <v>410</v>
      </c>
      <c r="K8" s="39">
        <f>SUMIFS('DATA 2'!$C$153:$C$171,'DATA 2'!$A$153:$A$171,$A8)</f>
        <v>372725.1164</v>
      </c>
      <c r="L8" s="39">
        <f>SUMIFS('DATA 2'!$H$153:$H$171,'DATA 2'!$A$153:$A$171,$A8)</f>
        <v>491795.72697000002</v>
      </c>
      <c r="M8" s="39">
        <f>SUMIFS('DATA 2'!$J$153:$J$171,'DATA 2'!$A$153:$A$171,$A8)</f>
        <v>540307.27184000006</v>
      </c>
      <c r="N8" s="39">
        <f>SUMIFS('DATA 2'!$O$153:$O$171,'DATA 2'!$A$153:$A$171,$A8)</f>
        <v>659919.80299999996</v>
      </c>
      <c r="O8" s="39">
        <f>SUMIFS('DATA 2'!$T$153:$T$171,'DATA 2'!$A$153:$A$171,$A8)</f>
        <v>781390.72933</v>
      </c>
      <c r="P8" s="39">
        <f>SUMIFS('DATA 2'!$AD$153:$AD$171,'DATA 2'!$A$153:$A$171,$A8)</f>
        <v>812614.70441000001</v>
      </c>
      <c r="Q8" s="39">
        <f>SUMIFS('DATA 2'!$AN$153:$AN$171,'DATA 2'!$A$153:$A$171,$A8)</f>
        <v>845510.54729999998</v>
      </c>
      <c r="R8" s="41"/>
      <c r="S8" s="37" t="s">
        <v>410</v>
      </c>
      <c r="T8" s="39">
        <f t="shared" si="2"/>
        <v>465.90957000001799</v>
      </c>
      <c r="U8" s="39">
        <f t="shared" si="3"/>
        <v>1273.5927500000689</v>
      </c>
      <c r="V8" s="39">
        <f t="shared" si="4"/>
        <v>958.27824999985751</v>
      </c>
      <c r="W8" s="39">
        <f t="shared" si="5"/>
        <v>2532.6666099999566</v>
      </c>
      <c r="X8" s="39">
        <f t="shared" si="6"/>
        <v>622.07657999999356</v>
      </c>
      <c r="Y8" s="39">
        <f t="shared" si="7"/>
        <v>2155.5304400000023</v>
      </c>
      <c r="Z8" s="41"/>
      <c r="AA8" s="37" t="s">
        <v>410</v>
      </c>
      <c r="AB8" s="44">
        <f t="shared" si="1"/>
        <v>9.4826235555078853E-4</v>
      </c>
      <c r="AC8" s="44">
        <f t="shared" si="1"/>
        <v>2.3627331638167437E-3</v>
      </c>
      <c r="AD8" s="44">
        <f t="shared" si="1"/>
        <v>1.4542248887192688E-3</v>
      </c>
      <c r="AE8" s="44">
        <f t="shared" si="1"/>
        <v>3.2517691364137846E-3</v>
      </c>
      <c r="AF8" s="44">
        <f t="shared" si="1"/>
        <v>7.6611111810520605E-4</v>
      </c>
      <c r="AG8" s="44">
        <f t="shared" si="1"/>
        <v>2.5558992321235152E-3</v>
      </c>
      <c r="AH8" s="44"/>
      <c r="AI8" s="44"/>
    </row>
    <row r="9" spans="1:36" ht="13.5" customHeight="1" x14ac:dyDescent="0.2">
      <c r="A9" s="36" t="s">
        <v>409</v>
      </c>
      <c r="B9" s="39">
        <f>SUMIFS('DATA 2'!$C$134:$C$152,'DATA 2'!$A$134:$A$152,$A9)</f>
        <v>37854.733</v>
      </c>
      <c r="C9" s="39">
        <f>SUMIFS('DATA 2'!$H$134:$H$152,'DATA 2'!$A$134:$A$152,$A9)</f>
        <v>52861.055809999998</v>
      </c>
      <c r="D9" s="39">
        <f>SUMIFS('DATA 2'!$J$134:$J$152,'DATA 2'!$A$134:$A$152,$A9)</f>
        <v>58863.55083</v>
      </c>
      <c r="E9" s="39">
        <f>SUMIFS('DATA 2'!$O$134:$O$152,'DATA 2'!$A$134:$A$152,$A9)</f>
        <v>73870.827019999997</v>
      </c>
      <c r="F9" s="39">
        <f>SUMIFS('DATA 2'!$T$134:$T$152,'DATA 2'!$A$134:$A$152,$A9)</f>
        <v>88876.030079999997</v>
      </c>
      <c r="G9" s="39">
        <f>SUMIFS('DATA 2'!$AD$134:$AD$152,'DATA 2'!$A$134:$A$152,$A9)</f>
        <v>110048.1655</v>
      </c>
      <c r="H9" s="39">
        <f>SUMIFS('DATA 2'!$AN$134:$AN$152,'DATA 2'!$A$134:$A$152,$A9)</f>
        <v>131219.01999999999</v>
      </c>
      <c r="I9" s="41"/>
      <c r="J9" s="36" t="s">
        <v>409</v>
      </c>
      <c r="K9" s="39">
        <f>SUMIFS('DATA 2'!$C$153:$C$171,'DATA 2'!$A$153:$A$171,$A9)</f>
        <v>37854.733</v>
      </c>
      <c r="L9" s="39">
        <f>SUMIFS('DATA 2'!$H$153:$H$171,'DATA 2'!$A$153:$A$171,$A9)</f>
        <v>52743.851999999999</v>
      </c>
      <c r="M9" s="39">
        <f>SUMIFS('DATA 2'!$J$153:$J$171,'DATA 2'!$A$153:$A$171,$A9)</f>
        <v>58406.586790000001</v>
      </c>
      <c r="N9" s="39">
        <f>SUMIFS('DATA 2'!$O$153:$O$171,'DATA 2'!$A$153:$A$171,$A9)</f>
        <v>73094.823000000004</v>
      </c>
      <c r="O9" s="39">
        <f>SUMIFS('DATA 2'!$T$153:$T$171,'DATA 2'!$A$153:$A$171,$A9)</f>
        <v>88246.706529999996</v>
      </c>
      <c r="P9" s="39">
        <f>SUMIFS('DATA 2'!$AD$153:$AD$171,'DATA 2'!$A$153:$A$171,$A9)</f>
        <v>108228.7326</v>
      </c>
      <c r="Q9" s="39">
        <f>SUMIFS('DATA 2'!$AN$153:$AN$171,'DATA 2'!$A$153:$A$171,$A9)</f>
        <v>126512.7574</v>
      </c>
      <c r="R9" s="41"/>
      <c r="S9" s="36" t="s">
        <v>409</v>
      </c>
      <c r="T9" s="39">
        <f t="shared" si="2"/>
        <v>-117.20380999999907</v>
      </c>
      <c r="U9" s="39">
        <f t="shared" si="3"/>
        <v>-456.96403999999893</v>
      </c>
      <c r="V9" s="39">
        <f t="shared" si="4"/>
        <v>-776.00401999999303</v>
      </c>
      <c r="W9" s="39">
        <f t="shared" si="5"/>
        <v>-629.32355000000098</v>
      </c>
      <c r="X9" s="39">
        <f t="shared" si="6"/>
        <v>-1819.4328999999998</v>
      </c>
      <c r="Y9" s="39">
        <f t="shared" si="7"/>
        <v>-4706.2625999999873</v>
      </c>
      <c r="Z9" s="41"/>
      <c r="AA9" s="36" t="s">
        <v>409</v>
      </c>
      <c r="AB9" s="44">
        <f t="shared" si="1"/>
        <v>-2.2172052412511301E-3</v>
      </c>
      <c r="AC9" s="44">
        <f t="shared" si="1"/>
        <v>-7.7631069406555175E-3</v>
      </c>
      <c r="AD9" s="44">
        <f t="shared" si="1"/>
        <v>-1.0504877924135014E-2</v>
      </c>
      <c r="AE9" s="44">
        <f t="shared" si="1"/>
        <v>-7.0809142738883502E-3</v>
      </c>
      <c r="AF9" s="44">
        <f t="shared" si="1"/>
        <v>-1.6533059790078908E-2</v>
      </c>
      <c r="AG9" s="44">
        <f t="shared" si="1"/>
        <v>-3.5865704529724374E-2</v>
      </c>
      <c r="AH9" s="44"/>
      <c r="AI9" s="44"/>
    </row>
    <row r="10" spans="1:36" ht="13.5" customHeight="1" x14ac:dyDescent="0.2">
      <c r="A10" s="40" t="s">
        <v>225</v>
      </c>
      <c r="B10" s="39">
        <f>SUM(B4:B9)</f>
        <v>10880669.778999999</v>
      </c>
      <c r="C10" s="39">
        <f t="shared" ref="C10:H10" si="8">SUM(C4:C9)</f>
        <v>12638023.7012993</v>
      </c>
      <c r="D10" s="39">
        <f t="shared" si="8"/>
        <v>13343532.5304382</v>
      </c>
      <c r="E10" s="39">
        <f t="shared" si="8"/>
        <v>15176963.812040703</v>
      </c>
      <c r="F10" s="39">
        <f t="shared" si="8"/>
        <v>17412968.914619803</v>
      </c>
      <c r="G10" s="39">
        <f t="shared" si="8"/>
        <v>23425205.880402301</v>
      </c>
      <c r="H10" s="39">
        <f t="shared" si="8"/>
        <v>31174564.278717201</v>
      </c>
      <c r="I10" s="41"/>
      <c r="J10" s="40" t="s">
        <v>225</v>
      </c>
      <c r="K10" s="39">
        <f>SUM(K4:K9)</f>
        <v>10880669.778999999</v>
      </c>
      <c r="L10" s="39">
        <f t="shared" ref="L10:Q10" si="9">SUM(L4:L9)</f>
        <v>12638361.236093499</v>
      </c>
      <c r="M10" s="39">
        <f>SUM(M4:M9)</f>
        <v>13343964.061285799</v>
      </c>
      <c r="N10" s="39">
        <f t="shared" si="9"/>
        <v>15183384.376466399</v>
      </c>
      <c r="O10" s="39">
        <f t="shared" si="9"/>
        <v>17449548.258364003</v>
      </c>
      <c r="P10" s="39">
        <f t="shared" si="9"/>
        <v>23421847.597583104</v>
      </c>
      <c r="Q10" s="39">
        <f t="shared" si="9"/>
        <v>31197581.7180028</v>
      </c>
      <c r="R10" s="41"/>
      <c r="S10" s="40" t="s">
        <v>225</v>
      </c>
      <c r="T10" s="39">
        <f t="shared" si="2"/>
        <v>337.53479419834912</v>
      </c>
      <c r="U10" s="39">
        <f t="shared" si="3"/>
        <v>431.5308475997299</v>
      </c>
      <c r="V10" s="39">
        <f t="shared" si="4"/>
        <v>6420.5644256956875</v>
      </c>
      <c r="W10" s="39">
        <f t="shared" si="5"/>
        <v>36579.343744199723</v>
      </c>
      <c r="X10" s="39">
        <f t="shared" si="6"/>
        <v>-3358.2828191965818</v>
      </c>
      <c r="Y10" s="39">
        <f t="shared" si="7"/>
        <v>23017.439285598695</v>
      </c>
      <c r="Z10" s="41"/>
      <c r="AA10" s="40" t="s">
        <v>225</v>
      </c>
      <c r="AB10" s="53">
        <f t="shared" si="1"/>
        <v>2.6707877922582668E-5</v>
      </c>
      <c r="AC10" s="53">
        <f t="shared" si="1"/>
        <v>3.234007535968253E-5</v>
      </c>
      <c r="AD10" s="53">
        <f t="shared" si="1"/>
        <v>4.2304669795689698E-4</v>
      </c>
      <c r="AE10" s="53">
        <f t="shared" si="1"/>
        <v>2.100695402579289E-3</v>
      </c>
      <c r="AF10" s="53">
        <f t="shared" si="1"/>
        <v>-1.4336193399289154E-4</v>
      </c>
      <c r="AG10" s="53">
        <f t="shared" si="1"/>
        <v>7.3834036876374576E-4</v>
      </c>
      <c r="AH10" s="52"/>
      <c r="AI10" s="52"/>
    </row>
    <row r="11" spans="1:36" x14ac:dyDescent="0.2">
      <c r="A11" s="51"/>
      <c r="B11" s="41"/>
      <c r="C11" s="39"/>
      <c r="D11" s="39"/>
      <c r="E11" s="39"/>
      <c r="F11" s="39"/>
      <c r="G11" s="39"/>
      <c r="H11" s="39"/>
      <c r="I11" s="39"/>
      <c r="J11" s="41"/>
      <c r="K11" s="51"/>
      <c r="L11" s="41"/>
      <c r="M11" s="39"/>
      <c r="N11" s="39"/>
      <c r="O11" s="39"/>
      <c r="P11" s="39"/>
      <c r="Q11" s="39"/>
      <c r="R11" s="39"/>
      <c r="S11" s="39"/>
      <c r="T11" s="41"/>
      <c r="U11" s="51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6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B43" workbookViewId="0">
      <selection activeCell="F31" sqref="F31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6.42578125" style="33" customWidth="1"/>
    <col min="11" max="18" width="11.42578125" style="33"/>
    <col min="19" max="19" width="29.140625" style="33" customWidth="1"/>
    <col min="20" max="26" width="11.42578125" style="33"/>
    <col min="27" max="27" width="26.85546875" style="33" customWidth="1"/>
    <col min="28" max="16384" width="11.42578125" style="33"/>
  </cols>
  <sheetData>
    <row r="1" spans="1:33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3" s="41" customFormat="1" ht="13.5" customHeight="1" x14ac:dyDescent="0.2">
      <c r="A2" s="40" t="s">
        <v>212</v>
      </c>
      <c r="J2" s="40" t="s">
        <v>212</v>
      </c>
      <c r="S2" s="40" t="s">
        <v>212</v>
      </c>
      <c r="AA2" s="40" t="s">
        <v>212</v>
      </c>
    </row>
    <row r="3" spans="1:33" s="42" customFormat="1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</row>
    <row r="4" spans="1:33" s="42" customFormat="1" ht="13.5" customHeight="1" x14ac:dyDescent="0.2">
      <c r="A4" s="36" t="s">
        <v>219</v>
      </c>
      <c r="B4" s="39">
        <f>SUMIFS('DATA 2'!$C$68:$C$100,'DATA 2'!$A$68:$A$100,$A4)</f>
        <v>48872.667999999998</v>
      </c>
      <c r="C4" s="39">
        <f>SUMIFS('DATA 2'!$H$68:$H$100,'DATA 2'!$A$68:$A$100,$A4)</f>
        <v>56329.480909159996</v>
      </c>
      <c r="D4" s="39">
        <f>SUMIFS('DATA 2'!$J$68:$J$100,'DATA 2'!$A$68:$A$100,$A4)</f>
        <v>59478.897265929998</v>
      </c>
      <c r="E4" s="39">
        <f>SUMIFS('DATA 2'!$O$68:$O$100,'DATA 2'!$A$68:$A$100,$A4)</f>
        <v>67744.499169589995</v>
      </c>
      <c r="F4" s="39">
        <f>SUMIFS('DATA 2'!$T$68:$T$100,'DATA 2'!$A$68:$A$100,$A4)</f>
        <v>77371.969976149907</v>
      </c>
      <c r="G4" s="39">
        <f>SUMIFS('DATA 2'!$AD$68:$AD$100,'DATA 2'!$A$68:$A$100,$A4)</f>
        <v>103086.33423978</v>
      </c>
      <c r="H4" s="39">
        <f>SUMIFS('DATA 2'!$AN$68:$AN$100,'DATA 2'!$A$68:$A$100,$A4)</f>
        <v>135656.62133574</v>
      </c>
      <c r="I4" s="41"/>
      <c r="J4" s="36" t="s">
        <v>219</v>
      </c>
      <c r="K4" s="39">
        <f>SUMIFS('DATA 2'!$C$101:$C$133,'DATA 2'!$A$101:$A$133,$J4)</f>
        <v>48872.667999999998</v>
      </c>
      <c r="L4" s="39">
        <f>SUMIFS('DATA 2'!$H$101:$H$133,'DATA 2'!$A$101:$A$133,$J4)</f>
        <v>56329.242828679999</v>
      </c>
      <c r="M4" s="39">
        <f>SUMIFS('DATA 2'!$J$101:$J$133,'DATA 2'!$A$101:$A$133,$J4)</f>
        <v>59475.848498660001</v>
      </c>
      <c r="N4" s="39">
        <f>SUMIFS('DATA 2'!$O$101:$O$133,'DATA 2'!$A$101:$A$133,$J4)</f>
        <v>67755.574170859996</v>
      </c>
      <c r="O4" s="39">
        <f>SUMIFS('DATA 2'!$T$101:$T$133,'DATA 2'!$A$101:$A$133,$J4)</f>
        <v>77499.142115759998</v>
      </c>
      <c r="P4" s="39">
        <f>SUMIFS('DATA 2'!AD$101:$AD$133,'DATA 2'!$A$101:$A$133,$J4)</f>
        <v>103102.78317732</v>
      </c>
      <c r="Q4" s="39">
        <f>SUMIFS('DATA 2'!$AN$101:$AN$133,'DATA 2'!$A$101:$A$133,$J4)</f>
        <v>135634.53489724998</v>
      </c>
      <c r="R4" s="41"/>
      <c r="S4" s="36" t="s">
        <v>219</v>
      </c>
      <c r="T4" s="43">
        <f t="shared" ref="T4:Y4" si="0">L4-C4</f>
        <v>-0.23808047999773407</v>
      </c>
      <c r="U4" s="43">
        <f t="shared" si="0"/>
        <v>-3.0487672699964605</v>
      </c>
      <c r="V4" s="43">
        <f t="shared" si="0"/>
        <v>11.075001270000939</v>
      </c>
      <c r="W4" s="43">
        <f t="shared" si="0"/>
        <v>127.17213961009111</v>
      </c>
      <c r="X4" s="43">
        <f t="shared" si="0"/>
        <v>16.44893754000077</v>
      </c>
      <c r="Y4" s="43">
        <f t="shared" si="0"/>
        <v>-22.086438490019646</v>
      </c>
      <c r="Z4" s="43"/>
      <c r="AA4" s="36" t="s">
        <v>219</v>
      </c>
      <c r="AB4" s="44">
        <f t="shared" ref="AB4:AB25" si="1">L4/C4-1</f>
        <v>-4.2265697491883358E-6</v>
      </c>
      <c r="AC4" s="44">
        <f t="shared" ref="AC4:AC25" si="2">M4/D4-1</f>
        <v>-5.1257965600237654E-5</v>
      </c>
      <c r="AD4" s="44">
        <f t="shared" ref="AD4:AD25" si="3">N4/E4-1</f>
        <v>1.6348192703108388E-4</v>
      </c>
      <c r="AE4" s="44">
        <f t="shared" ref="AE4:AE25" si="4">O4/F4-1</f>
        <v>1.6436461376037048E-3</v>
      </c>
      <c r="AF4" s="44">
        <f t="shared" ref="AF4:AF25" si="5">P4/G4-1</f>
        <v>1.5956467616495829E-4</v>
      </c>
      <c r="AG4" s="44">
        <f t="shared" ref="AG4:AG25" si="6">Q4/H4-1</f>
        <v>-1.6281135614715225E-4</v>
      </c>
    </row>
    <row r="5" spans="1:33" s="42" customFormat="1" ht="13.5" customHeight="1" x14ac:dyDescent="0.2">
      <c r="A5" s="36" t="s">
        <v>218</v>
      </c>
      <c r="B5" s="39">
        <f>SUMIFS('DATA 2'!$C$68:$C$100,'DATA 2'!$A$68:$A$100,$A5)</f>
        <v>788945.76410999999</v>
      </c>
      <c r="C5" s="39">
        <f>SUMIFS('DATA 2'!$H$68:$H$100,'DATA 2'!$A$68:$A$100,$A5)</f>
        <v>909103.12742499996</v>
      </c>
      <c r="D5" s="39">
        <f>SUMIFS('DATA 2'!$J$68:$J$100,'DATA 2'!$A$68:$A$100,$A5)</f>
        <v>962791.58119499998</v>
      </c>
      <c r="E5" s="39">
        <f>SUMIFS('DATA 2'!$O$68:$O$100,'DATA 2'!$A$68:$A$100,$A5)</f>
        <v>1111857.2154699999</v>
      </c>
      <c r="F5" s="39">
        <f>SUMIFS('DATA 2'!$T$68:$T$100,'DATA 2'!$A$68:$A$100,$A5)</f>
        <v>1289112.2090799999</v>
      </c>
      <c r="G5" s="39">
        <f>SUMIFS('DATA 2'!$AD$68:$AD$100,'DATA 2'!$A$68:$A$100,$A5)</f>
        <v>1707486.8560800001</v>
      </c>
      <c r="H5" s="39">
        <f>SUMIFS('DATA 2'!$AN$68:$AN$100,'DATA 2'!$A$68:$A$100,$A5)</f>
        <v>2188886.21373</v>
      </c>
      <c r="I5" s="41"/>
      <c r="J5" s="36" t="s">
        <v>218</v>
      </c>
      <c r="K5" s="39">
        <f>SUMIFS('DATA 2'!$C$101:$C$133,'DATA 2'!$A$101:$A$133,$J5)</f>
        <v>788945.76410999999</v>
      </c>
      <c r="L5" s="39">
        <f>SUMIFS('DATA 2'!$H$101:$H$133,'DATA 2'!$A$101:$A$133,$J5)</f>
        <v>909100.95470100013</v>
      </c>
      <c r="M5" s="39">
        <f>SUMIFS('DATA 2'!$J$101:$J$133,'DATA 2'!$A$101:$A$133,$J5)</f>
        <v>962749.01062099996</v>
      </c>
      <c r="N5" s="39">
        <f>SUMIFS('DATA 2'!$O$101:$O$133,'DATA 2'!$A$101:$A$133,$J5)</f>
        <v>1111945.83305</v>
      </c>
      <c r="O5" s="39">
        <f>SUMIFS('DATA 2'!$T$101:$T$133,'DATA 2'!$A$101:$A$133,$J5)</f>
        <v>1290272.3017300002</v>
      </c>
      <c r="P5" s="39">
        <f>SUMIFS('DATA 2'!AD$101:$AD$133,'DATA 2'!$A$101:$A$133,$J5)</f>
        <v>1706912.1416800001</v>
      </c>
      <c r="Q5" s="39">
        <f>SUMIFS('DATA 2'!$AN$101:$AN$133,'DATA 2'!$A$101:$A$133,$J5)</f>
        <v>2188915.29709</v>
      </c>
      <c r="R5" s="41"/>
      <c r="S5" s="36" t="s">
        <v>218</v>
      </c>
      <c r="T5" s="43">
        <f t="shared" ref="T5:T25" si="7">L5-C5</f>
        <v>-2.1727239998290315</v>
      </c>
      <c r="U5" s="43">
        <f t="shared" ref="U5:U25" si="8">M5-D5</f>
        <v>-42.57057400001213</v>
      </c>
      <c r="V5" s="43">
        <f t="shared" ref="V5:V25" si="9">N5-E5</f>
        <v>88.617580000078306</v>
      </c>
      <c r="W5" s="43">
        <f t="shared" ref="W5:W25" si="10">O5-F5</f>
        <v>1160.0926500002388</v>
      </c>
      <c r="X5" s="43">
        <f t="shared" ref="X5:X25" si="11">P5-G5</f>
        <v>-574.71439999993891</v>
      </c>
      <c r="Y5" s="43">
        <f t="shared" ref="Y5:Y25" si="12">Q5-H5</f>
        <v>29.083360000047833</v>
      </c>
      <c r="Z5" s="43"/>
      <c r="AA5" s="36" t="s">
        <v>218</v>
      </c>
      <c r="AB5" s="44">
        <f t="shared" si="1"/>
        <v>-2.3899642782598818E-6</v>
      </c>
      <c r="AC5" s="44">
        <f t="shared" si="2"/>
        <v>-4.4215772999511849E-5</v>
      </c>
      <c r="AD5" s="44">
        <f t="shared" si="3"/>
        <v>7.970230238840692E-5</v>
      </c>
      <c r="AE5" s="44">
        <f t="shared" si="4"/>
        <v>8.9991595908323063E-4</v>
      </c>
      <c r="AF5" s="44">
        <f t="shared" si="5"/>
        <v>-3.3658496283794914E-4</v>
      </c>
      <c r="AG5" s="44">
        <f t="shared" si="6"/>
        <v>1.3286830451875176E-5</v>
      </c>
    </row>
    <row r="6" spans="1:33" s="42" customFormat="1" ht="13.5" customHeight="1" x14ac:dyDescent="0.2">
      <c r="A6" s="36" t="s">
        <v>220</v>
      </c>
      <c r="B6" s="39">
        <f>SUMIFS('DATA 2'!$C$68:$C$100,'DATA 2'!$A$68:$A$100,$A6)</f>
        <v>170296.54790999999</v>
      </c>
      <c r="C6" s="39">
        <f>SUMIFS('DATA 2'!$H$68:$H$100,'DATA 2'!$A$68:$A$100,$A6)</f>
        <v>197750.53980669999</v>
      </c>
      <c r="D6" s="39">
        <f>SUMIFS('DATA 2'!$J$68:$J$100,'DATA 2'!$A$68:$A$100,$A6)</f>
        <v>209938.5060622</v>
      </c>
      <c r="E6" s="39">
        <f>SUMIFS('DATA 2'!$O$68:$O$100,'DATA 2'!$A$68:$A$100,$A6)</f>
        <v>243402.11677880003</v>
      </c>
      <c r="F6" s="39">
        <f>SUMIFS('DATA 2'!$T$68:$T$100,'DATA 2'!$A$68:$A$100,$A6)</f>
        <v>283879.88454679999</v>
      </c>
      <c r="G6" s="39">
        <f>SUMIFS('DATA 2'!$AD$68:$AD$100,'DATA 2'!$A$68:$A$100,$A6)</f>
        <v>390767.26397099998</v>
      </c>
      <c r="H6" s="39">
        <f>SUMIFS('DATA 2'!$AN$68:$AN$100,'DATA 2'!$A$68:$A$100,$A6)</f>
        <v>519947.76399200002</v>
      </c>
      <c r="I6" s="41"/>
      <c r="J6" s="36" t="s">
        <v>220</v>
      </c>
      <c r="K6" s="39">
        <f>SUMIFS('DATA 2'!$C$101:$C$133,'DATA 2'!$A$101:$A$133,$J6)</f>
        <v>170296.54790999999</v>
      </c>
      <c r="L6" s="39">
        <f>SUMIFS('DATA 2'!$H$101:$H$133,'DATA 2'!$A$101:$A$133,$J6)</f>
        <v>197730.7611759</v>
      </c>
      <c r="M6" s="39">
        <f>SUMIFS('DATA 2'!$J$101:$J$133,'DATA 2'!$A$101:$A$133,$J6)</f>
        <v>209868.80494470001</v>
      </c>
      <c r="N6" s="39">
        <f>SUMIFS('DATA 2'!$O$101:$O$133,'DATA 2'!$A$101:$A$133,$J6)</f>
        <v>243248.39292710001</v>
      </c>
      <c r="O6" s="39">
        <f>SUMIFS('DATA 2'!$T$101:$T$133,'DATA 2'!$A$101:$A$133,$J6)</f>
        <v>283683.61487769999</v>
      </c>
      <c r="P6" s="39">
        <f>SUMIFS('DATA 2'!AD$101:$AD$133,'DATA 2'!$A$101:$A$133,$J6)</f>
        <v>389712.65328499995</v>
      </c>
      <c r="Q6" s="39">
        <f>SUMIFS('DATA 2'!$AN$101:$AN$133,'DATA 2'!$A$101:$A$133,$J6)</f>
        <v>518469.99433900008</v>
      </c>
      <c r="R6" s="41"/>
      <c r="S6" s="36" t="s">
        <v>220</v>
      </c>
      <c r="T6" s="43">
        <f t="shared" si="7"/>
        <v>-19.778630799992243</v>
      </c>
      <c r="U6" s="43">
        <f t="shared" si="8"/>
        <v>-69.701117499993416</v>
      </c>
      <c r="V6" s="43">
        <f t="shared" si="9"/>
        <v>-153.72385170002235</v>
      </c>
      <c r="W6" s="43">
        <f t="shared" si="10"/>
        <v>-196.26966910000192</v>
      </c>
      <c r="X6" s="43">
        <f t="shared" si="11"/>
        <v>-1054.6106860000291</v>
      </c>
      <c r="Y6" s="43">
        <f t="shared" si="12"/>
        <v>-1477.7696529999375</v>
      </c>
      <c r="Z6" s="43"/>
      <c r="AA6" s="36" t="s">
        <v>220</v>
      </c>
      <c r="AB6" s="44">
        <f t="shared" si="1"/>
        <v>-1.000180875325718E-4</v>
      </c>
      <c r="AC6" s="44">
        <f t="shared" si="2"/>
        <v>-3.320073044595917E-4</v>
      </c>
      <c r="AD6" s="44">
        <f t="shared" si="3"/>
        <v>-6.3156333122493802E-4</v>
      </c>
      <c r="AE6" s="44">
        <f t="shared" si="4"/>
        <v>-6.9138279879654707E-4</v>
      </c>
      <c r="AF6" s="44">
        <f t="shared" si="5"/>
        <v>-2.6988204571770646E-3</v>
      </c>
      <c r="AG6" s="44">
        <f t="shared" si="6"/>
        <v>-2.8421502222725215E-3</v>
      </c>
    </row>
    <row r="7" spans="1:33" s="42" customFormat="1" ht="13.5" customHeight="1" x14ac:dyDescent="0.2">
      <c r="A7" s="36" t="s">
        <v>221</v>
      </c>
      <c r="B7" s="39">
        <f>SUMIFS('DATA 2'!$C$68:$C$100,'DATA 2'!$A$68:$A$100,$A7)</f>
        <v>2039518.4877000002</v>
      </c>
      <c r="C7" s="39">
        <f>SUMIFS('DATA 2'!$H$68:$H$100,'DATA 2'!$A$68:$A$100,$A7)</f>
        <v>2348461.7099000001</v>
      </c>
      <c r="D7" s="39">
        <f>SUMIFS('DATA 2'!$J$68:$J$100,'DATA 2'!$A$68:$A$100,$A7)</f>
        <v>2482569.3064000001</v>
      </c>
      <c r="E7" s="39">
        <f>SUMIFS('DATA 2'!$O$68:$O$100,'DATA 2'!$A$68:$A$100,$A7)</f>
        <v>2845842.6562000001</v>
      </c>
      <c r="F7" s="39">
        <f>SUMIFS('DATA 2'!$T$68:$T$100,'DATA 2'!$A$68:$A$100,$A7)</f>
        <v>3282612.8673999999</v>
      </c>
      <c r="G7" s="39">
        <f>SUMIFS('DATA 2'!$AD$68:$AD$100,'DATA 2'!$A$68:$A$100,$A7)</f>
        <v>4378668.4077000003</v>
      </c>
      <c r="H7" s="39">
        <f>SUMIFS('DATA 2'!$AN$68:$AN$100,'DATA 2'!$A$68:$A$100,$A7)</f>
        <v>5731847.2949999999</v>
      </c>
      <c r="I7" s="41"/>
      <c r="J7" s="36" t="s">
        <v>221</v>
      </c>
      <c r="K7" s="39">
        <f>SUMIFS('DATA 2'!$C$101:$C$133,'DATA 2'!$A$101:$A$133,$J7)</f>
        <v>2039518.4877000002</v>
      </c>
      <c r="L7" s="39">
        <f>SUMIFS('DATA 2'!$H$101:$H$133,'DATA 2'!$A$101:$A$133,$J7)</f>
        <v>2348338.1431</v>
      </c>
      <c r="M7" s="39">
        <f>SUMIFS('DATA 2'!$J$101:$J$133,'DATA 2'!$A$101:$A$133,$J7)</f>
        <v>2482018.3742</v>
      </c>
      <c r="N7" s="39">
        <f>SUMIFS('DATA 2'!$O$101:$O$133,'DATA 2'!$A$101:$A$133,$J7)</f>
        <v>2844873.5876000002</v>
      </c>
      <c r="O7" s="39">
        <f>SUMIFS('DATA 2'!$T$101:$T$133,'DATA 2'!$A$101:$A$133,$J7)</f>
        <v>3283132.9920999999</v>
      </c>
      <c r="P7" s="39">
        <f>SUMIFS('DATA 2'!AD$101:$AD$133,'DATA 2'!$A$101:$A$133,$J7)</f>
        <v>4374022.6839000005</v>
      </c>
      <c r="Q7" s="39">
        <f>SUMIFS('DATA 2'!$AN$101:$AN$133,'DATA 2'!$A$101:$A$133,$J7)</f>
        <v>5724747.2139999997</v>
      </c>
      <c r="R7" s="41"/>
      <c r="S7" s="36" t="s">
        <v>221</v>
      </c>
      <c r="T7" s="43">
        <f t="shared" si="7"/>
        <v>-123.56680000014603</v>
      </c>
      <c r="U7" s="43">
        <f t="shared" si="8"/>
        <v>-550.93220000015572</v>
      </c>
      <c r="V7" s="43">
        <f t="shared" si="9"/>
        <v>-969.06859999988228</v>
      </c>
      <c r="W7" s="43">
        <f t="shared" si="10"/>
        <v>520.12470000004396</v>
      </c>
      <c r="X7" s="43">
        <f t="shared" si="11"/>
        <v>-4645.7237999998033</v>
      </c>
      <c r="Y7" s="43">
        <f t="shared" si="12"/>
        <v>-7100.0810000002384</v>
      </c>
      <c r="Z7" s="43"/>
      <c r="AA7" s="36" t="s">
        <v>221</v>
      </c>
      <c r="AB7" s="44">
        <f t="shared" si="1"/>
        <v>-5.2616059048049557E-5</v>
      </c>
      <c r="AC7" s="44">
        <f t="shared" si="2"/>
        <v>-2.2192016898781031E-4</v>
      </c>
      <c r="AD7" s="44">
        <f t="shared" si="3"/>
        <v>-3.4052079368784849E-4</v>
      </c>
      <c r="AE7" s="44">
        <f t="shared" si="4"/>
        <v>1.5844838273970652E-4</v>
      </c>
      <c r="AF7" s="44">
        <f t="shared" si="5"/>
        <v>-1.0609900927482929E-3</v>
      </c>
      <c r="AG7" s="44">
        <f t="shared" si="6"/>
        <v>-1.2387072848563108E-3</v>
      </c>
    </row>
    <row r="8" spans="1:33" s="42" customFormat="1" ht="13.5" customHeight="1" x14ac:dyDescent="0.2">
      <c r="A8" s="37" t="s">
        <v>222</v>
      </c>
      <c r="B8" s="39">
        <f>SUMIFS('DATA 2'!$C$68:$C$100,'DATA 2'!$A$68:$A$100,$A8)</f>
        <v>375028.75852999999</v>
      </c>
      <c r="C8" s="39">
        <f>SUMIFS('DATA 2'!$H$68:$H$100,'DATA 2'!$A$68:$A$100,$A8)</f>
        <v>429155.01935000002</v>
      </c>
      <c r="D8" s="39">
        <f>SUMIFS('DATA 2'!$J$68:$J$100,'DATA 2'!$A$68:$A$100,$A8)</f>
        <v>456290.08188000001</v>
      </c>
      <c r="E8" s="39">
        <f>SUMIFS('DATA 2'!$O$68:$O$100,'DATA 2'!$A$68:$A$100,$A8)</f>
        <v>528850.10218000005</v>
      </c>
      <c r="F8" s="39">
        <f>SUMIFS('DATA 2'!$T$68:$T$100,'DATA 2'!$A$68:$A$100,$A8)</f>
        <v>611114.85184000002</v>
      </c>
      <c r="G8" s="39">
        <f>SUMIFS('DATA 2'!$AD$68:$AD$100,'DATA 2'!$A$68:$A$100,$A8)</f>
        <v>741472.12741999992</v>
      </c>
      <c r="H8" s="39">
        <f>SUMIFS('DATA 2'!$AN$68:$AN$100,'DATA 2'!$A$68:$A$100,$A8)</f>
        <v>835888.49768000003</v>
      </c>
      <c r="I8" s="41"/>
      <c r="J8" s="37" t="s">
        <v>222</v>
      </c>
      <c r="K8" s="39">
        <f>SUMIFS('DATA 2'!$C$101:$C$133,'DATA 2'!$A$101:$A$133,$J8)</f>
        <v>375028.75852999999</v>
      </c>
      <c r="L8" s="39">
        <f>SUMIFS('DATA 2'!$H$101:$H$133,'DATA 2'!$A$101:$A$133,$J8)</f>
        <v>428611.48496000003</v>
      </c>
      <c r="M8" s="39">
        <f>SUMIFS('DATA 2'!$J$101:$J$133,'DATA 2'!$A$101:$A$133,$J8)</f>
        <v>454081.42341999989</v>
      </c>
      <c r="N8" s="39">
        <f>SUMIFS('DATA 2'!$O$101:$O$133,'DATA 2'!$A$101:$A$133,$J8)</f>
        <v>522371.10187999997</v>
      </c>
      <c r="O8" s="39">
        <f>SUMIFS('DATA 2'!$T$101:$T$133,'DATA 2'!$A$101:$A$133,$J8)</f>
        <v>595678.43513</v>
      </c>
      <c r="P8" s="39">
        <f>SUMIFS('DATA 2'!AD$101:$AD$133,'DATA 2'!$A$101:$A$133,$J8)</f>
        <v>713135.76413999998</v>
      </c>
      <c r="Q8" s="39">
        <f>SUMIFS('DATA 2'!$AN$101:$AN$133,'DATA 2'!$A$101:$A$133,$J8)</f>
        <v>792641.15474999999</v>
      </c>
      <c r="R8" s="41"/>
      <c r="S8" s="37" t="s">
        <v>222</v>
      </c>
      <c r="T8" s="43">
        <f t="shared" si="7"/>
        <v>-543.53438999998616</v>
      </c>
      <c r="U8" s="43">
        <f t="shared" si="8"/>
        <v>-2208.6584600001224</v>
      </c>
      <c r="V8" s="43">
        <f t="shared" si="9"/>
        <v>-6479.0003000000725</v>
      </c>
      <c r="W8" s="43">
        <f t="shared" si="10"/>
        <v>-15436.41671000002</v>
      </c>
      <c r="X8" s="43">
        <f t="shared" si="11"/>
        <v>-28336.363279999932</v>
      </c>
      <c r="Y8" s="43">
        <f t="shared" si="12"/>
        <v>-43247.342930000043</v>
      </c>
      <c r="Z8" s="43"/>
      <c r="AA8" s="37" t="s">
        <v>222</v>
      </c>
      <c r="AB8" s="44">
        <f t="shared" si="1"/>
        <v>-1.2665222716565783E-3</v>
      </c>
      <c r="AC8" s="44">
        <f t="shared" si="2"/>
        <v>-4.8404700161354119E-3</v>
      </c>
      <c r="AD8" s="44">
        <f t="shared" si="3"/>
        <v>-1.2251109101222957E-2</v>
      </c>
      <c r="AE8" s="44">
        <f t="shared" si="4"/>
        <v>-2.5259436362121912E-2</v>
      </c>
      <c r="AF8" s="44">
        <f t="shared" si="5"/>
        <v>-3.8216356666835427E-2</v>
      </c>
      <c r="AG8" s="44">
        <f t="shared" si="6"/>
        <v>-5.173817207681719E-2</v>
      </c>
    </row>
    <row r="9" spans="1:33" s="42" customFormat="1" ht="13.5" customHeight="1" x14ac:dyDescent="0.2">
      <c r="A9" s="36" t="s">
        <v>224</v>
      </c>
      <c r="B9" s="39">
        <f>SUM(B10:B21)</f>
        <v>36641.298950162702</v>
      </c>
      <c r="C9" s="39">
        <f t="shared" ref="C9:G9" si="13">SUM(C10:C21)</f>
        <v>46499.126696800005</v>
      </c>
      <c r="D9" s="39">
        <f t="shared" si="13"/>
        <v>52094.3033774</v>
      </c>
      <c r="E9" s="39">
        <f t="shared" si="13"/>
        <v>79935.037788616988</v>
      </c>
      <c r="F9" s="39">
        <f t="shared" si="13"/>
        <v>108922.62704024602</v>
      </c>
      <c r="G9" s="39">
        <f t="shared" si="13"/>
        <v>202898.34017562572</v>
      </c>
      <c r="H9" s="39">
        <f>SUM(H10:H21)</f>
        <v>267266.27652951283</v>
      </c>
      <c r="I9" s="41"/>
      <c r="J9" s="36" t="s">
        <v>224</v>
      </c>
      <c r="K9" s="39">
        <f>SUM(K10:K21)</f>
        <v>36641.298950162702</v>
      </c>
      <c r="L9" s="39">
        <f t="shared" ref="L9:Q9" si="14">SUM(L10:L21)</f>
        <v>47127.405951000008</v>
      </c>
      <c r="M9" s="39">
        <f t="shared" si="14"/>
        <v>53789.264914899992</v>
      </c>
      <c r="N9" s="39">
        <f t="shared" si="14"/>
        <v>89029.639231386012</v>
      </c>
      <c r="O9" s="39">
        <f t="shared" si="14"/>
        <v>147079.83779161901</v>
      </c>
      <c r="P9" s="39">
        <f t="shared" si="14"/>
        <v>262223.33084776619</v>
      </c>
      <c r="Q9" s="39">
        <f t="shared" si="14"/>
        <v>356388.92193115974</v>
      </c>
      <c r="R9" s="39"/>
      <c r="S9" s="36" t="s">
        <v>224</v>
      </c>
      <c r="T9" s="43">
        <f t="shared" si="7"/>
        <v>628.27925420000247</v>
      </c>
      <c r="U9" s="43">
        <f t="shared" si="8"/>
        <v>1694.9615374999921</v>
      </c>
      <c r="V9" s="43">
        <f t="shared" si="9"/>
        <v>9094.6014427690243</v>
      </c>
      <c r="W9" s="43">
        <f t="shared" si="10"/>
        <v>38157.210751372986</v>
      </c>
      <c r="X9" s="43">
        <f t="shared" si="11"/>
        <v>59324.99067214047</v>
      </c>
      <c r="Y9" s="43">
        <f t="shared" si="12"/>
        <v>89122.645401646907</v>
      </c>
      <c r="Z9" s="43"/>
      <c r="AA9" s="36" t="s">
        <v>224</v>
      </c>
      <c r="AB9" s="44">
        <f t="shared" si="1"/>
        <v>1.351163556891577E-2</v>
      </c>
      <c r="AC9" s="44">
        <f t="shared" si="2"/>
        <v>3.2536408543958339E-2</v>
      </c>
      <c r="AD9" s="44">
        <f t="shared" si="3"/>
        <v>0.11377490640361132</v>
      </c>
      <c r="AE9" s="44">
        <f t="shared" si="4"/>
        <v>0.35031482244065049</v>
      </c>
      <c r="AF9" s="44">
        <f t="shared" si="5"/>
        <v>0.29238775743946288</v>
      </c>
      <c r="AG9" s="44">
        <f t="shared" si="6"/>
        <v>0.33346012283673043</v>
      </c>
    </row>
    <row r="10" spans="1:33" s="42" customFormat="1" ht="13.5" customHeight="1" x14ac:dyDescent="0.2">
      <c r="A10" s="38" t="s">
        <v>425</v>
      </c>
      <c r="B10" s="39">
        <f>SUMIFS('DATA 2'!$C$68:$C$100,'DATA 2'!$A$68:$A$100,$A10)</f>
        <v>10768.83088</v>
      </c>
      <c r="C10" s="39">
        <f>SUMIFS('DATA 2'!$H$68:$H$100,'DATA 2'!$A$68:$A$100,$A10)</f>
        <v>14702.30299</v>
      </c>
      <c r="D10" s="39">
        <f>SUMIFS('DATA 2'!$J$68:$J$100,'DATA 2'!$A$68:$A$100,$A10)</f>
        <v>16927.91517</v>
      </c>
      <c r="E10" s="39">
        <f>SUMIFS('DATA 2'!$O$68:$O$100,'DATA 2'!$A$68:$A$100,$A10)</f>
        <v>19074.068810000001</v>
      </c>
      <c r="F10" s="39">
        <f>SUMIFS('DATA 2'!$T$68:$T$100,'DATA 2'!$A$68:$A$100,$A10)</f>
        <v>22861.921200000001</v>
      </c>
      <c r="G10" s="39">
        <f>SUMIFS('DATA 2'!$AD$68:$AD$100,'DATA 2'!$A$68:$A$100,$A10)</f>
        <v>26851.367470000001</v>
      </c>
      <c r="H10" s="39">
        <f>SUMIFS('DATA 2'!$AN$68:$AN$100,'DATA 2'!$A$68:$A$100,$A10)</f>
        <v>30152.93388</v>
      </c>
      <c r="I10" s="41"/>
      <c r="J10" s="38" t="s">
        <v>425</v>
      </c>
      <c r="K10" s="39">
        <f>SUMIFS('DATA 2'!$C$101:$C$133,'DATA 2'!$A$101:$A$133,$J10)</f>
        <v>10768.83088</v>
      </c>
      <c r="L10" s="39">
        <f>SUMIFS('DATA 2'!$H$101:$H$133,'DATA 2'!$A$101:$A$133,$J10)</f>
        <v>15013.53579</v>
      </c>
      <c r="M10" s="39">
        <f>SUMIFS('DATA 2'!$J$101:$J$133,'DATA 2'!$A$101:$A$133,$J10)</f>
        <v>17892.85169</v>
      </c>
      <c r="N10" s="39">
        <f>SUMIFS('DATA 2'!$O$101:$O$133,'DATA 2'!$A$101:$A$133,$J10)</f>
        <v>19300.06033</v>
      </c>
      <c r="O10" s="39">
        <f>SUMIFS('DATA 2'!$T$101:$T$133,'DATA 2'!$A$101:$A$133,$J10)</f>
        <v>25911.63897</v>
      </c>
      <c r="P10" s="39">
        <f>SUMIFS('DATA 2'!AD$101:$AD$133,'DATA 2'!$A$101:$A$133,$J10)</f>
        <v>34469.63536</v>
      </c>
      <c r="Q10" s="39">
        <f>SUMIFS('DATA 2'!$AN$101:$AN$133,'DATA 2'!$A$101:$A$133,$J10)</f>
        <v>41656.295940000004</v>
      </c>
      <c r="R10" s="41"/>
      <c r="S10" s="38" t="s">
        <v>425</v>
      </c>
      <c r="T10" s="43">
        <f t="shared" si="7"/>
        <v>311.23279999999977</v>
      </c>
      <c r="U10" s="43">
        <f t="shared" si="8"/>
        <v>964.93651999999929</v>
      </c>
      <c r="V10" s="43">
        <f t="shared" si="9"/>
        <v>225.99151999999958</v>
      </c>
      <c r="W10" s="43">
        <f t="shared" si="10"/>
        <v>3049.7177699999993</v>
      </c>
      <c r="X10" s="43">
        <f t="shared" si="11"/>
        <v>7618.2678899999992</v>
      </c>
      <c r="Y10" s="43">
        <f t="shared" si="12"/>
        <v>11503.362060000003</v>
      </c>
      <c r="Z10" s="43"/>
      <c r="AA10" s="38" t="s">
        <v>425</v>
      </c>
      <c r="AB10" s="44">
        <f t="shared" si="1"/>
        <v>2.1168982860147123E-2</v>
      </c>
      <c r="AC10" s="44">
        <f t="shared" si="2"/>
        <v>5.7002679320491856E-2</v>
      </c>
      <c r="AD10" s="44">
        <f t="shared" si="3"/>
        <v>1.1848102376642355E-2</v>
      </c>
      <c r="AE10" s="44">
        <f t="shared" si="4"/>
        <v>0.13339726540567365</v>
      </c>
      <c r="AF10" s="44">
        <f t="shared" si="5"/>
        <v>0.28371992221668396</v>
      </c>
      <c r="AG10" s="44">
        <f t="shared" si="6"/>
        <v>0.38150058981922208</v>
      </c>
    </row>
    <row r="11" spans="1:33" s="42" customFormat="1" ht="13.5" customHeight="1" x14ac:dyDescent="0.2">
      <c r="A11" s="38" t="s">
        <v>426</v>
      </c>
      <c r="B11" s="39">
        <f>SUMIFS('DATA 2'!$C$68:$C$100,'DATA 2'!$A$68:$A$100,$A11)</f>
        <v>752.27429700000005</v>
      </c>
      <c r="C11" s="39">
        <f>SUMIFS('DATA 2'!$H$68:$H$100,'DATA 2'!$A$68:$A$100,$A11)</f>
        <v>2731.0576209999999</v>
      </c>
      <c r="D11" s="39">
        <f>SUMIFS('DATA 2'!$J$68:$J$100,'DATA 2'!$A$68:$A$100,$A11)</f>
        <v>4210.7826219999997</v>
      </c>
      <c r="E11" s="39">
        <f>SUMIFS('DATA 2'!$O$68:$O$100,'DATA 2'!$A$68:$A$100,$A11)</f>
        <v>10372.92164</v>
      </c>
      <c r="F11" s="39">
        <f>SUMIFS('DATA 2'!$T$68:$T$100,'DATA 2'!$A$68:$A$100,$A11)</f>
        <v>20551.650720000001</v>
      </c>
      <c r="G11" s="39">
        <f>SUMIFS('DATA 2'!$AD$68:$AD$100,'DATA 2'!$A$68:$A$100,$A11)</f>
        <v>45527.731070000002</v>
      </c>
      <c r="H11" s="39">
        <f>SUMIFS('DATA 2'!$AN$68:$AN$100,'DATA 2'!$A$68:$A$100,$A11)</f>
        <v>62225.567069999997</v>
      </c>
      <c r="I11" s="41"/>
      <c r="J11" s="38" t="s">
        <v>426</v>
      </c>
      <c r="K11" s="39">
        <f>SUMIFS('DATA 2'!$C$101:$C$133,'DATA 2'!$A$101:$A$133,$J11)</f>
        <v>752.27429700000005</v>
      </c>
      <c r="L11" s="39">
        <f>SUMIFS('DATA 2'!$H$101:$H$133,'DATA 2'!$A$101:$A$133,$J11)</f>
        <v>2915.517957</v>
      </c>
      <c r="M11" s="39">
        <f>SUMIFS('DATA 2'!$J$101:$J$133,'DATA 2'!$A$101:$A$133,$J11)</f>
        <v>4979.6532520000001</v>
      </c>
      <c r="N11" s="39">
        <f>SUMIFS('DATA 2'!$O$101:$O$133,'DATA 2'!$A$101:$A$133,$J11)</f>
        <v>13918.447270000001</v>
      </c>
      <c r="O11" s="39">
        <f>SUMIFS('DATA 2'!$T$101:$T$133,'DATA 2'!$A$101:$A$133,$J11)</f>
        <v>38805.83425</v>
      </c>
      <c r="P11" s="39">
        <f>SUMIFS('DATA 2'!AD$101:$AD$133,'DATA 2'!$A$101:$A$133,$J11)</f>
        <v>113114.08930000001</v>
      </c>
      <c r="Q11" s="39">
        <f>SUMIFS('DATA 2'!$AN$101:$AN$133,'DATA 2'!$A$101:$A$133,$J11)</f>
        <v>169017.67319999999</v>
      </c>
      <c r="R11" s="41"/>
      <c r="S11" s="38" t="s">
        <v>426</v>
      </c>
      <c r="T11" s="43">
        <f t="shared" si="7"/>
        <v>184.4603360000001</v>
      </c>
      <c r="U11" s="43">
        <f t="shared" si="8"/>
        <v>768.87063000000035</v>
      </c>
      <c r="V11" s="43">
        <f t="shared" si="9"/>
        <v>3545.5256300000001</v>
      </c>
      <c r="W11" s="43">
        <f t="shared" si="10"/>
        <v>18254.183529999998</v>
      </c>
      <c r="X11" s="43">
        <f t="shared" si="11"/>
        <v>67586.358230000013</v>
      </c>
      <c r="Y11" s="43">
        <f t="shared" si="12"/>
        <v>106792.10613</v>
      </c>
      <c r="Z11" s="43"/>
      <c r="AA11" s="38" t="s">
        <v>426</v>
      </c>
      <c r="AB11" s="44">
        <f t="shared" si="1"/>
        <v>6.7541722511317293E-2</v>
      </c>
      <c r="AC11" s="44">
        <f t="shared" si="2"/>
        <v>0.18259565952963142</v>
      </c>
      <c r="AD11" s="44">
        <f t="shared" si="3"/>
        <v>0.34180588199256845</v>
      </c>
      <c r="AE11" s="44">
        <f t="shared" si="4"/>
        <v>0.88821008972460769</v>
      </c>
      <c r="AF11" s="44">
        <f t="shared" si="5"/>
        <v>1.4845096964328031</v>
      </c>
      <c r="AG11" s="44">
        <f t="shared" si="6"/>
        <v>1.7162094482781547</v>
      </c>
    </row>
    <row r="12" spans="1:33" s="42" customFormat="1" ht="13.5" customHeight="1" x14ac:dyDescent="0.2">
      <c r="A12" s="38" t="s">
        <v>427</v>
      </c>
      <c r="B12" s="39">
        <f>SUMIFS('DATA 2'!$C$68:$C$100,'DATA 2'!$A$68:$A$100,$A12)</f>
        <v>638.72549079999999</v>
      </c>
      <c r="C12" s="39">
        <f>SUMIFS('DATA 2'!$H$68:$H$100,'DATA 2'!$A$68:$A$100,$A12)</f>
        <v>801.29656809999994</v>
      </c>
      <c r="D12" s="39">
        <f>SUMIFS('DATA 2'!$J$68:$J$100,'DATA 2'!$A$68:$A$100,$A12)</f>
        <v>1104.680089</v>
      </c>
      <c r="E12" s="39">
        <f>SUMIFS('DATA 2'!$O$68:$O$100,'DATA 2'!$A$68:$A$100,$A12)</f>
        <v>2196.357728</v>
      </c>
      <c r="F12" s="39">
        <f>SUMIFS('DATA 2'!$T$68:$T$100,'DATA 2'!$A$68:$A$100,$A12)</f>
        <v>2757.808164</v>
      </c>
      <c r="G12" s="39">
        <f>SUMIFS('DATA 2'!$AD$68:$AD$100,'DATA 2'!$A$68:$A$100,$A12)</f>
        <v>3511.4416719999999</v>
      </c>
      <c r="H12" s="39">
        <f>SUMIFS('DATA 2'!$AN$68:$AN$100,'DATA 2'!$A$68:$A$100,$A12)</f>
        <v>3903.7438160000002</v>
      </c>
      <c r="I12" s="41"/>
      <c r="J12" s="38" t="s">
        <v>427</v>
      </c>
      <c r="K12" s="39">
        <f>SUMIFS('DATA 2'!$C$101:$C$133,'DATA 2'!$A$101:$A$133,$J12)</f>
        <v>638.72549079999999</v>
      </c>
      <c r="L12" s="39">
        <f>SUMIFS('DATA 2'!$H$101:$H$133,'DATA 2'!$A$101:$A$133,$J12)</f>
        <v>818.26110300000005</v>
      </c>
      <c r="M12" s="39">
        <f>SUMIFS('DATA 2'!$J$101:$J$133,'DATA 2'!$A$101:$A$133,$J12)</f>
        <v>1167.6217489999999</v>
      </c>
      <c r="N12" s="39">
        <f>SUMIFS('DATA 2'!$O$101:$O$133,'DATA 2'!$A$101:$A$133,$J12)</f>
        <v>2220.0847659999999</v>
      </c>
      <c r="O12" s="39">
        <f>SUMIFS('DATA 2'!$T$101:$T$133,'DATA 2'!$A$101:$A$133,$J12)</f>
        <v>2701.062496</v>
      </c>
      <c r="P12" s="39">
        <f>SUMIFS('DATA 2'!AD$101:$AD$133,'DATA 2'!$A$101:$A$133,$J12)</f>
        <v>2994.9999029999999</v>
      </c>
      <c r="Q12" s="39">
        <f>SUMIFS('DATA 2'!$AN$101:$AN$133,'DATA 2'!$A$101:$A$133,$J12)</f>
        <v>2505.838827</v>
      </c>
      <c r="R12" s="41"/>
      <c r="S12" s="38" t="s">
        <v>427</v>
      </c>
      <c r="T12" s="43">
        <f t="shared" si="7"/>
        <v>16.964534900000103</v>
      </c>
      <c r="U12" s="43">
        <f t="shared" si="8"/>
        <v>62.941659999999956</v>
      </c>
      <c r="V12" s="43">
        <f t="shared" si="9"/>
        <v>23.727037999999993</v>
      </c>
      <c r="W12" s="43">
        <f t="shared" si="10"/>
        <v>-56.745668000000023</v>
      </c>
      <c r="X12" s="43">
        <f t="shared" si="11"/>
        <v>-516.44176900000002</v>
      </c>
      <c r="Y12" s="43">
        <f t="shared" si="12"/>
        <v>-1397.9049890000001</v>
      </c>
      <c r="Z12" s="43"/>
      <c r="AA12" s="38" t="s">
        <v>427</v>
      </c>
      <c r="AB12" s="44">
        <f t="shared" si="1"/>
        <v>2.1171355993980789E-2</v>
      </c>
      <c r="AC12" s="44">
        <f t="shared" si="2"/>
        <v>5.6977273897438785E-2</v>
      </c>
      <c r="AD12" s="44">
        <f t="shared" si="3"/>
        <v>1.0802902322112118E-2</v>
      </c>
      <c r="AE12" s="44">
        <f t="shared" si="4"/>
        <v>-2.0576365223930027E-2</v>
      </c>
      <c r="AF12" s="44">
        <f t="shared" si="5"/>
        <v>-0.14707399901244889</v>
      </c>
      <c r="AG12" s="44">
        <f t="shared" si="6"/>
        <v>-0.35809342387441134</v>
      </c>
    </row>
    <row r="13" spans="1:33" s="42" customFormat="1" ht="13.5" customHeight="1" x14ac:dyDescent="0.2">
      <c r="A13" s="38" t="s">
        <v>117</v>
      </c>
      <c r="B13" s="39">
        <f>SUMIFS('DATA 2'!$C$68:$C$100,'DATA 2'!$A$68:$A$100,$A13)</f>
        <v>4.3678165160000004</v>
      </c>
      <c r="C13" s="39">
        <f>SUMIFS('DATA 2'!$H$68:$H$100,'DATA 2'!$A$68:$A$100,$A13)</f>
        <v>170.80853519999999</v>
      </c>
      <c r="D13" s="39">
        <f>SUMIFS('DATA 2'!$J$68:$J$100,'DATA 2'!$A$68:$A$100,$A13)</f>
        <v>622.06569290000004</v>
      </c>
      <c r="E13" s="39">
        <f>SUMIFS('DATA 2'!$O$68:$O$100,'DATA 2'!$A$68:$A$100,$A13)</f>
        <v>12894.12637</v>
      </c>
      <c r="F13" s="39">
        <f>SUMIFS('DATA 2'!$T$68:$T$100,'DATA 2'!$A$68:$A$100,$A13)</f>
        <v>20453.471679999999</v>
      </c>
      <c r="G13" s="39">
        <f>SUMIFS('DATA 2'!$AD$68:$AD$100,'DATA 2'!$A$68:$A$100,$A13)</f>
        <v>85362.311530000006</v>
      </c>
      <c r="H13" s="39">
        <f>SUMIFS('DATA 2'!$AN$68:$AN$100,'DATA 2'!$A$68:$A$100,$A13)</f>
        <v>125021.5061</v>
      </c>
      <c r="I13" s="41"/>
      <c r="J13" s="38" t="s">
        <v>117</v>
      </c>
      <c r="K13" s="39">
        <f>SUMIFS('DATA 2'!$C$101:$C$133,'DATA 2'!$A$101:$A$133,$J13)</f>
        <v>4.3678165160000004</v>
      </c>
      <c r="L13" s="39">
        <f>SUMIFS('DATA 2'!$H$101:$H$133,'DATA 2'!$A$101:$A$133,$J13)</f>
        <v>186.9100737</v>
      </c>
      <c r="M13" s="39">
        <f>SUMIFS('DATA 2'!$J$101:$J$133,'DATA 2'!$A$101:$A$133,$J13)</f>
        <v>791.56894020000004</v>
      </c>
      <c r="N13" s="39">
        <f>SUMIFS('DATA 2'!$O$101:$O$133,'DATA 2'!$A$101:$A$133,$J13)</f>
        <v>20837.338769999998</v>
      </c>
      <c r="O13" s="39">
        <f>SUMIFS('DATA 2'!$T$101:$T$133,'DATA 2'!$A$101:$A$133,$J13)</f>
        <v>46153.336560000003</v>
      </c>
      <c r="P13" s="39">
        <f>SUMIFS('DATA 2'!AD$101:$AD$133,'DATA 2'!$A$101:$A$133,$J13)</f>
        <v>86131.621180000002</v>
      </c>
      <c r="Q13" s="39">
        <f>SUMIFS('DATA 2'!$AN$101:$AN$133,'DATA 2'!$A$101:$A$133,$J13)</f>
        <v>96349.173330000005</v>
      </c>
      <c r="R13" s="41"/>
      <c r="S13" s="38" t="s">
        <v>117</v>
      </c>
      <c r="T13" s="43">
        <f t="shared" si="7"/>
        <v>16.101538500000004</v>
      </c>
      <c r="U13" s="43">
        <f t="shared" si="8"/>
        <v>169.5032473</v>
      </c>
      <c r="V13" s="43">
        <f t="shared" si="9"/>
        <v>7943.2123999999985</v>
      </c>
      <c r="W13" s="43">
        <f t="shared" si="10"/>
        <v>25699.864880000005</v>
      </c>
      <c r="X13" s="43">
        <f t="shared" si="11"/>
        <v>769.3096499999956</v>
      </c>
      <c r="Y13" s="43">
        <f t="shared" si="12"/>
        <v>-28672.332769999994</v>
      </c>
      <c r="Z13" s="43"/>
      <c r="AA13" s="38" t="s">
        <v>117</v>
      </c>
      <c r="AB13" s="44">
        <f t="shared" si="1"/>
        <v>9.4266592012786088E-2</v>
      </c>
      <c r="AC13" s="44">
        <f t="shared" si="2"/>
        <v>0.27248448071423925</v>
      </c>
      <c r="AD13" s="44">
        <f t="shared" si="3"/>
        <v>0.61603339164419868</v>
      </c>
      <c r="AE13" s="44">
        <f t="shared" si="4"/>
        <v>1.2565037995544825</v>
      </c>
      <c r="AF13" s="44">
        <f t="shared" si="5"/>
        <v>9.0122869942390604E-3</v>
      </c>
      <c r="AG13" s="44">
        <f t="shared" si="6"/>
        <v>-0.22933920462505131</v>
      </c>
    </row>
    <row r="14" spans="1:33" s="42" customFormat="1" ht="13.5" customHeight="1" x14ac:dyDescent="0.2">
      <c r="A14" s="38" t="s">
        <v>428</v>
      </c>
      <c r="B14" s="39">
        <f>SUMIFS('DATA 2'!$C$68:$C$100,'DATA 2'!$A$68:$A$100,$A14)</f>
        <v>288.43088970000002</v>
      </c>
      <c r="C14" s="39">
        <f>SUMIFS('DATA 2'!$H$68:$H$100,'DATA 2'!$A$68:$A$100,$A14)</f>
        <v>1196.8159949999999</v>
      </c>
      <c r="D14" s="39">
        <f>SUMIFS('DATA 2'!$J$68:$J$100,'DATA 2'!$A$68:$A$100,$A14)</f>
        <v>1729.315589</v>
      </c>
      <c r="E14" s="39">
        <f>SUMIFS('DATA 2'!$O$68:$O$100,'DATA 2'!$A$68:$A$100,$A14)</f>
        <v>3236.7437460000001</v>
      </c>
      <c r="F14" s="39">
        <f>SUMIFS('DATA 2'!$T$68:$T$100,'DATA 2'!$A$68:$A$100,$A14)</f>
        <v>4071.98486</v>
      </c>
      <c r="G14" s="39">
        <f>SUMIFS('DATA 2'!$AD$68:$AD$100,'DATA 2'!$A$68:$A$100,$A14)</f>
        <v>4778.4956169999996</v>
      </c>
      <c r="H14" s="39">
        <f>SUMIFS('DATA 2'!$AN$68:$AN$100,'DATA 2'!$A$68:$A$100,$A14)</f>
        <v>1.4257393620000001</v>
      </c>
      <c r="I14" s="41"/>
      <c r="J14" s="38" t="s">
        <v>428</v>
      </c>
      <c r="K14" s="39">
        <f>SUMIFS('DATA 2'!$C$101:$C$133,'DATA 2'!$A$101:$A$133,$J14)</f>
        <v>288.43088970000002</v>
      </c>
      <c r="L14" s="39">
        <f>SUMIFS('DATA 2'!$H$101:$H$133,'DATA 2'!$A$101:$A$133,$J14)</f>
        <v>1222.2017410000001</v>
      </c>
      <c r="M14" s="39">
        <f>SUMIFS('DATA 2'!$J$101:$J$133,'DATA 2'!$A$101:$A$133,$J14)</f>
        <v>1827.577057</v>
      </c>
      <c r="N14" s="39">
        <f>SUMIFS('DATA 2'!$O$101:$O$133,'DATA 2'!$A$101:$A$133,$J14)</f>
        <v>3261.2713309999999</v>
      </c>
      <c r="O14" s="39">
        <f>SUMIFS('DATA 2'!$T$101:$T$133,'DATA 2'!$A$101:$A$133,$J14)</f>
        <v>5610.8005830000002</v>
      </c>
      <c r="P14" s="39">
        <f>SUMIFS('DATA 2'!AD$101:$AD$133,'DATA 2'!$A$101:$A$133,$J14)</f>
        <v>6879.731683</v>
      </c>
      <c r="Q14" s="39">
        <f>SUMIFS('DATA 2'!$AN$101:$AN$133,'DATA 2'!$A$101:$A$133,$J14)</f>
        <v>4239.1674059999996</v>
      </c>
      <c r="R14" s="41"/>
      <c r="S14" s="38" t="s">
        <v>428</v>
      </c>
      <c r="T14" s="43">
        <f t="shared" si="7"/>
        <v>25.385746000000154</v>
      </c>
      <c r="U14" s="43">
        <f t="shared" si="8"/>
        <v>98.261467999999923</v>
      </c>
      <c r="V14" s="43">
        <f t="shared" si="9"/>
        <v>24.527584999999817</v>
      </c>
      <c r="W14" s="43">
        <f t="shared" si="10"/>
        <v>1538.8157230000002</v>
      </c>
      <c r="X14" s="43">
        <f t="shared" si="11"/>
        <v>2101.2360660000004</v>
      </c>
      <c r="Y14" s="43">
        <f t="shared" si="12"/>
        <v>4237.7416666379995</v>
      </c>
      <c r="Z14" s="43"/>
      <c r="AA14" s="38" t="s">
        <v>428</v>
      </c>
      <c r="AB14" s="44">
        <f t="shared" si="1"/>
        <v>2.1211068456684634E-2</v>
      </c>
      <c r="AC14" s="44">
        <f t="shared" si="2"/>
        <v>5.6821015565366562E-2</v>
      </c>
      <c r="AD14" s="44">
        <f t="shared" si="3"/>
        <v>7.5778581576966264E-3</v>
      </c>
      <c r="AE14" s="44">
        <f t="shared" si="4"/>
        <v>0.37790310521930581</v>
      </c>
      <c r="AF14" s="44">
        <f t="shared" si="5"/>
        <v>0.43972752816276173</v>
      </c>
      <c r="AG14" s="44">
        <f t="shared" si="6"/>
        <v>2972.311615703291</v>
      </c>
    </row>
    <row r="15" spans="1:33" s="42" customFormat="1" ht="13.5" customHeight="1" x14ac:dyDescent="0.2">
      <c r="A15" s="38" t="s">
        <v>429</v>
      </c>
      <c r="B15" s="39">
        <f>SUMIFS('DATA 2'!$C$68:$C$100,'DATA 2'!$A$68:$A$100,$A15)</f>
        <v>514.10128280000004</v>
      </c>
      <c r="C15" s="39">
        <f>SUMIFS('DATA 2'!$H$68:$H$100,'DATA 2'!$A$68:$A$100,$A15)</f>
        <v>878.0287088</v>
      </c>
      <c r="D15" s="39">
        <f>SUMIFS('DATA 2'!$J$68:$J$100,'DATA 2'!$A$68:$A$100,$A15)</f>
        <v>1054.1005970000001</v>
      </c>
      <c r="E15" s="39">
        <f>SUMIFS('DATA 2'!$O$68:$O$100,'DATA 2'!$A$68:$A$100,$A15)</f>
        <v>1321.4506759999999</v>
      </c>
      <c r="F15" s="39">
        <f>SUMIFS('DATA 2'!$T$68:$T$100,'DATA 2'!$A$68:$A$100,$A15)</f>
        <v>1433.9686819999999</v>
      </c>
      <c r="G15" s="39">
        <f>SUMIFS('DATA 2'!$AD$68:$AD$100,'DATA 2'!$A$68:$A$100,$A15)</f>
        <v>567.80143450000003</v>
      </c>
      <c r="H15" s="39">
        <f>SUMIFS('DATA 2'!$AN$68:$AN$100,'DATA 2'!$A$68:$A$100,$A15)</f>
        <v>43.78831958</v>
      </c>
      <c r="I15" s="41"/>
      <c r="J15" s="38" t="s">
        <v>429</v>
      </c>
      <c r="K15" s="39">
        <f>SUMIFS('DATA 2'!$C$101:$C$133,'DATA 2'!$A$101:$A$133,$J15)</f>
        <v>514.10128280000004</v>
      </c>
      <c r="L15" s="39">
        <f>SUMIFS('DATA 2'!$H$101:$H$133,'DATA 2'!$A$101:$A$133,$J15)</f>
        <v>903.94678850000003</v>
      </c>
      <c r="M15" s="39">
        <f>SUMIFS('DATA 2'!$J$101:$J$133,'DATA 2'!$A$101:$A$133,$J15)</f>
        <v>1149.968288</v>
      </c>
      <c r="N15" s="39">
        <f>SUMIFS('DATA 2'!$O$101:$O$133,'DATA 2'!$A$101:$A$133,$J15)</f>
        <v>1478.262054</v>
      </c>
      <c r="O15" s="39">
        <f>SUMIFS('DATA 2'!$T$101:$T$133,'DATA 2'!$A$101:$A$133,$J15)</f>
        <v>1547.7633639999999</v>
      </c>
      <c r="P15" s="39">
        <f>SUMIFS('DATA 2'!AD$101:$AD$133,'DATA 2'!$A$101:$A$133,$J15)</f>
        <v>791.35022579999998</v>
      </c>
      <c r="Q15" s="39">
        <f>SUMIFS('DATA 2'!$AN$101:$AN$133,'DATA 2'!$A$101:$A$133,$J15)</f>
        <v>2532.0510300000001</v>
      </c>
      <c r="R15" s="41"/>
      <c r="S15" s="38" t="s">
        <v>429</v>
      </c>
      <c r="T15" s="43">
        <f t="shared" si="7"/>
        <v>25.918079700000021</v>
      </c>
      <c r="U15" s="43">
        <f t="shared" si="8"/>
        <v>95.867690999999922</v>
      </c>
      <c r="V15" s="43">
        <f t="shared" si="9"/>
        <v>156.8113780000001</v>
      </c>
      <c r="W15" s="43">
        <f t="shared" si="10"/>
        <v>113.79468199999997</v>
      </c>
      <c r="X15" s="43">
        <f t="shared" si="11"/>
        <v>223.54879129999995</v>
      </c>
      <c r="Y15" s="43">
        <f t="shared" si="12"/>
        <v>2488.2627104200001</v>
      </c>
      <c r="Z15" s="43"/>
      <c r="AA15" s="38" t="s">
        <v>429</v>
      </c>
      <c r="AB15" s="44">
        <f t="shared" si="1"/>
        <v>2.9518487767241863E-2</v>
      </c>
      <c r="AC15" s="44">
        <f t="shared" si="2"/>
        <v>9.0947383269530446E-2</v>
      </c>
      <c r="AD15" s="44">
        <f t="shared" si="3"/>
        <v>0.11866608481722873</v>
      </c>
      <c r="AE15" s="44">
        <f t="shared" si="4"/>
        <v>7.9356462542324868E-2</v>
      </c>
      <c r="AF15" s="44">
        <f t="shared" si="5"/>
        <v>0.39370945143323688</v>
      </c>
      <c r="AG15" s="44">
        <f t="shared" si="6"/>
        <v>56.82480474899284</v>
      </c>
    </row>
    <row r="16" spans="1:33" s="42" customFormat="1" ht="13.5" customHeight="1" x14ac:dyDescent="0.2">
      <c r="A16" s="38" t="s">
        <v>430</v>
      </c>
      <c r="B16" s="84">
        <f>SUMIFS('DATA 2'!$C$68:$C$100,'DATA 2'!$A$68:$A$100,$A16)</f>
        <v>0.22515454670000001</v>
      </c>
      <c r="C16" s="39">
        <f>SUMIFS('DATA 2'!$H$68:$H$100,'DATA 2'!$A$68:$A$100,$A16)</f>
        <v>622.88478439999994</v>
      </c>
      <c r="D16" s="39">
        <f>SUMIFS('DATA 2'!$J$68:$J$100,'DATA 2'!$A$68:$A$100,$A16)</f>
        <v>1376.835703</v>
      </c>
      <c r="E16" s="39">
        <f>SUMIFS('DATA 2'!$O$68:$O$100,'DATA 2'!$A$68:$A$100,$A16)</f>
        <v>3726.5227439999999</v>
      </c>
      <c r="F16" s="39">
        <f>SUMIFS('DATA 2'!$T$68:$T$100,'DATA 2'!$A$68:$A$100,$A16)</f>
        <v>4518.5205569999998</v>
      </c>
      <c r="G16" s="39">
        <f>SUMIFS('DATA 2'!$AD$68:$AD$100,'DATA 2'!$A$68:$A$100,$A16)</f>
        <v>1854.261211</v>
      </c>
      <c r="H16" s="39">
        <f>SUMIFS('DATA 2'!$AN$68:$AN$100,'DATA 2'!$A$68:$A$100,$A16)</f>
        <v>861.87422819999995</v>
      </c>
      <c r="I16" s="41"/>
      <c r="J16" s="38" t="s">
        <v>430</v>
      </c>
      <c r="K16" s="39">
        <f>SUMIFS('DATA 2'!$C$101:$C$133,'DATA 2'!$A$101:$A$133,$J16)</f>
        <v>0.22515454670000001</v>
      </c>
      <c r="L16" s="39">
        <f>SUMIFS('DATA 2'!$H$101:$H$133,'DATA 2'!$A$101:$A$133,$J16)</f>
        <v>636.08324389999996</v>
      </c>
      <c r="M16" s="39">
        <f>SUMIFS('DATA 2'!$J$101:$J$133,'DATA 2'!$A$101:$A$133,$J16)</f>
        <v>1452.4675119999999</v>
      </c>
      <c r="N16" s="39">
        <f>SUMIFS('DATA 2'!$O$101:$O$133,'DATA 2'!$A$101:$A$133,$J16)</f>
        <v>3726.9778689999998</v>
      </c>
      <c r="O16" s="39">
        <f>SUMIFS('DATA 2'!$T$101:$T$133,'DATA 2'!$A$101:$A$133,$J16)</f>
        <v>4429.864826</v>
      </c>
      <c r="P16" s="39">
        <f>SUMIFS('DATA 2'!AD$101:$AD$133,'DATA 2'!$A$101:$A$133,$J16)</f>
        <v>1592.324245</v>
      </c>
      <c r="Q16" s="39">
        <f>SUMIFS('DATA 2'!$AN$101:$AN$133,'DATA 2'!$A$101:$A$133,$J16)</f>
        <v>590.28443979999997</v>
      </c>
      <c r="R16" s="41"/>
      <c r="S16" s="38" t="s">
        <v>430</v>
      </c>
      <c r="T16" s="43">
        <f t="shared" si="7"/>
        <v>13.198459500000013</v>
      </c>
      <c r="U16" s="43">
        <f t="shared" si="8"/>
        <v>75.631808999999976</v>
      </c>
      <c r="V16" s="43">
        <f t="shared" si="9"/>
        <v>0.45512499999995271</v>
      </c>
      <c r="W16" s="43">
        <f t="shared" si="10"/>
        <v>-88.655730999999832</v>
      </c>
      <c r="X16" s="43">
        <f t="shared" si="11"/>
        <v>-261.93696599999998</v>
      </c>
      <c r="Y16" s="43">
        <f t="shared" si="12"/>
        <v>-271.58978839999997</v>
      </c>
      <c r="Z16" s="43"/>
      <c r="AA16" s="38" t="s">
        <v>430</v>
      </c>
      <c r="AB16" s="44">
        <f t="shared" si="1"/>
        <v>2.1189246921023308E-2</v>
      </c>
      <c r="AC16" s="44">
        <f t="shared" si="2"/>
        <v>5.4931615177617132E-2</v>
      </c>
      <c r="AD16" s="44">
        <f t="shared" si="3"/>
        <v>1.2213128196592038E-4</v>
      </c>
      <c r="AE16" s="44">
        <f t="shared" si="4"/>
        <v>-1.9620521779558198E-2</v>
      </c>
      <c r="AF16" s="44">
        <f t="shared" si="5"/>
        <v>-0.14126217193463153</v>
      </c>
      <c r="AG16" s="44">
        <f t="shared" si="6"/>
        <v>-0.3151153376139435</v>
      </c>
    </row>
    <row r="17" spans="1:34" s="42" customFormat="1" ht="13.5" customHeight="1" x14ac:dyDescent="0.2">
      <c r="A17" s="38" t="s">
        <v>431</v>
      </c>
      <c r="B17" s="39">
        <f>SUMIFS('DATA 2'!$C$68:$C$100,'DATA 2'!$A$68:$A$100,$A17)</f>
        <v>2605.7253879999998</v>
      </c>
      <c r="C17" s="39">
        <f>SUMIFS('DATA 2'!$H$68:$H$100,'DATA 2'!$A$68:$A$100,$A17)</f>
        <v>2845.6644609999998</v>
      </c>
      <c r="D17" s="39">
        <f>SUMIFS('DATA 2'!$J$68:$J$100,'DATA 2'!$A$68:$A$100,$A17)</f>
        <v>3162.1932700000002</v>
      </c>
      <c r="E17" s="39">
        <f>SUMIFS('DATA 2'!$O$68:$O$100,'DATA 2'!$A$68:$A$100,$A17)</f>
        <v>3296.928707</v>
      </c>
      <c r="F17" s="39">
        <f>SUMIFS('DATA 2'!$T$68:$T$100,'DATA 2'!$A$68:$A$100,$A17)</f>
        <v>3359.3778630000002</v>
      </c>
      <c r="G17" s="39">
        <f>SUMIFS('DATA 2'!$AD$68:$AD$100,'DATA 2'!$A$68:$A$100,$A17)</f>
        <v>3538.852159</v>
      </c>
      <c r="H17" s="39">
        <f>SUMIFS('DATA 2'!$AN$68:$AN$100,'DATA 2'!$A$68:$A$100,$A17)</f>
        <v>3793.8802270000001</v>
      </c>
      <c r="I17" s="41"/>
      <c r="J17" s="38" t="s">
        <v>431</v>
      </c>
      <c r="K17" s="39">
        <f>SUMIFS('DATA 2'!$C$101:$C$133,'DATA 2'!$A$101:$A$133,$J17)</f>
        <v>2605.7253879999998</v>
      </c>
      <c r="L17" s="39">
        <f>SUMIFS('DATA 2'!$H$101:$H$133,'DATA 2'!$A$101:$A$133,$J17)</f>
        <v>2905.9003509999998</v>
      </c>
      <c r="M17" s="39">
        <f>SUMIFS('DATA 2'!$J$101:$J$133,'DATA 2'!$A$101:$A$133,$J17)</f>
        <v>3342.517632</v>
      </c>
      <c r="N17" s="39">
        <f>SUMIFS('DATA 2'!$O$101:$O$133,'DATA 2'!$A$101:$A$133,$J17)</f>
        <v>3337.2700970000001</v>
      </c>
      <c r="O17" s="39">
        <f>SUMIFS('DATA 2'!$T$101:$T$133,'DATA 2'!$A$101:$A$133,$J17)</f>
        <v>3359.0282090000001</v>
      </c>
      <c r="P17" s="39">
        <f>SUMIFS('DATA 2'!AD$101:$AD$133,'DATA 2'!$A$101:$A$133,$J17)</f>
        <v>3344.586738</v>
      </c>
      <c r="Q17" s="39">
        <f>SUMIFS('DATA 2'!$AN$101:$AN$133,'DATA 2'!$A$101:$A$133,$J17)</f>
        <v>33504.46776</v>
      </c>
      <c r="R17" s="41"/>
      <c r="S17" s="38" t="s">
        <v>431</v>
      </c>
      <c r="T17" s="43">
        <f t="shared" si="7"/>
        <v>60.235889999999927</v>
      </c>
      <c r="U17" s="43">
        <f t="shared" si="8"/>
        <v>180.32436199999984</v>
      </c>
      <c r="V17" s="43">
        <f t="shared" si="9"/>
        <v>40.341390000000047</v>
      </c>
      <c r="W17" s="43">
        <f t="shared" si="10"/>
        <v>-0.3496540000001005</v>
      </c>
      <c r="X17" s="43">
        <f t="shared" si="11"/>
        <v>-194.26542100000006</v>
      </c>
      <c r="Y17" s="43">
        <f t="shared" si="12"/>
        <v>29710.587532999998</v>
      </c>
      <c r="Z17" s="43"/>
      <c r="AA17" s="38" t="s">
        <v>431</v>
      </c>
      <c r="AB17" s="44">
        <f t="shared" si="1"/>
        <v>2.1167601038539985E-2</v>
      </c>
      <c r="AC17" s="44">
        <f t="shared" si="2"/>
        <v>5.7025091954610252E-2</v>
      </c>
      <c r="AD17" s="44">
        <f t="shared" si="3"/>
        <v>1.2236051666615566E-2</v>
      </c>
      <c r="AE17" s="44">
        <f t="shared" si="4"/>
        <v>-1.0408296245900672E-4</v>
      </c>
      <c r="AF17" s="44">
        <f t="shared" si="5"/>
        <v>-5.4895037224413246E-2</v>
      </c>
      <c r="AG17" s="44">
        <f t="shared" si="6"/>
        <v>7.8311875323733027</v>
      </c>
    </row>
    <row r="18" spans="1:34" s="42" customFormat="1" ht="13.5" customHeight="1" x14ac:dyDescent="0.2">
      <c r="A18" s="38" t="s">
        <v>434</v>
      </c>
      <c r="B18" s="39">
        <f>SUMIFS('DATA 2'!$C$68:$C$100,'DATA 2'!$A$68:$A$100,$A18)</f>
        <v>2831.6670730000001</v>
      </c>
      <c r="C18" s="39">
        <f>SUMIFS('DATA 2'!$H$68:$H$100,'DATA 2'!$A$68:$A$100,$A18)</f>
        <v>3071.1090239999999</v>
      </c>
      <c r="D18" s="39">
        <f>SUMIFS('DATA 2'!$J$68:$J$100,'DATA 2'!$A$68:$A$100,$A18)</f>
        <v>3407.8173590000001</v>
      </c>
      <c r="E18" s="39">
        <f>SUMIFS('DATA 2'!$O$68:$O$100,'DATA 2'!$A$68:$A$100,$A18)</f>
        <v>3691.2845170000001</v>
      </c>
      <c r="F18" s="39">
        <f>SUMIFS('DATA 2'!$T$68:$T$100,'DATA 2'!$A$68:$A$100,$A18)</f>
        <v>3121.956502</v>
      </c>
      <c r="G18" s="39">
        <f>SUMIFS('DATA 2'!$AD$68:$AD$100,'DATA 2'!$A$68:$A$100,$A18)</f>
        <v>2275.0586560000002</v>
      </c>
      <c r="H18" s="39">
        <f>SUMIFS('DATA 2'!$AN$68:$AN$100,'DATA 2'!$A$68:$A$100,$A18)</f>
        <v>38.123063010000003</v>
      </c>
      <c r="I18" s="41"/>
      <c r="J18" s="38" t="s">
        <v>434</v>
      </c>
      <c r="K18" s="39">
        <f>SUMIFS('DATA 2'!$C$101:$C$133,'DATA 2'!$A$101:$A$133,$J18)</f>
        <v>2831.6670730000001</v>
      </c>
      <c r="L18" s="39">
        <f>SUMIFS('DATA 2'!$H$101:$H$133,'DATA 2'!$A$101:$A$133,$J18)</f>
        <v>2421.1715239999999</v>
      </c>
      <c r="M18" s="39">
        <f>SUMIFS('DATA 2'!$J$101:$J$133,'DATA 2'!$A$101:$A$133,$J18)</f>
        <v>1313.2466380000001</v>
      </c>
      <c r="N18" s="39">
        <f>SUMIFS('DATA 2'!$O$101:$O$133,'DATA 2'!$A$101:$A$133,$J18)</f>
        <v>138.93926669999999</v>
      </c>
      <c r="O18" s="39">
        <f>SUMIFS('DATA 2'!$T$101:$T$133,'DATA 2'!$A$101:$A$133,$J18)</f>
        <v>34.166442160000003</v>
      </c>
      <c r="P18" s="39">
        <f>SUMIFS('DATA 2'!AD$101:$AD$133,'DATA 2'!$A$101:$A$133,$J18)</f>
        <v>0.40843732989999998</v>
      </c>
      <c r="Q18" s="39">
        <f>SUMIFS('DATA 2'!$AN$101:$AN$133,'DATA 2'!$A$101:$A$133,$J18)</f>
        <v>4.3343557900000003E-2</v>
      </c>
      <c r="R18" s="41"/>
      <c r="S18" s="38" t="s">
        <v>434</v>
      </c>
      <c r="T18" s="43">
        <f t="shared" si="7"/>
        <v>-649.9375</v>
      </c>
      <c r="U18" s="43">
        <f t="shared" si="8"/>
        <v>-2094.570721</v>
      </c>
      <c r="V18" s="43">
        <f t="shared" si="9"/>
        <v>-3552.3452502999999</v>
      </c>
      <c r="W18" s="43">
        <f t="shared" si="10"/>
        <v>-3087.7900598400001</v>
      </c>
      <c r="X18" s="43">
        <f t="shared" si="11"/>
        <v>-2274.6502186701</v>
      </c>
      <c r="Y18" s="43">
        <f t="shared" si="12"/>
        <v>-38.079719452100001</v>
      </c>
      <c r="Z18" s="43"/>
      <c r="AA18" s="38" t="s">
        <v>434</v>
      </c>
      <c r="AB18" s="44">
        <f t="shared" si="1"/>
        <v>-0.21162957580499109</v>
      </c>
      <c r="AC18" s="44">
        <f t="shared" si="2"/>
        <v>-0.61463702433120915</v>
      </c>
      <c r="AD18" s="44">
        <f t="shared" si="3"/>
        <v>-0.9623601849003719</v>
      </c>
      <c r="AE18" s="44">
        <f t="shared" si="4"/>
        <v>-0.98905608001325063</v>
      </c>
      <c r="AF18" s="44">
        <f t="shared" si="5"/>
        <v>-0.9998204717364878</v>
      </c>
      <c r="AG18" s="44">
        <f t="shared" si="6"/>
        <v>-0.99886306202918085</v>
      </c>
    </row>
    <row r="19" spans="1:34" s="42" customFormat="1" ht="13.5" customHeight="1" x14ac:dyDescent="0.2">
      <c r="A19" s="38" t="s">
        <v>435</v>
      </c>
      <c r="B19" s="39">
        <f>SUMIFS('DATA 2'!$C$68:$C$100,'DATA 2'!$A$68:$A$100,$A19)</f>
        <v>11781.592780000001</v>
      </c>
      <c r="C19" s="39">
        <f>SUMIFS('DATA 2'!$H$68:$H$100,'DATA 2'!$A$68:$A$100,$A19)</f>
        <v>15371.478080000001</v>
      </c>
      <c r="D19" s="39">
        <f>SUMIFS('DATA 2'!$J$68:$J$100,'DATA 2'!$A$68:$A$100,$A19)</f>
        <v>17371.526620000001</v>
      </c>
      <c r="E19" s="39">
        <f>SUMIFS('DATA 2'!$O$68:$O$100,'DATA 2'!$A$68:$A$100,$A19)</f>
        <v>20092.09461</v>
      </c>
      <c r="F19" s="39">
        <f>SUMIFS('DATA 2'!$T$68:$T$100,'DATA 2'!$A$68:$A$100,$A19)</f>
        <v>25782.808690000002</v>
      </c>
      <c r="G19" s="39">
        <f>SUMIFS('DATA 2'!$AD$68:$AD$100,'DATA 2'!$A$68:$A$100,$A19)</f>
        <v>28623.660319999999</v>
      </c>
      <c r="H19" s="39">
        <f>SUMIFS('DATA 2'!$AN$68:$AN$100,'DATA 2'!$A$68:$A$100,$A19)</f>
        <v>41213.013890000002</v>
      </c>
      <c r="I19" s="41"/>
      <c r="J19" s="38" t="s">
        <v>435</v>
      </c>
      <c r="K19" s="39">
        <f>SUMIFS('DATA 2'!$C$101:$C$133,'DATA 2'!$A$101:$A$133,$J19)</f>
        <v>11781.592780000001</v>
      </c>
      <c r="L19" s="39">
        <f>SUMIFS('DATA 2'!$H$101:$H$133,'DATA 2'!$A$101:$A$133,$J19)</f>
        <v>15909.627560000001</v>
      </c>
      <c r="M19" s="39">
        <f>SUMIFS('DATA 2'!$J$101:$J$133,'DATA 2'!$A$101:$A$133,$J19)</f>
        <v>18680.938910000001</v>
      </c>
      <c r="N19" s="39">
        <f>SUMIFS('DATA 2'!$O$101:$O$133,'DATA 2'!$A$101:$A$133,$J19)</f>
        <v>20778.036069999998</v>
      </c>
      <c r="O19" s="39">
        <f>SUMIFS('DATA 2'!$T$101:$T$133,'DATA 2'!$A$101:$A$133,$J19)</f>
        <v>18517.34692</v>
      </c>
      <c r="P19" s="39">
        <f>SUMIFS('DATA 2'!AD$101:$AD$133,'DATA 2'!$A$101:$A$133,$J19)</f>
        <v>12897.35867</v>
      </c>
      <c r="Q19" s="39">
        <f>SUMIFS('DATA 2'!$AN$101:$AN$133,'DATA 2'!$A$101:$A$133,$J19)</f>
        <v>5984.2378440000002</v>
      </c>
      <c r="R19" s="41"/>
      <c r="S19" s="38" t="s">
        <v>435</v>
      </c>
      <c r="T19" s="43">
        <f t="shared" si="7"/>
        <v>538.14948000000004</v>
      </c>
      <c r="U19" s="43">
        <f t="shared" si="8"/>
        <v>1309.4122900000002</v>
      </c>
      <c r="V19" s="43">
        <f t="shared" si="9"/>
        <v>685.94145999999819</v>
      </c>
      <c r="W19" s="43">
        <f t="shared" si="10"/>
        <v>-7265.4617700000017</v>
      </c>
      <c r="X19" s="43">
        <f t="shared" si="11"/>
        <v>-15726.301649999999</v>
      </c>
      <c r="Y19" s="43">
        <f t="shared" si="12"/>
        <v>-35228.776045999999</v>
      </c>
      <c r="Z19" s="43"/>
      <c r="AA19" s="38" t="s">
        <v>435</v>
      </c>
      <c r="AB19" s="44">
        <f t="shared" si="1"/>
        <v>3.5009611775733696E-2</v>
      </c>
      <c r="AC19" s="44">
        <f t="shared" si="2"/>
        <v>7.5376926774671782E-2</v>
      </c>
      <c r="AD19" s="44">
        <f t="shared" si="3"/>
        <v>3.4139868108056692E-2</v>
      </c>
      <c r="AE19" s="44">
        <f t="shared" si="4"/>
        <v>-0.28179481364332315</v>
      </c>
      <c r="AF19" s="44">
        <f t="shared" si="5"/>
        <v>-0.54941616390730008</v>
      </c>
      <c r="AG19" s="44">
        <f t="shared" si="6"/>
        <v>-0.85479737395638455</v>
      </c>
    </row>
    <row r="20" spans="1:34" s="42" customFormat="1" ht="13.5" customHeight="1" x14ac:dyDescent="0.2">
      <c r="A20" s="38" t="s">
        <v>432</v>
      </c>
      <c r="B20" s="39">
        <f>SUMIFS('DATA 2'!$C$68:$C$100,'DATA 2'!$A$68:$A$100,$A20)</f>
        <v>474.12527679999999</v>
      </c>
      <c r="C20" s="39">
        <f>SUMIFS('DATA 2'!$H$68:$H$100,'DATA 2'!$A$68:$A$100,$A20)</f>
        <v>756.16061630000002</v>
      </c>
      <c r="D20" s="39">
        <f>SUMIFS('DATA 2'!$J$68:$J$100,'DATA 2'!$A$68:$A$100,$A20)</f>
        <v>349.97881189999998</v>
      </c>
      <c r="E20" s="39">
        <f>SUMIFS('DATA 2'!$O$68:$O$100,'DATA 2'!$A$68:$A$100,$A20)</f>
        <v>23.755600340000001</v>
      </c>
      <c r="F20" s="39">
        <f>SUMIFS('DATA 2'!$T$68:$T$100,'DATA 2'!$A$68:$A$100,$A20)</f>
        <v>7.4187824190000002</v>
      </c>
      <c r="G20" s="39">
        <f>SUMIFS('DATA 2'!$AD$68:$AD$100,'DATA 2'!$A$68:$A$100,$A20)</f>
        <v>7.215145701</v>
      </c>
      <c r="H20" s="39">
        <f>SUMIFS('DATA 2'!$AN$68:$AN$100,'DATA 2'!$A$68:$A$100,$A20)</f>
        <v>10.405022750000001</v>
      </c>
      <c r="I20" s="41"/>
      <c r="J20" s="38" t="s">
        <v>432</v>
      </c>
      <c r="K20" s="39">
        <f>SUMIFS('DATA 2'!$C$101:$C$133,'DATA 2'!$A$101:$A$133,$J20)</f>
        <v>474.12527679999999</v>
      </c>
      <c r="L20" s="39">
        <f>SUMIFS('DATA 2'!$H$101:$H$133,'DATA 2'!$A$101:$A$133,$J20)</f>
        <v>772.11477490000004</v>
      </c>
      <c r="M20" s="39">
        <f>SUMIFS('DATA 2'!$J$101:$J$133,'DATA 2'!$A$101:$A$133,$J20)</f>
        <v>369.81548900000001</v>
      </c>
      <c r="N20" s="39">
        <f>SUMIFS('DATA 2'!$O$101:$O$133,'DATA 2'!$A$101:$A$133,$J20)</f>
        <v>24.04336747</v>
      </c>
      <c r="O20" s="39">
        <f>SUMIFS('DATA 2'!$T$101:$T$133,'DATA 2'!$A$101:$A$133,$J20)</f>
        <v>7.2446538069999997</v>
      </c>
      <c r="P20" s="39">
        <f>SUMIFS('DATA 2'!AD$101:$AD$133,'DATA 2'!$A$101:$A$133,$J20)</f>
        <v>7.0822248630000004</v>
      </c>
      <c r="Q20" s="39">
        <f>SUMIFS('DATA 2'!$AN$101:$AN$133,'DATA 2'!$A$101:$A$133,$J20)</f>
        <v>9.6740663250000001</v>
      </c>
      <c r="R20" s="41"/>
      <c r="S20" s="38" t="s">
        <v>432</v>
      </c>
      <c r="T20" s="43">
        <f t="shared" si="7"/>
        <v>15.954158600000028</v>
      </c>
      <c r="U20" s="43">
        <f t="shared" si="8"/>
        <v>19.836677100000031</v>
      </c>
      <c r="V20" s="43">
        <f t="shared" si="9"/>
        <v>0.28776712999999887</v>
      </c>
      <c r="W20" s="43">
        <f t="shared" si="10"/>
        <v>-0.17412861200000052</v>
      </c>
      <c r="X20" s="43">
        <f t="shared" si="11"/>
        <v>-0.13292083799999954</v>
      </c>
      <c r="Y20" s="43">
        <f t="shared" si="12"/>
        <v>-0.73095642500000046</v>
      </c>
      <c r="Z20" s="43"/>
      <c r="AA20" s="38" t="s">
        <v>432</v>
      </c>
      <c r="AB20" s="44">
        <f t="shared" si="1"/>
        <v>2.1098901815418403E-2</v>
      </c>
      <c r="AC20" s="44">
        <f t="shared" si="2"/>
        <v>5.6679651526070129E-2</v>
      </c>
      <c r="AD20" s="44">
        <f t="shared" si="3"/>
        <v>1.2113654291255882E-2</v>
      </c>
      <c r="AE20" s="44">
        <f t="shared" si="4"/>
        <v>-2.3471319438354898E-2</v>
      </c>
      <c r="AF20" s="44">
        <f t="shared" si="5"/>
        <v>-1.8422474542901801E-2</v>
      </c>
      <c r="AG20" s="44">
        <f t="shared" si="6"/>
        <v>-7.025034375825856E-2</v>
      </c>
    </row>
    <row r="21" spans="1:34" s="42" customFormat="1" ht="13.5" customHeight="1" x14ac:dyDescent="0.2">
      <c r="A21" s="38" t="s">
        <v>433</v>
      </c>
      <c r="B21" s="39">
        <f>SUMIFS('DATA 2'!$C$68:$C$100,'DATA 2'!$A$68:$A$100,$A21)</f>
        <v>5981.2326210000001</v>
      </c>
      <c r="C21" s="39">
        <f>SUMIFS('DATA 2'!$H$68:$H$100,'DATA 2'!$A$68:$A$100,$A21)</f>
        <v>3351.5193129999998</v>
      </c>
      <c r="D21" s="39">
        <f>SUMIFS('DATA 2'!$J$68:$J$100,'DATA 2'!$A$68:$A$100,$A21)</f>
        <v>777.09185360000004</v>
      </c>
      <c r="E21" s="39">
        <f>SUMIFS('DATA 2'!$O$68:$O$100,'DATA 2'!$A$68:$A$100,$A21)</f>
        <v>8.7826402770000005</v>
      </c>
      <c r="F21" s="39">
        <f>SUMIFS('DATA 2'!$T$68:$T$100,'DATA 2'!$A$68:$A$100,$A21)</f>
        <v>1.739339827</v>
      </c>
      <c r="G21" s="39">
        <f>SUMIFS('DATA 2'!$AD$68:$AD$100,'DATA 2'!$A$68:$A$100,$A21)</f>
        <v>0.14389042469999999</v>
      </c>
      <c r="H21" s="39">
        <f>SUMIFS('DATA 2'!$AN$68:$AN$100,'DATA 2'!$A$68:$A$100,$A21)</f>
        <v>1.5173610800000001E-2</v>
      </c>
      <c r="I21" s="41"/>
      <c r="J21" s="38" t="s">
        <v>433</v>
      </c>
      <c r="K21" s="39">
        <f>SUMIFS('DATA 2'!$C$101:$C$133,'DATA 2'!$A$101:$A$133,$J21)</f>
        <v>5981.2326210000001</v>
      </c>
      <c r="L21" s="39">
        <f>SUMIFS('DATA 2'!$H$101:$H$133,'DATA 2'!$A$101:$A$133,$J21)</f>
        <v>3422.1350440000001</v>
      </c>
      <c r="M21" s="39">
        <f>SUMIFS('DATA 2'!$J$101:$J$133,'DATA 2'!$A$101:$A$133,$J21)</f>
        <v>821.03775770000004</v>
      </c>
      <c r="N21" s="39">
        <f>SUMIFS('DATA 2'!$O$101:$O$133,'DATA 2'!$A$101:$A$133,$J21)</f>
        <v>8.9080402159999998</v>
      </c>
      <c r="O21" s="39">
        <f>SUMIFS('DATA 2'!$T$101:$T$133,'DATA 2'!$A$101:$A$133,$J21)</f>
        <v>1.7505176520000001</v>
      </c>
      <c r="P21" s="39">
        <f>SUMIFS('DATA 2'!AD$101:$AD$133,'DATA 2'!$A$101:$A$133,$J21)</f>
        <v>0.14288077330000001</v>
      </c>
      <c r="Q21" s="39">
        <f>SUMIFS('DATA 2'!$AN$101:$AN$133,'DATA 2'!$A$101:$A$133,$J21)</f>
        <v>1.47444768E-2</v>
      </c>
      <c r="R21" s="41"/>
      <c r="S21" s="38" t="s">
        <v>433</v>
      </c>
      <c r="T21" s="43">
        <f t="shared" si="7"/>
        <v>70.615731000000324</v>
      </c>
      <c r="U21" s="43">
        <f t="shared" si="8"/>
        <v>43.945904100000007</v>
      </c>
      <c r="V21" s="43">
        <f t="shared" si="9"/>
        <v>0.12539993899999935</v>
      </c>
      <c r="W21" s="43">
        <f t="shared" si="10"/>
        <v>1.1177825000000086E-2</v>
      </c>
      <c r="X21" s="43">
        <f t="shared" si="11"/>
        <v>-1.0096513999999779E-3</v>
      </c>
      <c r="Y21" s="43">
        <f t="shared" si="12"/>
        <v>-4.2913400000000115E-4</v>
      </c>
      <c r="Z21" s="43"/>
      <c r="AA21" s="38" t="s">
        <v>433</v>
      </c>
      <c r="AB21" s="44">
        <f t="shared" si="1"/>
        <v>2.1069766993761174E-2</v>
      </c>
      <c r="AC21" s="44">
        <f t="shared" si="2"/>
        <v>5.6551749830362708E-2</v>
      </c>
      <c r="AD21" s="44">
        <f t="shared" si="3"/>
        <v>1.4278159533460233E-2</v>
      </c>
      <c r="AE21" s="44">
        <f t="shared" si="4"/>
        <v>6.4264756239609255E-3</v>
      </c>
      <c r="AF21" s="44">
        <f t="shared" si="5"/>
        <v>-7.0168074220714471E-3</v>
      </c>
      <c r="AG21" s="44">
        <f t="shared" si="6"/>
        <v>-2.8281600579869948E-2</v>
      </c>
    </row>
    <row r="22" spans="1:34" s="42" customFormat="1" ht="13.5" customHeight="1" x14ac:dyDescent="0.2">
      <c r="A22" s="40" t="s">
        <v>225</v>
      </c>
      <c r="B22" s="39">
        <f>SUM(B4:B8,B10:B21)</f>
        <v>3459303.525200163</v>
      </c>
      <c r="C22" s="39">
        <f t="shared" ref="C22:H22" si="15">SUM(C4:C8,C10:C21)</f>
        <v>3987299.00408766</v>
      </c>
      <c r="D22" s="39">
        <f t="shared" si="15"/>
        <v>4223162.6761805303</v>
      </c>
      <c r="E22" s="39">
        <f t="shared" si="15"/>
        <v>4877631.6275870083</v>
      </c>
      <c r="F22" s="39">
        <f t="shared" si="15"/>
        <v>5653014.4098831965</v>
      </c>
      <c r="G22" s="39">
        <f t="shared" si="15"/>
        <v>7524379.3295864053</v>
      </c>
      <c r="H22" s="39">
        <f t="shared" si="15"/>
        <v>9679492.6682672519</v>
      </c>
      <c r="I22" s="41"/>
      <c r="J22" s="40" t="s">
        <v>225</v>
      </c>
      <c r="K22" s="39">
        <f t="shared" ref="K22:Q22" si="16">SUM(K4:K8,K10:K21)</f>
        <v>3459303.525200163</v>
      </c>
      <c r="L22" s="39">
        <f t="shared" si="16"/>
        <v>3987237.9927165802</v>
      </c>
      <c r="M22" s="39">
        <f t="shared" si="16"/>
        <v>4221982.7265992602</v>
      </c>
      <c r="N22" s="39">
        <f t="shared" si="16"/>
        <v>4879224.1288593467</v>
      </c>
      <c r="O22" s="39">
        <f t="shared" si="16"/>
        <v>5677346.3237450793</v>
      </c>
      <c r="P22" s="39">
        <f t="shared" si="16"/>
        <v>7549109.3570300853</v>
      </c>
      <c r="Q22" s="39">
        <f t="shared" si="16"/>
        <v>9716797.1170074102</v>
      </c>
      <c r="R22" s="41"/>
      <c r="S22" s="40" t="s">
        <v>225</v>
      </c>
      <c r="T22" s="43">
        <f t="shared" si="7"/>
        <v>-61.011371079832315</v>
      </c>
      <c r="U22" s="43">
        <f t="shared" si="8"/>
        <v>-1179.9495812701061</v>
      </c>
      <c r="V22" s="43">
        <f t="shared" si="9"/>
        <v>1592.5012723384425</v>
      </c>
      <c r="W22" s="43">
        <f t="shared" si="10"/>
        <v>24331.913861882873</v>
      </c>
      <c r="X22" s="43">
        <f t="shared" si="11"/>
        <v>24730.027443679981</v>
      </c>
      <c r="Y22" s="43">
        <f t="shared" si="12"/>
        <v>37304.44874015823</v>
      </c>
      <c r="Z22" s="43"/>
      <c r="AA22" s="40" t="s">
        <v>225</v>
      </c>
      <c r="AB22" s="44">
        <f t="shared" si="1"/>
        <v>-1.5301428615499546E-5</v>
      </c>
      <c r="AC22" s="44">
        <f t="shared" si="2"/>
        <v>-2.7939950973832062E-4</v>
      </c>
      <c r="AD22" s="44">
        <f t="shared" si="3"/>
        <v>3.2649068111889612E-4</v>
      </c>
      <c r="AE22" s="44">
        <f t="shared" si="4"/>
        <v>4.304237013679435E-3</v>
      </c>
      <c r="AF22" s="44">
        <f t="shared" si="5"/>
        <v>3.2866534713953399E-3</v>
      </c>
      <c r="AG22" s="44">
        <f t="shared" si="6"/>
        <v>3.8539673533155572E-3</v>
      </c>
    </row>
    <row r="23" spans="1:34" s="42" customFormat="1" ht="13.5" customHeight="1" x14ac:dyDescent="0.2">
      <c r="A23" s="40" t="s">
        <v>436</v>
      </c>
      <c r="B23" s="39">
        <f>SUM(B10:B17)</f>
        <v>15572.681199362698</v>
      </c>
      <c r="C23" s="39">
        <f t="shared" ref="C23:G23" si="17">SUM(C10:C17)</f>
        <v>23948.859663500003</v>
      </c>
      <c r="D23" s="39">
        <f t="shared" si="17"/>
        <v>30187.888732900003</v>
      </c>
      <c r="E23" s="39">
        <f t="shared" si="17"/>
        <v>56119.120421</v>
      </c>
      <c r="F23" s="39">
        <f t="shared" si="17"/>
        <v>80008.703726000007</v>
      </c>
      <c r="G23" s="39">
        <f t="shared" si="17"/>
        <v>171992.26216350004</v>
      </c>
      <c r="H23" s="39">
        <f>SUM(H10:H17)</f>
        <v>226004.71938014199</v>
      </c>
      <c r="I23" s="41"/>
      <c r="J23" s="40" t="s">
        <v>436</v>
      </c>
      <c r="K23" s="39">
        <f>SUM(K10:K17)</f>
        <v>15572.681199362698</v>
      </c>
      <c r="L23" s="39">
        <f t="shared" ref="L23:Q23" si="18">SUM(L10:L17)</f>
        <v>24602.357048100002</v>
      </c>
      <c r="M23" s="39">
        <f t="shared" si="18"/>
        <v>32604.226120199994</v>
      </c>
      <c r="N23" s="39">
        <f t="shared" si="18"/>
        <v>68079.712486999997</v>
      </c>
      <c r="O23" s="39">
        <f t="shared" si="18"/>
        <v>128519.32925800001</v>
      </c>
      <c r="P23" s="39">
        <f t="shared" si="18"/>
        <v>249318.33863479999</v>
      </c>
      <c r="Q23" s="39">
        <f t="shared" si="18"/>
        <v>350394.9519328</v>
      </c>
      <c r="R23" s="41"/>
      <c r="S23" s="40" t="s">
        <v>436</v>
      </c>
      <c r="T23" s="43">
        <f t="shared" si="7"/>
        <v>653.49738459999935</v>
      </c>
      <c r="U23" s="43">
        <f t="shared" si="8"/>
        <v>2416.337387299991</v>
      </c>
      <c r="V23" s="43">
        <f t="shared" si="9"/>
        <v>11960.592065999997</v>
      </c>
      <c r="W23" s="43">
        <f t="shared" si="10"/>
        <v>48510.625532000005</v>
      </c>
      <c r="X23" s="43">
        <f t="shared" si="11"/>
        <v>77326.076471299952</v>
      </c>
      <c r="Y23" s="43">
        <f t="shared" si="12"/>
        <v>124390.23255265801</v>
      </c>
      <c r="Z23" s="43"/>
      <c r="AA23" s="40" t="s">
        <v>436</v>
      </c>
      <c r="AB23" s="44">
        <f t="shared" si="1"/>
        <v>2.7287202555033696E-2</v>
      </c>
      <c r="AC23" s="44">
        <f t="shared" si="2"/>
        <v>8.0043271945234418E-2</v>
      </c>
      <c r="AD23" s="44">
        <f t="shared" si="3"/>
        <v>0.21312864450249469</v>
      </c>
      <c r="AE23" s="44">
        <f t="shared" si="4"/>
        <v>0.60631685395292512</v>
      </c>
      <c r="AF23" s="44">
        <f t="shared" si="5"/>
        <v>0.4495904379569815</v>
      </c>
      <c r="AG23" s="44">
        <f t="shared" si="6"/>
        <v>0.55038776576799053</v>
      </c>
    </row>
    <row r="24" spans="1:34" s="42" customFormat="1" ht="13.5" customHeight="1" x14ac:dyDescent="0.2">
      <c r="A24" s="50" t="s">
        <v>439</v>
      </c>
      <c r="B24" s="39">
        <f>SUM(B10:B16)</f>
        <v>12966.955811362699</v>
      </c>
      <c r="C24" s="39">
        <f t="shared" ref="C24:G24" si="19">SUM(C10:C16)</f>
        <v>21103.195202500003</v>
      </c>
      <c r="D24" s="39">
        <f t="shared" si="19"/>
        <v>27025.695462900003</v>
      </c>
      <c r="E24" s="39">
        <f t="shared" si="19"/>
        <v>52822.191714000001</v>
      </c>
      <c r="F24" s="39">
        <f t="shared" si="19"/>
        <v>76649.325863000005</v>
      </c>
      <c r="G24" s="39">
        <f t="shared" si="19"/>
        <v>168453.41000450004</v>
      </c>
      <c r="H24" s="39">
        <f>SUM(H10:H16)</f>
        <v>222210.83915314201</v>
      </c>
      <c r="I24" s="41"/>
      <c r="J24" s="50" t="s">
        <v>439</v>
      </c>
      <c r="K24" s="39">
        <f>SUM(K10:K16)</f>
        <v>12966.955811362699</v>
      </c>
      <c r="L24" s="39">
        <f t="shared" ref="L24:Q24" si="20">SUM(L10:L16)</f>
        <v>21696.456697100002</v>
      </c>
      <c r="M24" s="39">
        <f t="shared" si="20"/>
        <v>29261.708488199994</v>
      </c>
      <c r="N24" s="39">
        <f t="shared" si="20"/>
        <v>64742.442389999997</v>
      </c>
      <c r="O24" s="39">
        <f t="shared" si="20"/>
        <v>125160.30104900002</v>
      </c>
      <c r="P24" s="39">
        <f t="shared" si="20"/>
        <v>245973.75189679998</v>
      </c>
      <c r="Q24" s="39">
        <f t="shared" si="20"/>
        <v>316890.48417280003</v>
      </c>
      <c r="R24" s="41"/>
      <c r="S24" s="50" t="s">
        <v>439</v>
      </c>
      <c r="T24" s="43">
        <f t="shared" si="7"/>
        <v>593.26149459999942</v>
      </c>
      <c r="U24" s="43">
        <f t="shared" si="8"/>
        <v>2236.0130252999916</v>
      </c>
      <c r="V24" s="43">
        <f t="shared" si="9"/>
        <v>11920.250675999996</v>
      </c>
      <c r="W24" s="43">
        <f t="shared" si="10"/>
        <v>48510.975186000011</v>
      </c>
      <c r="X24" s="43">
        <f t="shared" si="11"/>
        <v>77520.341892299941</v>
      </c>
      <c r="Y24" s="43">
        <f t="shared" si="12"/>
        <v>94679.645019658026</v>
      </c>
      <c r="Z24" s="43"/>
      <c r="AA24" s="50" t="s">
        <v>439</v>
      </c>
      <c r="AB24" s="44">
        <f t="shared" si="1"/>
        <v>2.8112401411598542E-2</v>
      </c>
      <c r="AC24" s="44">
        <f t="shared" si="2"/>
        <v>8.2736558190316334E-2</v>
      </c>
      <c r="AD24" s="44">
        <f t="shared" si="3"/>
        <v>0.22566747590749148</v>
      </c>
      <c r="AE24" s="44">
        <f t="shared" si="4"/>
        <v>0.63289500122553743</v>
      </c>
      <c r="AF24" s="44">
        <f t="shared" si="5"/>
        <v>0.460188617673154</v>
      </c>
      <c r="AG24" s="44">
        <f t="shared" si="6"/>
        <v>0.42608022804147394</v>
      </c>
    </row>
    <row r="25" spans="1:34" s="42" customFormat="1" ht="13.5" customHeight="1" x14ac:dyDescent="0.2">
      <c r="A25" s="40" t="s">
        <v>226</v>
      </c>
      <c r="B25" s="39">
        <f>SUM(B18:B21)</f>
        <v>21068.6177508</v>
      </c>
      <c r="C25" s="39">
        <f t="shared" ref="C25:H25" si="21">SUM(C18:C21)</f>
        <v>22550.267033300002</v>
      </c>
      <c r="D25" s="39">
        <f t="shared" si="21"/>
        <v>21906.414644500001</v>
      </c>
      <c r="E25" s="39">
        <f t="shared" si="21"/>
        <v>23815.917367616999</v>
      </c>
      <c r="F25" s="39">
        <f t="shared" si="21"/>
        <v>28913.923314246003</v>
      </c>
      <c r="G25" s="39">
        <f t="shared" si="21"/>
        <v>30906.078012125701</v>
      </c>
      <c r="H25" s="39">
        <f t="shared" si="21"/>
        <v>41261.557149370805</v>
      </c>
      <c r="I25" s="41"/>
      <c r="J25" s="40" t="s">
        <v>226</v>
      </c>
      <c r="K25" s="39">
        <f t="shared" ref="K25:Q25" si="22">SUM(K18:K21)</f>
        <v>21068.6177508</v>
      </c>
      <c r="L25" s="39">
        <f t="shared" si="22"/>
        <v>22525.048902900002</v>
      </c>
      <c r="M25" s="39">
        <f t="shared" si="22"/>
        <v>21185.038794700002</v>
      </c>
      <c r="N25" s="39">
        <f t="shared" si="22"/>
        <v>20949.926744385997</v>
      </c>
      <c r="O25" s="39">
        <f t="shared" si="22"/>
        <v>18560.508533618999</v>
      </c>
      <c r="P25" s="39">
        <f t="shared" si="22"/>
        <v>12904.992212966197</v>
      </c>
      <c r="Q25" s="39">
        <f t="shared" si="22"/>
        <v>5993.9699983597002</v>
      </c>
      <c r="R25" s="41"/>
      <c r="S25" s="40" t="s">
        <v>226</v>
      </c>
      <c r="T25" s="43">
        <f t="shared" si="7"/>
        <v>-25.218130400000518</v>
      </c>
      <c r="U25" s="43">
        <f t="shared" si="8"/>
        <v>-721.37584979999883</v>
      </c>
      <c r="V25" s="43">
        <f t="shared" si="9"/>
        <v>-2865.9906232310022</v>
      </c>
      <c r="W25" s="43">
        <f t="shared" si="10"/>
        <v>-10353.414780627005</v>
      </c>
      <c r="X25" s="43">
        <f t="shared" si="11"/>
        <v>-18001.085799159504</v>
      </c>
      <c r="Y25" s="43">
        <f t="shared" si="12"/>
        <v>-35267.587151011103</v>
      </c>
      <c r="Z25" s="41"/>
      <c r="AA25" s="40" t="s">
        <v>226</v>
      </c>
      <c r="AB25" s="44">
        <f t="shared" si="1"/>
        <v>-1.1183073957732326E-3</v>
      </c>
      <c r="AC25" s="44">
        <f t="shared" si="2"/>
        <v>-3.2929891153188451E-2</v>
      </c>
      <c r="AD25" s="44">
        <f t="shared" si="3"/>
        <v>-0.12033929153314704</v>
      </c>
      <c r="AE25" s="44">
        <f t="shared" si="4"/>
        <v>-0.35807713356996551</v>
      </c>
      <c r="AF25" s="44">
        <f t="shared" si="5"/>
        <v>-0.58244484441205868</v>
      </c>
      <c r="AG25" s="44">
        <f t="shared" si="6"/>
        <v>-0.85473233652668623</v>
      </c>
    </row>
    <row r="26" spans="1:34" ht="15.75" customHeight="1" x14ac:dyDescent="0.25">
      <c r="A26" s="20"/>
      <c r="B26" s="35"/>
      <c r="C26" s="35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 spans="1:3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</row>
    <row r="28" spans="1:34" s="42" customFormat="1" ht="12.75" x14ac:dyDescent="0.2">
      <c r="A28" s="40" t="s">
        <v>444</v>
      </c>
      <c r="B28" s="41"/>
      <c r="C28" s="41"/>
      <c r="D28" s="41"/>
      <c r="E28" s="41"/>
      <c r="F28" s="41"/>
      <c r="G28" s="41"/>
      <c r="H28" s="41"/>
      <c r="I28" s="41"/>
      <c r="J28" s="40" t="s">
        <v>444</v>
      </c>
      <c r="L28" s="41"/>
      <c r="M28" s="41"/>
      <c r="N28" s="41"/>
      <c r="O28" s="41"/>
      <c r="P28" s="41"/>
      <c r="Q28" s="41"/>
      <c r="R28" s="41"/>
      <c r="S28" s="40" t="s">
        <v>444</v>
      </c>
      <c r="U28" s="41"/>
      <c r="V28" s="41"/>
      <c r="W28" s="41"/>
      <c r="X28" s="41"/>
      <c r="Y28" s="41"/>
      <c r="Z28" s="41"/>
      <c r="AA28" s="40" t="s">
        <v>444</v>
      </c>
      <c r="AC28" s="41"/>
      <c r="AD28" s="41"/>
      <c r="AE28" s="41"/>
      <c r="AF28" s="41"/>
      <c r="AG28" s="41"/>
      <c r="AH28" s="41"/>
    </row>
    <row r="29" spans="1:34" s="42" customFormat="1" ht="12.75" x14ac:dyDescent="0.2">
      <c r="A29" s="45"/>
      <c r="B29" s="46" t="s">
        <v>437</v>
      </c>
      <c r="C29" s="46" t="s">
        <v>445</v>
      </c>
      <c r="D29" s="46" t="s">
        <v>442</v>
      </c>
      <c r="E29" s="49"/>
      <c r="F29" s="49"/>
      <c r="G29" s="49"/>
      <c r="H29" s="49"/>
      <c r="J29" s="45"/>
      <c r="K29" s="46" t="s">
        <v>437</v>
      </c>
      <c r="L29" s="46" t="s">
        <v>445</v>
      </c>
      <c r="M29" s="46" t="s">
        <v>442</v>
      </c>
      <c r="N29" s="49"/>
      <c r="O29" s="49"/>
      <c r="P29" s="49"/>
      <c r="Q29" s="49"/>
      <c r="R29" s="41"/>
      <c r="S29" s="45"/>
      <c r="T29" s="46" t="s">
        <v>437</v>
      </c>
      <c r="U29" s="46" t="s">
        <v>445</v>
      </c>
      <c r="V29" s="46" t="s">
        <v>442</v>
      </c>
      <c r="W29" s="41"/>
      <c r="X29" s="41"/>
      <c r="Y29" s="41"/>
      <c r="Z29" s="41"/>
      <c r="AA29" s="45"/>
      <c r="AB29" s="46" t="s">
        <v>437</v>
      </c>
      <c r="AC29" s="46" t="s">
        <v>445</v>
      </c>
      <c r="AD29" s="46" t="s">
        <v>442</v>
      </c>
      <c r="AE29" s="41"/>
      <c r="AF29" s="41"/>
      <c r="AG29" s="41"/>
    </row>
    <row r="30" spans="1:34" s="42" customFormat="1" ht="12.75" x14ac:dyDescent="0.2">
      <c r="A30" s="36" t="s">
        <v>219</v>
      </c>
      <c r="B30" s="39">
        <f>AVERAGE(Inversion!H2:T2)</f>
        <v>66340.737588586126</v>
      </c>
      <c r="C30" s="39">
        <f>AVERAGE(Inversion!U2:AD2)</f>
        <v>90926.769147572995</v>
      </c>
      <c r="D30" s="39">
        <f>AVERAGE(Inversion!AE2:AN2)</f>
        <v>120425.04999298199</v>
      </c>
      <c r="E30" s="39"/>
      <c r="F30" s="39"/>
      <c r="G30" s="39"/>
      <c r="H30" s="39"/>
      <c r="I30" s="41"/>
      <c r="J30" s="36" t="s">
        <v>219</v>
      </c>
      <c r="K30" s="39">
        <f>AVERAGE(Inversion!H26:T26)</f>
        <v>66369.685541819999</v>
      </c>
      <c r="L30" s="39">
        <f>AVERAGE(Inversion!U26:AD26)</f>
        <v>91040.456875118995</v>
      </c>
      <c r="M30" s="39">
        <f>AVERAGE(Inversion!AE26:AN26)</f>
        <v>120385.84546014697</v>
      </c>
      <c r="N30" s="39"/>
      <c r="O30" s="39"/>
      <c r="P30" s="39"/>
      <c r="Q30" s="41"/>
      <c r="R30" s="41"/>
      <c r="S30" s="36" t="s">
        <v>219</v>
      </c>
      <c r="T30" s="39">
        <f t="shared" ref="T30:T51" si="23">K30-B30</f>
        <v>28.947953233873704</v>
      </c>
      <c r="U30" s="39">
        <f t="shared" ref="U30:U51" si="24">L30-C30</f>
        <v>113.68772754599922</v>
      </c>
      <c r="V30" s="39">
        <f t="shared" ref="V30:V51" si="25">M30-D30</f>
        <v>-39.204532835021382</v>
      </c>
      <c r="W30" s="41"/>
      <c r="X30" s="41"/>
      <c r="Y30" s="41"/>
      <c r="Z30" s="41"/>
      <c r="AA30" s="36" t="s">
        <v>219</v>
      </c>
      <c r="AB30" s="44">
        <f t="shared" ref="AB30:AB51" si="26">K30/B30-1</f>
        <v>4.3635259851027008E-4</v>
      </c>
      <c r="AC30" s="44">
        <f t="shared" ref="AC30:AC51" si="27">L30/C30-1</f>
        <v>1.2503218646369163E-3</v>
      </c>
      <c r="AD30" s="44">
        <f t="shared" ref="AD30:AD51" si="28">M30/D30-1</f>
        <v>-3.2555131043998653E-4</v>
      </c>
      <c r="AE30" s="41"/>
      <c r="AF30" s="41"/>
      <c r="AG30" s="41"/>
    </row>
    <row r="31" spans="1:34" s="42" customFormat="1" ht="12.75" x14ac:dyDescent="0.2">
      <c r="A31" s="36" t="s">
        <v>218</v>
      </c>
      <c r="B31" s="39">
        <f>AVERAGE(Inversion!H3:T3)</f>
        <v>1087507.5388174616</v>
      </c>
      <c r="C31" s="39">
        <f>AVERAGE(Inversion!U3:AD3)</f>
        <v>1513369.264032</v>
      </c>
      <c r="D31" s="39">
        <f>AVERAGE(Inversion!AE3:AN3)</f>
        <v>1967496.2263150003</v>
      </c>
      <c r="E31" s="39"/>
      <c r="F31" s="39"/>
      <c r="G31" s="39"/>
      <c r="H31" s="39"/>
      <c r="I31" s="41"/>
      <c r="J31" s="36" t="s">
        <v>218</v>
      </c>
      <c r="K31" s="39">
        <f>AVERAGE(Inversion!H27:T27)</f>
        <v>1087752.8315399229</v>
      </c>
      <c r="L31" s="39">
        <f>AVERAGE(Inversion!U27:AD27)</f>
        <v>1514070.9167910002</v>
      </c>
      <c r="M31" s="39">
        <f>AVERAGE(Inversion!AE27:AN27)</f>
        <v>1966624.5689389999</v>
      </c>
      <c r="N31" s="39"/>
      <c r="O31" s="39"/>
      <c r="P31" s="39"/>
      <c r="Q31" s="41"/>
      <c r="R31" s="41"/>
      <c r="S31" s="36" t="s">
        <v>218</v>
      </c>
      <c r="T31" s="39">
        <f t="shared" si="23"/>
        <v>245.29272246127948</v>
      </c>
      <c r="U31" s="39">
        <f t="shared" si="24"/>
        <v>701.65275900019333</v>
      </c>
      <c r="V31" s="39">
        <f t="shared" si="25"/>
        <v>-871.65737600042485</v>
      </c>
      <c r="W31" s="41"/>
      <c r="X31" s="41"/>
      <c r="Y31" s="41"/>
      <c r="Z31" s="41"/>
      <c r="AA31" s="36" t="s">
        <v>218</v>
      </c>
      <c r="AB31" s="44">
        <f t="shared" si="26"/>
        <v>2.2555496279874632E-4</v>
      </c>
      <c r="AC31" s="44">
        <f t="shared" si="27"/>
        <v>4.6363618957800945E-4</v>
      </c>
      <c r="AD31" s="44">
        <f t="shared" si="28"/>
        <v>-4.4302874096635581E-4</v>
      </c>
      <c r="AE31" s="41"/>
      <c r="AF31" s="41"/>
      <c r="AG31" s="41"/>
    </row>
    <row r="32" spans="1:34" s="42" customFormat="1" ht="12.75" x14ac:dyDescent="0.2">
      <c r="A32" s="36" t="s">
        <v>220</v>
      </c>
      <c r="B32" s="39">
        <f>AVERAGE(Inversion!H4:T4)</f>
        <v>238026.25284665386</v>
      </c>
      <c r="C32" s="39">
        <f>AVERAGE(Inversion!U4:AD4)</f>
        <v>340073.06903129996</v>
      </c>
      <c r="D32" s="39">
        <f>AVERAGE(Inversion!AE4:AN4)</f>
        <v>460171.96978429996</v>
      </c>
      <c r="E32" s="39"/>
      <c r="F32" s="39"/>
      <c r="G32" s="39"/>
      <c r="H32" s="39"/>
      <c r="I32" s="41"/>
      <c r="J32" s="36" t="s">
        <v>220</v>
      </c>
      <c r="K32" s="39">
        <f>AVERAGE(Inversion!H28:T28)</f>
        <v>237900.89943783075</v>
      </c>
      <c r="L32" s="39">
        <f>AVERAGE(Inversion!U28:AD28)</f>
        <v>339520.13402899995</v>
      </c>
      <c r="M32" s="39">
        <f>AVERAGE(Inversion!AE28:AN28)</f>
        <v>458744.38590689999</v>
      </c>
      <c r="N32" s="39"/>
      <c r="O32" s="39"/>
      <c r="P32" s="39"/>
      <c r="Q32" s="41"/>
      <c r="R32" s="41"/>
      <c r="S32" s="36" t="s">
        <v>220</v>
      </c>
      <c r="T32" s="39">
        <f t="shared" si="23"/>
        <v>-125.35340882310993</v>
      </c>
      <c r="U32" s="39">
        <f t="shared" si="24"/>
        <v>-552.93500230001519</v>
      </c>
      <c r="V32" s="39">
        <f t="shared" si="25"/>
        <v>-1427.5838773999712</v>
      </c>
      <c r="W32" s="41"/>
      <c r="X32" s="41"/>
      <c r="Y32" s="41"/>
      <c r="Z32" s="41"/>
      <c r="AA32" s="36" t="s">
        <v>220</v>
      </c>
      <c r="AB32" s="44">
        <f t="shared" si="26"/>
        <v>-5.2663690380350126E-4</v>
      </c>
      <c r="AC32" s="44">
        <f t="shared" si="27"/>
        <v>-1.6259299916780989E-3</v>
      </c>
      <c r="AD32" s="44">
        <f t="shared" si="28"/>
        <v>-3.1022834312770531E-3</v>
      </c>
      <c r="AE32" s="41"/>
      <c r="AF32" s="41"/>
      <c r="AG32" s="41"/>
    </row>
    <row r="33" spans="1:33" s="42" customFormat="1" ht="12.75" x14ac:dyDescent="0.2">
      <c r="A33" s="36" t="s">
        <v>221</v>
      </c>
      <c r="B33" s="39">
        <f>AVERAGE(Inversion!H5:T5)</f>
        <v>2787086.9448692305</v>
      </c>
      <c r="C33" s="39">
        <f>AVERAGE(Inversion!U5:AD5)</f>
        <v>3865063.21906</v>
      </c>
      <c r="D33" s="39">
        <f>AVERAGE(Inversion!AE5:AN5)</f>
        <v>5100547.8321799999</v>
      </c>
      <c r="E33" s="39"/>
      <c r="F33" s="39"/>
      <c r="G33" s="39"/>
      <c r="H33" s="39"/>
      <c r="I33" s="41"/>
      <c r="J33" s="36" t="s">
        <v>221</v>
      </c>
      <c r="K33" s="39">
        <f>AVERAGE(Inversion!H29:T29)</f>
        <v>2786604.9950000001</v>
      </c>
      <c r="L33" s="39">
        <f>AVERAGE(Inversion!U29:AD29)</f>
        <v>3863849.7963</v>
      </c>
      <c r="M33" s="39">
        <f>AVERAGE(Inversion!AE29:AN29)</f>
        <v>5093575.7752300007</v>
      </c>
      <c r="N33" s="39"/>
      <c r="O33" s="39"/>
      <c r="P33" s="39"/>
      <c r="Q33" s="41"/>
      <c r="R33" s="41"/>
      <c r="S33" s="36" t="s">
        <v>221</v>
      </c>
      <c r="T33" s="39">
        <f t="shared" si="23"/>
        <v>-481.9498692303896</v>
      </c>
      <c r="U33" s="39">
        <f t="shared" si="24"/>
        <v>-1213.4227599999867</v>
      </c>
      <c r="V33" s="39">
        <f t="shared" si="25"/>
        <v>-6972.0569499991834</v>
      </c>
      <c r="W33" s="41"/>
      <c r="X33" s="41"/>
      <c r="Y33" s="41"/>
      <c r="Z33" s="41"/>
      <c r="AA33" s="36" t="s">
        <v>221</v>
      </c>
      <c r="AB33" s="44">
        <f t="shared" si="26"/>
        <v>-1.7292243793021189E-4</v>
      </c>
      <c r="AC33" s="44">
        <f t="shared" si="27"/>
        <v>-3.1394641981952187E-4</v>
      </c>
      <c r="AD33" s="44">
        <f t="shared" si="28"/>
        <v>-1.3669231579422902E-3</v>
      </c>
      <c r="AE33" s="41"/>
      <c r="AF33" s="41"/>
      <c r="AG33" s="41"/>
    </row>
    <row r="34" spans="1:33" s="42" customFormat="1" ht="12.75" x14ac:dyDescent="0.2">
      <c r="A34" s="37" t="s">
        <v>222</v>
      </c>
      <c r="B34" s="39">
        <f>AVERAGE(Inversion!H6:T6)</f>
        <v>516268.55756384612</v>
      </c>
      <c r="C34" s="39">
        <f>AVERAGE(Inversion!U6:AD6)</f>
        <v>685113.07264699996</v>
      </c>
      <c r="D34" s="39">
        <f>AVERAGE(Inversion!AE6:AN6)</f>
        <v>796053.47166899987</v>
      </c>
      <c r="E34" s="39"/>
      <c r="F34" s="39"/>
      <c r="G34" s="39"/>
      <c r="H34" s="39"/>
      <c r="I34" s="41"/>
      <c r="J34" s="37" t="s">
        <v>222</v>
      </c>
      <c r="K34" s="39">
        <f>AVERAGE(Inversion!H30:T30)</f>
        <v>509760.13499384618</v>
      </c>
      <c r="L34" s="39">
        <f>AVERAGE(Inversion!U30:AD30)</f>
        <v>661984.08964299993</v>
      </c>
      <c r="M34" s="39">
        <f>AVERAGE(Inversion!AE30:AN30)</f>
        <v>760116.46209599997</v>
      </c>
      <c r="N34" s="39"/>
      <c r="O34" s="39"/>
      <c r="P34" s="39"/>
      <c r="Q34" s="41"/>
      <c r="R34" s="41"/>
      <c r="S34" s="37" t="s">
        <v>222</v>
      </c>
      <c r="T34" s="39">
        <f t="shared" si="23"/>
        <v>-6508.422569999937</v>
      </c>
      <c r="U34" s="39">
        <f t="shared" si="24"/>
        <v>-23128.983004000038</v>
      </c>
      <c r="V34" s="39">
        <f t="shared" si="25"/>
        <v>-35937.009572999901</v>
      </c>
      <c r="W34" s="41"/>
      <c r="X34" s="41"/>
      <c r="Y34" s="41"/>
      <c r="Z34" s="41"/>
      <c r="AA34" s="37" t="s">
        <v>222</v>
      </c>
      <c r="AB34" s="44">
        <f t="shared" si="26"/>
        <v>-1.2606660767240374E-2</v>
      </c>
      <c r="AC34" s="44">
        <f t="shared" si="27"/>
        <v>-3.3759366048350281E-2</v>
      </c>
      <c r="AD34" s="44">
        <f t="shared" si="28"/>
        <v>-4.5143964384270152E-2</v>
      </c>
      <c r="AE34" s="41"/>
      <c r="AF34" s="41"/>
      <c r="AG34" s="41"/>
    </row>
    <row r="35" spans="1:33" s="42" customFormat="1" ht="12.75" x14ac:dyDescent="0.2">
      <c r="A35" s="36" t="s">
        <v>224</v>
      </c>
      <c r="B35" s="39">
        <f>AVERAGE(Inversion!H7:T7)</f>
        <v>74203.499985273695</v>
      </c>
      <c r="C35" s="39">
        <f>AVERAGE(Inversion!U7:AD7)</f>
        <v>155360.31791603862</v>
      </c>
      <c r="D35" s="39">
        <f>AVERAGE(Inversion!AE7:AN7)</f>
        <v>241309.26692712074</v>
      </c>
      <c r="E35" s="39"/>
      <c r="F35" s="39"/>
      <c r="G35" s="39"/>
      <c r="H35" s="39"/>
      <c r="I35" s="41"/>
      <c r="J35" s="36" t="s">
        <v>224</v>
      </c>
      <c r="K35" s="39">
        <f>AVERAGE(Inversion!H31:T31)</f>
        <v>85906.669739902776</v>
      </c>
      <c r="L35" s="39">
        <f>AVERAGE(Inversion!U31:AD31)</f>
        <v>209273.23954084859</v>
      </c>
      <c r="M35" s="39">
        <f>AVERAGE(Inversion!AE31:AN31)</f>
        <v>316917.47671077552</v>
      </c>
      <c r="N35" s="39"/>
      <c r="O35" s="39"/>
      <c r="P35" s="39"/>
      <c r="Q35" s="41"/>
      <c r="R35" s="41"/>
      <c r="S35" s="36" t="s">
        <v>224</v>
      </c>
      <c r="T35" s="39">
        <f t="shared" si="23"/>
        <v>11703.169754629082</v>
      </c>
      <c r="U35" s="39">
        <f t="shared" si="24"/>
        <v>53912.921624809969</v>
      </c>
      <c r="V35" s="39">
        <f t="shared" si="25"/>
        <v>75608.209783654776</v>
      </c>
      <c r="W35" s="41"/>
      <c r="X35" s="41"/>
      <c r="Y35" s="41"/>
      <c r="Z35" s="41"/>
      <c r="AA35" s="36" t="s">
        <v>224</v>
      </c>
      <c r="AB35" s="44">
        <f t="shared" si="26"/>
        <v>0.15771722030566848</v>
      </c>
      <c r="AC35" s="44">
        <f t="shared" si="27"/>
        <v>0.34701861033746173</v>
      </c>
      <c r="AD35" s="44">
        <f t="shared" si="28"/>
        <v>0.31332493255010241</v>
      </c>
      <c r="AE35" s="41"/>
      <c r="AF35" s="41"/>
      <c r="AG35" s="41"/>
    </row>
    <row r="36" spans="1:33" s="42" customFormat="1" ht="12.75" x14ac:dyDescent="0.2">
      <c r="A36" s="38" t="s">
        <v>425</v>
      </c>
      <c r="B36" s="39">
        <f>AVERAGE(Inversion!H8:T8)</f>
        <v>18977.466564615381</v>
      </c>
      <c r="C36" s="39">
        <f>AVERAGE(Inversion!U8:AD8)</f>
        <v>25628.840998</v>
      </c>
      <c r="D36" s="39">
        <f>AVERAGE(Inversion!AE8:AN8)</f>
        <v>29263.853200000001</v>
      </c>
      <c r="E36" s="39"/>
      <c r="F36" s="39"/>
      <c r="G36" s="39"/>
      <c r="H36" s="39"/>
      <c r="I36" s="41"/>
      <c r="J36" s="38" t="s">
        <v>425</v>
      </c>
      <c r="K36" s="39">
        <f>AVERAGE(Inversion!H32:T32)</f>
        <v>20148.643023846154</v>
      </c>
      <c r="L36" s="39">
        <f>AVERAGE(Inversion!U32:AD32)</f>
        <v>31361.734622</v>
      </c>
      <c r="M36" s="39">
        <f>AVERAGE(Inversion!AE32:AN32)</f>
        <v>39424.708850999996</v>
      </c>
      <c r="N36" s="39"/>
      <c r="O36" s="39"/>
      <c r="P36" s="39"/>
      <c r="Q36" s="41"/>
      <c r="R36" s="41"/>
      <c r="S36" s="38" t="s">
        <v>425</v>
      </c>
      <c r="T36" s="39">
        <f t="shared" si="23"/>
        <v>1171.1764592307736</v>
      </c>
      <c r="U36" s="39">
        <f t="shared" si="24"/>
        <v>5732.8936240000003</v>
      </c>
      <c r="V36" s="39">
        <f t="shared" si="25"/>
        <v>10160.855650999994</v>
      </c>
      <c r="W36" s="41"/>
      <c r="X36" s="41"/>
      <c r="Y36" s="41"/>
      <c r="Z36" s="41"/>
      <c r="AA36" s="38" t="s">
        <v>425</v>
      </c>
      <c r="AB36" s="44">
        <f t="shared" si="26"/>
        <v>6.1714057313345672E-2</v>
      </c>
      <c r="AC36" s="44">
        <f t="shared" si="27"/>
        <v>0.22368914866058032</v>
      </c>
      <c r="AD36" s="44">
        <f t="shared" si="28"/>
        <v>0.34721523449276992</v>
      </c>
      <c r="AE36" s="41"/>
      <c r="AF36" s="41"/>
      <c r="AG36" s="41"/>
    </row>
    <row r="37" spans="1:33" s="42" customFormat="1" ht="12.75" x14ac:dyDescent="0.2">
      <c r="A37" s="38" t="s">
        <v>426</v>
      </c>
      <c r="B37" s="39">
        <f>AVERAGE(Inversion!H9:T9)</f>
        <v>9880.3707696153851</v>
      </c>
      <c r="C37" s="39">
        <f>AVERAGE(Inversion!U9:AD9)</f>
        <v>33658.547332999995</v>
      </c>
      <c r="D37" s="39">
        <f>AVERAGE(Inversion!AE9:AN9)</f>
        <v>56068.672762000002</v>
      </c>
      <c r="E37" s="39"/>
      <c r="F37" s="39"/>
      <c r="G37" s="39"/>
      <c r="H37" s="39"/>
      <c r="I37" s="41"/>
      <c r="J37" s="38" t="s">
        <v>426</v>
      </c>
      <c r="K37" s="39">
        <f>AVERAGE(Inversion!H33:T33)</f>
        <v>15190.614731615387</v>
      </c>
      <c r="L37" s="39">
        <f>AVERAGE(Inversion!U33:AD33)</f>
        <v>75982.740619999997</v>
      </c>
      <c r="M37" s="39">
        <f>AVERAGE(Inversion!AE33:AN33)</f>
        <v>148088.35056000002</v>
      </c>
      <c r="N37" s="39"/>
      <c r="O37" s="39"/>
      <c r="P37" s="39"/>
      <c r="Q37" s="41"/>
      <c r="R37" s="41"/>
      <c r="S37" s="38" t="s">
        <v>426</v>
      </c>
      <c r="T37" s="39">
        <f t="shared" si="23"/>
        <v>5310.2439620000023</v>
      </c>
      <c r="U37" s="39">
        <f t="shared" si="24"/>
        <v>42324.193287000002</v>
      </c>
      <c r="V37" s="39">
        <f t="shared" si="25"/>
        <v>92019.677798000019</v>
      </c>
      <c r="W37" s="41"/>
      <c r="X37" s="41"/>
      <c r="Y37" s="41"/>
      <c r="Z37" s="41"/>
      <c r="AA37" s="38" t="s">
        <v>426</v>
      </c>
      <c r="AB37" s="44">
        <f t="shared" si="26"/>
        <v>0.53745391603423753</v>
      </c>
      <c r="AC37" s="44">
        <f t="shared" si="27"/>
        <v>1.257457514974329</v>
      </c>
      <c r="AD37" s="44">
        <f t="shared" si="28"/>
        <v>1.6411959346461553</v>
      </c>
      <c r="AE37" s="41"/>
      <c r="AF37" s="41"/>
      <c r="AG37" s="41"/>
    </row>
    <row r="38" spans="1:33" s="42" customFormat="1" ht="12.75" x14ac:dyDescent="0.2">
      <c r="A38" s="38" t="s">
        <v>427</v>
      </c>
      <c r="B38" s="39">
        <f>AVERAGE(Inversion!H10:T10)</f>
        <v>1869.5433132153848</v>
      </c>
      <c r="C38" s="39">
        <f>AVERAGE(Inversion!U10:AD10)</f>
        <v>3253.3228128000001</v>
      </c>
      <c r="D38" s="39">
        <f>AVERAGE(Inversion!AE10:AN10)</f>
        <v>3827.1164361000001</v>
      </c>
      <c r="E38" s="39"/>
      <c r="F38" s="39"/>
      <c r="G38" s="39"/>
      <c r="H38" s="39"/>
      <c r="I38" s="41"/>
      <c r="J38" s="38" t="s">
        <v>427</v>
      </c>
      <c r="K38" s="39">
        <f>AVERAGE(Inversion!H34:T34)</f>
        <v>1903.5353910076924</v>
      </c>
      <c r="L38" s="39">
        <f>AVERAGE(Inversion!U34:AD34)</f>
        <v>2968.4805523000005</v>
      </c>
      <c r="M38" s="39">
        <f>AVERAGE(Inversion!AE34:AN34)</f>
        <v>2825.7861914</v>
      </c>
      <c r="N38" s="39"/>
      <c r="O38" s="39"/>
      <c r="P38" s="39"/>
      <c r="Q38" s="41"/>
      <c r="R38" s="41"/>
      <c r="S38" s="38" t="s">
        <v>427</v>
      </c>
      <c r="T38" s="39">
        <f t="shared" si="23"/>
        <v>33.992077792307555</v>
      </c>
      <c r="U38" s="39">
        <f t="shared" si="24"/>
        <v>-284.84226049999961</v>
      </c>
      <c r="V38" s="39">
        <f t="shared" si="25"/>
        <v>-1001.3302447000001</v>
      </c>
      <c r="W38" s="41"/>
      <c r="X38" s="41"/>
      <c r="Y38" s="41"/>
      <c r="Z38" s="41"/>
      <c r="AA38" s="38" t="s">
        <v>427</v>
      </c>
      <c r="AB38" s="44">
        <f t="shared" si="26"/>
        <v>1.8182022075672322E-2</v>
      </c>
      <c r="AC38" s="44">
        <f t="shared" si="27"/>
        <v>-8.7554256644715722E-2</v>
      </c>
      <c r="AD38" s="44">
        <f t="shared" si="28"/>
        <v>-0.26164091462040795</v>
      </c>
      <c r="AE38" s="41"/>
      <c r="AF38" s="41"/>
      <c r="AG38" s="41"/>
    </row>
    <row r="39" spans="1:33" s="42" customFormat="1" ht="12.75" x14ac:dyDescent="0.2">
      <c r="A39" s="38" t="s">
        <v>117</v>
      </c>
      <c r="B39" s="39">
        <f>AVERAGE(Inversion!H11:T11)</f>
        <v>8901.7783894999993</v>
      </c>
      <c r="C39" s="39">
        <f>AVERAGE(Inversion!U11:AD11)</f>
        <v>49986.527822000004</v>
      </c>
      <c r="D39" s="39">
        <f>AVERAGE(Inversion!AE11:AN11)</f>
        <v>109843.366479</v>
      </c>
      <c r="E39" s="39"/>
      <c r="F39" s="39"/>
      <c r="G39" s="39"/>
      <c r="H39" s="39"/>
      <c r="I39" s="41"/>
      <c r="J39" s="38" t="s">
        <v>117</v>
      </c>
      <c r="K39" s="39">
        <f>AVERAGE(Inversion!H35:T35)</f>
        <v>16968.797357084615</v>
      </c>
      <c r="L39" s="39">
        <f>AVERAGE(Inversion!U35:AD35)</f>
        <v>69034.896830000012</v>
      </c>
      <c r="M39" s="39">
        <f>AVERAGE(Inversion!AE35:AN35)</f>
        <v>95496.121911000009</v>
      </c>
      <c r="N39" s="39"/>
      <c r="O39" s="39"/>
      <c r="P39" s="39"/>
      <c r="Q39" s="41"/>
      <c r="R39" s="41"/>
      <c r="S39" s="38" t="s">
        <v>117</v>
      </c>
      <c r="T39" s="39">
        <f t="shared" si="23"/>
        <v>8067.0189675846159</v>
      </c>
      <c r="U39" s="39">
        <f t="shared" si="24"/>
        <v>19048.369008000009</v>
      </c>
      <c r="V39" s="39">
        <f t="shared" si="25"/>
        <v>-14347.244567999995</v>
      </c>
      <c r="W39" s="41"/>
      <c r="X39" s="41"/>
      <c r="Y39" s="41"/>
      <c r="Z39" s="41"/>
      <c r="AA39" s="38" t="s">
        <v>117</v>
      </c>
      <c r="AB39" s="44">
        <f t="shared" si="26"/>
        <v>0.90622554444850989</v>
      </c>
      <c r="AC39" s="44">
        <f t="shared" si="27"/>
        <v>0.38107005703277652</v>
      </c>
      <c r="AD39" s="44">
        <f t="shared" si="28"/>
        <v>-0.13061548482987295</v>
      </c>
      <c r="AE39" s="41"/>
      <c r="AF39" s="41"/>
      <c r="AG39" s="41"/>
    </row>
    <row r="40" spans="1:33" s="42" customFormat="1" ht="12.75" x14ac:dyDescent="0.2">
      <c r="A40" s="38" t="s">
        <v>428</v>
      </c>
      <c r="B40" s="39">
        <f>AVERAGE(Inversion!H12:T12)</f>
        <v>2802.1257165384618</v>
      </c>
      <c r="C40" s="39">
        <f>AVERAGE(Inversion!U12:AD12)</f>
        <v>4620.8643899999997</v>
      </c>
      <c r="D40" s="39">
        <f>AVERAGE(Inversion!AE12:AN12)</f>
        <v>572.19243646020004</v>
      </c>
      <c r="E40" s="39"/>
      <c r="F40" s="39"/>
      <c r="G40" s="39"/>
      <c r="H40" s="39"/>
      <c r="I40" s="41"/>
      <c r="J40" s="38" t="s">
        <v>428</v>
      </c>
      <c r="K40" s="39">
        <f>AVERAGE(Inversion!H36:T36)</f>
        <v>3172.4568863846148</v>
      </c>
      <c r="L40" s="39">
        <f>AVERAGE(Inversion!U36:AD36)</f>
        <v>6683.3551558000008</v>
      </c>
      <c r="M40" s="39">
        <f>AVERAGE(Inversion!AE36:AN36)</f>
        <v>5624.0475173999994</v>
      </c>
      <c r="N40" s="39"/>
      <c r="O40" s="39"/>
      <c r="P40" s="39"/>
      <c r="Q40" s="41"/>
      <c r="R40" s="41"/>
      <c r="S40" s="38" t="s">
        <v>428</v>
      </c>
      <c r="T40" s="39">
        <f t="shared" si="23"/>
        <v>370.33116984615299</v>
      </c>
      <c r="U40" s="39">
        <f t="shared" si="24"/>
        <v>2062.4907658000011</v>
      </c>
      <c r="V40" s="39">
        <f t="shared" si="25"/>
        <v>5051.8550809397993</v>
      </c>
      <c r="W40" s="41"/>
      <c r="X40" s="41"/>
      <c r="Y40" s="41"/>
      <c r="Z40" s="41"/>
      <c r="AA40" s="38" t="s">
        <v>428</v>
      </c>
      <c r="AB40" s="44">
        <f t="shared" si="26"/>
        <v>0.13216079766172406</v>
      </c>
      <c r="AC40" s="44">
        <f t="shared" si="27"/>
        <v>0.44634306305621774</v>
      </c>
      <c r="AD40" s="44">
        <f t="shared" si="28"/>
        <v>8.8289441786272036</v>
      </c>
      <c r="AE40" s="41"/>
      <c r="AF40" s="41"/>
      <c r="AG40" s="41"/>
    </row>
    <row r="41" spans="1:33" s="42" customFormat="1" ht="12.75" x14ac:dyDescent="0.2">
      <c r="A41" s="38" t="s">
        <v>429</v>
      </c>
      <c r="B41" s="39">
        <f>AVERAGE(Inversion!H13:T13)</f>
        <v>1235.7441025230769</v>
      </c>
      <c r="C41" s="39">
        <f>AVERAGE(Inversion!U13:AD13)</f>
        <v>958.6774719299998</v>
      </c>
      <c r="D41" s="39">
        <f>AVERAGE(Inversion!AE13:AN13)</f>
        <v>200.91367369500003</v>
      </c>
      <c r="E41" s="39"/>
      <c r="F41" s="39"/>
      <c r="G41" s="39"/>
      <c r="H41" s="39"/>
      <c r="I41" s="41"/>
      <c r="J41" s="38" t="s">
        <v>429</v>
      </c>
      <c r="K41" s="39">
        <f>AVERAGE(Inversion!H37:T37)</f>
        <v>1365.0451781153845</v>
      </c>
      <c r="L41" s="39">
        <f>AVERAGE(Inversion!U37:AD37)</f>
        <v>1157.8856194400003</v>
      </c>
      <c r="M41" s="39">
        <f>AVERAGE(Inversion!AE37:AN37)</f>
        <v>1515.95625866</v>
      </c>
      <c r="N41" s="39"/>
      <c r="O41" s="39"/>
      <c r="P41" s="39"/>
      <c r="Q41" s="41"/>
      <c r="R41" s="41"/>
      <c r="S41" s="38" t="s">
        <v>429</v>
      </c>
      <c r="T41" s="39">
        <f t="shared" si="23"/>
        <v>129.3010755923076</v>
      </c>
      <c r="U41" s="39">
        <f t="shared" si="24"/>
        <v>199.20814751000046</v>
      </c>
      <c r="V41" s="39">
        <f t="shared" si="25"/>
        <v>1315.0425849650001</v>
      </c>
      <c r="W41" s="41"/>
      <c r="X41" s="41"/>
      <c r="Y41" s="41"/>
      <c r="Z41" s="41"/>
      <c r="AA41" s="38" t="s">
        <v>429</v>
      </c>
      <c r="AB41" s="44">
        <f t="shared" si="26"/>
        <v>0.10463418383167489</v>
      </c>
      <c r="AC41" s="44">
        <f t="shared" si="27"/>
        <v>0.20779475198155706</v>
      </c>
      <c r="AD41" s="44">
        <f t="shared" si="28"/>
        <v>6.5453115299724187</v>
      </c>
      <c r="AE41" s="41"/>
      <c r="AF41" s="41"/>
      <c r="AG41" s="41"/>
    </row>
    <row r="42" spans="1:33" s="42" customFormat="1" ht="12.75" x14ac:dyDescent="0.2">
      <c r="A42" s="38" t="s">
        <v>430</v>
      </c>
      <c r="B42" s="39">
        <f>AVERAGE(Inversion!H14:T14)</f>
        <v>2939.2845111384613</v>
      </c>
      <c r="C42" s="39">
        <f>AVERAGE(Inversion!U14:AD14)</f>
        <v>3093.0287515000005</v>
      </c>
      <c r="D42" s="39">
        <f>AVERAGE(Inversion!AE14:AN14)</f>
        <v>1266.4920732400001</v>
      </c>
      <c r="E42" s="39"/>
      <c r="F42" s="39"/>
      <c r="G42" s="39"/>
      <c r="H42" s="39"/>
      <c r="I42" s="41"/>
      <c r="J42" s="38" t="s">
        <v>430</v>
      </c>
      <c r="K42" s="39">
        <f>AVERAGE(Inversion!H38:T38)</f>
        <v>2970.8040680692307</v>
      </c>
      <c r="L42" s="39">
        <f>AVERAGE(Inversion!U38:AD38)</f>
        <v>2873.2107189999997</v>
      </c>
      <c r="M42" s="39">
        <f>AVERAGE(Inversion!AE38:AN38)</f>
        <v>984.71465565999983</v>
      </c>
      <c r="N42" s="39"/>
      <c r="O42" s="39"/>
      <c r="P42" s="39"/>
      <c r="Q42" s="41"/>
      <c r="R42" s="41"/>
      <c r="S42" s="38" t="s">
        <v>430</v>
      </c>
      <c r="T42" s="39">
        <f t="shared" si="23"/>
        <v>31.51955693076934</v>
      </c>
      <c r="U42" s="39">
        <f t="shared" si="24"/>
        <v>-219.81803250000075</v>
      </c>
      <c r="V42" s="39">
        <f t="shared" si="25"/>
        <v>-281.77741758000025</v>
      </c>
      <c r="W42" s="41"/>
      <c r="X42" s="41"/>
      <c r="Y42" s="41"/>
      <c r="Z42" s="41"/>
      <c r="AA42" s="38" t="s">
        <v>430</v>
      </c>
      <c r="AB42" s="44">
        <f t="shared" si="26"/>
        <v>1.0723547452220261E-2</v>
      </c>
      <c r="AC42" s="44">
        <f t="shared" si="27"/>
        <v>-7.1068861675921191E-2</v>
      </c>
      <c r="AD42" s="44">
        <f t="shared" si="28"/>
        <v>-0.22248652284032377</v>
      </c>
      <c r="AE42" s="41"/>
      <c r="AF42" s="41"/>
      <c r="AG42" s="41"/>
    </row>
    <row r="43" spans="1:33" s="42" customFormat="1" ht="12.75" x14ac:dyDescent="0.2">
      <c r="A43" s="38" t="s">
        <v>431</v>
      </c>
      <c r="B43" s="39">
        <f>AVERAGE(Inversion!H15:T15)</f>
        <v>3253.1752836923074</v>
      </c>
      <c r="C43" s="39">
        <f>AVERAGE(Inversion!U15:AD15)</f>
        <v>3513.3491629000005</v>
      </c>
      <c r="D43" s="39">
        <f>AVERAGE(Inversion!AE15:AN15)</f>
        <v>3743.3319154000005</v>
      </c>
      <c r="E43" s="39"/>
      <c r="F43" s="39"/>
      <c r="G43" s="39"/>
      <c r="H43" s="39"/>
      <c r="I43" s="41"/>
      <c r="J43" s="38" t="s">
        <v>431</v>
      </c>
      <c r="K43" s="39">
        <f>AVERAGE(Inversion!H39:T39)</f>
        <v>3353.4659135384618</v>
      </c>
      <c r="L43" s="39">
        <f>AVERAGE(Inversion!U39:AD39)</f>
        <v>3424.2505004999998</v>
      </c>
      <c r="M43" s="39">
        <f>AVERAGE(Inversion!AE39:AN39)</f>
        <v>13889.8310437</v>
      </c>
      <c r="N43" s="39"/>
      <c r="O43" s="39"/>
      <c r="P43" s="39"/>
      <c r="Q43" s="41"/>
      <c r="R43" s="41"/>
      <c r="S43" s="38" t="s">
        <v>431</v>
      </c>
      <c r="T43" s="39">
        <f t="shared" si="23"/>
        <v>100.29062984615439</v>
      </c>
      <c r="U43" s="39">
        <f t="shared" si="24"/>
        <v>-89.098662400000649</v>
      </c>
      <c r="V43" s="39">
        <f t="shared" si="25"/>
        <v>10146.4991283</v>
      </c>
      <c r="W43" s="41"/>
      <c r="X43" s="41"/>
      <c r="Y43" s="41"/>
      <c r="Z43" s="41"/>
      <c r="AA43" s="38" t="s">
        <v>431</v>
      </c>
      <c r="AB43" s="44">
        <f t="shared" si="26"/>
        <v>3.0828535538461876E-2</v>
      </c>
      <c r="AC43" s="44">
        <f t="shared" si="27"/>
        <v>-2.5360036326835367E-2</v>
      </c>
      <c r="AD43" s="44">
        <f t="shared" si="28"/>
        <v>2.7105528864692663</v>
      </c>
      <c r="AE43" s="41"/>
      <c r="AF43" s="41"/>
      <c r="AG43" s="41"/>
    </row>
    <row r="44" spans="1:33" s="42" customFormat="1" ht="12.75" x14ac:dyDescent="0.2">
      <c r="A44" s="38" t="s">
        <v>434</v>
      </c>
      <c r="B44" s="39">
        <f>AVERAGE(Inversion!H16:T16)</f>
        <v>3450.0863989230775</v>
      </c>
      <c r="C44" s="39">
        <f>AVERAGE(Inversion!U16:AD16)</f>
        <v>2687.5761041999999</v>
      </c>
      <c r="D44" s="39">
        <f>AVERAGE(Inversion!AE16:AN16)</f>
        <v>552.60165925799993</v>
      </c>
      <c r="E44" s="39"/>
      <c r="F44" s="39"/>
      <c r="G44" s="39"/>
      <c r="H44" s="39"/>
      <c r="I44" s="41"/>
      <c r="J44" s="38" t="s">
        <v>434</v>
      </c>
      <c r="K44" s="39">
        <f>AVERAGE(Inversion!H40:T40)</f>
        <v>625.55336386230772</v>
      </c>
      <c r="L44" s="39">
        <f>AVERAGE(Inversion!U40:AD40)</f>
        <v>6.6170756710099994</v>
      </c>
      <c r="M44" s="39">
        <f>AVERAGE(Inversion!AE40:AN40)</f>
        <v>0.13628746335000003</v>
      </c>
      <c r="N44" s="39"/>
      <c r="O44" s="39"/>
      <c r="P44" s="39"/>
      <c r="Q44" s="41"/>
      <c r="R44" s="41"/>
      <c r="S44" s="38" t="s">
        <v>434</v>
      </c>
      <c r="T44" s="39">
        <f t="shared" si="23"/>
        <v>-2824.5330350607696</v>
      </c>
      <c r="U44" s="39">
        <f t="shared" si="24"/>
        <v>-2680.9590285289901</v>
      </c>
      <c r="V44" s="39">
        <f t="shared" si="25"/>
        <v>-552.46537179464997</v>
      </c>
      <c r="W44" s="41"/>
      <c r="X44" s="41"/>
      <c r="Y44" s="41"/>
      <c r="Z44" s="41"/>
      <c r="AA44" s="38" t="s">
        <v>434</v>
      </c>
      <c r="AB44" s="44">
        <f t="shared" si="26"/>
        <v>-0.81868472509628454</v>
      </c>
      <c r="AC44" s="44">
        <f t="shared" si="27"/>
        <v>-0.99753790202976234</v>
      </c>
      <c r="AD44" s="44">
        <f t="shared" si="28"/>
        <v>-0.99975337123755115</v>
      </c>
      <c r="AE44" s="41"/>
      <c r="AF44" s="41"/>
      <c r="AG44" s="41"/>
    </row>
    <row r="45" spans="1:33" s="42" customFormat="1" ht="12.75" x14ac:dyDescent="0.2">
      <c r="A45" s="38" t="s">
        <v>435</v>
      </c>
      <c r="B45" s="39">
        <f>AVERAGE(Inversion!H17:T17)</f>
        <v>20232.93688846154</v>
      </c>
      <c r="C45" s="39">
        <f>AVERAGE(Inversion!U17:AD17)</f>
        <v>27952.271159000004</v>
      </c>
      <c r="D45" s="39">
        <f>AVERAGE(Inversion!AE17:AN17)</f>
        <v>35961.998072000002</v>
      </c>
      <c r="E45" s="39"/>
      <c r="F45" s="39"/>
      <c r="G45" s="39"/>
      <c r="H45" s="39"/>
      <c r="I45" s="41"/>
      <c r="J45" s="38" t="s">
        <v>435</v>
      </c>
      <c r="K45" s="39">
        <f>AVERAGE(Inversion!H41:T41)</f>
        <v>19523.149436923079</v>
      </c>
      <c r="L45" s="39">
        <f>AVERAGE(Inversion!U41:AD41)</f>
        <v>15772.886463999999</v>
      </c>
      <c r="M45" s="39">
        <f>AVERAGE(Inversion!AE41:AN41)</f>
        <v>9059.4568166999998</v>
      </c>
      <c r="N45" s="39"/>
      <c r="O45" s="39"/>
      <c r="P45" s="39"/>
      <c r="Q45" s="41"/>
      <c r="R45" s="41"/>
      <c r="S45" s="38" t="s">
        <v>435</v>
      </c>
      <c r="T45" s="39">
        <f t="shared" si="23"/>
        <v>-709.78745153846103</v>
      </c>
      <c r="U45" s="39">
        <f t="shared" si="24"/>
        <v>-12179.384695000004</v>
      </c>
      <c r="V45" s="39">
        <f t="shared" si="25"/>
        <v>-26902.541255300002</v>
      </c>
      <c r="W45" s="41"/>
      <c r="X45" s="41"/>
      <c r="Y45" s="41"/>
      <c r="Z45" s="41"/>
      <c r="AA45" s="38" t="s">
        <v>435</v>
      </c>
      <c r="AB45" s="44">
        <f t="shared" si="26"/>
        <v>-3.5080792049682064E-2</v>
      </c>
      <c r="AC45" s="44">
        <f t="shared" si="27"/>
        <v>-0.43572075505852115</v>
      </c>
      <c r="AD45" s="44">
        <f t="shared" si="28"/>
        <v>-0.74808249534517135</v>
      </c>
      <c r="AE45" s="41"/>
      <c r="AF45" s="41"/>
      <c r="AG45" s="41"/>
    </row>
    <row r="46" spans="1:33" s="42" customFormat="1" ht="12.75" x14ac:dyDescent="0.2">
      <c r="A46" s="38" t="s">
        <v>432</v>
      </c>
      <c r="B46" s="39">
        <f>AVERAGE(Inversion!H18:T18)</f>
        <v>168.71874622061537</v>
      </c>
      <c r="C46" s="39">
        <f>AVERAGE(Inversion!U18:AD18)</f>
        <v>6.7534421688999995</v>
      </c>
      <c r="D46" s="39">
        <f>AVERAGE(Inversion!AE18:AN18)</f>
        <v>8.6775375288999985</v>
      </c>
      <c r="E46" s="39"/>
      <c r="F46" s="39"/>
      <c r="G46" s="39"/>
      <c r="H46" s="39"/>
      <c r="I46" s="41"/>
      <c r="J46" s="38" t="s">
        <v>432</v>
      </c>
      <c r="K46" s="39">
        <f>AVERAGE(Inversion!H42:T42)</f>
        <v>175.40359530123078</v>
      </c>
      <c r="L46" s="39">
        <f>AVERAGE(Inversion!U42:AD42)</f>
        <v>6.620652322499998</v>
      </c>
      <c r="M46" s="39">
        <f>AVERAGE(Inversion!AE42:AN42)</f>
        <v>8.3166491477000015</v>
      </c>
      <c r="N46" s="39"/>
      <c r="O46" s="39"/>
      <c r="P46" s="39"/>
      <c r="Q46" s="41"/>
      <c r="R46" s="41"/>
      <c r="S46" s="38" t="s">
        <v>432</v>
      </c>
      <c r="T46" s="39">
        <f t="shared" si="23"/>
        <v>6.6848490806154075</v>
      </c>
      <c r="U46" s="39">
        <f t="shared" si="24"/>
        <v>-0.13278984640000147</v>
      </c>
      <c r="V46" s="39">
        <f t="shared" si="25"/>
        <v>-0.360888381199997</v>
      </c>
      <c r="W46" s="41"/>
      <c r="X46" s="41"/>
      <c r="Y46" s="41"/>
      <c r="Z46" s="41"/>
      <c r="AA46" s="38" t="s">
        <v>432</v>
      </c>
      <c r="AB46" s="44">
        <f t="shared" si="26"/>
        <v>3.9621258635210266E-2</v>
      </c>
      <c r="AC46" s="44">
        <f t="shared" si="27"/>
        <v>-1.9662542904639979E-2</v>
      </c>
      <c r="AD46" s="44">
        <f t="shared" si="28"/>
        <v>-4.1588800970100204E-2</v>
      </c>
      <c r="AE46" s="41"/>
      <c r="AF46" s="41"/>
      <c r="AG46" s="41"/>
    </row>
    <row r="47" spans="1:33" s="42" customFormat="1" ht="12.75" x14ac:dyDescent="0.2">
      <c r="A47" s="38" t="s">
        <v>433</v>
      </c>
      <c r="B47" s="39">
        <f>AVERAGE(Inversion!H19:T19)</f>
        <v>492.26930082999991</v>
      </c>
      <c r="C47" s="39">
        <f>AVERAGE(Inversion!U19:AD19)</f>
        <v>0.55846853972999999</v>
      </c>
      <c r="D47" s="39">
        <f>AVERAGE(Inversion!AE19:AN19)</f>
        <v>5.0682438640000008E-2</v>
      </c>
      <c r="E47" s="39"/>
      <c r="F47" s="39"/>
      <c r="G47" s="39"/>
      <c r="H47" s="39"/>
      <c r="I47" s="41"/>
      <c r="J47" s="38" t="s">
        <v>433</v>
      </c>
      <c r="K47" s="39">
        <f>AVERAGE(Inversion!H43:T43)</f>
        <v>509.20079415461532</v>
      </c>
      <c r="L47" s="39">
        <f>AVERAGE(Inversion!U43:AD43)</f>
        <v>0.56072981508000008</v>
      </c>
      <c r="M47" s="39">
        <f>AVERAGE(Inversion!AE43:AN43)</f>
        <v>4.996864442E-2</v>
      </c>
      <c r="N47" s="39"/>
      <c r="O47" s="39"/>
      <c r="P47" s="39"/>
      <c r="Q47" s="41"/>
      <c r="R47" s="41"/>
      <c r="S47" s="38" t="s">
        <v>433</v>
      </c>
      <c r="T47" s="39">
        <f t="shared" si="23"/>
        <v>16.931493324615417</v>
      </c>
      <c r="U47" s="39">
        <f t="shared" si="24"/>
        <v>2.2612753500000915E-3</v>
      </c>
      <c r="V47" s="39">
        <f t="shared" si="25"/>
        <v>-7.1379422000000803E-4</v>
      </c>
      <c r="W47" s="41"/>
      <c r="X47" s="41"/>
      <c r="Y47" s="41"/>
      <c r="Z47" s="41"/>
      <c r="AA47" s="38" t="s">
        <v>433</v>
      </c>
      <c r="AB47" s="44">
        <f t="shared" si="26"/>
        <v>3.4394778012904137E-2</v>
      </c>
      <c r="AC47" s="44">
        <f t="shared" si="27"/>
        <v>4.0490648785576067E-3</v>
      </c>
      <c r="AD47" s="44">
        <f t="shared" si="28"/>
        <v>-1.4083659728177711E-2</v>
      </c>
      <c r="AE47" s="41"/>
      <c r="AF47" s="41"/>
      <c r="AG47" s="41"/>
    </row>
    <row r="48" spans="1:33" s="42" customFormat="1" ht="12.75" x14ac:dyDescent="0.2">
      <c r="A48" s="40" t="s">
        <v>225</v>
      </c>
      <c r="B48" s="39">
        <f>AVERAGE(Inversion!H20:T20)</f>
        <v>4769433.5316710528</v>
      </c>
      <c r="C48" s="39">
        <f>AVERAGE(Inversion!U20:AD20)</f>
        <v>6649905.7118339119</v>
      </c>
      <c r="D48" s="39">
        <f>AVERAGE(Inversion!AE20:AN20)</f>
        <v>8686003.8168684021</v>
      </c>
      <c r="E48" s="39"/>
      <c r="F48" s="39"/>
      <c r="G48" s="39"/>
      <c r="H48" s="39"/>
      <c r="I48" s="41"/>
      <c r="J48" s="40" t="s">
        <v>225</v>
      </c>
      <c r="K48" s="39">
        <f>AVERAGE(Inversion!H44:T44)</f>
        <v>4774295.2162533235</v>
      </c>
      <c r="L48" s="39">
        <f>AVERAGE(Inversion!U44:AD44)</f>
        <v>6679738.633178968</v>
      </c>
      <c r="M48" s="39">
        <f>AVERAGE(Inversion!AE44:AN44)</f>
        <v>8716364.514342824</v>
      </c>
      <c r="N48" s="39"/>
      <c r="O48" s="39"/>
      <c r="P48" s="39"/>
      <c r="Q48" s="41"/>
      <c r="R48" s="41"/>
      <c r="S48" s="40" t="s">
        <v>225</v>
      </c>
      <c r="T48" s="39">
        <f t="shared" si="23"/>
        <v>4861.6845822706819</v>
      </c>
      <c r="U48" s="39">
        <f t="shared" si="24"/>
        <v>29832.921345056035</v>
      </c>
      <c r="V48" s="39">
        <f t="shared" si="25"/>
        <v>30360.697474421933</v>
      </c>
      <c r="W48" s="41"/>
      <c r="X48" s="41"/>
      <c r="Y48" s="41"/>
      <c r="Z48" s="41"/>
      <c r="AA48" s="40" t="s">
        <v>225</v>
      </c>
      <c r="AB48" s="44">
        <f t="shared" si="26"/>
        <v>1.0193421398971836E-3</v>
      </c>
      <c r="AC48" s="44">
        <f t="shared" si="27"/>
        <v>4.4862171943229612E-3</v>
      </c>
      <c r="AD48" s="44">
        <f t="shared" si="28"/>
        <v>3.4953585232671003E-3</v>
      </c>
      <c r="AE48" s="41"/>
      <c r="AF48" s="41"/>
      <c r="AG48" s="41"/>
    </row>
    <row r="49" spans="1:33" s="42" customFormat="1" ht="12.75" x14ac:dyDescent="0.2">
      <c r="A49" s="40" t="s">
        <v>438</v>
      </c>
      <c r="B49" s="39">
        <f>AVERAGE(Inversion!H21:T21)</f>
        <v>46606.313367146155</v>
      </c>
      <c r="C49" s="39">
        <f>AVERAGE(Inversion!U21:AD21)</f>
        <v>121199.80957923</v>
      </c>
      <c r="D49" s="39">
        <f>AVERAGE(Inversion!AE21:AN21)</f>
        <v>201042.60706049518</v>
      </c>
      <c r="E49" s="39"/>
      <c r="F49" s="39"/>
      <c r="G49" s="39"/>
      <c r="H49" s="39"/>
      <c r="I49" s="41"/>
      <c r="J49" s="40" t="s">
        <v>438</v>
      </c>
      <c r="K49" s="39">
        <f>AVERAGE(Inversion!H45:T45)</f>
        <v>61719.89663612307</v>
      </c>
      <c r="L49" s="39">
        <f>AVERAGE(Inversion!U45:AD45)</f>
        <v>190062.30411853999</v>
      </c>
      <c r="M49" s="39">
        <f>AVERAGE(Inversion!AE45:AN45)</f>
        <v>293959.68594512006</v>
      </c>
      <c r="N49" s="39"/>
      <c r="O49" s="39"/>
      <c r="P49" s="39"/>
      <c r="Q49" s="41"/>
      <c r="R49" s="41"/>
      <c r="S49" s="40" t="s">
        <v>438</v>
      </c>
      <c r="T49" s="39">
        <f t="shared" si="23"/>
        <v>15113.583268976916</v>
      </c>
      <c r="U49" s="39">
        <f t="shared" si="24"/>
        <v>68862.494539309992</v>
      </c>
      <c r="V49" s="39">
        <f t="shared" si="25"/>
        <v>92917.078884624876</v>
      </c>
      <c r="W49" s="41"/>
      <c r="X49" s="41"/>
      <c r="Y49" s="41"/>
      <c r="Z49" s="41"/>
      <c r="AA49" s="40" t="s">
        <v>438</v>
      </c>
      <c r="AB49" s="44">
        <f t="shared" si="26"/>
        <v>0.3242818875185014</v>
      </c>
      <c r="AC49" s="44">
        <f t="shared" si="27"/>
        <v>0.56817328986225535</v>
      </c>
      <c r="AD49" s="44">
        <f t="shared" si="28"/>
        <v>0.46217605433591236</v>
      </c>
      <c r="AE49" s="41"/>
      <c r="AF49" s="41"/>
      <c r="AG49" s="41"/>
    </row>
    <row r="50" spans="1:33" s="42" customFormat="1" ht="12.75" x14ac:dyDescent="0.2">
      <c r="A50" s="40" t="s">
        <v>431</v>
      </c>
      <c r="B50" s="39">
        <f>AVERAGE(Inversion!H22:T22)</f>
        <v>3253.1752836923074</v>
      </c>
      <c r="C50" s="39">
        <f>AVERAGE(Inversion!U22:AD22)</f>
        <v>3513.3491629000005</v>
      </c>
      <c r="D50" s="39">
        <f>AVERAGE(Inversion!AE22:AN22)</f>
        <v>3743.3319154000005</v>
      </c>
      <c r="E50" s="39"/>
      <c r="F50" s="39"/>
      <c r="G50" s="39"/>
      <c r="H50" s="39"/>
      <c r="I50" s="41"/>
      <c r="J50" s="40" t="s">
        <v>431</v>
      </c>
      <c r="K50" s="39">
        <f>AVERAGE(Inversion!H46:T46)</f>
        <v>3353.4659135384618</v>
      </c>
      <c r="L50" s="39">
        <f>AVERAGE(Inversion!U46:AD46)</f>
        <v>3424.2505004999998</v>
      </c>
      <c r="M50" s="39">
        <f>AVERAGE(Inversion!AE46:AN46)</f>
        <v>13889.8310437</v>
      </c>
      <c r="N50" s="39"/>
      <c r="O50" s="39"/>
      <c r="P50" s="39"/>
      <c r="Q50" s="41"/>
      <c r="R50" s="41"/>
      <c r="S50" s="40" t="s">
        <v>431</v>
      </c>
      <c r="T50" s="39">
        <f t="shared" si="23"/>
        <v>100.29062984615439</v>
      </c>
      <c r="U50" s="39">
        <f t="shared" si="24"/>
        <v>-89.098662400000649</v>
      </c>
      <c r="V50" s="39">
        <f t="shared" si="25"/>
        <v>10146.4991283</v>
      </c>
      <c r="W50" s="41"/>
      <c r="X50" s="41"/>
      <c r="Y50" s="41"/>
      <c r="Z50" s="41"/>
      <c r="AA50" s="40" t="s">
        <v>431</v>
      </c>
      <c r="AB50" s="44">
        <f t="shared" si="26"/>
        <v>3.0828535538461876E-2</v>
      </c>
      <c r="AC50" s="44">
        <f t="shared" si="27"/>
        <v>-2.5360036326835367E-2</v>
      </c>
      <c r="AD50" s="44">
        <f t="shared" si="28"/>
        <v>2.7105528864692663</v>
      </c>
      <c r="AE50" s="41"/>
      <c r="AF50" s="41"/>
      <c r="AG50" s="41"/>
    </row>
    <row r="51" spans="1:33" s="42" customFormat="1" ht="12.75" x14ac:dyDescent="0.2">
      <c r="A51" s="40" t="s">
        <v>226</v>
      </c>
      <c r="B51" s="39">
        <f>AVERAGE(Inversion!H23:T23)</f>
        <v>24344.011334435232</v>
      </c>
      <c r="C51" s="39">
        <f>AVERAGE(Inversion!U23:AD23)</f>
        <v>30647.159173908625</v>
      </c>
      <c r="D51" s="39">
        <f>AVERAGE(Inversion!AE23:AN23)</f>
        <v>36523.327951225539</v>
      </c>
      <c r="E51" s="41"/>
      <c r="F51" s="41"/>
      <c r="G51" s="41"/>
      <c r="H51" s="41"/>
      <c r="I51" s="41"/>
      <c r="J51" s="40" t="s">
        <v>226</v>
      </c>
      <c r="K51" s="39">
        <f>AVERAGE(Inversion!H47:T47)</f>
        <v>20833.30719024123</v>
      </c>
      <c r="L51" s="39">
        <f>AVERAGE(Inversion!U47:AD47)</f>
        <v>15786.68492180859</v>
      </c>
      <c r="M51" s="39">
        <f>AVERAGE(Inversion!AE47:AN47)</f>
        <v>9067.9597219554707</v>
      </c>
      <c r="N51" s="41"/>
      <c r="O51" s="41"/>
      <c r="P51" s="41"/>
      <c r="Q51" s="41"/>
      <c r="R51" s="41"/>
      <c r="S51" s="40" t="s">
        <v>226</v>
      </c>
      <c r="T51" s="39">
        <f t="shared" si="23"/>
        <v>-3510.7041441940019</v>
      </c>
      <c r="U51" s="39">
        <f t="shared" si="24"/>
        <v>-14860.474252100035</v>
      </c>
      <c r="V51" s="39">
        <f t="shared" si="25"/>
        <v>-27455.368229270069</v>
      </c>
      <c r="W51" s="41"/>
      <c r="X51" s="41"/>
      <c r="Y51" s="41"/>
      <c r="Z51" s="41"/>
      <c r="AA51" s="40" t="s">
        <v>226</v>
      </c>
      <c r="AB51" s="44">
        <f t="shared" si="26"/>
        <v>-0.14421222928154076</v>
      </c>
      <c r="AC51" s="44">
        <f t="shared" si="27"/>
        <v>-0.48488912684446983</v>
      </c>
      <c r="AD51" s="44">
        <f t="shared" si="28"/>
        <v>-0.75172142762934624</v>
      </c>
      <c r="AE51" s="41"/>
      <c r="AF51" s="41"/>
      <c r="AG51" s="41"/>
    </row>
    <row r="52" spans="1:33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</row>
    <row r="53" spans="1:33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3" workbookViewId="0">
      <selection activeCell="E46" sqref="E46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3.7109375" style="33" customWidth="1"/>
    <col min="11" max="18" width="11.42578125" style="33"/>
    <col min="19" max="19" width="23.42578125" style="33" customWidth="1"/>
    <col min="20" max="25" width="11.42578125" style="33"/>
    <col min="26" max="26" width="11.42578125" style="47"/>
    <col min="27" max="27" width="25.85546875" style="33" customWidth="1"/>
    <col min="28" max="16384" width="11.42578125" style="33"/>
  </cols>
  <sheetData>
    <row r="1" spans="1:34" ht="18.75" x14ac:dyDescent="0.3">
      <c r="A1" s="11" t="s">
        <v>215</v>
      </c>
      <c r="B1" s="34"/>
      <c r="C1" s="34"/>
      <c r="D1" s="34"/>
      <c r="E1" s="34"/>
      <c r="F1" s="34"/>
      <c r="G1" s="34"/>
      <c r="H1" s="34"/>
      <c r="I1" s="34"/>
      <c r="J1" s="11" t="s">
        <v>216</v>
      </c>
      <c r="K1" s="34"/>
      <c r="L1" s="34"/>
      <c r="M1" s="34"/>
      <c r="N1" s="34"/>
      <c r="O1" s="34"/>
      <c r="P1" s="34"/>
      <c r="Q1" s="34"/>
      <c r="R1" s="34"/>
      <c r="S1" s="11" t="s">
        <v>217</v>
      </c>
      <c r="T1" s="34"/>
      <c r="U1" s="34"/>
      <c r="V1" s="34"/>
      <c r="W1" s="34"/>
      <c r="X1" s="34"/>
      <c r="Y1" s="34"/>
      <c r="Z1" s="34"/>
      <c r="AA1" s="11" t="s">
        <v>446</v>
      </c>
      <c r="AB1" s="34"/>
      <c r="AC1" s="34"/>
      <c r="AD1" s="34"/>
      <c r="AE1" s="34"/>
      <c r="AF1" s="34"/>
      <c r="AG1" s="34"/>
      <c r="AH1" s="34"/>
    </row>
    <row r="2" spans="1:34" s="42" customFormat="1" ht="12.75" x14ac:dyDescent="0.2">
      <c r="A2" s="40" t="s">
        <v>188</v>
      </c>
      <c r="B2" s="41"/>
      <c r="C2" s="41"/>
      <c r="D2" s="41"/>
      <c r="E2" s="41"/>
      <c r="F2" s="41"/>
      <c r="G2" s="41"/>
      <c r="H2" s="41"/>
      <c r="I2" s="41"/>
      <c r="J2" s="40" t="s">
        <v>188</v>
      </c>
      <c r="K2" s="41"/>
      <c r="L2" s="41"/>
      <c r="M2" s="41"/>
      <c r="N2" s="41"/>
      <c r="O2" s="41"/>
      <c r="P2" s="41"/>
      <c r="Q2" s="41"/>
      <c r="R2" s="41"/>
      <c r="S2" s="40" t="s">
        <v>188</v>
      </c>
      <c r="T2" s="41"/>
      <c r="U2" s="41"/>
      <c r="V2" s="41"/>
      <c r="W2" s="41"/>
      <c r="X2" s="41"/>
      <c r="Y2" s="41"/>
      <c r="Z2" s="41"/>
      <c r="AA2" s="40" t="s">
        <v>188</v>
      </c>
      <c r="AB2" s="41"/>
      <c r="AC2" s="41"/>
      <c r="AD2" s="41"/>
      <c r="AE2" s="41"/>
      <c r="AF2" s="41"/>
      <c r="AG2" s="41"/>
      <c r="AH2" s="41"/>
    </row>
    <row r="3" spans="1:34" s="42" customFormat="1" ht="1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</row>
    <row r="4" spans="1:34" s="42" customFormat="1" ht="15" customHeight="1" x14ac:dyDescent="0.2">
      <c r="A4" s="36" t="s">
        <v>219</v>
      </c>
      <c r="B4" s="39">
        <f>SUMIFS('DATA 2'!C$2:C$34,'DATA 2'!$A$2:$A$34,$A4)</f>
        <v>7350209.9989999998</v>
      </c>
      <c r="C4" s="39">
        <f>SUMIFS('DATA 2'!H$2:H$34,'DATA 2'!$A$2:$A$34,$A4)</f>
        <v>7753366.6674999995</v>
      </c>
      <c r="D4" s="39">
        <f>SUMIFS('DATA 2'!J$2:J$34,'DATA 2'!$A$2:$A$34,$A4)</f>
        <v>7905757.9151000008</v>
      </c>
      <c r="E4" s="39">
        <f>SUMIFS('DATA 2'!O$2:O$34,'DATA 2'!$A$2:$A$34,$A4)</f>
        <v>8256213.5251000002</v>
      </c>
      <c r="F4" s="39">
        <f>SUMIFS('DATA 2'!T$2:T$34,'DATA 2'!$A$2:$A$34,$A4)</f>
        <v>8634447.0858999994</v>
      </c>
      <c r="G4" s="39">
        <f>SUMIFS('DATA 2'!AD$2:AD$34,'DATA 2'!$A$2:$A$34,$A4)</f>
        <v>9559080.5390000008</v>
      </c>
      <c r="H4" s="39">
        <f>SUMIFS('DATA 2'!AN$2:AN$34,'DATA 2'!$A$2:$A$34,$A4)</f>
        <v>10338509.540999999</v>
      </c>
      <c r="I4" s="41"/>
      <c r="J4" s="36" t="s">
        <v>219</v>
      </c>
      <c r="K4" s="39">
        <f>SUMIFS('DATA 2'!$C$35:$C$67,'DATA 2'!$A$35:$A$67,$J4)</f>
        <v>7350209.9989999998</v>
      </c>
      <c r="L4" s="39">
        <f>SUMIFS('DATA 2'!$H$35:$H$67,'DATA 2'!$A$35:$A$67,$J4)</f>
        <v>7753355.0000999998</v>
      </c>
      <c r="M4" s="39">
        <f>SUMIFS('DATA 2'!$J$35:$J$67,'DATA 2'!$A$35:$A$67,$J4)</f>
        <v>7905512.1571999993</v>
      </c>
      <c r="N4" s="39">
        <f>SUMIFS('DATA 2'!$O$35:$O$67,'DATA 2'!$A$35:$A$67,$J4)</f>
        <v>8257740.3414999992</v>
      </c>
      <c r="O4" s="39">
        <f>SUMIFS('DATA 2'!$T$35:$T$67,'DATA 2'!$A$35:$A$67,$J4)</f>
        <v>8646724.8351000007</v>
      </c>
      <c r="P4" s="39">
        <f>SUMIFS('DATA 2'!$AD$35:$AD$67,'DATA 2'!$A$35:$A$67,$J4)</f>
        <v>9551517.7982000001</v>
      </c>
      <c r="Q4" s="39">
        <f>SUMIFS('DATA 2'!$AN$35:$AN$67,'DATA 2'!$A$35:$A$67,$J4)</f>
        <v>10328943.682500001</v>
      </c>
      <c r="R4" s="41"/>
      <c r="S4" s="36" t="s">
        <v>219</v>
      </c>
      <c r="T4" s="43">
        <f t="shared" ref="T4:T24" si="0">L4-C4</f>
        <v>-11.667399999685585</v>
      </c>
      <c r="U4" s="43">
        <f t="shared" ref="U4:U24" si="1">M4-D4</f>
        <v>-245.75790000148118</v>
      </c>
      <c r="V4" s="43">
        <f t="shared" ref="V4:V24" si="2">N4-E4</f>
        <v>1526.8163999989629</v>
      </c>
      <c r="W4" s="43">
        <f t="shared" ref="W4:W24" si="3">O4-F4</f>
        <v>12277.749200001359</v>
      </c>
      <c r="X4" s="43">
        <f t="shared" ref="X4:X24" si="4">P4-G4</f>
        <v>-7562.7408000007272</v>
      </c>
      <c r="Y4" s="43">
        <f t="shared" ref="Y4:Y24" si="5">Q4-H4</f>
        <v>-9565.8584999982268</v>
      </c>
      <c r="Z4" s="43"/>
      <c r="AA4" s="36" t="s">
        <v>219</v>
      </c>
      <c r="AB4" s="44">
        <f t="shared" ref="AB4:AB22" si="6">L4/C4-1</f>
        <v>-1.5048172620213407E-6</v>
      </c>
      <c r="AC4" s="44">
        <f t="shared" ref="AC4:AC22" si="7">M4/D4-1</f>
        <v>-3.1085937950647846E-5</v>
      </c>
      <c r="AD4" s="44">
        <f t="shared" ref="AD4:AD22" si="8">N4/E4-1</f>
        <v>1.8492937414427146E-4</v>
      </c>
      <c r="AE4" s="44">
        <f t="shared" ref="AE4:AE22" si="9">O4/F4-1</f>
        <v>1.4219496718035352E-3</v>
      </c>
      <c r="AF4" s="44">
        <f t="shared" ref="AF4:AF22" si="10">P4/G4-1</f>
        <v>-7.9115776555549466E-4</v>
      </c>
      <c r="AG4" s="44">
        <f t="shared" ref="AG4:AG22" si="11">Q4/H4-1</f>
        <v>-9.2526475523979634E-4</v>
      </c>
      <c r="AH4" s="43"/>
    </row>
    <row r="5" spans="1:34" s="42" customFormat="1" ht="15" customHeight="1" x14ac:dyDescent="0.2">
      <c r="A5" s="36" t="s">
        <v>218</v>
      </c>
      <c r="B5" s="39">
        <f>SUMIFS('DATA 2'!C$2:C$34,'DATA 2'!$A$2:$A$34,$A5)</f>
        <v>14196442.501010001</v>
      </c>
      <c r="C5" s="39">
        <f>SUMIFS('DATA 2'!H$2:H$34,'DATA 2'!$A$2:$A$34,$A5)</f>
        <v>14971949.55366</v>
      </c>
      <c r="D5" s="39">
        <f>SUMIFS('DATA 2'!J$2:J$34,'DATA 2'!$A$2:$A$34,$A5)</f>
        <v>15291503.376799999</v>
      </c>
      <c r="E5" s="39">
        <f>SUMIFS('DATA 2'!O$2:O$34,'DATA 2'!$A$2:$A$34,$A5)</f>
        <v>16117804.138050001</v>
      </c>
      <c r="F5" s="39">
        <f>SUMIFS('DATA 2'!T$2:T$34,'DATA 2'!$A$2:$A$34,$A5)</f>
        <v>17032053.003820002</v>
      </c>
      <c r="G5" s="39">
        <f>SUMIFS('DATA 2'!AD$2:AD$34,'DATA 2'!$A$2:$A$34,$A5)</f>
        <v>18855648.219169997</v>
      </c>
      <c r="H5" s="39">
        <f>SUMIFS('DATA 2'!AN$2:AN$34,'DATA 2'!$A$2:$A$34,$A5)</f>
        <v>20200921.020070001</v>
      </c>
      <c r="I5" s="41"/>
      <c r="J5" s="36" t="s">
        <v>218</v>
      </c>
      <c r="K5" s="39">
        <f>SUMIFS('DATA 2'!$C$35:$C$67,'DATA 2'!$A$35:$A$67,$J5)</f>
        <v>14196442.501010001</v>
      </c>
      <c r="L5" s="39">
        <f>SUMIFS('DATA 2'!$H$35:$H$67,'DATA 2'!$A$35:$A$67,$J5)</f>
        <v>14972052.75925</v>
      </c>
      <c r="M5" s="39">
        <f>SUMIFS('DATA 2'!$J$35:$J$67,'DATA 2'!$A$35:$A$67,$J5)</f>
        <v>15290524.644370001</v>
      </c>
      <c r="N5" s="39">
        <f>SUMIFS('DATA 2'!$O$35:$O$67,'DATA 2'!$A$35:$A$67,$J5)</f>
        <v>16122418.66261</v>
      </c>
      <c r="O5" s="39">
        <f>SUMIFS('DATA 2'!$T$35:$T$67,'DATA 2'!$A$35:$A$67,$J5)</f>
        <v>17085066.027490001</v>
      </c>
      <c r="P5" s="39">
        <f>SUMIFS('DATA 2'!$AD$35:$AD$67,'DATA 2'!$A$35:$A$67,$J5)</f>
        <v>18900760.420739997</v>
      </c>
      <c r="Q5" s="39">
        <f>SUMIFS('DATA 2'!$AN$35:$AN$67,'DATA 2'!$A$35:$A$67,$J5)</f>
        <v>20247835.259580001</v>
      </c>
      <c r="R5" s="41"/>
      <c r="S5" s="36" t="s">
        <v>218</v>
      </c>
      <c r="T5" s="43">
        <f t="shared" si="0"/>
        <v>103.20559000037611</v>
      </c>
      <c r="U5" s="43">
        <f t="shared" si="1"/>
        <v>-978.7324299979955</v>
      </c>
      <c r="V5" s="43">
        <f t="shared" si="2"/>
        <v>4614.5245599988848</v>
      </c>
      <c r="W5" s="43">
        <f t="shared" si="3"/>
        <v>53013.023669999093</v>
      </c>
      <c r="X5" s="43">
        <f t="shared" si="4"/>
        <v>45112.201570000499</v>
      </c>
      <c r="Y5" s="43">
        <f t="shared" si="5"/>
        <v>46914.239509999752</v>
      </c>
      <c r="Z5" s="43"/>
      <c r="AA5" s="36" t="s">
        <v>218</v>
      </c>
      <c r="AB5" s="44">
        <f t="shared" si="6"/>
        <v>6.893263274188044E-6</v>
      </c>
      <c r="AC5" s="44">
        <f t="shared" si="7"/>
        <v>-6.4004984067334014E-5</v>
      </c>
      <c r="AD5" s="44">
        <f t="shared" si="8"/>
        <v>2.862998284676177E-4</v>
      </c>
      <c r="AE5" s="44">
        <f t="shared" si="9"/>
        <v>3.1125445451649636E-3</v>
      </c>
      <c r="AF5" s="44">
        <f t="shared" si="10"/>
        <v>2.3925033520797445E-3</v>
      </c>
      <c r="AG5" s="44">
        <f t="shared" si="11"/>
        <v>2.3223812153609913E-3</v>
      </c>
      <c r="AH5" s="43"/>
    </row>
    <row r="6" spans="1:34" s="42" customFormat="1" ht="15" customHeight="1" x14ac:dyDescent="0.2">
      <c r="A6" s="36" t="s">
        <v>220</v>
      </c>
      <c r="B6" s="39">
        <f>SUMIFS('DATA 2'!C$2:C$34,'DATA 2'!$A$2:$A$34,$A6)</f>
        <v>2280098</v>
      </c>
      <c r="C6" s="39">
        <f>SUMIFS('DATA 2'!H$2:H$34,'DATA 2'!$A$2:$A$34,$A6)</f>
        <v>2416601.4860000005</v>
      </c>
      <c r="D6" s="39">
        <f>SUMIFS('DATA 2'!J$2:J$34,'DATA 2'!$A$2:$A$34,$A6)</f>
        <v>2468009.3282600003</v>
      </c>
      <c r="E6" s="39">
        <f>SUMIFS('DATA 2'!O$2:O$34,'DATA 2'!$A$2:$A$34,$A6)</f>
        <v>2582160.6025200002</v>
      </c>
      <c r="F6" s="39">
        <f>SUMIFS('DATA 2'!T$2:T$34,'DATA 2'!$A$2:$A$34,$A6)</f>
        <v>2711692.2659800001</v>
      </c>
      <c r="G6" s="39">
        <f>SUMIFS('DATA 2'!AD$2:AD$34,'DATA 2'!$A$2:$A$34,$A6)</f>
        <v>3017145.4300299999</v>
      </c>
      <c r="H6" s="39">
        <f>SUMIFS('DATA 2'!AN$2:AN$34,'DATA 2'!$A$2:$A$34,$A6)</f>
        <v>3287532.7843700005</v>
      </c>
      <c r="I6" s="41"/>
      <c r="J6" s="36" t="s">
        <v>220</v>
      </c>
      <c r="K6" s="39">
        <f>SUMIFS('DATA 2'!$C$35:$C$67,'DATA 2'!$A$35:$A$67,$J6)</f>
        <v>2280098</v>
      </c>
      <c r="L6" s="39">
        <f>SUMIFS('DATA 2'!$H$35:$H$67,'DATA 2'!$A$35:$A$67,$J6)</f>
        <v>2416469.8186700004</v>
      </c>
      <c r="M6" s="39">
        <f>SUMIFS('DATA 2'!$J$35:$J$67,'DATA 2'!$A$35:$A$67,$J6)</f>
        <v>2467437.3325400003</v>
      </c>
      <c r="N6" s="39">
        <f>SUMIFS('DATA 2'!$O$35:$O$67,'DATA 2'!$A$35:$A$67,$J6)</f>
        <v>2581197.5472499998</v>
      </c>
      <c r="O6" s="39">
        <f>SUMIFS('DATA 2'!$T$35:$T$67,'DATA 2'!$A$35:$A$67,$J6)</f>
        <v>2711479.1028499999</v>
      </c>
      <c r="P6" s="39">
        <f>SUMIFS('DATA 2'!$AD$35:$AD$67,'DATA 2'!$A$35:$A$67,$J6)</f>
        <v>3009526.9052200001</v>
      </c>
      <c r="Q6" s="39">
        <f>SUMIFS('DATA 2'!$AN$35:$AN$67,'DATA 2'!$A$35:$A$67,$J6)</f>
        <v>3278470.5540199997</v>
      </c>
      <c r="R6" s="41"/>
      <c r="S6" s="36" t="s">
        <v>220</v>
      </c>
      <c r="T6" s="43">
        <f t="shared" si="0"/>
        <v>-131.66733000008389</v>
      </c>
      <c r="U6" s="43">
        <f t="shared" si="1"/>
        <v>-571.99572000000626</v>
      </c>
      <c r="V6" s="43">
        <f t="shared" si="2"/>
        <v>-963.05527000036091</v>
      </c>
      <c r="W6" s="43">
        <f t="shared" si="3"/>
        <v>-213.16313000023365</v>
      </c>
      <c r="X6" s="43">
        <f t="shared" si="4"/>
        <v>-7618.5248099998571</v>
      </c>
      <c r="Y6" s="43">
        <f t="shared" si="5"/>
        <v>-9062.2303500007838</v>
      </c>
      <c r="Z6" s="43"/>
      <c r="AA6" s="36" t="s">
        <v>220</v>
      </c>
      <c r="AB6" s="44">
        <f t="shared" si="6"/>
        <v>-5.4484502621909847E-5</v>
      </c>
      <c r="AC6" s="44">
        <f t="shared" si="7"/>
        <v>-2.3176400244939721E-4</v>
      </c>
      <c r="AD6" s="44">
        <f t="shared" si="8"/>
        <v>-3.7296489965055191E-4</v>
      </c>
      <c r="AE6" s="44">
        <f t="shared" si="9"/>
        <v>-7.860889403810134E-5</v>
      </c>
      <c r="AF6" s="44">
        <f t="shared" si="10"/>
        <v>-2.5250770924635235E-3</v>
      </c>
      <c r="AG6" s="44">
        <f t="shared" si="11"/>
        <v>-2.7565444801297412E-3</v>
      </c>
      <c r="AH6" s="43"/>
    </row>
    <row r="7" spans="1:34" s="42" customFormat="1" ht="15" customHeight="1" x14ac:dyDescent="0.2">
      <c r="A7" s="36" t="s">
        <v>221</v>
      </c>
      <c r="B7" s="39">
        <f>SUMIFS('DATA 2'!C$2:C$34,'DATA 2'!$A$2:$A$34,$A7)</f>
        <v>33422475</v>
      </c>
      <c r="C7" s="39">
        <f>SUMIFS('DATA 2'!H$2:H$34,'DATA 2'!$A$2:$A$34,$A7)</f>
        <v>35241146.192999996</v>
      </c>
      <c r="D7" s="39">
        <f>SUMIFS('DATA 2'!J$2:J$34,'DATA 2'!$A$2:$A$34,$A7)</f>
        <v>35958037.689999998</v>
      </c>
      <c r="E7" s="39">
        <f>SUMIFS('DATA 2'!O$2:O$34,'DATA 2'!$A$2:$A$34,$A7)</f>
        <v>37696482.875</v>
      </c>
      <c r="F7" s="39">
        <f>SUMIFS('DATA 2'!T$2:T$34,'DATA 2'!$A$2:$A$34,$A7)</f>
        <v>39650470.022</v>
      </c>
      <c r="G7" s="39">
        <f>SUMIFS('DATA 2'!AD$2:AD$34,'DATA 2'!$A$2:$A$34,$A7)</f>
        <v>43800663.115000002</v>
      </c>
      <c r="H7" s="39">
        <f>SUMIFS('DATA 2'!AN$2:AN$34,'DATA 2'!$A$2:$A$34,$A7)</f>
        <v>47172351.489</v>
      </c>
      <c r="I7" s="41"/>
      <c r="J7" s="36" t="s">
        <v>221</v>
      </c>
      <c r="K7" s="39">
        <f>SUMIFS('DATA 2'!$C$35:$C$67,'DATA 2'!$A$35:$A$67,$J7)</f>
        <v>33422475</v>
      </c>
      <c r="L7" s="39">
        <f>SUMIFS('DATA 2'!$H$35:$H$67,'DATA 2'!$A$35:$A$67,$J7)</f>
        <v>35239424.711000003</v>
      </c>
      <c r="M7" s="39">
        <f>SUMIFS('DATA 2'!$J$35:$J$67,'DATA 2'!$A$35:$A$67,$J7)</f>
        <v>35949804.386</v>
      </c>
      <c r="N7" s="39">
        <f>SUMIFS('DATA 2'!$O$35:$O$67,'DATA 2'!$A$35:$A$67,$J7)</f>
        <v>37682788.647999994</v>
      </c>
      <c r="O7" s="39">
        <f>SUMIFS('DATA 2'!$T$35:$T$67,'DATA 2'!$A$35:$A$67,$J7)</f>
        <v>39655213.081</v>
      </c>
      <c r="P7" s="39">
        <f>SUMIFS('DATA 2'!$AD$35:$AD$67,'DATA 2'!$A$35:$A$67,$J7)</f>
        <v>43713196.511999995</v>
      </c>
      <c r="Q7" s="39">
        <f>SUMIFS('DATA 2'!$AN$35:$AN$67,'DATA 2'!$A$35:$A$67,$J7)</f>
        <v>47079073.148000002</v>
      </c>
      <c r="R7" s="41"/>
      <c r="S7" s="36" t="s">
        <v>221</v>
      </c>
      <c r="T7" s="43">
        <f t="shared" si="0"/>
        <v>-1721.4819999933243</v>
      </c>
      <c r="U7" s="43">
        <f t="shared" si="1"/>
        <v>-8233.3039999976754</v>
      </c>
      <c r="V7" s="43">
        <f t="shared" si="2"/>
        <v>-13694.227000005543</v>
      </c>
      <c r="W7" s="43">
        <f t="shared" si="3"/>
        <v>4743.0590000003576</v>
      </c>
      <c r="X7" s="43">
        <f t="shared" si="4"/>
        <v>-87466.60300000757</v>
      </c>
      <c r="Y7" s="43">
        <f t="shared" si="5"/>
        <v>-93278.340999998152</v>
      </c>
      <c r="Z7" s="43"/>
      <c r="AA7" s="36" t="s">
        <v>221</v>
      </c>
      <c r="AB7" s="44">
        <f t="shared" si="6"/>
        <v>-4.8848638195986283E-5</v>
      </c>
      <c r="AC7" s="44">
        <f t="shared" si="7"/>
        <v>-2.2896978058084549E-4</v>
      </c>
      <c r="AD7" s="44">
        <f t="shared" si="8"/>
        <v>-3.6327598639418479E-4</v>
      </c>
      <c r="AE7" s="44">
        <f t="shared" si="9"/>
        <v>1.1962175977653366E-4</v>
      </c>
      <c r="AF7" s="44">
        <f t="shared" si="10"/>
        <v>-1.9969241737359811E-3</v>
      </c>
      <c r="AG7" s="44">
        <f t="shared" si="11"/>
        <v>-1.9773943434163721E-3</v>
      </c>
      <c r="AH7" s="43"/>
    </row>
    <row r="8" spans="1:34" s="42" customFormat="1" ht="15" customHeight="1" x14ac:dyDescent="0.2">
      <c r="A8" s="37" t="s">
        <v>222</v>
      </c>
      <c r="B8" s="39">
        <f>SUMIFS('DATA 2'!C$2:C$34,'DATA 2'!$A$2:$A$34,$A8)</f>
        <v>118026.5</v>
      </c>
      <c r="C8" s="39">
        <f>SUMIFS('DATA 2'!D$2:D$34,'DATA 2'!$A$2:$A$34,$A8)</f>
        <v>119328.4146</v>
      </c>
      <c r="D8" s="39">
        <f>SUMIFS('DATA 2'!E$2:E$34,'DATA 2'!$A$2:$A$34,$A8)</f>
        <v>120423.27905000001</v>
      </c>
      <c r="E8" s="39">
        <f>SUMIFS('DATA 2'!F$2:F$34,'DATA 2'!$A$2:$A$34,$A8)</f>
        <v>121380.15225000001</v>
      </c>
      <c r="F8" s="39">
        <f>SUMIFS('DATA 2'!G$2:G$34,'DATA 2'!$A$2:$A$34,$A8)</f>
        <v>122483.55038</v>
      </c>
      <c r="G8" s="39">
        <f>SUMIFS('DATA 2'!H$2:H$34,'DATA 2'!$A$2:$A$34,$A8)</f>
        <v>123959.75664000001</v>
      </c>
      <c r="H8" s="39">
        <f>SUMIFS('DATA 2'!I$2:I$34,'DATA 2'!$A$2:$A$34,$A8)</f>
        <v>125590.94614000001</v>
      </c>
      <c r="I8" s="41"/>
      <c r="J8" s="37" t="s">
        <v>222</v>
      </c>
      <c r="K8" s="39">
        <f>SUMIFS('DATA 2'!$C$35:$C$67,'DATA 2'!$A$35:$A$67,$J8)</f>
        <v>118026.5</v>
      </c>
      <c r="L8" s="39">
        <f>SUMIFS('DATA 2'!$H$35:$H$67,'DATA 2'!$A$35:$A$67,$J8)</f>
        <v>123792.28426</v>
      </c>
      <c r="M8" s="39">
        <f>SUMIFS('DATA 2'!$J$35:$J$67,'DATA 2'!$A$35:$A$67,$J8)</f>
        <v>126542.94826</v>
      </c>
      <c r="N8" s="39">
        <f>SUMIFS('DATA 2'!$O$35:$O$67,'DATA 2'!$A$35:$A$67,$J8)</f>
        <v>131753.71257</v>
      </c>
      <c r="O8" s="39">
        <f>SUMIFS('DATA 2'!$T$35:$T$67,'DATA 2'!$A$35:$A$67,$J8)</f>
        <v>134805.94175</v>
      </c>
      <c r="P8" s="39">
        <f>SUMIFS('DATA 2'!$AD$35:$AD$67,'DATA 2'!$A$35:$A$67,$J8)</f>
        <v>129553.28015999999</v>
      </c>
      <c r="Q8" s="39">
        <f>SUMIFS('DATA 2'!$AN$35:$AN$67,'DATA 2'!$A$35:$A$67,$J8)</f>
        <v>119840.24977000001</v>
      </c>
      <c r="R8" s="41"/>
      <c r="S8" s="37" t="s">
        <v>222</v>
      </c>
      <c r="T8" s="43">
        <f t="shared" si="0"/>
        <v>4463.8696599999967</v>
      </c>
      <c r="U8" s="43">
        <f t="shared" si="1"/>
        <v>6119.6692099999927</v>
      </c>
      <c r="V8" s="43">
        <f t="shared" si="2"/>
        <v>10373.56031999999</v>
      </c>
      <c r="W8" s="43">
        <f t="shared" si="3"/>
        <v>12322.391369999998</v>
      </c>
      <c r="X8" s="43">
        <f t="shared" si="4"/>
        <v>5593.5235199999879</v>
      </c>
      <c r="Y8" s="43">
        <f t="shared" si="5"/>
        <v>-5750.6963700000051</v>
      </c>
      <c r="Z8" s="43"/>
      <c r="AA8" s="37" t="s">
        <v>222</v>
      </c>
      <c r="AB8" s="44">
        <f t="shared" si="6"/>
        <v>3.7408270904824237E-2</v>
      </c>
      <c r="AC8" s="44">
        <f t="shared" si="7"/>
        <v>5.0817991822487141E-2</v>
      </c>
      <c r="AD8" s="44">
        <f t="shared" si="8"/>
        <v>8.5463398485727149E-2</v>
      </c>
      <c r="AE8" s="44">
        <f t="shared" si="9"/>
        <v>0.10060445938879381</v>
      </c>
      <c r="AF8" s="44">
        <f t="shared" si="10"/>
        <v>4.5123705238019562E-2</v>
      </c>
      <c r="AG8" s="44">
        <f t="shared" si="11"/>
        <v>-4.5789099825631729E-2</v>
      </c>
      <c r="AH8" s="43"/>
    </row>
    <row r="9" spans="1:34" s="42" customFormat="1" ht="15" customHeight="1" x14ac:dyDescent="0.2">
      <c r="A9" s="36" t="s">
        <v>224</v>
      </c>
      <c r="B9" s="39">
        <f>SUM(B10:B21)</f>
        <v>98310.999914312692</v>
      </c>
      <c r="C9" s="39">
        <f>SUM(C10:C21)</f>
        <v>128787.11711169999</v>
      </c>
      <c r="D9" s="39">
        <f t="shared" ref="D9:H9" si="12">SUM(D10:D21)</f>
        <v>150492.76278589998</v>
      </c>
      <c r="E9" s="39">
        <f t="shared" si="12"/>
        <v>264304.38705396006</v>
      </c>
      <c r="F9" s="39">
        <f t="shared" si="12"/>
        <v>342623.97022304003</v>
      </c>
      <c r="G9" s="39">
        <f t="shared" si="12"/>
        <v>529879.19141435006</v>
      </c>
      <c r="H9" s="39">
        <f t="shared" si="12"/>
        <v>550577.40496823587</v>
      </c>
      <c r="I9" s="41"/>
      <c r="J9" s="36" t="s">
        <v>224</v>
      </c>
      <c r="K9" s="39">
        <f>SUM(K10:K21)</f>
        <v>98310.999914312692</v>
      </c>
      <c r="L9" s="39">
        <f t="shared" ref="L9:Q9" si="13">SUM(L10:L21)</f>
        <v>128656.89925059999</v>
      </c>
      <c r="M9" s="39">
        <f t="shared" si="13"/>
        <v>151320.55527510002</v>
      </c>
      <c r="N9" s="39">
        <f t="shared" si="13"/>
        <v>319681.38032032998</v>
      </c>
      <c r="O9" s="39">
        <f t="shared" si="13"/>
        <v>541457.25161848997</v>
      </c>
      <c r="P9" s="39">
        <f t="shared" si="13"/>
        <v>588163.61143096013</v>
      </c>
      <c r="Q9" s="39">
        <f t="shared" si="13"/>
        <v>532190.0190444201</v>
      </c>
      <c r="R9" s="41"/>
      <c r="S9" s="36" t="s">
        <v>224</v>
      </c>
      <c r="T9" s="43">
        <f t="shared" si="0"/>
        <v>-130.21786109999812</v>
      </c>
      <c r="U9" s="43">
        <f t="shared" si="1"/>
        <v>827.79248920004466</v>
      </c>
      <c r="V9" s="43">
        <f t="shared" si="2"/>
        <v>55376.993266369915</v>
      </c>
      <c r="W9" s="43">
        <f t="shared" si="3"/>
        <v>198833.28139544994</v>
      </c>
      <c r="X9" s="43">
        <f t="shared" si="4"/>
        <v>58284.420016610064</v>
      </c>
      <c r="Y9" s="43">
        <f t="shared" si="5"/>
        <v>-18387.385923815775</v>
      </c>
      <c r="Z9" s="43"/>
      <c r="AA9" s="36" t="s">
        <v>224</v>
      </c>
      <c r="AB9" s="44">
        <f t="shared" si="6"/>
        <v>-1.0111093719650244E-3</v>
      </c>
      <c r="AC9" s="44">
        <f t="shared" si="7"/>
        <v>5.5005468294693216E-3</v>
      </c>
      <c r="AD9" s="44">
        <f t="shared" si="8"/>
        <v>0.20951976576561404</v>
      </c>
      <c r="AE9" s="44">
        <f t="shared" si="9"/>
        <v>0.58032507552234081</v>
      </c>
      <c r="AF9" s="44">
        <f t="shared" si="10"/>
        <v>0.10999567629941764</v>
      </c>
      <c r="AG9" s="44">
        <f t="shared" si="11"/>
        <v>-3.3396550163326433E-2</v>
      </c>
      <c r="AH9" s="43"/>
    </row>
    <row r="10" spans="1:34" s="42" customFormat="1" ht="15" customHeight="1" x14ac:dyDescent="0.2">
      <c r="A10" s="38" t="s">
        <v>425</v>
      </c>
      <c r="B10" s="39">
        <f>SUMIFS('DATA 2'!C$2:C$34,'DATA 2'!$A$2:$A$34,$A10)</f>
        <v>22745.332849999999</v>
      </c>
      <c r="C10" s="39">
        <f>SUMIFS('DATA 2'!H$2:H$34,'DATA 2'!$A$2:$A$34,$A10)</f>
        <v>30480.272120000001</v>
      </c>
      <c r="D10" s="39">
        <f>SUMIFS('DATA 2'!J$2:J$34,'DATA 2'!$A$2:$A$34,$A10)</f>
        <v>34603.334739999998</v>
      </c>
      <c r="E10" s="39">
        <f>SUMIFS('DATA 2'!O$2:O$34,'DATA 2'!$A$2:$A$34,$A10)</f>
        <v>35125.957820000003</v>
      </c>
      <c r="F10" s="39">
        <f>SUMIFS('DATA 2'!T$2:T$34,'DATA 2'!$A$2:$A$34,$A10)</f>
        <v>35309.029990000003</v>
      </c>
      <c r="G10" s="39">
        <f>SUMIFS('DATA 2'!AD$2:AD$34,'DATA 2'!$A$2:$A$34,$A10)</f>
        <v>30401.39399</v>
      </c>
      <c r="H10" s="39">
        <f>SUMIFS('DATA 2'!AN$2:AN$34,'DATA 2'!$A$2:$A$34,$A10)</f>
        <v>26237.65238</v>
      </c>
      <c r="I10" s="41"/>
      <c r="J10" s="38" t="s">
        <v>425</v>
      </c>
      <c r="K10" s="39">
        <f>SUMIFS('DATA 2'!$C$35:$C$67,'DATA 2'!$A$35:$A$67,$J10)</f>
        <v>22745.332849999999</v>
      </c>
      <c r="L10" s="39">
        <f>SUMIFS('DATA 2'!$H$35:$H$67,'DATA 2'!$A$35:$A$67,$J10)</f>
        <v>30962.87069</v>
      </c>
      <c r="M10" s="39">
        <f>SUMIFS('DATA 2'!$J$35:$J$67,'DATA 2'!$A$35:$A$67,$J10)</f>
        <v>36270.851790000001</v>
      </c>
      <c r="N10" s="39">
        <f>SUMIFS('DATA 2'!$O$35:$O$67,'DATA 2'!$A$35:$A$67,$J10)</f>
        <v>35481.450750000004</v>
      </c>
      <c r="O10" s="39">
        <f>SUMIFS('DATA 2'!$T$35:$T$67,'DATA 2'!$A$35:$A$67,$J10)</f>
        <v>38953.209450000002</v>
      </c>
      <c r="P10" s="39">
        <f>SUMIFS('DATA 2'!$AD$35:$AD$67,'DATA 2'!$A$35:$A$67,$J10)</f>
        <v>36430.035739999999</v>
      </c>
      <c r="Q10" s="39">
        <f>SUMIFS('DATA 2'!$AN$35:$AN$67,'DATA 2'!$A$35:$A$67,$J10)</f>
        <v>32447.6705</v>
      </c>
      <c r="R10" s="41"/>
      <c r="S10" s="38" t="s">
        <v>425</v>
      </c>
      <c r="T10" s="43">
        <f t="shared" si="0"/>
        <v>482.59856999999829</v>
      </c>
      <c r="U10" s="43">
        <f t="shared" si="1"/>
        <v>1667.5170500000022</v>
      </c>
      <c r="V10" s="43">
        <f t="shared" si="2"/>
        <v>355.49293000000034</v>
      </c>
      <c r="W10" s="43">
        <f t="shared" si="3"/>
        <v>3644.1794599999994</v>
      </c>
      <c r="X10" s="43">
        <f t="shared" si="4"/>
        <v>6028.6417499999989</v>
      </c>
      <c r="Y10" s="43">
        <f t="shared" si="5"/>
        <v>6210.0181200000006</v>
      </c>
      <c r="Z10" s="43"/>
      <c r="AA10" s="38" t="s">
        <v>425</v>
      </c>
      <c r="AB10" s="44">
        <f t="shared" si="6"/>
        <v>1.5833145061829423E-2</v>
      </c>
      <c r="AC10" s="44">
        <f t="shared" si="7"/>
        <v>4.8189489901169003E-2</v>
      </c>
      <c r="AD10" s="44">
        <f t="shared" si="8"/>
        <v>1.0120519184749099E-2</v>
      </c>
      <c r="AE10" s="44">
        <f t="shared" si="9"/>
        <v>0.10320814423483404</v>
      </c>
      <c r="AF10" s="44">
        <f t="shared" si="10"/>
        <v>0.19830149077976533</v>
      </c>
      <c r="AG10" s="44">
        <f t="shared" si="11"/>
        <v>0.23668345132637203</v>
      </c>
      <c r="AH10" s="43"/>
    </row>
    <row r="11" spans="1:34" s="42" customFormat="1" ht="15" customHeight="1" x14ac:dyDescent="0.2">
      <c r="A11" s="38" t="s">
        <v>426</v>
      </c>
      <c r="B11" s="39">
        <f>SUMIFS('DATA 2'!C$2:C$34,'DATA 2'!$A$2:$A$34,$A11)</f>
        <v>2038.2376609999999</v>
      </c>
      <c r="C11" s="39">
        <f>SUMIFS('DATA 2'!H$2:H$34,'DATA 2'!$A$2:$A$34,$A11)</f>
        <v>6217.9116889999996</v>
      </c>
      <c r="D11" s="39">
        <f>SUMIFS('DATA 2'!J$2:J$34,'DATA 2'!$A$2:$A$34,$A11)</f>
        <v>9632.3984139999902</v>
      </c>
      <c r="E11" s="39">
        <f>SUMIFS('DATA 2'!O$2:O$34,'DATA 2'!$A$2:$A$34,$A11)</f>
        <v>20157.735290000001</v>
      </c>
      <c r="F11" s="39">
        <f>SUMIFS('DATA 2'!T$2:T$34,'DATA 2'!$A$2:$A$34,$A11)</f>
        <v>31043.93707</v>
      </c>
      <c r="G11" s="39">
        <f>SUMIFS('DATA 2'!AD$2:AD$34,'DATA 2'!$A$2:$A$34,$A11)</f>
        <v>44045.46357</v>
      </c>
      <c r="H11" s="39">
        <f>SUMIFS('DATA 2'!AN$2:AN$34,'DATA 2'!$A$2:$A$34,$A11)</f>
        <v>43764.497000000003</v>
      </c>
      <c r="I11" s="41"/>
      <c r="J11" s="38" t="s">
        <v>426</v>
      </c>
      <c r="K11" s="39">
        <f>SUMIFS('DATA 2'!$C$35:$C$67,'DATA 2'!$A$35:$A$67,$J11)</f>
        <v>2038.2376609999999</v>
      </c>
      <c r="L11" s="39">
        <f>SUMIFS('DATA 2'!$H$35:$H$67,'DATA 2'!$A$35:$A$67,$J11)</f>
        <v>6434.9220930000001</v>
      </c>
      <c r="M11" s="39">
        <f>SUMIFS('DATA 2'!$J$35:$J$67,'DATA 2'!$A$35:$A$67,$J11)</f>
        <v>10938.45399</v>
      </c>
      <c r="N11" s="39">
        <f>SUMIFS('DATA 2'!$O$35:$O$67,'DATA 2'!$A$35:$A$67,$J11)</f>
        <v>26532.83771</v>
      </c>
      <c r="O11" s="39">
        <f>SUMIFS('DATA 2'!$T$35:$T$67,'DATA 2'!$A$35:$A$67,$J11)</f>
        <v>54537.840550000001</v>
      </c>
      <c r="P11" s="39">
        <f>SUMIFS('DATA 2'!$AD$35:$AD$67,'DATA 2'!$A$35:$A$67,$J11)</f>
        <v>101213.6798</v>
      </c>
      <c r="Q11" s="39">
        <f>SUMIFS('DATA 2'!$AN$35:$AN$67,'DATA 2'!$A$35:$A$67,$J11)</f>
        <v>109421.848</v>
      </c>
      <c r="R11" s="41"/>
      <c r="S11" s="38" t="s">
        <v>426</v>
      </c>
      <c r="T11" s="43">
        <f t="shared" si="0"/>
        <v>217.01040400000056</v>
      </c>
      <c r="U11" s="43">
        <f t="shared" si="1"/>
        <v>1306.0555760000098</v>
      </c>
      <c r="V11" s="43">
        <f t="shared" si="2"/>
        <v>6375.1024199999993</v>
      </c>
      <c r="W11" s="43">
        <f t="shared" si="3"/>
        <v>23493.903480000001</v>
      </c>
      <c r="X11" s="43">
        <f t="shared" si="4"/>
        <v>57168.216229999998</v>
      </c>
      <c r="Y11" s="43">
        <f t="shared" si="5"/>
        <v>65657.350999999995</v>
      </c>
      <c r="Z11" s="43"/>
      <c r="AA11" s="38" t="s">
        <v>426</v>
      </c>
      <c r="AB11" s="44">
        <f t="shared" si="6"/>
        <v>3.4900850133318784E-2</v>
      </c>
      <c r="AC11" s="44">
        <f t="shared" si="7"/>
        <v>0.13558986244814708</v>
      </c>
      <c r="AD11" s="44">
        <f t="shared" si="8"/>
        <v>0.3162608461855636</v>
      </c>
      <c r="AE11" s="44">
        <f t="shared" si="9"/>
        <v>0.75679522951693712</v>
      </c>
      <c r="AF11" s="44">
        <f t="shared" si="10"/>
        <v>1.2979365318551919</v>
      </c>
      <c r="AG11" s="44">
        <f t="shared" si="11"/>
        <v>1.5002423311297282</v>
      </c>
      <c r="AH11" s="43"/>
    </row>
    <row r="12" spans="1:34" s="42" customFormat="1" ht="15" customHeight="1" x14ac:dyDescent="0.2">
      <c r="A12" s="38" t="s">
        <v>427</v>
      </c>
      <c r="B12" s="39">
        <f>SUMIFS('DATA 2'!C$2:C$34,'DATA 2'!$A$2:$A$34,$A12)</f>
        <v>3008.1718510000001</v>
      </c>
      <c r="C12" s="39">
        <f>SUMIFS('DATA 2'!H$2:H$34,'DATA 2'!$A$2:$A$34,$A12)</f>
        <v>3615.725903</v>
      </c>
      <c r="D12" s="39">
        <f>SUMIFS('DATA 2'!J$2:J$34,'DATA 2'!$A$2:$A$34,$A12)</f>
        <v>4737.7501849999999</v>
      </c>
      <c r="E12" s="39">
        <f>SUMIFS('DATA 2'!O$2:O$34,'DATA 2'!$A$2:$A$34,$A12)</f>
        <v>7875.9987639999999</v>
      </c>
      <c r="F12" s="39">
        <f>SUMIFS('DATA 2'!T$2:T$34,'DATA 2'!$A$2:$A$34,$A12)</f>
        <v>7831.8176560000002</v>
      </c>
      <c r="G12" s="39">
        <f>SUMIFS('DATA 2'!AD$2:AD$34,'DATA 2'!$A$2:$A$34,$A12)</f>
        <v>6503.1920760000003</v>
      </c>
      <c r="H12" s="39">
        <f>SUMIFS('DATA 2'!AN$2:AN$34,'DATA 2'!$A$2:$A$34,$A12)</f>
        <v>5551.2282939999996</v>
      </c>
      <c r="I12" s="41"/>
      <c r="J12" s="38" t="s">
        <v>427</v>
      </c>
      <c r="K12" s="39">
        <f>SUMIFS('DATA 2'!$C$35:$C$67,'DATA 2'!$A$35:$A$67,$J12)</f>
        <v>3008.1718510000001</v>
      </c>
      <c r="L12" s="39">
        <f>SUMIFS('DATA 2'!$H$35:$H$67,'DATA 2'!$A$35:$A$67,$J12)</f>
        <v>3672.9736029999999</v>
      </c>
      <c r="M12" s="39">
        <f>SUMIFS('DATA 2'!$J$35:$J$67,'DATA 2'!$A$35:$A$67,$J12)</f>
        <v>4966.0700740000002</v>
      </c>
      <c r="N12" s="39">
        <f>SUMIFS('DATA 2'!$O$35:$O$67,'DATA 2'!$A$35:$A$67,$J12)</f>
        <v>7955.4131820000002</v>
      </c>
      <c r="O12" s="39">
        <f>SUMIFS('DATA 2'!$T$35:$T$67,'DATA 2'!$A$35:$A$67,$J12)</f>
        <v>7640.2737880000004</v>
      </c>
      <c r="P12" s="39">
        <f>SUMIFS('DATA 2'!$AD$35:$AD$67,'DATA 2'!$A$35:$A$67,$J12)</f>
        <v>5681.860173</v>
      </c>
      <c r="Q12" s="39">
        <f>SUMIFS('DATA 2'!$AN$35:$AN$67,'DATA 2'!$A$35:$A$67,$J12)</f>
        <v>3913.7861979999998</v>
      </c>
      <c r="R12" s="41"/>
      <c r="S12" s="38" t="s">
        <v>427</v>
      </c>
      <c r="T12" s="43">
        <f t="shared" si="0"/>
        <v>57.247699999999895</v>
      </c>
      <c r="U12" s="43">
        <f t="shared" si="1"/>
        <v>228.31988900000033</v>
      </c>
      <c r="V12" s="43">
        <f t="shared" si="2"/>
        <v>79.414418000000296</v>
      </c>
      <c r="W12" s="43">
        <f t="shared" si="3"/>
        <v>-191.54386799999975</v>
      </c>
      <c r="X12" s="43">
        <f t="shared" si="4"/>
        <v>-821.33190300000024</v>
      </c>
      <c r="Y12" s="43">
        <f t="shared" si="5"/>
        <v>-1637.4420959999998</v>
      </c>
      <c r="Z12" s="43"/>
      <c r="AA12" s="38" t="s">
        <v>427</v>
      </c>
      <c r="AB12" s="44">
        <f t="shared" si="6"/>
        <v>1.583297560041852E-2</v>
      </c>
      <c r="AC12" s="44">
        <f t="shared" si="7"/>
        <v>4.8191626844926283E-2</v>
      </c>
      <c r="AD12" s="44">
        <f t="shared" si="8"/>
        <v>1.0083091729647276E-2</v>
      </c>
      <c r="AE12" s="44">
        <f t="shared" si="9"/>
        <v>-2.4457140910738251E-2</v>
      </c>
      <c r="AF12" s="44">
        <f t="shared" si="10"/>
        <v>-0.12629673142073128</v>
      </c>
      <c r="AG12" s="44">
        <f t="shared" si="11"/>
        <v>-0.29496933098028344</v>
      </c>
      <c r="AH12" s="43"/>
    </row>
    <row r="13" spans="1:34" s="42" customFormat="1" ht="15" customHeight="1" x14ac:dyDescent="0.2">
      <c r="A13" s="38" t="s">
        <v>117</v>
      </c>
      <c r="B13" s="39">
        <f>SUMIFS('DATA 2'!C$2:C$34,'DATA 2'!$A$2:$A$34,$A13)</f>
        <v>74.414284050000006</v>
      </c>
      <c r="C13" s="39">
        <f>SUMIFS('DATA 2'!H$2:H$34,'DATA 2'!$A$2:$A$34,$A13)</f>
        <v>1666.849213</v>
      </c>
      <c r="D13" s="39">
        <f>SUMIFS('DATA 2'!J$2:J$34,'DATA 2'!$A$2:$A$34,$A13)</f>
        <v>6061.0268340000002</v>
      </c>
      <c r="E13" s="39">
        <f>SUMIFS('DATA 2'!O$2:O$34,'DATA 2'!$A$2:$A$34,$A13)</f>
        <v>100611.94100000001</v>
      </c>
      <c r="F13" s="39">
        <f>SUMIFS('DATA 2'!T$2:T$34,'DATA 2'!$A$2:$A$34,$A13)</f>
        <v>169926.084</v>
      </c>
      <c r="G13" s="39">
        <f>SUMIFS('DATA 2'!AD$2:AD$34,'DATA 2'!$A$2:$A$34,$A13)</f>
        <v>374573.3639</v>
      </c>
      <c r="H13" s="39">
        <f>SUMIFS('DATA 2'!AN$2:AN$34,'DATA 2'!$A$2:$A$34,$A13)</f>
        <v>408582.6679</v>
      </c>
      <c r="I13" s="41"/>
      <c r="J13" s="38" t="s">
        <v>117</v>
      </c>
      <c r="K13" s="39">
        <f>SUMIFS('DATA 2'!$C$35:$C$67,'DATA 2'!$A$35:$A$67,$J13)</f>
        <v>74.414284050000006</v>
      </c>
      <c r="L13" s="39">
        <f>SUMIFS('DATA 2'!$H$35:$H$67,'DATA 2'!$A$35:$A$67,$J13)</f>
        <v>1747.6840030000001</v>
      </c>
      <c r="M13" s="39">
        <f>SUMIFS('DATA 2'!$J$35:$J$67,'DATA 2'!$A$35:$A$67,$J13)</f>
        <v>7279.4372300000005</v>
      </c>
      <c r="N13" s="39">
        <f>SUMIFS('DATA 2'!$O$35:$O$67,'DATA 2'!$A$35:$A$67,$J13)</f>
        <v>159339.32079999999</v>
      </c>
      <c r="O13" s="39">
        <f>SUMIFS('DATA 2'!$T$35:$T$67,'DATA 2'!$A$35:$A$67,$J13)</f>
        <v>368173.86859999999</v>
      </c>
      <c r="P13" s="39">
        <f>SUMIFS('DATA 2'!$AD$35:$AD$67,'DATA 2'!$A$35:$A$67,$J13)</f>
        <v>404734.97560000001</v>
      </c>
      <c r="Q13" s="39">
        <f>SUMIFS('DATA 2'!$AN$35:$AN$67,'DATA 2'!$A$35:$A$67,$J13)</f>
        <v>343693.00290000002</v>
      </c>
      <c r="R13" s="41"/>
      <c r="S13" s="38" t="s">
        <v>117</v>
      </c>
      <c r="T13" s="43">
        <f t="shared" si="0"/>
        <v>80.834790000000112</v>
      </c>
      <c r="U13" s="43">
        <f t="shared" si="1"/>
        <v>1218.4103960000002</v>
      </c>
      <c r="V13" s="43">
        <f t="shared" si="2"/>
        <v>58727.379799999981</v>
      </c>
      <c r="W13" s="43">
        <f t="shared" si="3"/>
        <v>198247.78459999998</v>
      </c>
      <c r="X13" s="43">
        <f t="shared" si="4"/>
        <v>30161.611700000009</v>
      </c>
      <c r="Y13" s="43">
        <f t="shared" si="5"/>
        <v>-64889.664999999979</v>
      </c>
      <c r="Z13" s="43"/>
      <c r="AA13" s="38" t="s">
        <v>117</v>
      </c>
      <c r="AB13" s="44">
        <f t="shared" si="6"/>
        <v>4.8495562387741886E-2</v>
      </c>
      <c r="AC13" s="44">
        <f t="shared" si="7"/>
        <v>0.20102375874087741</v>
      </c>
      <c r="AD13" s="44">
        <f t="shared" si="8"/>
        <v>0.58370188683667257</v>
      </c>
      <c r="AE13" s="44">
        <f t="shared" si="9"/>
        <v>1.1666707072470404</v>
      </c>
      <c r="AF13" s="44">
        <f t="shared" si="10"/>
        <v>8.0522574766026977E-2</v>
      </c>
      <c r="AG13" s="44">
        <f t="shared" si="11"/>
        <v>-0.15881648953323113</v>
      </c>
      <c r="AH13" s="43"/>
    </row>
    <row r="14" spans="1:34" s="42" customFormat="1" ht="15" customHeight="1" x14ac:dyDescent="0.2">
      <c r="A14" s="38" t="s">
        <v>428</v>
      </c>
      <c r="B14" s="39">
        <f>SUMIFS('DATA 2'!C$2:C$34,'DATA 2'!$A$2:$A$34,$A14)</f>
        <v>439.5071974</v>
      </c>
      <c r="C14" s="39">
        <f>SUMIFS('DATA 2'!H$2:H$34,'DATA 2'!$A$2:$A$34,$A14)</f>
        <v>1533.3214129999999</v>
      </c>
      <c r="D14" s="39">
        <f>SUMIFS('DATA 2'!J$2:J$34,'DATA 2'!$A$2:$A$34,$A14)</f>
        <v>2101.945084</v>
      </c>
      <c r="E14" s="39">
        <f>SUMIFS('DATA 2'!O$2:O$34,'DATA 2'!$A$2:$A$34,$A14)</f>
        <v>2924.9571420000002</v>
      </c>
      <c r="F14" s="39">
        <f>SUMIFS('DATA 2'!T$2:T$34,'DATA 2'!$A$2:$A$34,$A14)</f>
        <v>2754.663282</v>
      </c>
      <c r="G14" s="39">
        <f>SUMIFS('DATA 2'!AD$2:AD$34,'DATA 2'!$A$2:$A$34,$A14)</f>
        <v>2231.4364209999999</v>
      </c>
      <c r="H14" s="39">
        <f>SUMIFS('DATA 2'!AN$2:AN$34,'DATA 2'!$A$2:$A$34,$A14)</f>
        <v>2.4843589960000001</v>
      </c>
      <c r="I14" s="41"/>
      <c r="J14" s="38" t="s">
        <v>428</v>
      </c>
      <c r="K14" s="39">
        <f>SUMIFS('DATA 2'!$C$35:$C$67,'DATA 2'!$A$35:$A$67,$J14)</f>
        <v>439.5071974</v>
      </c>
      <c r="L14" s="39">
        <f>SUMIFS('DATA 2'!$H$35:$H$67,'DATA 2'!$A$35:$A$67,$J14)</f>
        <v>1557.6061790000001</v>
      </c>
      <c r="M14" s="39">
        <f>SUMIFS('DATA 2'!$J$35:$J$67,'DATA 2'!$A$35:$A$67,$J14)</f>
        <v>2203.2679750000002</v>
      </c>
      <c r="N14" s="39">
        <f>SUMIFS('DATA 2'!$O$35:$O$67,'DATA 2'!$A$35:$A$67,$J14)</f>
        <v>2954.4483449999998</v>
      </c>
      <c r="O14" s="39">
        <f>SUMIFS('DATA 2'!$T$35:$T$67,'DATA 2'!$A$35:$A$67,$J14)</f>
        <v>3629.5330709999998</v>
      </c>
      <c r="P14" s="39">
        <f>SUMIFS('DATA 2'!$AD$35:$AD$67,'DATA 2'!$A$35:$A$67,$J14)</f>
        <v>2998.129731</v>
      </c>
      <c r="Q14" s="39">
        <f>SUMIFS('DATA 2'!$AN$35:$AN$67,'DATA 2'!$A$35:$A$67,$J14)</f>
        <v>1703.1702</v>
      </c>
      <c r="R14" s="41"/>
      <c r="S14" s="38" t="s">
        <v>428</v>
      </c>
      <c r="T14" s="43">
        <f t="shared" si="0"/>
        <v>24.284766000000218</v>
      </c>
      <c r="U14" s="43">
        <f t="shared" si="1"/>
        <v>101.32289100000025</v>
      </c>
      <c r="V14" s="43">
        <f t="shared" si="2"/>
        <v>29.491202999999587</v>
      </c>
      <c r="W14" s="43">
        <f t="shared" si="3"/>
        <v>874.86978899999986</v>
      </c>
      <c r="X14" s="43">
        <f t="shared" si="4"/>
        <v>766.69331000000011</v>
      </c>
      <c r="Y14" s="43">
        <f t="shared" si="5"/>
        <v>1700.6858410039999</v>
      </c>
      <c r="Z14" s="43"/>
      <c r="AA14" s="38" t="s">
        <v>428</v>
      </c>
      <c r="AB14" s="44">
        <f t="shared" si="6"/>
        <v>1.5838013996352096E-2</v>
      </c>
      <c r="AC14" s="44">
        <f t="shared" si="7"/>
        <v>4.8204347378658863E-2</v>
      </c>
      <c r="AD14" s="44">
        <f t="shared" si="8"/>
        <v>1.0082610297610817E-2</v>
      </c>
      <c r="AE14" s="44">
        <f t="shared" si="9"/>
        <v>0.31759590898703527</v>
      </c>
      <c r="AF14" s="44">
        <f t="shared" si="10"/>
        <v>0.34358734256762413</v>
      </c>
      <c r="AG14" s="44">
        <f t="shared" si="11"/>
        <v>684.5572011702933</v>
      </c>
      <c r="AH14" s="43"/>
    </row>
    <row r="15" spans="1:34" s="42" customFormat="1" ht="15" customHeight="1" x14ac:dyDescent="0.2">
      <c r="A15" s="38" t="s">
        <v>429</v>
      </c>
      <c r="B15" s="39">
        <f>SUMIFS('DATA 2'!C$2:C$34,'DATA 2'!$A$2:$A$34,$A15)</f>
        <v>4581.1430389999996</v>
      </c>
      <c r="C15" s="39">
        <f>SUMIFS('DATA 2'!H$2:H$34,'DATA 2'!$A$2:$A$34,$A15)</f>
        <v>7424.2618179999999</v>
      </c>
      <c r="D15" s="39">
        <f>SUMIFS('DATA 2'!J$2:J$34,'DATA 2'!$A$2:$A$34,$A15)</f>
        <v>8687.7936430000009</v>
      </c>
      <c r="E15" s="39">
        <f>SUMIFS('DATA 2'!O$2:O$34,'DATA 2'!$A$2:$A$34,$A15)</f>
        <v>9343.0783659999997</v>
      </c>
      <c r="F15" s="39">
        <f>SUMIFS('DATA 2'!T$2:T$34,'DATA 2'!$A$2:$A$34,$A15)</f>
        <v>8350.0988089999901</v>
      </c>
      <c r="G15" s="39">
        <f>SUMIFS('DATA 2'!AD$2:AD$34,'DATA 2'!$A$2:$A$34,$A15)</f>
        <v>2864.2764990000001</v>
      </c>
      <c r="H15" s="39">
        <f>SUMIFS('DATA 2'!AN$2:AN$34,'DATA 2'!$A$2:$A$34,$A15)</f>
        <v>344.84037990000002</v>
      </c>
      <c r="I15" s="41"/>
      <c r="J15" s="38" t="s">
        <v>429</v>
      </c>
      <c r="K15" s="39">
        <f>SUMIFS('DATA 2'!$C$35:$C$67,'DATA 2'!$A$35:$A$67,$J15)</f>
        <v>4581.1430389999996</v>
      </c>
      <c r="L15" s="39">
        <f>SUMIFS('DATA 2'!$H$35:$H$67,'DATA 2'!$A$35:$A$67,$J15)</f>
        <v>7587.9860859999999</v>
      </c>
      <c r="M15" s="39">
        <f>SUMIFS('DATA 2'!$J$35:$J$67,'DATA 2'!$A$35:$A$67,$J15)</f>
        <v>9349.0046320000001</v>
      </c>
      <c r="N15" s="39">
        <f>SUMIFS('DATA 2'!$O$35:$O$67,'DATA 2'!$A$35:$A$67,$J15)</f>
        <v>10293.978429999999</v>
      </c>
      <c r="O15" s="39">
        <f>SUMIFS('DATA 2'!$T$35:$T$67,'DATA 2'!$A$35:$A$67,$J15)</f>
        <v>8799.4090369999994</v>
      </c>
      <c r="P15" s="39">
        <f>SUMIFS('DATA 2'!$AD$35:$AD$67,'DATA 2'!$A$35:$A$67,$J15)</f>
        <v>3721.029493</v>
      </c>
      <c r="Q15" s="39">
        <f>SUMIFS('DATA 2'!$AN$35:$AN$67,'DATA 2'!$A$35:$A$67,$J15)</f>
        <v>9152.9012949999997</v>
      </c>
      <c r="R15" s="41"/>
      <c r="S15" s="38" t="s">
        <v>429</v>
      </c>
      <c r="T15" s="43">
        <f t="shared" si="0"/>
        <v>163.72426799999994</v>
      </c>
      <c r="U15" s="43">
        <f t="shared" si="1"/>
        <v>661.21098899999924</v>
      </c>
      <c r="V15" s="43">
        <f t="shared" si="2"/>
        <v>950.90006399999947</v>
      </c>
      <c r="W15" s="43">
        <f t="shared" si="3"/>
        <v>449.31022800000937</v>
      </c>
      <c r="X15" s="43">
        <f t="shared" si="4"/>
        <v>856.75299399999994</v>
      </c>
      <c r="Y15" s="43">
        <f t="shared" si="5"/>
        <v>8808.060915099999</v>
      </c>
      <c r="Z15" s="43"/>
      <c r="AA15" s="38" t="s">
        <v>429</v>
      </c>
      <c r="AB15" s="44">
        <f t="shared" si="6"/>
        <v>2.2052598899873432E-2</v>
      </c>
      <c r="AC15" s="44">
        <f t="shared" si="7"/>
        <v>7.6108044938746344E-2</v>
      </c>
      <c r="AD15" s="44">
        <f t="shared" si="8"/>
        <v>0.10177588443016594</v>
      </c>
      <c r="AE15" s="44">
        <f t="shared" si="9"/>
        <v>5.38089713999228E-2</v>
      </c>
      <c r="AF15" s="44">
        <f t="shared" si="10"/>
        <v>0.29911672085398067</v>
      </c>
      <c r="AG15" s="44">
        <f t="shared" si="11"/>
        <v>25.542428985997063</v>
      </c>
      <c r="AH15" s="43"/>
    </row>
    <row r="16" spans="1:34" s="42" customFormat="1" ht="15" customHeight="1" x14ac:dyDescent="0.2">
      <c r="A16" s="38" t="s">
        <v>430</v>
      </c>
      <c r="B16" s="39">
        <f>SUMIFS('DATA 2'!C$2:C$34,'DATA 2'!$A$2:$A$34,$A16)</f>
        <v>0.34929036270000002</v>
      </c>
      <c r="C16" s="39">
        <f>SUMIFS('DATA 2'!H$2:H$34,'DATA 2'!$A$2:$A$34,$A16)</f>
        <v>387.29503440000002</v>
      </c>
      <c r="D16" s="39">
        <f>SUMIFS('DATA 2'!J$2:J$34,'DATA 2'!$A$2:$A$34,$A16)</f>
        <v>1033.84157</v>
      </c>
      <c r="E16" s="39">
        <f>SUMIFS('DATA 2'!O$2:O$34,'DATA 2'!$A$2:$A$34,$A16)</f>
        <v>1990.810753</v>
      </c>
      <c r="F16" s="39">
        <f>SUMIFS('DATA 2'!T$2:T$34,'DATA 2'!$A$2:$A$34,$A16)</f>
        <v>1753.787857</v>
      </c>
      <c r="G16" s="39">
        <f>SUMIFS('DATA 2'!AD$2:AD$34,'DATA 2'!$A$2:$A$34,$A16)</f>
        <v>617.09701510000002</v>
      </c>
      <c r="H16" s="39">
        <f>SUMIFS('DATA 2'!AN$2:AN$34,'DATA 2'!$A$2:$A$34,$A16)</f>
        <v>359.64436009999997</v>
      </c>
      <c r="I16" s="41"/>
      <c r="J16" s="38" t="s">
        <v>430</v>
      </c>
      <c r="K16" s="39">
        <f>SUMIFS('DATA 2'!$C$35:$C$67,'DATA 2'!$A$35:$A$67,$J16)</f>
        <v>0.34929036270000002</v>
      </c>
      <c r="L16" s="39">
        <f>SUMIFS('DATA 2'!$H$35:$H$67,'DATA 2'!$A$35:$A$67,$J16)</f>
        <v>393.4299891</v>
      </c>
      <c r="M16" s="39">
        <f>SUMIFS('DATA 2'!$J$35:$J$67,'DATA 2'!$A$35:$A$67,$J16)</f>
        <v>1083.6853100000001</v>
      </c>
      <c r="N16" s="39">
        <f>SUMIFS('DATA 2'!$O$35:$O$67,'DATA 2'!$A$35:$A$67,$J16)</f>
        <v>2010.92264</v>
      </c>
      <c r="O16" s="39">
        <f>SUMIFS('DATA 2'!$T$35:$T$67,'DATA 2'!$A$35:$A$67,$J16)</f>
        <v>1730.717525</v>
      </c>
      <c r="P16" s="39">
        <f>SUMIFS('DATA 2'!$AD$35:$AD$67,'DATA 2'!$A$35:$A$67,$J16)</f>
        <v>545.38775150000004</v>
      </c>
      <c r="Q16" s="39">
        <f>SUMIFS('DATA 2'!$AN$35:$AN$67,'DATA 2'!$A$35:$A$67,$J16)</f>
        <v>271.33685509999998</v>
      </c>
      <c r="R16" s="41"/>
      <c r="S16" s="38" t="s">
        <v>430</v>
      </c>
      <c r="T16" s="43">
        <f t="shared" si="0"/>
        <v>6.1349546999999802</v>
      </c>
      <c r="U16" s="43">
        <f t="shared" si="1"/>
        <v>49.843740000000025</v>
      </c>
      <c r="V16" s="43">
        <f t="shared" si="2"/>
        <v>20.111887000000024</v>
      </c>
      <c r="W16" s="43">
        <f t="shared" si="3"/>
        <v>-23.070332000000008</v>
      </c>
      <c r="X16" s="43">
        <f t="shared" si="4"/>
        <v>-71.709263599999986</v>
      </c>
      <c r="Y16" s="43">
        <f t="shared" si="5"/>
        <v>-88.307504999999992</v>
      </c>
      <c r="Z16" s="43"/>
      <c r="AA16" s="38" t="s">
        <v>430</v>
      </c>
      <c r="AB16" s="44">
        <f t="shared" si="6"/>
        <v>1.5840519901073158E-2</v>
      </c>
      <c r="AC16" s="44">
        <f t="shared" si="7"/>
        <v>4.821216465497713E-2</v>
      </c>
      <c r="AD16" s="44">
        <f t="shared" si="8"/>
        <v>1.010236004084919E-2</v>
      </c>
      <c r="AE16" s="44">
        <f t="shared" si="9"/>
        <v>-1.3154573917203316E-2</v>
      </c>
      <c r="AF16" s="44">
        <f t="shared" si="10"/>
        <v>-0.11620419779275637</v>
      </c>
      <c r="AG16" s="44">
        <f t="shared" si="11"/>
        <v>-0.24554119234747873</v>
      </c>
      <c r="AH16" s="43"/>
    </row>
    <row r="17" spans="1:34" s="42" customFormat="1" ht="15" customHeight="1" x14ac:dyDescent="0.2">
      <c r="A17" s="38" t="s">
        <v>431</v>
      </c>
      <c r="B17" s="39">
        <f>SUMIFS('DATA 2'!C$2:C$34,'DATA 2'!$A$2:$A$34,$A17)</f>
        <v>3813.5502799999999</v>
      </c>
      <c r="C17" s="39">
        <f>SUMIFS('DATA 2'!H$2:H$34,'DATA 2'!$A$2:$A$34,$A17)</f>
        <v>4152.561565</v>
      </c>
      <c r="D17" s="39">
        <f>SUMIFS('DATA 2'!J$2:J$34,'DATA 2'!$A$2:$A$34,$A17)</f>
        <v>4560.9626420000004</v>
      </c>
      <c r="E17" s="39">
        <f>SUMIFS('DATA 2'!O$2:O$34,'DATA 2'!$A$2:$A$34,$A17)</f>
        <v>4459.6794239999999</v>
      </c>
      <c r="F17" s="39">
        <f>SUMIFS('DATA 2'!T$2:T$34,'DATA 2'!$A$2:$A$34,$A17)</f>
        <v>4041.4383499999999</v>
      </c>
      <c r="G17" s="39">
        <f>SUMIFS('DATA 2'!AD$2:AD$34,'DATA 2'!$A$2:$A$34,$A17)</f>
        <v>3428.0348349999999</v>
      </c>
      <c r="H17" s="39">
        <f>SUMIFS('DATA 2'!AN$2:AN$34,'DATA 2'!$A$2:$A$34,$A17)</f>
        <v>2971.3516239999999</v>
      </c>
      <c r="I17" s="41"/>
      <c r="J17" s="38" t="s">
        <v>431</v>
      </c>
      <c r="K17" s="39">
        <f>SUMIFS('DATA 2'!$C$35:$C$67,'DATA 2'!$A$35:$A$67,$J17)</f>
        <v>3813.5502799999999</v>
      </c>
      <c r="L17" s="39">
        <f>SUMIFS('DATA 2'!$H$35:$H$67,'DATA 2'!$A$35:$A$67,$J17)</f>
        <v>4218.3024020000003</v>
      </c>
      <c r="M17" s="39">
        <f>SUMIFS('DATA 2'!$J$35:$J$67,'DATA 2'!$A$35:$A$67,$J17)</f>
        <v>4780.7273009999999</v>
      </c>
      <c r="N17" s="39">
        <f>SUMIFS('DATA 2'!$O$35:$O$67,'DATA 2'!$A$35:$A$67,$J17)</f>
        <v>4504.802627</v>
      </c>
      <c r="O17" s="39">
        <f>SUMIFS('DATA 2'!$T$35:$T$67,'DATA 2'!$A$35:$A$67,$J17)</f>
        <v>4003.0272289999998</v>
      </c>
      <c r="P17" s="39">
        <f>SUMIFS('DATA 2'!$AD$35:$AD$67,'DATA 2'!$A$35:$A$67,$J17)</f>
        <v>3253.7153480000002</v>
      </c>
      <c r="Q17" s="39">
        <f>SUMIFS('DATA 2'!$AN$35:$AN$67,'DATA 2'!$A$35:$A$67,$J17)</f>
        <v>18430.273260000002</v>
      </c>
      <c r="R17" s="41"/>
      <c r="S17" s="38" t="s">
        <v>431</v>
      </c>
      <c r="T17" s="43">
        <f t="shared" si="0"/>
        <v>65.740837000000283</v>
      </c>
      <c r="U17" s="43">
        <f t="shared" si="1"/>
        <v>219.76465899999948</v>
      </c>
      <c r="V17" s="43">
        <f t="shared" si="2"/>
        <v>45.123203000000103</v>
      </c>
      <c r="W17" s="43">
        <f t="shared" si="3"/>
        <v>-38.411121000000094</v>
      </c>
      <c r="X17" s="43">
        <f t="shared" si="4"/>
        <v>-174.31948699999975</v>
      </c>
      <c r="Y17" s="43">
        <f t="shared" si="5"/>
        <v>15458.921636000003</v>
      </c>
      <c r="Z17" s="43"/>
      <c r="AA17" s="38" t="s">
        <v>431</v>
      </c>
      <c r="AB17" s="44">
        <f t="shared" si="6"/>
        <v>1.5831393700240115E-2</v>
      </c>
      <c r="AC17" s="44">
        <f t="shared" si="7"/>
        <v>4.8183832284938832E-2</v>
      </c>
      <c r="AD17" s="44">
        <f t="shared" si="8"/>
        <v>1.0118037354247322E-2</v>
      </c>
      <c r="AE17" s="44">
        <f t="shared" si="9"/>
        <v>-9.5043194213267901E-3</v>
      </c>
      <c r="AF17" s="44">
        <f t="shared" si="10"/>
        <v>-5.0851142240507574E-2</v>
      </c>
      <c r="AG17" s="44">
        <f t="shared" si="11"/>
        <v>5.2026564312134074</v>
      </c>
      <c r="AH17" s="43"/>
    </row>
    <row r="18" spans="1:34" s="42" customFormat="1" ht="15" customHeight="1" x14ac:dyDescent="0.2">
      <c r="A18" s="38" t="s">
        <v>434</v>
      </c>
      <c r="B18" s="39">
        <f>SUMIFS('DATA 2'!C$2:C$34,'DATA 2'!$A$2:$A$34,$A18)</f>
        <v>13033.75303</v>
      </c>
      <c r="C18" s="39">
        <f>SUMIFS('DATA 2'!H$2:H$34,'DATA 2'!$A$2:$A$34,$A18)</f>
        <v>14083.970579999999</v>
      </c>
      <c r="D18" s="39">
        <f>SUMIFS('DATA 2'!J$2:J$34,'DATA 2'!$A$2:$A$34,$A18)</f>
        <v>15358.69881</v>
      </c>
      <c r="E18" s="39">
        <f>SUMIFS('DATA 2'!O$2:O$34,'DATA 2'!$A$2:$A$34,$A18)</f>
        <v>15195.950559999999</v>
      </c>
      <c r="F18" s="39">
        <f>SUMIFS('DATA 2'!T$2:T$34,'DATA 2'!$A$2:$A$34,$A18)</f>
        <v>11486.36947</v>
      </c>
      <c r="G18" s="39">
        <f>SUMIFS('DATA 2'!AD$2:AD$34,'DATA 2'!$A$2:$A$34,$A18)</f>
        <v>7279.5243989999999</v>
      </c>
      <c r="H18" s="39">
        <f>SUMIFS('DATA 2'!AN$2:AN$34,'DATA 2'!$A$2:$A$34,$A18)</f>
        <v>237.12898659999999</v>
      </c>
      <c r="I18" s="41"/>
      <c r="J18" s="38" t="s">
        <v>434</v>
      </c>
      <c r="K18" s="39">
        <f>SUMIFS('DATA 2'!$C$35:$C$67,'DATA 2'!$A$35:$A$67,$J18)</f>
        <v>13033.75303</v>
      </c>
      <c r="L18" s="39">
        <f>SUMIFS('DATA 2'!$H$35:$H$67,'DATA 2'!$A$35:$A$67,$J18)</f>
        <v>11784.907939999999</v>
      </c>
      <c r="M18" s="39">
        <f>SUMIFS('DATA 2'!$J$35:$J$67,'DATA 2'!$A$35:$A$67,$J18)</f>
        <v>6984.6626489999999</v>
      </c>
      <c r="N18" s="39">
        <f>SUMIFS('DATA 2'!$O$35:$O$67,'DATA 2'!$A$35:$A$67,$J18)</f>
        <v>976.58231069999999</v>
      </c>
      <c r="O18" s="39">
        <f>SUMIFS('DATA 2'!$T$35:$T$67,'DATA 2'!$A$35:$A$67,$J18)</f>
        <v>377.43439699999999</v>
      </c>
      <c r="P18" s="39">
        <f>SUMIFS('DATA 2'!$AD$35:$AD$67,'DATA 2'!$A$35:$A$67,$J18)</f>
        <v>29.97483858</v>
      </c>
      <c r="Q18" s="39">
        <f>SUMIFS('DATA 2'!$AN$35:$AN$67,'DATA 2'!$A$35:$A$67,$J18)</f>
        <v>31.48984549</v>
      </c>
      <c r="R18" s="41"/>
      <c r="S18" s="38" t="s">
        <v>434</v>
      </c>
      <c r="T18" s="43">
        <f t="shared" si="0"/>
        <v>-2299.0626400000001</v>
      </c>
      <c r="U18" s="43">
        <f t="shared" si="1"/>
        <v>-8374.036161</v>
      </c>
      <c r="V18" s="43">
        <f t="shared" si="2"/>
        <v>-14219.3682493</v>
      </c>
      <c r="W18" s="43">
        <f t="shared" si="3"/>
        <v>-11108.935073000001</v>
      </c>
      <c r="X18" s="43">
        <f t="shared" si="4"/>
        <v>-7249.5495604199996</v>
      </c>
      <c r="Y18" s="43">
        <f t="shared" si="5"/>
        <v>-205.63914111</v>
      </c>
      <c r="Z18" s="43"/>
      <c r="AA18" s="38" t="s">
        <v>434</v>
      </c>
      <c r="AB18" s="44">
        <f t="shared" si="6"/>
        <v>-0.16323966504621878</v>
      </c>
      <c r="AC18" s="44">
        <f t="shared" si="7"/>
        <v>-0.54523083397844174</v>
      </c>
      <c r="AD18" s="44">
        <f t="shared" si="8"/>
        <v>-0.93573404264221294</v>
      </c>
      <c r="AE18" s="44">
        <f t="shared" si="9"/>
        <v>-0.96714067068922172</v>
      </c>
      <c r="AF18" s="44">
        <f t="shared" si="10"/>
        <v>-0.99588230811011258</v>
      </c>
      <c r="AG18" s="44">
        <f t="shared" si="11"/>
        <v>-0.86720372763571707</v>
      </c>
      <c r="AH18" s="43"/>
    </row>
    <row r="19" spans="1:34" s="42" customFormat="1" ht="15" customHeight="1" x14ac:dyDescent="0.2">
      <c r="A19" s="38" t="s">
        <v>435</v>
      </c>
      <c r="B19" s="39">
        <f>SUMIFS('DATA 2'!C$2:C$34,'DATA 2'!$A$2:$A$34,$A19)</f>
        <v>42001.407169999999</v>
      </c>
      <c r="C19" s="39">
        <f>SUMIFS('DATA 2'!H$2:H$34,'DATA 2'!$A$2:$A$34,$A19)</f>
        <v>54602.669849999998</v>
      </c>
      <c r="D19" s="39">
        <f>SUMIFS('DATA 2'!J$2:J$34,'DATA 2'!$A$2:$A$34,$A19)</f>
        <v>62243.985209999999</v>
      </c>
      <c r="E19" s="39">
        <f>SUMIFS('DATA 2'!O$2:O$34,'DATA 2'!$A$2:$A$34,$A19)</f>
        <v>66565.285180000006</v>
      </c>
      <c r="F19" s="39">
        <f>SUMIFS('DATA 2'!T$2:T$34,'DATA 2'!$A$2:$A$34,$A19)</f>
        <v>70101.038759999996</v>
      </c>
      <c r="G19" s="39">
        <f>SUMIFS('DATA 2'!AD$2:AD$34,'DATA 2'!$A$2:$A$34,$A19)</f>
        <v>57888.336799999997</v>
      </c>
      <c r="H19" s="39">
        <f>SUMIFS('DATA 2'!AN$2:AN$34,'DATA 2'!$A$2:$A$34,$A19)</f>
        <v>62448.344559999998</v>
      </c>
      <c r="I19" s="41"/>
      <c r="J19" s="38" t="s">
        <v>435</v>
      </c>
      <c r="K19" s="39">
        <f>SUMIFS('DATA 2'!$C$35:$C$67,'DATA 2'!$A$35:$A$67,$J19)</f>
        <v>42001.407169999999</v>
      </c>
      <c r="L19" s="39">
        <f>SUMIFS('DATA 2'!$H$35:$H$67,'DATA 2'!$A$35:$A$67,$J19)</f>
        <v>55600.77046</v>
      </c>
      <c r="M19" s="39">
        <f>SUMIFS('DATA 2'!$J$35:$J$67,'DATA 2'!$A$35:$A$67,$J19)</f>
        <v>65922.847999999998</v>
      </c>
      <c r="N19" s="39">
        <f>SUMIFS('DATA 2'!$O$35:$O$67,'DATA 2'!$A$35:$A$67,$J19)</f>
        <v>69578.006810000006</v>
      </c>
      <c r="O19" s="39">
        <f>SUMIFS('DATA 2'!$T$35:$T$67,'DATA 2'!$A$35:$A$67,$J19)</f>
        <v>53586.666400000002</v>
      </c>
      <c r="P19" s="39">
        <f>SUMIFS('DATA 2'!$AD$35:$AD$67,'DATA 2'!$A$35:$A$67,$J19)</f>
        <v>29508.48775</v>
      </c>
      <c r="Q19" s="39">
        <f>SUMIFS('DATA 2'!$AN$35:$AN$67,'DATA 2'!$A$35:$A$67,$J19)</f>
        <v>13050.462159999999</v>
      </c>
      <c r="R19" s="41"/>
      <c r="S19" s="38" t="s">
        <v>435</v>
      </c>
      <c r="T19" s="43">
        <f t="shared" si="0"/>
        <v>998.10061000000132</v>
      </c>
      <c r="U19" s="43">
        <f t="shared" si="1"/>
        <v>3678.8627899999992</v>
      </c>
      <c r="V19" s="43">
        <f t="shared" si="2"/>
        <v>3012.72163</v>
      </c>
      <c r="W19" s="43">
        <f t="shared" si="3"/>
        <v>-16514.372359999994</v>
      </c>
      <c r="X19" s="43">
        <f t="shared" si="4"/>
        <v>-28379.849049999997</v>
      </c>
      <c r="Y19" s="43">
        <f t="shared" si="5"/>
        <v>-49397.882400000002</v>
      </c>
      <c r="Z19" s="43"/>
      <c r="AA19" s="38" t="s">
        <v>435</v>
      </c>
      <c r="AB19" s="44">
        <f t="shared" si="6"/>
        <v>1.8279337122926398E-2</v>
      </c>
      <c r="AC19" s="44">
        <f t="shared" si="7"/>
        <v>5.9103908234477309E-2</v>
      </c>
      <c r="AD19" s="44">
        <f t="shared" si="8"/>
        <v>4.5259651811800472E-2</v>
      </c>
      <c r="AE19" s="44">
        <f t="shared" si="9"/>
        <v>-0.23557956703807326</v>
      </c>
      <c r="AF19" s="44">
        <f t="shared" si="10"/>
        <v>-0.4902515881230155</v>
      </c>
      <c r="AG19" s="44">
        <f t="shared" si="11"/>
        <v>-0.79101988608423091</v>
      </c>
      <c r="AH19" s="43"/>
    </row>
    <row r="20" spans="1:34" s="42" customFormat="1" ht="15" customHeight="1" x14ac:dyDescent="0.2">
      <c r="A20" s="38" t="s">
        <v>432</v>
      </c>
      <c r="B20" s="39">
        <f>SUMIFS('DATA 2'!C$2:C$34,'DATA 2'!$A$2:$A$34,$A20)</f>
        <v>404.96020850000002</v>
      </c>
      <c r="C20" s="39">
        <f>SUMIFS('DATA 2'!H$2:H$34,'DATA 2'!$A$2:$A$34,$A20)</f>
        <v>638.82853030000001</v>
      </c>
      <c r="D20" s="39">
        <f>SUMIFS('DATA 2'!J$2:J$34,'DATA 2'!$A$2:$A$34,$A20)</f>
        <v>328.90031390000001</v>
      </c>
      <c r="E20" s="39">
        <f>SUMIFS('DATA 2'!O$2:O$34,'DATA 2'!$A$2:$A$34,$A20)</f>
        <v>28.10632824</v>
      </c>
      <c r="F20" s="39">
        <f>SUMIFS('DATA 2'!T$2:T$34,'DATA 2'!$A$2:$A$34,$A20)</f>
        <v>12.901160450000001</v>
      </c>
      <c r="G20" s="39">
        <f>SUMIFS('DATA 2'!AD$2:AD$34,'DATA 2'!$A$2:$A$34,$A20)</f>
        <v>33.163373020000002</v>
      </c>
      <c r="H20" s="39">
        <f>SUMIFS('DATA 2'!AN$2:AN$34,'DATA 2'!$A$2:$A$34,$A20)</f>
        <v>63.925194560000001</v>
      </c>
      <c r="I20" s="41"/>
      <c r="J20" s="38" t="s">
        <v>432</v>
      </c>
      <c r="K20" s="39">
        <f>SUMIFS('DATA 2'!$C$35:$C$67,'DATA 2'!$A$35:$A$67,$J20)</f>
        <v>404.96020850000002</v>
      </c>
      <c r="L20" s="39">
        <f>SUMIFS('DATA 2'!$H$35:$H$67,'DATA 2'!$A$35:$A$67,$J20)</f>
        <v>648.94545649999998</v>
      </c>
      <c r="M20" s="39">
        <f>SUMIFS('DATA 2'!$J$35:$J$67,'DATA 2'!$A$35:$A$67,$J20)</f>
        <v>344.72003110000003</v>
      </c>
      <c r="N20" s="39">
        <f>SUMIFS('DATA 2'!$O$35:$O$67,'DATA 2'!$A$35:$A$67,$J20)</f>
        <v>28.40642386</v>
      </c>
      <c r="O20" s="39">
        <f>SUMIFS('DATA 2'!$T$35:$T$67,'DATA 2'!$A$35:$A$67,$J20)</f>
        <v>12.51346496</v>
      </c>
      <c r="P20" s="39">
        <f>SUMIFS('DATA 2'!$AD$35:$AD$67,'DATA 2'!$A$35:$A$67,$J20)</f>
        <v>32.622185530000003</v>
      </c>
      <c r="Q20" s="39">
        <f>SUMIFS('DATA 2'!$AN$35:$AN$67,'DATA 2'!$A$35:$A$67,$J20)</f>
        <v>60.76129298</v>
      </c>
      <c r="R20" s="41"/>
      <c r="S20" s="38" t="s">
        <v>432</v>
      </c>
      <c r="T20" s="43">
        <f t="shared" si="0"/>
        <v>10.116926199999966</v>
      </c>
      <c r="U20" s="43">
        <f t="shared" si="1"/>
        <v>15.819717200000014</v>
      </c>
      <c r="V20" s="43">
        <f t="shared" si="2"/>
        <v>0.30009562000000045</v>
      </c>
      <c r="W20" s="43">
        <f t="shared" si="3"/>
        <v>-0.38769549000000048</v>
      </c>
      <c r="X20" s="43">
        <f t="shared" si="4"/>
        <v>-0.54118748999999866</v>
      </c>
      <c r="Y20" s="43">
        <f t="shared" si="5"/>
        <v>-3.163901580000001</v>
      </c>
      <c r="Z20" s="43"/>
      <c r="AA20" s="38" t="s">
        <v>432</v>
      </c>
      <c r="AB20" s="44">
        <f t="shared" si="6"/>
        <v>1.5836684994718242E-2</v>
      </c>
      <c r="AC20" s="44">
        <f t="shared" si="7"/>
        <v>4.8098820619581151E-2</v>
      </c>
      <c r="AD20" s="44">
        <f t="shared" si="8"/>
        <v>1.0677154889727536E-2</v>
      </c>
      <c r="AE20" s="44">
        <f t="shared" si="9"/>
        <v>-3.0051210625785307E-2</v>
      </c>
      <c r="AF20" s="44">
        <f t="shared" si="10"/>
        <v>-1.631883131048284E-2</v>
      </c>
      <c r="AG20" s="44">
        <f t="shared" si="11"/>
        <v>-4.9493812287585204E-2</v>
      </c>
      <c r="AH20" s="43"/>
    </row>
    <row r="21" spans="1:34" s="42" customFormat="1" ht="15" customHeight="1" x14ac:dyDescent="0.2">
      <c r="A21" s="38" t="s">
        <v>433</v>
      </c>
      <c r="B21" s="39">
        <f>SUMIFS('DATA 2'!C$2:C$34,'DATA 2'!$A$2:$A$34,$A21)</f>
        <v>6170.1730530000004</v>
      </c>
      <c r="C21" s="39">
        <f>SUMIFS('DATA 2'!H$2:H$34,'DATA 2'!$A$2:$A$34,$A21)</f>
        <v>3983.449396</v>
      </c>
      <c r="D21" s="39">
        <f>SUMIFS('DATA 2'!J$2:J$34,'DATA 2'!$A$2:$A$34,$A21)</f>
        <v>1142.1253400000001</v>
      </c>
      <c r="E21" s="39">
        <f>SUMIFS('DATA 2'!O$2:O$34,'DATA 2'!$A$2:$A$34,$A21)</f>
        <v>24.886426719999999</v>
      </c>
      <c r="F21" s="39">
        <f>SUMIFS('DATA 2'!T$2:T$34,'DATA 2'!$A$2:$A$34,$A21)</f>
        <v>12.803818590000001</v>
      </c>
      <c r="G21" s="39">
        <f>SUMIFS('DATA 2'!AD$2:AD$34,'DATA 2'!$A$2:$A$34,$A21)</f>
        <v>13.908536229999999</v>
      </c>
      <c r="H21" s="39">
        <f>SUMIFS('DATA 2'!AN$2:AN$34,'DATA 2'!$A$2:$A$34,$A21)</f>
        <v>13.639930079999999</v>
      </c>
      <c r="I21" s="41"/>
      <c r="J21" s="38" t="s">
        <v>433</v>
      </c>
      <c r="K21" s="39">
        <f>SUMIFS('DATA 2'!$C$35:$C$67,'DATA 2'!$A$35:$A$67,$J21)</f>
        <v>6170.1730530000004</v>
      </c>
      <c r="L21" s="39">
        <f>SUMIFS('DATA 2'!$H$35:$H$67,'DATA 2'!$A$35:$A$67,$J21)</f>
        <v>4046.5003489999999</v>
      </c>
      <c r="M21" s="39">
        <f>SUMIFS('DATA 2'!$J$35:$J$67,'DATA 2'!$A$35:$A$67,$J21)</f>
        <v>1196.8262930000001</v>
      </c>
      <c r="N21" s="39">
        <f>SUMIFS('DATA 2'!$O$35:$O$67,'DATA 2'!$A$35:$A$67,$J21)</f>
        <v>25.210291770000001</v>
      </c>
      <c r="O21" s="39">
        <f>SUMIFS('DATA 2'!$T$35:$T$67,'DATA 2'!$A$35:$A$67,$J21)</f>
        <v>12.758106529999999</v>
      </c>
      <c r="P21" s="39">
        <f>SUMIFS('DATA 2'!$AD$35:$AD$67,'DATA 2'!$A$35:$A$67,$J21)</f>
        <v>13.713020350000001</v>
      </c>
      <c r="Q21" s="39">
        <f>SUMIFS('DATA 2'!$AN$35:$AN$67,'DATA 2'!$A$35:$A$67,$J21)</f>
        <v>13.31653785</v>
      </c>
      <c r="R21" s="41"/>
      <c r="S21" s="38" t="s">
        <v>433</v>
      </c>
      <c r="T21" s="43">
        <f t="shared" si="0"/>
        <v>63.050952999999936</v>
      </c>
      <c r="U21" s="43">
        <f t="shared" si="1"/>
        <v>54.700953000000027</v>
      </c>
      <c r="V21" s="43">
        <f t="shared" si="2"/>
        <v>0.32386505000000199</v>
      </c>
      <c r="W21" s="43">
        <f t="shared" si="3"/>
        <v>-4.5712060000001387E-2</v>
      </c>
      <c r="X21" s="43">
        <f t="shared" si="4"/>
        <v>-0.19551587999999853</v>
      </c>
      <c r="Y21" s="43">
        <f t="shared" si="5"/>
        <v>-0.32339222999999961</v>
      </c>
      <c r="Z21" s="43"/>
      <c r="AA21" s="38" t="s">
        <v>433</v>
      </c>
      <c r="AB21" s="44">
        <f t="shared" si="6"/>
        <v>1.5828229941445393E-2</v>
      </c>
      <c r="AC21" s="44">
        <f t="shared" si="7"/>
        <v>4.7894001721387358E-2</v>
      </c>
      <c r="AD21" s="44">
        <f t="shared" si="8"/>
        <v>1.3013722445726961E-2</v>
      </c>
      <c r="AE21" s="44">
        <f t="shared" si="9"/>
        <v>-3.5701896023193624E-3</v>
      </c>
      <c r="AF21" s="44">
        <f t="shared" si="10"/>
        <v>-1.405725784272549E-2</v>
      </c>
      <c r="AG21" s="44">
        <f t="shared" si="11"/>
        <v>-2.3709229307134372E-2</v>
      </c>
      <c r="AH21" s="43"/>
    </row>
    <row r="22" spans="1:34" s="42" customFormat="1" ht="15" customHeight="1" x14ac:dyDescent="0.2">
      <c r="A22" s="40" t="s">
        <v>225</v>
      </c>
      <c r="B22" s="39">
        <f>SUM(B4:B8,B10:B21)</f>
        <v>57465562.99992431</v>
      </c>
      <c r="C22" s="39">
        <f t="shared" ref="C22:G22" si="14">SUM(C4:C8,C10:C21)</f>
        <v>60631179.431871682</v>
      </c>
      <c r="D22" s="39">
        <f t="shared" si="14"/>
        <v>61894224.351995893</v>
      </c>
      <c r="E22" s="39">
        <f t="shared" si="14"/>
        <v>65038345.679973967</v>
      </c>
      <c r="F22" s="39">
        <f t="shared" si="14"/>
        <v>68493769.898303062</v>
      </c>
      <c r="G22" s="39">
        <f t="shared" si="14"/>
        <v>75886376.25125435</v>
      </c>
      <c r="H22" s="39">
        <f>SUM(H4:H8,H10:H21)</f>
        <v>81675483.185548216</v>
      </c>
      <c r="I22" s="41"/>
      <c r="J22" s="40" t="s">
        <v>225</v>
      </c>
      <c r="K22" s="39">
        <f>SUM(K4:K8,K10:K21)</f>
        <v>57465562.99992431</v>
      </c>
      <c r="L22" s="39">
        <f t="shared" ref="L22:Q22" si="15">SUM(L4:L8,L10:L21)</f>
        <v>60633751.472530603</v>
      </c>
      <c r="M22" s="39">
        <f t="shared" si="15"/>
        <v>61891142.023645096</v>
      </c>
      <c r="N22" s="39">
        <f t="shared" si="15"/>
        <v>65095580.292250328</v>
      </c>
      <c r="O22" s="39">
        <f t="shared" si="15"/>
        <v>68774746.2398085</v>
      </c>
      <c r="P22" s="39">
        <f t="shared" si="15"/>
        <v>75892718.527750969</v>
      </c>
      <c r="Q22" s="39">
        <f t="shared" si="15"/>
        <v>81586352.912914455</v>
      </c>
      <c r="R22" s="41"/>
      <c r="S22" s="40" t="s">
        <v>225</v>
      </c>
      <c r="T22" s="43">
        <f t="shared" si="0"/>
        <v>2572.0406589210033</v>
      </c>
      <c r="U22" s="43">
        <f t="shared" si="1"/>
        <v>-3082.3283507972956</v>
      </c>
      <c r="V22" s="43">
        <f t="shared" si="2"/>
        <v>57234.612276360393</v>
      </c>
      <c r="W22" s="43">
        <f t="shared" si="3"/>
        <v>280976.34150543809</v>
      </c>
      <c r="X22" s="43">
        <f t="shared" si="4"/>
        <v>6342.2764966189861</v>
      </c>
      <c r="Y22" s="43">
        <f t="shared" si="5"/>
        <v>-89130.272633761168</v>
      </c>
      <c r="Z22" s="43"/>
      <c r="AA22" s="40" t="s">
        <v>225</v>
      </c>
      <c r="AB22" s="44">
        <f t="shared" si="6"/>
        <v>4.2421089001098977E-5</v>
      </c>
      <c r="AC22" s="44">
        <f t="shared" si="7"/>
        <v>-4.9799935019301245E-5</v>
      </c>
      <c r="AD22" s="44">
        <f t="shared" si="8"/>
        <v>8.8001334717202617E-4</v>
      </c>
      <c r="AE22" s="44">
        <f t="shared" si="9"/>
        <v>4.1022174998195382E-3</v>
      </c>
      <c r="AF22" s="44">
        <f t="shared" si="10"/>
        <v>8.3575956712156341E-5</v>
      </c>
      <c r="AG22" s="44">
        <f t="shared" si="11"/>
        <v>-1.0912732824767124E-3</v>
      </c>
      <c r="AH22" s="43"/>
    </row>
    <row r="23" spans="1:34" s="42" customFormat="1" ht="15" customHeight="1" x14ac:dyDescent="0.2">
      <c r="A23" s="40" t="s">
        <v>436</v>
      </c>
      <c r="B23" s="39">
        <f>SUM(B10:B17)</f>
        <v>36700.706452812694</v>
      </c>
      <c r="C23" s="39">
        <f t="shared" ref="C23:H23" si="16">SUM(C10:C17)</f>
        <v>55478.198755399993</v>
      </c>
      <c r="D23" s="39">
        <f t="shared" si="16"/>
        <v>71419.053111999994</v>
      </c>
      <c r="E23" s="39">
        <f t="shared" si="16"/>
        <v>182490.158559</v>
      </c>
      <c r="F23" s="39">
        <f t="shared" si="16"/>
        <v>261010.85701399998</v>
      </c>
      <c r="G23" s="39">
        <f t="shared" si="16"/>
        <v>464664.25830610003</v>
      </c>
      <c r="H23" s="39">
        <f t="shared" si="16"/>
        <v>487814.36629699596</v>
      </c>
      <c r="I23" s="41"/>
      <c r="J23" s="40" t="s">
        <v>436</v>
      </c>
      <c r="K23" s="39">
        <f>SUM(K10:K17)</f>
        <v>36700.706452812694</v>
      </c>
      <c r="L23" s="39">
        <f t="shared" ref="L23:Q23" si="17">SUM(L10:L17)</f>
        <v>56575.775045099996</v>
      </c>
      <c r="M23" s="39">
        <f t="shared" si="17"/>
        <v>76871.498302000022</v>
      </c>
      <c r="N23" s="39">
        <f t="shared" si="17"/>
        <v>249073.17448399999</v>
      </c>
      <c r="O23" s="39">
        <f t="shared" si="17"/>
        <v>487467.87924999994</v>
      </c>
      <c r="P23" s="39">
        <f t="shared" si="17"/>
        <v>558578.81363650016</v>
      </c>
      <c r="Q23" s="39">
        <f t="shared" si="17"/>
        <v>519033.98920810001</v>
      </c>
      <c r="R23" s="41"/>
      <c r="S23" s="40" t="s">
        <v>436</v>
      </c>
      <c r="T23" s="43">
        <f t="shared" si="0"/>
        <v>1097.5762897000022</v>
      </c>
      <c r="U23" s="43">
        <f t="shared" si="1"/>
        <v>5452.4451900000277</v>
      </c>
      <c r="V23" s="43">
        <f t="shared" si="2"/>
        <v>66583.015924999985</v>
      </c>
      <c r="W23" s="43">
        <f t="shared" si="3"/>
        <v>226457.02223599996</v>
      </c>
      <c r="X23" s="43">
        <f t="shared" si="4"/>
        <v>93914.555330400122</v>
      </c>
      <c r="Y23" s="43">
        <f t="shared" si="5"/>
        <v>31219.622911104059</v>
      </c>
      <c r="Z23" s="43"/>
      <c r="AA23" s="43"/>
      <c r="AB23" s="43"/>
      <c r="AC23" s="43"/>
      <c r="AD23" s="43"/>
      <c r="AE23" s="43"/>
      <c r="AF23" s="43"/>
      <c r="AG23" s="43"/>
      <c r="AH23" s="43"/>
    </row>
    <row r="24" spans="1:34" s="42" customFormat="1" ht="15" customHeight="1" x14ac:dyDescent="0.2">
      <c r="A24" s="40" t="s">
        <v>226</v>
      </c>
      <c r="B24" s="39">
        <f>SUM(B18:B21)</f>
        <v>61610.293461499998</v>
      </c>
      <c r="C24" s="39">
        <f t="shared" ref="C24:H24" si="18">SUM(C18:C21)</f>
        <v>73308.918356299997</v>
      </c>
      <c r="D24" s="39">
        <f t="shared" si="18"/>
        <v>79073.709673899997</v>
      </c>
      <c r="E24" s="39">
        <f t="shared" si="18"/>
        <v>81814.22849496</v>
      </c>
      <c r="F24" s="39">
        <f t="shared" si="18"/>
        <v>81613.113209039991</v>
      </c>
      <c r="G24" s="39">
        <f t="shared" si="18"/>
        <v>65214.933108249999</v>
      </c>
      <c r="H24" s="39">
        <f t="shared" si="18"/>
        <v>62763.038671239992</v>
      </c>
      <c r="I24" s="41"/>
      <c r="J24" s="40" t="s">
        <v>226</v>
      </c>
      <c r="K24" s="39">
        <f>SUM(K18:K21)</f>
        <v>61610.293461499998</v>
      </c>
      <c r="L24" s="39">
        <f t="shared" ref="L24:Q24" si="19">SUM(L18:L21)</f>
        <v>72081.124205500004</v>
      </c>
      <c r="M24" s="39">
        <f t="shared" si="19"/>
        <v>74449.056973100014</v>
      </c>
      <c r="N24" s="39">
        <f t="shared" si="19"/>
        <v>70608.205836330002</v>
      </c>
      <c r="O24" s="39">
        <f t="shared" si="19"/>
        <v>53989.372368489996</v>
      </c>
      <c r="P24" s="39">
        <f t="shared" si="19"/>
        <v>29584.797794459999</v>
      </c>
      <c r="Q24" s="39">
        <f t="shared" si="19"/>
        <v>13156.029836319998</v>
      </c>
      <c r="R24" s="41"/>
      <c r="S24" s="40" t="s">
        <v>226</v>
      </c>
      <c r="T24" s="43">
        <f t="shared" si="0"/>
        <v>-1227.7941507999931</v>
      </c>
      <c r="U24" s="43">
        <f t="shared" si="1"/>
        <v>-4624.652700799983</v>
      </c>
      <c r="V24" s="43">
        <f t="shared" si="2"/>
        <v>-11206.022658629998</v>
      </c>
      <c r="W24" s="43">
        <f t="shared" si="3"/>
        <v>-27623.740840549995</v>
      </c>
      <c r="X24" s="43">
        <f t="shared" si="4"/>
        <v>-35630.135313790001</v>
      </c>
      <c r="Y24" s="43">
        <f t="shared" si="5"/>
        <v>-49607.008834919994</v>
      </c>
      <c r="Z24" s="43"/>
      <c r="AA24" s="43"/>
      <c r="AB24" s="43"/>
      <c r="AC24" s="43"/>
      <c r="AD24" s="43"/>
      <c r="AE24" s="43"/>
      <c r="AF24" s="43"/>
      <c r="AG24" s="43"/>
      <c r="AH24" s="43"/>
    </row>
    <row r="25" spans="1:3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</row>
    <row r="26" spans="1:34" x14ac:dyDescent="0.25">
      <c r="R26" s="3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C19" workbookViewId="0">
      <selection activeCell="M38" sqref="M38"/>
    </sheetView>
  </sheetViews>
  <sheetFormatPr baseColWidth="10" defaultRowHeight="15" x14ac:dyDescent="0.25"/>
  <cols>
    <col min="1" max="1" width="26.85546875" customWidth="1"/>
    <col min="2" max="4" width="14.85546875" customWidth="1"/>
    <col min="5" max="5" width="10.42578125" customWidth="1"/>
    <col min="8" max="8" width="13" customWidth="1"/>
  </cols>
  <sheetData>
    <row r="1" spans="1:11" ht="21" x14ac:dyDescent="0.35">
      <c r="A1" s="94" t="s">
        <v>459</v>
      </c>
    </row>
    <row r="2" spans="1:11" x14ac:dyDescent="0.25">
      <c r="B2" s="1" t="s">
        <v>456</v>
      </c>
      <c r="C2" s="1" t="s">
        <v>455</v>
      </c>
      <c r="D2" s="1" t="s">
        <v>456</v>
      </c>
      <c r="E2" s="1" t="s">
        <v>455</v>
      </c>
      <c r="F2" s="1" t="s">
        <v>456</v>
      </c>
      <c r="G2" s="1" t="s">
        <v>455</v>
      </c>
      <c r="H2" s="1" t="s">
        <v>456</v>
      </c>
      <c r="I2" s="1" t="s">
        <v>455</v>
      </c>
      <c r="J2" s="1" t="s">
        <v>456</v>
      </c>
      <c r="K2" s="1" t="s">
        <v>455</v>
      </c>
    </row>
    <row r="3" spans="1:11" x14ac:dyDescent="0.25">
      <c r="A3" s="92"/>
      <c r="B3" s="139">
        <v>2014</v>
      </c>
      <c r="C3" s="140"/>
      <c r="D3" s="137">
        <v>2025</v>
      </c>
      <c r="E3" s="138"/>
      <c r="F3" s="137">
        <v>2030</v>
      </c>
      <c r="G3" s="138"/>
      <c r="H3" s="137">
        <v>2040</v>
      </c>
      <c r="I3" s="138"/>
      <c r="J3" s="137">
        <v>2050</v>
      </c>
      <c r="K3" s="138"/>
    </row>
    <row r="4" spans="1:11" ht="12.75" customHeight="1" x14ac:dyDescent="0.25">
      <c r="A4" s="93" t="s">
        <v>114</v>
      </c>
      <c r="B4" s="96">
        <f>'[1]Main - Capital trajectory'!C96</f>
        <v>10189.077111289465</v>
      </c>
      <c r="C4" s="97">
        <f>'DATA 2'!D89</f>
        <v>11358.622020000001</v>
      </c>
      <c r="D4" s="100">
        <f>'[1]Main - Capital trajectory'!N96</f>
        <v>13774.074344116949</v>
      </c>
      <c r="E4" s="101">
        <f>'Inversiones por sectores'!E10</f>
        <v>19074.068810000001</v>
      </c>
      <c r="F4" s="100">
        <f>'[1]Main - Capital trajectory'!S96</f>
        <v>20896.520345735102</v>
      </c>
      <c r="G4" s="101">
        <f>'Inversiones por sectores'!F10</f>
        <v>22861.921200000001</v>
      </c>
      <c r="H4" s="100">
        <f>'[1]Main - Capital trajectory'!AC96</f>
        <v>21902.730995219823</v>
      </c>
      <c r="I4" s="101">
        <f>'Inversiones por sectores'!G10</f>
        <v>26851.367470000001</v>
      </c>
      <c r="J4" s="100">
        <f>'[1]Main - Capital trajectory'!AM96</f>
        <v>32210.921248774015</v>
      </c>
      <c r="K4" s="101">
        <f>'Inversiones por sectores'!H10</f>
        <v>30152.93388</v>
      </c>
    </row>
    <row r="5" spans="1:11" ht="12.75" customHeight="1" x14ac:dyDescent="0.25">
      <c r="A5" s="93" t="s">
        <v>151</v>
      </c>
      <c r="B5" s="96">
        <f>'[1]Main - Capital trajectory'!C97</f>
        <v>2040.3642928502904</v>
      </c>
      <c r="C5" s="97">
        <f>'DATA 2'!D90</f>
        <v>976.45247180000001</v>
      </c>
      <c r="D5" s="100">
        <f>'[1]Main - Capital trajectory'!N97</f>
        <v>20940.472167261898</v>
      </c>
      <c r="E5" s="101">
        <f>'Inversiones por sectores'!E11</f>
        <v>10372.92164</v>
      </c>
      <c r="F5" s="100">
        <f>'[1]Main - Capital trajectory'!S97</f>
        <v>48439.498974079273</v>
      </c>
      <c r="G5" s="101">
        <f>'Inversiones por sectores'!F11</f>
        <v>20551.650720000001</v>
      </c>
      <c r="H5" s="100">
        <f>'[1]Main - Capital trajectory'!AC97</f>
        <v>85199.912016860166</v>
      </c>
      <c r="I5" s="101">
        <f>'Inversiones por sectores'!G11</f>
        <v>45527.731070000002</v>
      </c>
      <c r="J5" s="100">
        <f>'[1]Main - Capital trajectory'!AM97</f>
        <v>90594.249095126725</v>
      </c>
      <c r="K5" s="101">
        <f>'Inversiones por sectores'!H11</f>
        <v>62225.567069999997</v>
      </c>
    </row>
    <row r="6" spans="1:11" ht="12.75" customHeight="1" x14ac:dyDescent="0.25">
      <c r="A6" s="93" t="s">
        <v>152</v>
      </c>
      <c r="B6" s="96">
        <f>'[1]Main - Capital trajectory'!C98</f>
        <v>814.7413307691088</v>
      </c>
      <c r="C6" s="97">
        <f>'DATA 2'!D91</f>
        <v>657.49589530000003</v>
      </c>
      <c r="D6" s="100">
        <f>'[1]Main - Capital trajectory'!N98</f>
        <v>4115.9383293566925</v>
      </c>
      <c r="E6" s="101">
        <f>'Inversiones por sectores'!E12</f>
        <v>2196.357728</v>
      </c>
      <c r="F6" s="100">
        <f>'[1]Main - Capital trajectory'!S98</f>
        <v>2334.794906230848</v>
      </c>
      <c r="G6" s="101">
        <f>'Inversiones por sectores'!F12</f>
        <v>2757.808164</v>
      </c>
      <c r="H6" s="100">
        <f>'[1]Main - Capital trajectory'!AC98</f>
        <v>3492.033459329753</v>
      </c>
      <c r="I6" s="101">
        <f>'Inversiones por sectores'!G12</f>
        <v>3511.4416719999999</v>
      </c>
      <c r="J6" s="100">
        <f>'[1]Main - Capital trajectory'!AM98</f>
        <v>4836.060048243603</v>
      </c>
      <c r="K6" s="101">
        <f>'Inversiones por sectores'!H12</f>
        <v>3903.7438160000002</v>
      </c>
    </row>
    <row r="7" spans="1:11" ht="12.75" customHeight="1" x14ac:dyDescent="0.25">
      <c r="A7" s="93" t="s">
        <v>153</v>
      </c>
      <c r="B7" s="96">
        <f>'[1]Main - Capital trajectory'!C99</f>
        <v>1405.179232978458</v>
      </c>
      <c r="C7" s="97">
        <f>'DATA 2'!D92</f>
        <v>9.1190578230000003</v>
      </c>
      <c r="D7" s="100">
        <f>'[1]Main - Capital trajectory'!N99</f>
        <v>19302.643761081323</v>
      </c>
      <c r="E7" s="101">
        <f>'Inversiones por sectores'!E13</f>
        <v>12894.12637</v>
      </c>
      <c r="F7" s="100">
        <f>'[1]Main - Capital trajectory'!S99</f>
        <v>17686.933719671288</v>
      </c>
      <c r="G7" s="101">
        <f>'Inversiones por sectores'!F13</f>
        <v>20453.471679999999</v>
      </c>
      <c r="H7" s="100">
        <f>'[1]Main - Capital trajectory'!AC99</f>
        <v>108832.30459387641</v>
      </c>
      <c r="I7" s="101">
        <f>'Inversiones por sectores'!G13</f>
        <v>85362.311530000006</v>
      </c>
      <c r="J7" s="100">
        <f>'[1]Main - Capital trajectory'!AM99</f>
        <v>96433.151328563312</v>
      </c>
      <c r="K7" s="101">
        <f>'Inversiones por sectores'!H13</f>
        <v>125021.5061</v>
      </c>
    </row>
    <row r="8" spans="1:11" ht="12.75" customHeight="1" x14ac:dyDescent="0.25">
      <c r="A8" s="93" t="s">
        <v>118</v>
      </c>
      <c r="B8" s="96">
        <f>'[1]Main - Capital trajectory'!C100</f>
        <v>648.7235100742073</v>
      </c>
      <c r="C8" s="97">
        <f>'DATA 2'!D93</f>
        <v>363.2550028</v>
      </c>
      <c r="D8" s="100">
        <f>'[1]Main - Capital trajectory'!N100</f>
        <v>6344.0447024477053</v>
      </c>
      <c r="E8" s="101">
        <f>'Inversiones por sectores'!E14</f>
        <v>3236.7437460000001</v>
      </c>
      <c r="F8" s="100">
        <f>'[1]Main - Capital trajectory'!S100</f>
        <v>2694.110346778215</v>
      </c>
      <c r="G8" s="101">
        <f>'Inversiones por sectores'!F14</f>
        <v>4071.98486</v>
      </c>
      <c r="H8" s="100">
        <f>'[1]Main - Capital trajectory'!AC100</f>
        <v>4731.9067431094345</v>
      </c>
      <c r="I8" s="101">
        <f>'Inversiones por sectores'!G14</f>
        <v>4778.4956169999996</v>
      </c>
      <c r="J8" s="100">
        <f>'[1]Main - Capital trajectory'!AM100</f>
        <v>-20042.719274630032</v>
      </c>
      <c r="K8" s="101">
        <f>'Inversiones por sectores'!H14</f>
        <v>1.4257393620000001</v>
      </c>
    </row>
    <row r="9" spans="1:11" ht="12.75" customHeight="1" x14ac:dyDescent="0.25">
      <c r="A9" s="93" t="s">
        <v>119</v>
      </c>
      <c r="B9" s="96">
        <f>'[1]Main - Capital trajectory'!C101</f>
        <v>493.62032444974244</v>
      </c>
      <c r="C9" s="97">
        <f>'DATA 2'!D94</f>
        <v>562.79208900000003</v>
      </c>
      <c r="D9" s="100">
        <f>'[1]Main - Capital trajectory'!N101</f>
        <v>736.06374663342501</v>
      </c>
      <c r="E9" s="101">
        <f>'Inversiones por sectores'!E15</f>
        <v>1321.4506759999999</v>
      </c>
      <c r="F9" s="100">
        <f>'[1]Main - Capital trajectory'!S101</f>
        <v>-1091.7770366230416</v>
      </c>
      <c r="G9" s="101">
        <f>'Inversiones por sectores'!F15</f>
        <v>1433.9686819999999</v>
      </c>
      <c r="H9" s="100">
        <f>'[1]Main - Capital trajectory'!AC101</f>
        <v>-1232.0571234255149</v>
      </c>
      <c r="I9" s="101">
        <f>'Inversiones por sectores'!G15</f>
        <v>567.80143450000003</v>
      </c>
      <c r="J9" s="100">
        <f>'[1]Main - Capital trajectory'!AM101</f>
        <v>-1181.0827380392293</v>
      </c>
      <c r="K9" s="101">
        <f>'Inversiones por sectores'!H15</f>
        <v>43.78831958</v>
      </c>
    </row>
    <row r="10" spans="1:11" ht="12.75" customHeight="1" x14ac:dyDescent="0.25">
      <c r="A10" s="93" t="s">
        <v>154</v>
      </c>
      <c r="B10" s="96">
        <f>'[1]Main - Capital trajectory'!C102</f>
        <v>78.005630830326211</v>
      </c>
      <c r="C10" s="97">
        <f>'DATA 2'!D95</f>
        <v>0.83226876130000005</v>
      </c>
      <c r="D10" s="100">
        <f>'[1]Main - Capital trajectory'!N102</f>
        <v>1245.9900862514453</v>
      </c>
      <c r="E10" s="101">
        <f>'Inversiones por sectores'!E16</f>
        <v>3726.5227439999999</v>
      </c>
      <c r="F10" s="100">
        <f>'[1]Main - Capital trajectory'!S102</f>
        <v>550.33131309882958</v>
      </c>
      <c r="G10" s="101">
        <f>'Inversiones por sectores'!F16</f>
        <v>4518.5205569999998</v>
      </c>
      <c r="H10" s="100">
        <f>'[1]Main - Capital trajectory'!AC102</f>
        <v>-816.76819902244688</v>
      </c>
      <c r="I10" s="101">
        <f>'Inversiones por sectores'!G16</f>
        <v>1854.261211</v>
      </c>
      <c r="J10" s="100">
        <f>'[1]Main - Capital trajectory'!AM102</f>
        <v>29.277483244289609</v>
      </c>
      <c r="K10" s="101">
        <f>'Inversiones por sectores'!H16</f>
        <v>861.87422819999995</v>
      </c>
    </row>
    <row r="11" spans="1:11" ht="12.75" customHeight="1" x14ac:dyDescent="0.25">
      <c r="A11" s="93" t="s">
        <v>155</v>
      </c>
      <c r="B11" s="96">
        <f>'[1]Main - Capital trajectory'!C103</f>
        <v>2447.9623107119269</v>
      </c>
      <c r="C11" s="97">
        <f>'DATA 2'!D96</f>
        <v>2652.4322569999999</v>
      </c>
      <c r="D11" s="100">
        <f>'[1]Main - Capital trajectory'!N103</f>
        <v>3099.1669724876429</v>
      </c>
      <c r="E11" s="101">
        <f>'Inversiones por sectores'!E17</f>
        <v>3296.928707</v>
      </c>
      <c r="F11" s="100">
        <f>'[1]Main - Capital trajectory'!S103</f>
        <v>2679.2827331037151</v>
      </c>
      <c r="G11" s="101">
        <f>'Inversiones por sectores'!F17</f>
        <v>3359.3778630000002</v>
      </c>
      <c r="H11" s="100">
        <f>'[1]Main - Capital trajectory'!AC103</f>
        <v>4261.9556552387212</v>
      </c>
      <c r="I11" s="101">
        <f>'Inversiones por sectores'!G17</f>
        <v>3538.852159</v>
      </c>
      <c r="J11" s="100">
        <f>'[1]Main - Capital trajectory'!AM103</f>
        <v>6267.7808537493611</v>
      </c>
      <c r="K11" s="101">
        <f>'Inversiones por sectores'!H17</f>
        <v>3793.8802270000001</v>
      </c>
    </row>
    <row r="12" spans="1:11" ht="12.75" customHeight="1" x14ac:dyDescent="0.25">
      <c r="A12" s="93" t="s">
        <v>147</v>
      </c>
      <c r="B12" s="96">
        <f>'[1]Main - Capital trajectory'!C104</f>
        <v>2668.0454066812522</v>
      </c>
      <c r="C12" s="97">
        <f>'DATA 2'!D97</f>
        <v>2898.1400079999999</v>
      </c>
      <c r="D12" s="100">
        <f>'[1]Main - Capital trajectory'!N104</f>
        <v>3406.7093550491418</v>
      </c>
      <c r="E12" s="101">
        <f>'Inversiones por sectores'!E18</f>
        <v>3691.2845170000001</v>
      </c>
      <c r="F12" s="100">
        <f>'[1]Main - Capital trajectory'!S104</f>
        <v>-4383.3931426428016</v>
      </c>
      <c r="G12" s="101">
        <f>'Inversiones por sectores'!F18</f>
        <v>3121.956502</v>
      </c>
      <c r="H12" s="100">
        <f>'[1]Main - Capital trajectory'!AC104</f>
        <v>-1635.4486981422242</v>
      </c>
      <c r="I12" s="101">
        <f>'Inversiones por sectores'!G18</f>
        <v>2275.0586560000002</v>
      </c>
      <c r="J12" s="100">
        <f>'[1]Main - Capital trajectory'!AM104</f>
        <v>-21557.458477755496</v>
      </c>
      <c r="K12" s="101">
        <f>'Inversiones por sectores'!H18</f>
        <v>38.123063010000003</v>
      </c>
    </row>
    <row r="13" spans="1:11" ht="12.75" customHeight="1" x14ac:dyDescent="0.25">
      <c r="A13" s="93" t="s">
        <v>156</v>
      </c>
      <c r="B13" s="96">
        <f>'[1]Main - Capital trajectory'!C105</f>
        <v>11854.069208773803</v>
      </c>
      <c r="C13" s="97">
        <f>'DATA 2'!D98</f>
        <v>12541.92037</v>
      </c>
      <c r="D13" s="100">
        <f>'[1]Main - Capital trajectory'!N105</f>
        <v>26502.992342538993</v>
      </c>
      <c r="E13" s="101">
        <f>'Inversiones por sectores'!E19</f>
        <v>20092.09461</v>
      </c>
      <c r="F13" s="100">
        <f>'[1]Main - Capital trajectory'!S105</f>
        <v>80023.840536042029</v>
      </c>
      <c r="G13" s="101">
        <f>'Inversiones por sectores'!F19</f>
        <v>25782.808690000002</v>
      </c>
      <c r="H13" s="100">
        <f>'[1]Main - Capital trajectory'!AC105</f>
        <v>27058.101418748181</v>
      </c>
      <c r="I13" s="101">
        <f>'Inversiones por sectores'!G19</f>
        <v>28623.660319999999</v>
      </c>
      <c r="J13" s="100">
        <f>'[1]Main - Capital trajectory'!AM105</f>
        <v>122396.60438751582</v>
      </c>
      <c r="K13" s="101">
        <f>'Inversiones por sectores'!H19</f>
        <v>41213.013890000002</v>
      </c>
    </row>
    <row r="14" spans="1:11" ht="12.75" customHeight="1" x14ac:dyDescent="0.25">
      <c r="A14" s="93" t="s">
        <v>124</v>
      </c>
      <c r="B14" s="96">
        <f>'[1]Main - Capital trajectory'!C106</f>
        <v>734.58343324654834</v>
      </c>
      <c r="C14" s="97">
        <f>'DATA 2'!D99</f>
        <v>542.83145660000002</v>
      </c>
      <c r="D14" s="100">
        <f>'[1]Main - Capital trajectory'!N106</f>
        <v>5051.5453798655635</v>
      </c>
      <c r="E14" s="101">
        <f>'Inversiones por sectores'!E20</f>
        <v>23.755600340000001</v>
      </c>
      <c r="F14" s="100">
        <f>'[1]Main - Capital trajectory'!S106</f>
        <v>-18141.366354265283</v>
      </c>
      <c r="G14" s="101">
        <f>'Inversiones por sectores'!F20</f>
        <v>7.4187824190000002</v>
      </c>
      <c r="H14" s="100">
        <f>'[1]Main - Capital trajectory'!AC106</f>
        <v>832.22950773850903</v>
      </c>
      <c r="I14" s="101">
        <f>'Inversiones por sectores'!G20</f>
        <v>7.215145701</v>
      </c>
      <c r="J14" s="100">
        <f>'[1]Main - Capital trajectory'!AM106</f>
        <v>930.66042348853796</v>
      </c>
      <c r="K14" s="101">
        <f>'Inversiones por sectores'!H20</f>
        <v>10.405022750000001</v>
      </c>
    </row>
    <row r="15" spans="1:11" ht="12.75" customHeight="1" x14ac:dyDescent="0.25">
      <c r="A15" s="93" t="s">
        <v>150</v>
      </c>
      <c r="B15" s="96">
        <f>'[1]Main - Capital trajectory'!C107</f>
        <v>3741.0605829012488</v>
      </c>
      <c r="C15" s="97">
        <f>'DATA 2'!D100</f>
        <v>5997.3187420000004</v>
      </c>
      <c r="D15" s="100">
        <f>'[1]Main - Capital trajectory'!N107</f>
        <v>-23417.852851394906</v>
      </c>
      <c r="E15" s="101">
        <f>'Inversiones por sectores'!E21</f>
        <v>8.7826402770000005</v>
      </c>
      <c r="F15" s="100">
        <f>'[1]Main - Capital trajectory'!S107</f>
        <v>-97.75472099416217</v>
      </c>
      <c r="G15" s="101">
        <f>'Inversiones por sectores'!F21</f>
        <v>1.739339827</v>
      </c>
      <c r="H15" s="100">
        <f>'[1]Main - Capital trajectory'!AC107</f>
        <v>-313.40160418146991</v>
      </c>
      <c r="I15" s="101">
        <f>'Inversiones por sectores'!G21</f>
        <v>0.14389042469999999</v>
      </c>
      <c r="J15" s="100">
        <f>'[1]Main - Capital trajectory'!AM107</f>
        <v>-191.41833283177886</v>
      </c>
      <c r="K15" s="101">
        <f>'Inversiones por sectores'!H21</f>
        <v>1.5173610800000001E-2</v>
      </c>
    </row>
    <row r="16" spans="1:11" ht="12.75" customHeight="1" x14ac:dyDescent="0.25">
      <c r="A16" s="93" t="s">
        <v>225</v>
      </c>
      <c r="B16" s="98">
        <f>SUM(B4:B15)</f>
        <v>37115.432375556382</v>
      </c>
      <c r="C16" s="99">
        <f>SUM(C4:C15)</f>
        <v>38561.2116390843</v>
      </c>
      <c r="D16" s="102">
        <f t="shared" ref="D16:E16" si="0">SUM(D4:D15)</f>
        <v>81101.788335695863</v>
      </c>
      <c r="E16" s="99">
        <f t="shared" si="0"/>
        <v>79935.037788616988</v>
      </c>
      <c r="F16" s="102">
        <f t="shared" ref="F16:K16" si="1">SUM(F4:F15)</f>
        <v>151591.02162021401</v>
      </c>
      <c r="G16" s="99">
        <f t="shared" si="1"/>
        <v>108922.62704024602</v>
      </c>
      <c r="H16" s="102">
        <f t="shared" si="1"/>
        <v>252313.49876534933</v>
      </c>
      <c r="I16" s="99">
        <f t="shared" si="1"/>
        <v>202898.34017562572</v>
      </c>
      <c r="J16" s="102">
        <f t="shared" si="1"/>
        <v>310726.02604544914</v>
      </c>
      <c r="K16" s="99">
        <f t="shared" si="1"/>
        <v>267266.27652951283</v>
      </c>
    </row>
    <row r="17" spans="1:20" ht="12.75" customHeight="1" x14ac:dyDescent="0.25"/>
    <row r="18" spans="1:20" ht="12.75" customHeight="1" x14ac:dyDescent="0.25"/>
    <row r="19" spans="1:20" ht="12.75" customHeight="1" x14ac:dyDescent="0.25"/>
    <row r="21" spans="1:20" x14ac:dyDescent="0.25">
      <c r="A21" s="1" t="s">
        <v>447</v>
      </c>
      <c r="B21" s="1"/>
      <c r="C21" s="1"/>
      <c r="H21">
        <v>17</v>
      </c>
    </row>
    <row r="22" spans="1:20" ht="30" x14ac:dyDescent="0.25">
      <c r="B22" s="87" t="s">
        <v>448</v>
      </c>
      <c r="C22" s="87" t="s">
        <v>449</v>
      </c>
      <c r="D22" s="87" t="s">
        <v>450</v>
      </c>
      <c r="E22" s="87" t="s">
        <v>457</v>
      </c>
      <c r="H22" s="90" t="s">
        <v>456</v>
      </c>
      <c r="I22" s="1" t="s">
        <v>455</v>
      </c>
      <c r="J22" s="1" t="s">
        <v>458</v>
      </c>
      <c r="L22" s="90" t="s">
        <v>454</v>
      </c>
      <c r="M22" s="1" t="s">
        <v>455</v>
      </c>
      <c r="N22" s="1" t="s">
        <v>458</v>
      </c>
      <c r="P22" s="90"/>
      <c r="Q22" s="90" t="s">
        <v>456</v>
      </c>
      <c r="R22" s="90" t="s">
        <v>455</v>
      </c>
    </row>
    <row r="23" spans="1:20" x14ac:dyDescent="0.25">
      <c r="A23">
        <v>2025</v>
      </c>
      <c r="B23" s="85">
        <v>4770.6934315115213</v>
      </c>
      <c r="C23" s="85">
        <v>6357.6342924237251</v>
      </c>
      <c r="D23" s="85">
        <v>1586.9408609122038</v>
      </c>
      <c r="E23" s="88">
        <f t="shared" ref="E23:E26" si="2">D23/B23</f>
        <v>0.33264364681874053</v>
      </c>
      <c r="G23">
        <v>2025</v>
      </c>
      <c r="H23" s="85">
        <f>B23*$H$21</f>
        <v>81101.788335695863</v>
      </c>
      <c r="I23" s="85">
        <f t="array" ref="I23:I26">TRANSPOSE('Inversiones por sectores'!E9:H9)</f>
        <v>79935.037788616988</v>
      </c>
      <c r="J23" s="91">
        <f>I23/DATA!S$19</f>
        <v>3.0067484930084557E-3</v>
      </c>
      <c r="L23" s="85">
        <f>C23*$H$21</f>
        <v>108079.78297120333</v>
      </c>
      <c r="M23" s="85">
        <f t="array" ref="M23:M26">TRANSPOSE('Inversiones por sectores'!N9:Q9)</f>
        <v>89029.639231386012</v>
      </c>
      <c r="N23" s="91">
        <f>I23/DATA!N$20</f>
        <v>3.4767571398151109E-3</v>
      </c>
      <c r="P23">
        <v>2025</v>
      </c>
      <c r="Q23" s="89">
        <f t="shared" ref="Q23:R26" si="3">L23/H23-1</f>
        <v>0.33264364681874059</v>
      </c>
      <c r="R23" s="88">
        <f t="shared" si="3"/>
        <v>0.11377490640361132</v>
      </c>
      <c r="T23" s="85">
        <f>M23-I23</f>
        <v>9094.6014427690243</v>
      </c>
    </row>
    <row r="24" spans="1:20" x14ac:dyDescent="0.25">
      <c r="A24">
        <v>2030</v>
      </c>
      <c r="B24" s="85">
        <v>8917.1189188361168</v>
      </c>
      <c r="C24" s="85">
        <v>13465.50769919157</v>
      </c>
      <c r="D24" s="85">
        <v>4548.3887803554535</v>
      </c>
      <c r="E24" s="88">
        <f t="shared" si="2"/>
        <v>0.51007380542471448</v>
      </c>
      <c r="G24">
        <v>2030</v>
      </c>
      <c r="H24" s="85">
        <f>B24*$H$21</f>
        <v>151591.02162021399</v>
      </c>
      <c r="I24" s="85">
        <v>108922.62704024602</v>
      </c>
      <c r="J24" s="91">
        <f>I24/DATA!S$19</f>
        <v>4.0971137784890027E-3</v>
      </c>
      <c r="L24" s="85">
        <f>C24*$H$21</f>
        <v>228913.63088625669</v>
      </c>
      <c r="M24" s="85">
        <v>147079.83779161901</v>
      </c>
      <c r="N24" s="91">
        <f>I24/DATA!S$20</f>
        <v>4.0865381285446851E-3</v>
      </c>
      <c r="P24">
        <v>2030</v>
      </c>
      <c r="Q24" s="89">
        <f t="shared" si="3"/>
        <v>0.51007380542471448</v>
      </c>
      <c r="R24" s="88">
        <f t="shared" si="3"/>
        <v>0.35031482244065049</v>
      </c>
      <c r="T24" s="85">
        <f>M24-I24</f>
        <v>38157.210751372986</v>
      </c>
    </row>
    <row r="25" spans="1:20" x14ac:dyDescent="0.25">
      <c r="A25">
        <v>2040</v>
      </c>
      <c r="B25" s="85">
        <v>14841.970515608788</v>
      </c>
      <c r="C25" s="85">
        <v>21661.303845517337</v>
      </c>
      <c r="D25" s="85">
        <v>6819.3333299085498</v>
      </c>
      <c r="E25" s="88">
        <f t="shared" si="2"/>
        <v>0.45946279995212852</v>
      </c>
      <c r="G25">
        <v>2040</v>
      </c>
      <c r="H25" s="85">
        <f>B25*$H$21</f>
        <v>252313.49876534939</v>
      </c>
      <c r="I25" s="85">
        <v>202898.34017562572</v>
      </c>
      <c r="J25" s="91">
        <f>I25/DATA!AC$19</f>
        <v>5.7396335579541153E-3</v>
      </c>
      <c r="L25" s="85">
        <f>C25*$H$21</f>
        <v>368242.16537379473</v>
      </c>
      <c r="M25" s="85">
        <v>262223.33084776619</v>
      </c>
      <c r="N25" s="91">
        <f>I25/DATA!AC$20</f>
        <v>5.7357033929573654E-3</v>
      </c>
      <c r="P25">
        <v>2040</v>
      </c>
      <c r="Q25" s="89">
        <f t="shared" si="3"/>
        <v>0.45946279995212858</v>
      </c>
      <c r="R25" s="88">
        <f t="shared" si="3"/>
        <v>0.29238775743946288</v>
      </c>
      <c r="T25" s="85">
        <f>M25-I25</f>
        <v>59324.99067214047</v>
      </c>
    </row>
    <row r="26" spans="1:20" x14ac:dyDescent="0.25">
      <c r="A26">
        <v>2050</v>
      </c>
      <c r="B26" s="85">
        <v>18278.00153208524</v>
      </c>
      <c r="C26" s="85">
        <v>33383.207308873534</v>
      </c>
      <c r="D26" s="85">
        <v>15105.205776788294</v>
      </c>
      <c r="E26" s="88">
        <f t="shared" si="2"/>
        <v>0.82641451529985843</v>
      </c>
      <c r="G26">
        <v>2050</v>
      </c>
      <c r="H26" s="85">
        <f>B26*$H$21</f>
        <v>310726.02604544908</v>
      </c>
      <c r="I26" s="85">
        <v>267266.27652951283</v>
      </c>
      <c r="J26" s="91">
        <f>I26/DATA!AM$19</f>
        <v>5.8332166407374609E-3</v>
      </c>
      <c r="L26" s="85">
        <f>C26*$H$21</f>
        <v>567514.52425085008</v>
      </c>
      <c r="M26" s="85">
        <v>356388.92193115974</v>
      </c>
      <c r="N26" s="91">
        <f>M26/DATA!AM$19</f>
        <v>7.7783617782910342E-3</v>
      </c>
      <c r="P26">
        <v>2050</v>
      </c>
      <c r="Q26" s="89">
        <f t="shared" si="3"/>
        <v>0.82641451529985854</v>
      </c>
      <c r="R26" s="88">
        <f t="shared" si="3"/>
        <v>0.33346012283673043</v>
      </c>
      <c r="T26" s="85">
        <f>M26-I26</f>
        <v>89122.645401646907</v>
      </c>
    </row>
    <row r="28" spans="1:20" ht="29.25" customHeight="1" x14ac:dyDescent="0.25">
      <c r="B28" s="87" t="s">
        <v>451</v>
      </c>
      <c r="C28" s="87" t="s">
        <v>452</v>
      </c>
      <c r="D28" s="87" t="s">
        <v>453</v>
      </c>
      <c r="E28" s="87"/>
      <c r="F28" s="1"/>
    </row>
    <row r="29" spans="1:20" x14ac:dyDescent="0.25">
      <c r="A29">
        <v>2025</v>
      </c>
      <c r="B29" s="86">
        <v>404.58306298746828</v>
      </c>
      <c r="C29" s="85">
        <f t="shared" ref="C29:D32" si="4">B23/$B29</f>
        <v>11.791629131195961</v>
      </c>
      <c r="D29" s="85">
        <f t="shared" si="4"/>
        <v>15.714039647331083</v>
      </c>
      <c r="E29" s="85"/>
      <c r="F29" s="85"/>
    </row>
    <row r="30" spans="1:20" x14ac:dyDescent="0.25">
      <c r="A30">
        <v>2030</v>
      </c>
      <c r="B30" s="86">
        <v>468.88566690639658</v>
      </c>
      <c r="C30" s="85">
        <f t="shared" si="4"/>
        <v>19.017682877084482</v>
      </c>
      <c r="D30" s="85">
        <f t="shared" si="4"/>
        <v>28.718104752559398</v>
      </c>
      <c r="E30" s="85"/>
      <c r="F30" s="85"/>
    </row>
    <row r="31" spans="1:20" x14ac:dyDescent="0.25">
      <c r="A31">
        <v>2040</v>
      </c>
      <c r="B31" s="86">
        <v>556.92179576947342</v>
      </c>
      <c r="C31" s="85">
        <f t="shared" si="4"/>
        <v>26.650008364464018</v>
      </c>
      <c r="D31" s="85">
        <f t="shared" si="4"/>
        <v>38.894695826348297</v>
      </c>
      <c r="E31" s="85"/>
      <c r="F31" s="85"/>
    </row>
    <row r="32" spans="1:20" x14ac:dyDescent="0.25">
      <c r="A32">
        <v>2050</v>
      </c>
      <c r="B32" s="86">
        <v>623.04013401265797</v>
      </c>
      <c r="C32" s="85">
        <f t="shared" si="4"/>
        <v>29.33679635430018</v>
      </c>
      <c r="D32" s="85">
        <f t="shared" si="4"/>
        <v>53.581150693889818</v>
      </c>
      <c r="E32" s="85"/>
      <c r="F32" s="85"/>
    </row>
    <row r="33" spans="5:6" x14ac:dyDescent="0.25">
      <c r="E33" s="85"/>
      <c r="F33" s="85"/>
    </row>
  </sheetData>
  <mergeCells count="5">
    <mergeCell ref="D3:E3"/>
    <mergeCell ref="F3:G3"/>
    <mergeCell ref="H3:I3"/>
    <mergeCell ref="J3:K3"/>
    <mergeCell ref="B3:C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A4" zoomScale="80" zoomScaleNormal="80" workbookViewId="0">
      <selection activeCell="B19" sqref="B19:G19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466</v>
      </c>
      <c r="J1" s="112" t="s">
        <v>79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04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158.69049799999999</v>
      </c>
      <c r="C3" s="55">
        <f>VLOOKUP($S5,DATA!$A$1:$AM$533,T$3,FALSE)</f>
        <v>162.8660246</v>
      </c>
      <c r="D3" s="55">
        <f>VLOOKUP($S5,DATA!$A$1:$AM$533,U$3,FALSE)</f>
        <v>166.28806280000001</v>
      </c>
      <c r="E3" s="55">
        <f>VLOOKUP($S5,DATA!$A$1:$AM$533,V$3,FALSE)</f>
        <v>170.1131919</v>
      </c>
      <c r="F3" s="55">
        <f>VLOOKUP($S5,DATA!$A$1:$AM$533,W$3,FALSE)</f>
        <v>178.24074899999999</v>
      </c>
      <c r="G3" s="55">
        <f>VLOOKUP($S5,DATA!$A$1:$AM$533,X$3,FALSE)</f>
        <v>185.2231783</v>
      </c>
      <c r="J3" s="105" t="s">
        <v>51</v>
      </c>
      <c r="K3" s="85">
        <f>K18+K27+K36</f>
        <v>159.4835896387691</v>
      </c>
      <c r="L3" s="85">
        <f t="shared" ref="L3:P3" si="0">L18+L27+L36</f>
        <v>156.77090670295695</v>
      </c>
      <c r="M3" s="85">
        <f t="shared" si="0"/>
        <v>165.89317032631428</v>
      </c>
      <c r="N3" s="85">
        <f t="shared" si="0"/>
        <v>168.10134467458678</v>
      </c>
      <c r="O3" s="85">
        <f t="shared" si="0"/>
        <v>165.21163507777163</v>
      </c>
      <c r="P3" s="85">
        <f t="shared" si="0"/>
        <v>179.9794444129509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1536.846857</v>
      </c>
      <c r="C4" s="55">
        <f>VLOOKUP($S6,DATA!$A$1:$AM$533,T$3,FALSE)</f>
        <v>1853.56935</v>
      </c>
      <c r="D4" s="55">
        <f>VLOOKUP($S6,DATA!$A$1:$AM$533,U$3,FALSE)</f>
        <v>2073.9456650000002</v>
      </c>
      <c r="E4" s="55">
        <f>VLOOKUP($S6,DATA!$A$1:$AM$533,V$3,FALSE)</f>
        <v>2314.7016610000001</v>
      </c>
      <c r="F4" s="55">
        <f>VLOOKUP($S6,DATA!$A$1:$AM$533,W$3,FALSE)</f>
        <v>2731.6651579999998</v>
      </c>
      <c r="G4" s="55">
        <f>VLOOKUP($S6,DATA!$A$1:$AM$533,X$3,FALSE)</f>
        <v>3111.5758310000001</v>
      </c>
      <c r="J4" s="105" t="s">
        <v>52</v>
      </c>
      <c r="K4" s="85">
        <f t="shared" ref="K4:P7" si="1">K19+K28+K37</f>
        <v>1513.6339243211369</v>
      </c>
      <c r="L4" s="85">
        <f t="shared" si="1"/>
        <v>1740.8097924265485</v>
      </c>
      <c r="M4" s="85">
        <f t="shared" si="1"/>
        <v>2208.8452311152105</v>
      </c>
      <c r="N4" s="85">
        <f t="shared" si="1"/>
        <v>2469.4330703754094</v>
      </c>
      <c r="O4" s="85">
        <f t="shared" si="1"/>
        <v>2748.2042575600985</v>
      </c>
      <c r="P4" s="85">
        <f t="shared" si="1"/>
        <v>3394.5397438839864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1250.920102</v>
      </c>
      <c r="C5" s="55">
        <f>VLOOKUP($S7,DATA!$A$1:$AM$533,T$3,FALSE)</f>
        <v>1374.597399</v>
      </c>
      <c r="D5" s="55">
        <f>VLOOKUP($S7,DATA!$A$1:$AM$533,U$3,FALSE)</f>
        <v>1462.31592</v>
      </c>
      <c r="E5" s="55">
        <f>VLOOKUP($S7,DATA!$A$1:$AM$533,V$3,FALSE)</f>
        <v>1549.450697</v>
      </c>
      <c r="F5" s="55">
        <f>VLOOKUP($S7,DATA!$A$1:$AM$533,W$3,FALSE)</f>
        <v>1722.8983029999999</v>
      </c>
      <c r="G5" s="55">
        <f>VLOOKUP($S7,DATA!$A$1:$AM$533,X$3,FALSE)</f>
        <v>1895.8738960000001</v>
      </c>
      <c r="J5" s="105" t="s">
        <v>53</v>
      </c>
      <c r="K5" s="85">
        <f t="shared" si="1"/>
        <v>1239.6847650019495</v>
      </c>
      <c r="L5" s="85">
        <f t="shared" si="1"/>
        <v>1302.7412460939199</v>
      </c>
      <c r="M5" s="85">
        <f t="shared" si="1"/>
        <v>1456.0968607043221</v>
      </c>
      <c r="N5" s="85">
        <f t="shared" si="1"/>
        <v>1559.1267383251006</v>
      </c>
      <c r="O5" s="85">
        <f t="shared" si="1"/>
        <v>1660.2392630362101</v>
      </c>
      <c r="P5" s="85">
        <f t="shared" si="1"/>
        <v>1917.573917246491</v>
      </c>
      <c r="S5" s="124" t="s">
        <v>69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180.4229244</v>
      </c>
      <c r="C6" s="55">
        <f>VLOOKUP($S8,DATA!$A$1:$AM$533,T$3,FALSE)</f>
        <v>202.83995949999999</v>
      </c>
      <c r="D6" s="55">
        <f>VLOOKUP($S8,DATA!$A$1:$AM$533,U$3,FALSE)</f>
        <v>221.72421589999999</v>
      </c>
      <c r="E6" s="55">
        <f>VLOOKUP($S8,DATA!$A$1:$AM$533,V$3,FALSE)</f>
        <v>245.8271417</v>
      </c>
      <c r="F6" s="55">
        <f>VLOOKUP($S8,DATA!$A$1:$AM$533,W$3,FALSE)</f>
        <v>276.20065920000002</v>
      </c>
      <c r="G6" s="55">
        <f>VLOOKUP($S8,DATA!$A$1:$AM$533,X$3,FALSE)</f>
        <v>291.23310579999998</v>
      </c>
      <c r="J6" s="105" t="s">
        <v>54</v>
      </c>
      <c r="K6" s="85">
        <f t="shared" si="1"/>
        <v>181.29774040344574</v>
      </c>
      <c r="L6" s="85">
        <f t="shared" si="1"/>
        <v>201.5083478619369</v>
      </c>
      <c r="M6" s="85">
        <f t="shared" si="1"/>
        <v>233.94262410529063</v>
      </c>
      <c r="N6" s="85">
        <f t="shared" si="1"/>
        <v>246.10575132382539</v>
      </c>
      <c r="O6" s="85">
        <f t="shared" si="1"/>
        <v>259.5622757509646</v>
      </c>
      <c r="P6" s="85">
        <f t="shared" si="1"/>
        <v>284.51515620752696</v>
      </c>
      <c r="S6" s="124" t="s">
        <v>70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1498.677275</v>
      </c>
      <c r="C7" s="55">
        <f>VLOOKUP($S9,DATA!$A$1:$AM$533,T$3,FALSE)</f>
        <v>2188.3803819999998</v>
      </c>
      <c r="D7" s="55">
        <f>VLOOKUP($S9,DATA!$A$1:$AM$533,U$3,FALSE)</f>
        <v>2684.999116</v>
      </c>
      <c r="E7" s="55">
        <f>VLOOKUP($S9,DATA!$A$1:$AM$533,V$3,FALSE)</f>
        <v>3181.4991799999998</v>
      </c>
      <c r="F7" s="55">
        <f>VLOOKUP($S9,DATA!$A$1:$AM$533,W$3,FALSE)</f>
        <v>3406.6569159999999</v>
      </c>
      <c r="G7" s="55">
        <f>VLOOKUP($S9,DATA!$A$1:$AM$533,X$3,FALSE)</f>
        <v>3625.6209629999998</v>
      </c>
      <c r="J7" s="105" t="s">
        <v>461</v>
      </c>
      <c r="K7" s="85">
        <f t="shared" si="1"/>
        <v>1525.7005012186635</v>
      </c>
      <c r="L7" s="85">
        <f t="shared" si="1"/>
        <v>1940.0247810360327</v>
      </c>
      <c r="M7" s="85">
        <f t="shared" si="1"/>
        <v>2837.7886885222688</v>
      </c>
      <c r="N7" s="85">
        <f t="shared" si="1"/>
        <v>3182.6152838590024</v>
      </c>
      <c r="O7" s="85">
        <f t="shared" si="1"/>
        <v>3417.9074376804438</v>
      </c>
      <c r="P7" s="85">
        <f t="shared" si="1"/>
        <v>3624.6905206872789</v>
      </c>
      <c r="S7" s="124" t="s">
        <v>71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2">SUM(B3:B7)</f>
        <v>4625.5576564000003</v>
      </c>
      <c r="C8" s="61">
        <f t="shared" si="2"/>
        <v>5782.2531151000003</v>
      </c>
      <c r="D8" s="61">
        <f t="shared" si="2"/>
        <v>6609.2729797000002</v>
      </c>
      <c r="E8" s="61">
        <f t="shared" si="2"/>
        <v>7461.5918715999996</v>
      </c>
      <c r="F8" s="61">
        <f t="shared" si="2"/>
        <v>8315.6617851999999</v>
      </c>
      <c r="G8" s="61">
        <f t="shared" si="2"/>
        <v>9109.5269740999993</v>
      </c>
      <c r="J8" s="106" t="s">
        <v>145</v>
      </c>
      <c r="K8" s="103">
        <f>SUM(K3:K7)</f>
        <v>4619.8005205839645</v>
      </c>
      <c r="L8" s="103">
        <f t="shared" ref="L8:P8" si="3">SUM(L3:L7)</f>
        <v>5341.8550741213949</v>
      </c>
      <c r="M8" s="103">
        <f t="shared" si="3"/>
        <v>6902.5665747734065</v>
      </c>
      <c r="N8" s="103">
        <f t="shared" si="3"/>
        <v>7625.3821885579246</v>
      </c>
      <c r="O8" s="103">
        <f t="shared" si="3"/>
        <v>8251.124869105488</v>
      </c>
      <c r="P8" s="103">
        <f t="shared" si="3"/>
        <v>9401.2987824382344</v>
      </c>
      <c r="S8" s="124" t="s">
        <v>72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09"/>
      <c r="L9" s="109"/>
      <c r="M9" s="109"/>
      <c r="N9" s="109"/>
      <c r="O9" s="109"/>
      <c r="P9" s="109"/>
      <c r="Q9" s="48"/>
      <c r="S9" s="124" t="s">
        <v>73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467</v>
      </c>
      <c r="B13" s="59">
        <f>VLOOKUP($S10,DATA!$A$1:$AM$533,S$3,FALSE)</f>
        <v>237211.6275</v>
      </c>
      <c r="C13" s="59">
        <f>VLOOKUP($S10,DATA!$A$1:$AM$533,T$3,FALSE)</f>
        <v>343236.9068</v>
      </c>
      <c r="D13" s="59">
        <f>VLOOKUP($S10,DATA!$A$1:$AM$533,U$3,FALSE)</f>
        <v>419757.66580000002</v>
      </c>
      <c r="E13" s="59">
        <f>VLOOKUP($S10,DATA!$A$1:$AM$533,V$3,FALSE)</f>
        <v>496331.27519999997</v>
      </c>
      <c r="F13" s="59">
        <f>VLOOKUP($S10,DATA!$A$1:$AM$533,W$3,FALSE)</f>
        <v>614879.85120000003</v>
      </c>
      <c r="G13" s="59">
        <f>VLOOKUP($S10,DATA!$A$1:$AM$533,X$3,FALSE)</f>
        <v>733473.7365</v>
      </c>
      <c r="J13" s="106" t="s">
        <v>475</v>
      </c>
      <c r="K13" s="59">
        <f>K41/0.0036</f>
        <v>242193.76427332519</v>
      </c>
      <c r="L13" s="59">
        <f t="shared" ref="L13:P13" si="4">L41/0.0036</f>
        <v>304028.217096148</v>
      </c>
      <c r="M13" s="59">
        <f t="shared" si="4"/>
        <v>431538.36768609163</v>
      </c>
      <c r="N13" s="59">
        <f t="shared" si="4"/>
        <v>496816.80325571058</v>
      </c>
      <c r="O13" s="59">
        <f t="shared" si="4"/>
        <v>568784.46889227803</v>
      </c>
      <c r="P13" s="59">
        <f t="shared" si="4"/>
        <v>733401.18692292215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A14" s="3"/>
      <c r="B14" s="59"/>
      <c r="C14" s="59"/>
      <c r="D14" s="59"/>
      <c r="E14" s="59"/>
      <c r="F14" s="59"/>
      <c r="G14" s="59"/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04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VLOOKUP(CONCATENATE($S12,$S$4,"_0"),DATA!$A$1:$AM$533,S$3,FALSE)</f>
        <v>121.58713299999999</v>
      </c>
      <c r="C18" s="55">
        <f>VLOOKUP(CONCATENATE($S12,$S$4,"_0"),DATA!$A$1:$AM$533,T$3,FALSE)</f>
        <v>126.1014543</v>
      </c>
      <c r="D18" s="55">
        <f>VLOOKUP(CONCATENATE($S12,$S$4,"_0"),DATA!$A$1:$AM$533,U$3,FALSE)</f>
        <v>129.76528110000001</v>
      </c>
      <c r="E18" s="55">
        <f>VLOOKUP(CONCATENATE($S12,$S$4,"_0"),DATA!$A$1:$AM$533,V$3,FALSE)</f>
        <v>133.83060889999999</v>
      </c>
      <c r="F18" s="55">
        <f>VLOOKUP(CONCATENATE($S12,$S$4,"_0"),DATA!$A$1:$AM$533,W$3,FALSE)</f>
        <v>141.91895930000001</v>
      </c>
      <c r="G18" s="55">
        <f>VLOOKUP(CONCATENATE($S12,$S$4,"_0"),DATA!$A$1:$AM$533,X$3,FALSE)</f>
        <v>148.8637731</v>
      </c>
      <c r="H18" s="116"/>
      <c r="J18" s="105" t="s">
        <v>51</v>
      </c>
      <c r="K18" s="114">
        <v>123.35148719296878</v>
      </c>
      <c r="L18" s="114">
        <v>120.62627782854373</v>
      </c>
      <c r="M18" s="114">
        <v>129.74190384811783</v>
      </c>
      <c r="N18" s="114">
        <v>131.9460293311146</v>
      </c>
      <c r="O18" s="114">
        <v>129.05185402451053</v>
      </c>
      <c r="P18" s="114">
        <v>143.80902935273241</v>
      </c>
    </row>
    <row r="19" spans="1:17" ht="15" x14ac:dyDescent="0.25">
      <c r="A19" s="129" t="s">
        <v>52</v>
      </c>
      <c r="B19" s="55">
        <f>VLOOKUP(CONCATENATE($S13,$S$4,"_0"),DATA!$A$1:$AM$533,S$3,FALSE)</f>
        <v>411.05060300000002</v>
      </c>
      <c r="C19" s="55">
        <f>VLOOKUP(CONCATENATE($S13,$S$4,"_0"),DATA!$A$1:$AM$533,T$3,FALSE)</f>
        <v>385.71199530000001</v>
      </c>
      <c r="D19" s="55">
        <f>VLOOKUP(CONCATENATE($S13,$S$4,"_0"),DATA!$A$1:$AM$533,U$3,FALSE)</f>
        <v>369.5868049</v>
      </c>
      <c r="E19" s="55">
        <f>VLOOKUP(CONCATENATE($S13,$S$4,"_0"),DATA!$A$1:$AM$533,V$3,FALSE)</f>
        <v>363.32546980000001</v>
      </c>
      <c r="F19" s="55">
        <f>VLOOKUP(CONCATENATE($S13,$S$4,"_0"),DATA!$A$1:$AM$533,W$3,FALSE)</f>
        <v>415.24768599999999</v>
      </c>
      <c r="G19" s="55">
        <f>VLOOKUP(CONCATENATE($S13,$S$4,"_0"),DATA!$A$1:$AM$533,X$3,FALSE)</f>
        <v>449.22516880000001</v>
      </c>
      <c r="H19" s="116"/>
      <c r="J19" s="105" t="s">
        <v>52</v>
      </c>
      <c r="K19" s="114">
        <v>385.45498639315804</v>
      </c>
      <c r="L19" s="114">
        <v>387.39791508643202</v>
      </c>
      <c r="M19" s="114">
        <v>397.26597655310439</v>
      </c>
      <c r="N19" s="114">
        <v>420.00030118933608</v>
      </c>
      <c r="O19" s="114">
        <v>462.13052970283331</v>
      </c>
      <c r="P19" s="114">
        <v>559.59112663145822</v>
      </c>
    </row>
    <row r="20" spans="1:17" ht="15" x14ac:dyDescent="0.25">
      <c r="A20" s="129" t="s">
        <v>53</v>
      </c>
      <c r="B20" s="55">
        <f>VLOOKUP(CONCATENATE($S14,$S$4,"_0"),DATA!$A$1:$AM$533,S$3,FALSE)</f>
        <v>1245.3447020000001</v>
      </c>
      <c r="C20" s="55">
        <f>VLOOKUP(CONCATENATE($S14,$S$4,"_0"),DATA!$A$1:$AM$533,T$3,FALSE)</f>
        <v>1363.7097369999999</v>
      </c>
      <c r="D20" s="55">
        <f>VLOOKUP(CONCATENATE($S14,$S$4,"_0"),DATA!$A$1:$AM$533,U$3,FALSE)</f>
        <v>1447.5805949999999</v>
      </c>
      <c r="E20" s="55">
        <f>VLOOKUP(CONCATENATE($S14,$S$4,"_0"),DATA!$A$1:$AM$533,V$3,FALSE)</f>
        <v>1530.8508870000001</v>
      </c>
      <c r="F20" s="55">
        <f>VLOOKUP(CONCATENATE($S14,$S$4,"_0"),DATA!$A$1:$AM$533,W$3,FALSE)</f>
        <v>1693.1087660000001</v>
      </c>
      <c r="G20" s="55">
        <f>VLOOKUP(CONCATENATE($S14,$S$4,"_0"),DATA!$A$1:$AM$533,X$3,FALSE)</f>
        <v>1854.988486</v>
      </c>
      <c r="H20" s="116"/>
      <c r="J20" s="105" t="s">
        <v>53</v>
      </c>
      <c r="K20" s="114">
        <v>1235.6654370019494</v>
      </c>
      <c r="L20" s="114">
        <v>1296.6245642393123</v>
      </c>
      <c r="M20" s="114">
        <v>1441.974353055311</v>
      </c>
      <c r="N20" s="114">
        <v>1540.4224512342651</v>
      </c>
      <c r="O20" s="114">
        <v>1635.8740173338842</v>
      </c>
      <c r="P20" s="114">
        <v>1876.3700805076637</v>
      </c>
    </row>
    <row r="21" spans="1:17" ht="15" x14ac:dyDescent="0.25">
      <c r="A21" s="129" t="s">
        <v>54</v>
      </c>
      <c r="B21" s="55">
        <f>VLOOKUP(CONCATENATE($S15,$S$4,"_0"),DATA!$A$1:$AM$533,S$3,FALSE)</f>
        <v>82.998924389999999</v>
      </c>
      <c r="C21" s="55">
        <f>VLOOKUP(CONCATENATE($S15,$S$4,"_0"),DATA!$A$1:$AM$533,T$3,FALSE)</f>
        <v>72.495064400000004</v>
      </c>
      <c r="D21" s="55">
        <f>VLOOKUP(CONCATENATE($S15,$S$4,"_0"),DATA!$A$1:$AM$533,U$3,FALSE)</f>
        <v>65.700689510000004</v>
      </c>
      <c r="E21" s="55">
        <f>VLOOKUP(CONCATENATE($S15,$S$4,"_0"),DATA!$A$1:$AM$533,V$3,FALSE)</f>
        <v>62.064752929999997</v>
      </c>
      <c r="F21" s="55">
        <f>VLOOKUP(CONCATENATE($S15,$S$4,"_0"),DATA!$A$1:$AM$533,W$3,FALSE)</f>
        <v>62.755068629999997</v>
      </c>
      <c r="G21" s="55">
        <f>VLOOKUP(CONCATENATE($S15,$S$4,"_0"),DATA!$A$1:$AM$533,X$3,FALSE)</f>
        <v>61.512239819999998</v>
      </c>
      <c r="H21" s="116"/>
      <c r="J21" s="105" t="s">
        <v>54</v>
      </c>
      <c r="K21" s="114">
        <v>67.826159999999987</v>
      </c>
      <c r="L21" s="114">
        <v>68.095142074627162</v>
      </c>
      <c r="M21" s="114">
        <v>66.981464787524956</v>
      </c>
      <c r="N21" s="114">
        <v>65.696987649244576</v>
      </c>
      <c r="O21" s="114">
        <v>64.077169128285348</v>
      </c>
      <c r="P21" s="114">
        <v>60.277623624157478</v>
      </c>
    </row>
    <row r="22" spans="1:17" ht="15" x14ac:dyDescent="0.25">
      <c r="A22" s="129" t="s">
        <v>55</v>
      </c>
      <c r="B22" s="55">
        <f>VLOOKUP(CONCATENATE($S16,$S$4,"_0"),DATA!$A$1:$AM$533,S$3,FALSE)</f>
        <v>1269.6992749999999</v>
      </c>
      <c r="C22" s="55">
        <f>VLOOKUP(CONCATENATE($S16,$S$4,"_0"),DATA!$A$1:$AM$533,T$3,FALSE)</f>
        <v>1841.766844</v>
      </c>
      <c r="D22" s="55">
        <f>VLOOKUP(CONCATENATE($S16,$S$4,"_0"),DATA!$A$1:$AM$533,U$3,FALSE)</f>
        <v>2254.3575989999999</v>
      </c>
      <c r="E22" s="55">
        <f>VLOOKUP(CONCATENATE($S16,$S$4,"_0"),DATA!$A$1:$AM$533,V$3,FALSE)</f>
        <v>2666.806028</v>
      </c>
      <c r="F22" s="55">
        <f>VLOOKUP(CONCATENATE($S16,$S$4,"_0"),DATA!$A$1:$AM$533,W$3,FALSE)</f>
        <v>2776.9012170000001</v>
      </c>
      <c r="G22" s="55">
        <f>VLOOKUP(CONCATENATE($S16,$S$4,"_0"),DATA!$A$1:$AM$533,X$3,FALSE)</f>
        <v>2880.7086359999998</v>
      </c>
      <c r="H22" s="116"/>
      <c r="J22" s="105" t="s">
        <v>461</v>
      </c>
      <c r="K22" s="114">
        <v>1290.9725966159783</v>
      </c>
      <c r="L22" s="114">
        <v>1639.6414378028394</v>
      </c>
      <c r="M22" s="114">
        <v>2393.7412623956493</v>
      </c>
      <c r="N22" s="114">
        <v>2668.1357036434924</v>
      </c>
      <c r="O22" s="114">
        <v>2829.691710791365</v>
      </c>
      <c r="P22" s="114">
        <v>2879.8200120001902</v>
      </c>
    </row>
    <row r="23" spans="1:17" ht="15" x14ac:dyDescent="0.25">
      <c r="A23" s="129" t="s">
        <v>56</v>
      </c>
      <c r="B23" s="61">
        <f>SUM(B18:B22)</f>
        <v>3130.6806373899999</v>
      </c>
      <c r="C23" s="61">
        <f t="shared" ref="C23:G23" si="5">SUM(C18:C22)</f>
        <v>3789.7850950000002</v>
      </c>
      <c r="D23" s="61">
        <f t="shared" si="5"/>
        <v>4266.9909695099996</v>
      </c>
      <c r="E23" s="61">
        <f t="shared" si="5"/>
        <v>4756.8777466299998</v>
      </c>
      <c r="F23" s="61">
        <f t="shared" si="5"/>
        <v>5089.9316969299998</v>
      </c>
      <c r="G23" s="61">
        <f t="shared" si="5"/>
        <v>5395.2983037199992</v>
      </c>
      <c r="H23" s="116"/>
      <c r="J23" s="106" t="s">
        <v>145</v>
      </c>
      <c r="K23" s="103">
        <f>SUM(K18:K22)</f>
        <v>3103.2706672040549</v>
      </c>
      <c r="L23" s="103">
        <f t="shared" ref="L23:P23" si="6">SUM(L18:L22)</f>
        <v>3512.3853370317547</v>
      </c>
      <c r="M23" s="103">
        <f t="shared" si="6"/>
        <v>4429.7049606397077</v>
      </c>
      <c r="N23" s="103">
        <f t="shared" si="6"/>
        <v>4826.201473047453</v>
      </c>
      <c r="O23" s="103">
        <f t="shared" si="6"/>
        <v>5120.8252809808782</v>
      </c>
      <c r="P23" s="103">
        <f t="shared" si="6"/>
        <v>5519.8678721162014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/>
      <c r="K24" s="110"/>
      <c r="L24" s="110"/>
      <c r="M24" s="110"/>
      <c r="N24" s="110"/>
      <c r="O24" s="110"/>
      <c r="P24" s="48"/>
    </row>
    <row r="25" spans="1:17" x14ac:dyDescent="0.2">
      <c r="G25" s="117"/>
      <c r="H25" s="48"/>
      <c r="I25" s="48"/>
      <c r="J25" s="3" t="s">
        <v>464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04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VLOOKUP(CONCATENATE($S12,$T$4,"_0"),DATA!$A$1:$AM$533,S$3,FALSE)</f>
        <v>7.5365014899999999E-2</v>
      </c>
      <c r="C27" s="55">
        <f>VLOOKUP(CONCATENATE($S12,$T$4,"_0"),DATA!$A$1:$AM$533,T$3,FALSE)</f>
        <v>9.5909575799999897E-2</v>
      </c>
      <c r="D27" s="55">
        <f>VLOOKUP(CONCATENATE($S12,$T$4,"_0"),DATA!$A$1:$AM$533,U$3,FALSE)</f>
        <v>0.11079602130000001</v>
      </c>
      <c r="E27" s="55">
        <f>VLOOKUP(CONCATENATE($S12,$T$4,"_0"),DATA!$A$1:$AM$533,V$3,FALSE)</f>
        <v>0.1272702198</v>
      </c>
      <c r="F27" s="55">
        <f>VLOOKUP(CONCATENATE($S12,$T$4,"_0"),DATA!$A$1:$AM$533,W$3,FALSE)</f>
        <v>0.1589021967</v>
      </c>
      <c r="G27" s="55">
        <f>VLOOKUP(CONCATENATE($S12,$T$4,"_0"),DATA!$A$1:$AM$533,X$3,FALSE)</f>
        <v>0.1889418319</v>
      </c>
      <c r="H27" s="116"/>
      <c r="J27" s="105" t="s">
        <v>51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</row>
    <row r="28" spans="1:17" ht="15" x14ac:dyDescent="0.25">
      <c r="A28" s="129" t="s">
        <v>52</v>
      </c>
      <c r="B28" s="55">
        <f>VLOOKUP(CONCATENATE($S13,$T$4,"_0"),DATA!$A$1:$AM$533,S$3,FALSE)</f>
        <v>594.8122535</v>
      </c>
      <c r="C28" s="55">
        <f>VLOOKUP(CONCATENATE($S13,$T$4,"_0"),DATA!$A$1:$AM$533,T$3,FALSE)</f>
        <v>692.28553950000003</v>
      </c>
      <c r="D28" s="55">
        <f>VLOOKUP(CONCATENATE($S13,$T$4,"_0"),DATA!$A$1:$AM$533,U$3,FALSE)</f>
        <v>752.74599250000006</v>
      </c>
      <c r="E28" s="55">
        <f>VLOOKUP(CONCATENATE($S13,$T$4,"_0"),DATA!$A$1:$AM$533,V$3,FALSE)</f>
        <v>823.57634710000002</v>
      </c>
      <c r="F28" s="55">
        <f>VLOOKUP(CONCATENATE($S13,$T$4,"_0"),DATA!$A$1:$AM$533,W$3,FALSE)</f>
        <v>892.10667109999997</v>
      </c>
      <c r="G28" s="55">
        <f>VLOOKUP(CONCATENATE($S13,$T$4,"_0"),DATA!$A$1:$AM$533,X$3,FALSE)</f>
        <v>941.60704350000003</v>
      </c>
      <c r="H28" s="116"/>
      <c r="J28" s="105" t="s">
        <v>52</v>
      </c>
      <c r="K28" s="114">
        <v>596.55470783868668</v>
      </c>
      <c r="L28" s="114">
        <v>675.07357791228833</v>
      </c>
      <c r="M28" s="114">
        <v>839.57439581610288</v>
      </c>
      <c r="N28" s="114">
        <v>920.67278981191839</v>
      </c>
      <c r="O28" s="114">
        <v>982.0280806132414</v>
      </c>
      <c r="P28" s="114">
        <v>1116.5399459675916</v>
      </c>
    </row>
    <row r="29" spans="1:17" ht="15" x14ac:dyDescent="0.25">
      <c r="A29" s="129" t="s">
        <v>53</v>
      </c>
      <c r="B29" s="55">
        <f>VLOOKUP(CONCATENATE($S14,$T$4,"_0"),DATA!$A$1:$AM$533,S$3,FALSE)</f>
        <v>1.1275404570000001</v>
      </c>
      <c r="C29" s="55">
        <f>VLOOKUP(CONCATENATE($S14,$T$4,"_0"),DATA!$A$1:$AM$533,T$3,FALSE)</f>
        <v>4.6719590450000004</v>
      </c>
      <c r="D29" s="55">
        <f>VLOOKUP(CONCATENATE($S14,$T$4,"_0"),DATA!$A$1:$AM$533,U$3,FALSE)</f>
        <v>7.1993064029999996</v>
      </c>
      <c r="E29" s="55">
        <f>VLOOKUP(CONCATENATE($S14,$T$4,"_0"),DATA!$A$1:$AM$533,V$3,FALSE)</f>
        <v>9.7336604950000005</v>
      </c>
      <c r="F29" s="55">
        <f>VLOOKUP(CONCATENATE($S14,$T$4,"_0"),DATA!$A$1:$AM$533,W$3,FALSE)</f>
        <v>17.335330670000001</v>
      </c>
      <c r="G29" s="55">
        <f>VLOOKUP(CONCATENATE($S14,$T$4,"_0"),DATA!$A$1:$AM$533,X$3,FALSE)</f>
        <v>24.90957512</v>
      </c>
      <c r="H29" s="116"/>
      <c r="J29" s="105" t="s">
        <v>53</v>
      </c>
      <c r="K29" s="114">
        <v>0</v>
      </c>
      <c r="L29" s="133">
        <v>1.3154608773475005</v>
      </c>
      <c r="M29" s="114">
        <v>6.7036211185654206</v>
      </c>
      <c r="N29" s="114">
        <v>9.7710280418393811</v>
      </c>
      <c r="O29" s="114">
        <v>13.586191150444565</v>
      </c>
      <c r="P29" s="114">
        <v>25.025268913351944</v>
      </c>
    </row>
    <row r="30" spans="1:17" ht="15" x14ac:dyDescent="0.25">
      <c r="A30" s="129" t="s">
        <v>54</v>
      </c>
      <c r="B30" s="55">
        <f>VLOOKUP(CONCATENATE($S15,$T$4,"_0"),DATA!$A$1:$AM$533,S$3,FALSE)</f>
        <v>11.097</v>
      </c>
      <c r="C30" s="55">
        <f>VLOOKUP(CONCATENATE($S15,$T$4,"_0"),DATA!$A$1:$AM$533,T$3,FALSE)</f>
        <v>16.642453199999999</v>
      </c>
      <c r="D30" s="55">
        <f>VLOOKUP(CONCATENATE($S15,$T$4,"_0"),DATA!$A$1:$AM$533,U$3,FALSE)</f>
        <v>21.326974</v>
      </c>
      <c r="E30" s="55">
        <f>VLOOKUP(CONCATENATE($S15,$T$4,"_0"),DATA!$A$1:$AM$533,V$3,FALSE)</f>
        <v>28.026516650000001</v>
      </c>
      <c r="F30" s="55">
        <f>VLOOKUP(CONCATENATE($S15,$T$4,"_0"),DATA!$A$1:$AM$533,W$3,FALSE)</f>
        <v>40.202725340000001</v>
      </c>
      <c r="G30" s="55">
        <f>VLOOKUP(CONCATENATE($S15,$T$4,"_0"),DATA!$A$1:$AM$533,X$3,FALSE)</f>
        <v>38.656721619999999</v>
      </c>
      <c r="H30" s="116"/>
      <c r="J30" s="105" t="s">
        <v>54</v>
      </c>
      <c r="K30" s="114">
        <v>13.104683999999999</v>
      </c>
      <c r="L30" s="114">
        <v>16.193888531401843</v>
      </c>
      <c r="M30" s="114">
        <v>21.369928298008439</v>
      </c>
      <c r="N30" s="114">
        <v>23.901975620577495</v>
      </c>
      <c r="O30" s="114">
        <v>26.385031045017321</v>
      </c>
      <c r="P30" s="114">
        <v>31.26125647993058</v>
      </c>
    </row>
    <row r="31" spans="1:17" ht="15" x14ac:dyDescent="0.25">
      <c r="A31" s="129" t="s">
        <v>55</v>
      </c>
      <c r="B31" s="55">
        <f>VLOOKUP(CONCATENATE($S16,$T$4,"_0"),DATA!$A$1:$AM$533,S$3,FALSE)</f>
        <v>33.802999999999997</v>
      </c>
      <c r="C31" s="55">
        <f>VLOOKUP(CONCATENATE($S16,$T$4,"_0"),DATA!$A$1:$AM$533,T$3,FALSE)</f>
        <v>43.119295469999997</v>
      </c>
      <c r="D31" s="55">
        <f>VLOOKUP(CONCATENATE($S16,$T$4,"_0"),DATA!$A$1:$AM$533,U$3,FALSE)</f>
        <v>49.771345019999998</v>
      </c>
      <c r="E31" s="55">
        <f>VLOOKUP(CONCATENATE($S16,$T$4,"_0"),DATA!$A$1:$AM$533,V$3,FALSE)</f>
        <v>56.457739480000001</v>
      </c>
      <c r="F31" s="55">
        <f>VLOOKUP(CONCATENATE($S16,$T$4,"_0"),DATA!$A$1:$AM$533,W$3,FALSE)</f>
        <v>62.358994869999997</v>
      </c>
      <c r="G31" s="55">
        <f>VLOOKUP(CONCATENATE($S16,$T$4,"_0"),DATA!$A$1:$AM$533,X$3,FALSE)</f>
        <v>68.360936559999999</v>
      </c>
      <c r="H31" s="116"/>
      <c r="J31" s="105" t="s">
        <v>461</v>
      </c>
      <c r="K31" s="114">
        <v>34.97291015725267</v>
      </c>
      <c r="L31" s="114">
        <v>42.385228222470317</v>
      </c>
      <c r="M31" s="114">
        <v>51.675545231092109</v>
      </c>
      <c r="N31" s="114">
        <v>56.294430315579064</v>
      </c>
      <c r="O31" s="114">
        <v>60.676197303706502</v>
      </c>
      <c r="P31" s="114">
        <v>68.360166038638383</v>
      </c>
    </row>
    <row r="32" spans="1:17" ht="15" x14ac:dyDescent="0.25">
      <c r="A32" s="129" t="s">
        <v>56</v>
      </c>
      <c r="B32" s="61">
        <f>SUM(B27:B31)</f>
        <v>640.91515897189993</v>
      </c>
      <c r="C32" s="61">
        <f t="shared" ref="C32:G32" si="7">SUM(C27:C31)</f>
        <v>756.81515679079996</v>
      </c>
      <c r="D32" s="61">
        <f t="shared" si="7"/>
        <v>831.15441394430002</v>
      </c>
      <c r="E32" s="61">
        <f t="shared" si="7"/>
        <v>917.92153394479999</v>
      </c>
      <c r="F32" s="61">
        <f t="shared" si="7"/>
        <v>1012.1626241766999</v>
      </c>
      <c r="G32" s="61">
        <f t="shared" si="7"/>
        <v>1073.7232186319</v>
      </c>
      <c r="H32" s="116"/>
      <c r="J32" s="106" t="s">
        <v>145</v>
      </c>
      <c r="K32" s="103">
        <f>SUM(K27:K31)</f>
        <v>644.63230199593932</v>
      </c>
      <c r="L32" s="103">
        <f t="shared" ref="L32:P32" si="8">SUM(L27:L31)</f>
        <v>734.96815554350803</v>
      </c>
      <c r="M32" s="103">
        <f t="shared" si="8"/>
        <v>919.32349046376874</v>
      </c>
      <c r="N32" s="103">
        <f t="shared" si="8"/>
        <v>1010.6402237899142</v>
      </c>
      <c r="O32" s="103">
        <f t="shared" si="8"/>
        <v>1082.6755001124097</v>
      </c>
      <c r="P32" s="103">
        <f t="shared" si="8"/>
        <v>1241.1866373995126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/>
      <c r="K33" s="110"/>
      <c r="L33" s="110"/>
      <c r="M33" s="110"/>
      <c r="N33" s="110"/>
      <c r="O33" s="110"/>
    </row>
    <row r="34" spans="1:16" x14ac:dyDescent="0.2">
      <c r="G34" s="117"/>
      <c r="H34" s="48"/>
      <c r="J34" s="3" t="s">
        <v>471</v>
      </c>
      <c r="K34" s="56"/>
      <c r="L34" s="56"/>
      <c r="M34" s="56"/>
      <c r="N34" s="56"/>
      <c r="O34" s="56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4" t="s">
        <v>460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29" t="s">
        <v>51</v>
      </c>
      <c r="B36" s="55">
        <f>VLOOKUP(CONCATENATE($S12,$U$4,"_0"),DATA!$A$1:$AM$533,S$3,FALSE)</f>
        <v>37.027999999999999</v>
      </c>
      <c r="C36" s="55">
        <f>VLOOKUP(CONCATENATE($S12,$U$4,"_0"),DATA!$A$1:$AM$533,T$3,FALSE)</f>
        <v>36.668660699999997</v>
      </c>
      <c r="D36" s="55">
        <f>VLOOKUP(CONCATENATE($S12,$U$4,"_0"),DATA!$A$1:$AM$533,U$3,FALSE)</f>
        <v>36.41198576</v>
      </c>
      <c r="E36" s="55">
        <f>VLOOKUP(CONCATENATE($S12,$U$4,"_0"),DATA!$A$1:$AM$533,V$3,FALSE)</f>
        <v>36.15531283</v>
      </c>
      <c r="F36" s="55">
        <f>VLOOKUP(CONCATENATE($S12,$U$4,"_0"),DATA!$A$1:$AM$533,W$3,FALSE)</f>
        <v>36.162887439999999</v>
      </c>
      <c r="G36" s="55">
        <f>VLOOKUP(CONCATENATE($S12,$U$4,"_0"),DATA!$A$1:$AM$533,X$3,FALSE)</f>
        <v>36.170463339999998</v>
      </c>
      <c r="H36" s="116"/>
      <c r="J36" s="105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VLOOKUP(CONCATENATE($S13,$U$4,"_0"),DATA!$A$1:$AM$533,S$3,FALSE)</f>
        <v>530.98400000000004</v>
      </c>
      <c r="C37" s="55">
        <f>VLOOKUP(CONCATENATE($S13,$U$4,"_0"),DATA!$A$1:$AM$533,T$3,FALSE)</f>
        <v>775.5718157</v>
      </c>
      <c r="D37" s="55">
        <f>VLOOKUP(CONCATENATE($S13,$U$4,"_0"),DATA!$A$1:$AM$533,U$3,FALSE)</f>
        <v>951.61286800000005</v>
      </c>
      <c r="E37" s="55">
        <f>VLOOKUP(CONCATENATE($S13,$U$4,"_0"),DATA!$A$1:$AM$533,V$3,FALSE)</f>
        <v>1127.7998439999999</v>
      </c>
      <c r="F37" s="55">
        <f>VLOOKUP(CONCATENATE($S13,$U$4,"_0"),DATA!$A$1:$AM$533,W$3,FALSE)</f>
        <v>1424.3108010000001</v>
      </c>
      <c r="G37" s="55">
        <f>VLOOKUP(CONCATENATE($S13,$U$4,"_0"),DATA!$A$1:$AM$533,X$3,FALSE)</f>
        <v>1720.7436190000001</v>
      </c>
      <c r="H37" s="116"/>
      <c r="J37" s="105" t="s">
        <v>52</v>
      </c>
      <c r="K37" s="118">
        <v>531.62423008929227</v>
      </c>
      <c r="L37" s="118">
        <v>678.33829942782825</v>
      </c>
      <c r="M37" s="118">
        <v>972.00485874600304</v>
      </c>
      <c r="N37" s="118">
        <v>1128.7599793741551</v>
      </c>
      <c r="O37" s="118">
        <v>1304.0456472440237</v>
      </c>
      <c r="P37" s="118">
        <v>1718.4086712849364</v>
      </c>
    </row>
    <row r="38" spans="1:16" ht="15" x14ac:dyDescent="0.25">
      <c r="A38" s="129" t="s">
        <v>53</v>
      </c>
      <c r="B38" s="55">
        <f>VLOOKUP(CONCATENATE($S14,$U$4,"_0"),DATA!$A$1:$AM$533,S$3,FALSE)</f>
        <v>4.4478590499999999</v>
      </c>
      <c r="C38" s="55">
        <f>VLOOKUP(CONCATENATE($S14,$U$4,"_0"),DATA!$A$1:$AM$533,T$3,FALSE)</f>
        <v>6.2157035670000003</v>
      </c>
      <c r="D38" s="55">
        <f>VLOOKUP(CONCATENATE($S14,$U$4,"_0"),DATA!$A$1:$AM$533,U$3,FALSE)</f>
        <v>7.5360181969999998</v>
      </c>
      <c r="E38" s="55">
        <f>VLOOKUP(CONCATENATE($S14,$U$4,"_0"),DATA!$A$1:$AM$533,V$3,FALSE)</f>
        <v>8.8661492840000005</v>
      </c>
      <c r="F38" s="55">
        <f>VLOOKUP(CONCATENATE($S14,$U$4,"_0"),DATA!$A$1:$AM$533,W$3,FALSE)</f>
        <v>12.454206729999999</v>
      </c>
      <c r="G38" s="55">
        <f>VLOOKUP(CONCATENATE($S14,$U$4,"_0"),DATA!$A$1:$AM$533,X$3,FALSE)</f>
        <v>15.97583489</v>
      </c>
      <c r="H38" s="116"/>
      <c r="J38" s="105" t="s">
        <v>53</v>
      </c>
      <c r="K38" s="118">
        <v>4.0193280000000007</v>
      </c>
      <c r="L38" s="118">
        <v>4.8012209772601535</v>
      </c>
      <c r="M38" s="118">
        <v>7.4188865304457199</v>
      </c>
      <c r="N38" s="118">
        <v>8.933259048996117</v>
      </c>
      <c r="O38" s="118">
        <v>10.779054551881277</v>
      </c>
      <c r="P38" s="118">
        <v>16.178567825475181</v>
      </c>
    </row>
    <row r="39" spans="1:16" ht="15" x14ac:dyDescent="0.25">
      <c r="A39" s="129" t="s">
        <v>54</v>
      </c>
      <c r="B39" s="55">
        <f>VLOOKUP(CONCATENATE($S15,$U$4,"_0"),DATA!$A$1:$AM$533,S$3,FALSE)</f>
        <v>86.327000010000006</v>
      </c>
      <c r="C39" s="55">
        <f>VLOOKUP(CONCATENATE($S15,$U$4,"_0"),DATA!$A$1:$AM$533,T$3,FALSE)</f>
        <v>113.7024419</v>
      </c>
      <c r="D39" s="55">
        <f>VLOOKUP(CONCATENATE($S15,$U$4,"_0"),DATA!$A$1:$AM$533,U$3,FALSE)</f>
        <v>134.6965524</v>
      </c>
      <c r="E39" s="55">
        <f>VLOOKUP(CONCATENATE($S15,$U$4,"_0"),DATA!$A$1:$AM$533,V$3,FALSE)</f>
        <v>155.73587209999999</v>
      </c>
      <c r="F39" s="55">
        <f>VLOOKUP(CONCATENATE($S15,$U$4,"_0"),DATA!$A$1:$AM$533,W$3,FALSE)</f>
        <v>173.24286520000001</v>
      </c>
      <c r="G39" s="55">
        <f>VLOOKUP(CONCATENATE($S15,$U$4,"_0"),DATA!$A$1:$AM$533,X$3,FALSE)</f>
        <v>191.06414430000001</v>
      </c>
      <c r="H39" s="116"/>
      <c r="J39" s="105" t="s">
        <v>54</v>
      </c>
      <c r="K39" s="118">
        <v>100.36689640344576</v>
      </c>
      <c r="L39" s="118">
        <v>117.21931725590788</v>
      </c>
      <c r="M39" s="118">
        <v>145.59123101975723</v>
      </c>
      <c r="N39" s="118">
        <v>156.50678805400332</v>
      </c>
      <c r="O39" s="118">
        <v>169.10007557766193</v>
      </c>
      <c r="P39" s="118">
        <v>192.97627610343889</v>
      </c>
    </row>
    <row r="40" spans="1:16" ht="15" x14ac:dyDescent="0.25">
      <c r="A40" s="129" t="s">
        <v>55</v>
      </c>
      <c r="B40" s="55">
        <f>VLOOKUP(CONCATENATE($S16,$U$4,"_0"),DATA!$A$1:$AM$533,S$3,FALSE)</f>
        <v>195.17500000000001</v>
      </c>
      <c r="C40" s="55">
        <f>VLOOKUP(CONCATENATE($S16,$U$4,"_0"),DATA!$A$1:$AM$533,T$3,FALSE)</f>
        <v>303.49424279999999</v>
      </c>
      <c r="D40" s="55">
        <f>VLOOKUP(CONCATENATE($S16,$U$4,"_0"),DATA!$A$1:$AM$533,U$3,FALSE)</f>
        <v>380.87017229999998</v>
      </c>
      <c r="E40" s="55">
        <f>VLOOKUP(CONCATENATE($S16,$U$4,"_0"),DATA!$A$1:$AM$533,V$3,FALSE)</f>
        <v>458.23541230000001</v>
      </c>
      <c r="F40" s="55">
        <f>VLOOKUP(CONCATENATE($S16,$U$4,"_0"),DATA!$A$1:$AM$533,W$3,FALSE)</f>
        <v>567.39670390000003</v>
      </c>
      <c r="G40" s="55">
        <f>VLOOKUP(CONCATENATE($S16,$U$4,"_0"),DATA!$A$1:$AM$533,X$3,FALSE)</f>
        <v>676.5513899</v>
      </c>
      <c r="H40" s="116"/>
      <c r="J40" s="105" t="s">
        <v>461</v>
      </c>
      <c r="K40" s="118">
        <v>199.75499444543235</v>
      </c>
      <c r="L40" s="118">
        <v>257.9981150107231</v>
      </c>
      <c r="M40" s="118">
        <v>392.37188089552723</v>
      </c>
      <c r="N40" s="118">
        <v>458.18514989993105</v>
      </c>
      <c r="O40" s="118">
        <v>527.53952958537252</v>
      </c>
      <c r="P40" s="118">
        <v>676.51034264845043</v>
      </c>
    </row>
    <row r="41" spans="1:16" ht="15" x14ac:dyDescent="0.25">
      <c r="A41" s="129" t="s">
        <v>56</v>
      </c>
      <c r="B41" s="61">
        <f>SUM(B36:B40)</f>
        <v>853.96185906000005</v>
      </c>
      <c r="C41" s="61">
        <f t="shared" ref="C41:G41" si="9">SUM(C36:C40)</f>
        <v>1235.6528646669999</v>
      </c>
      <c r="D41" s="61">
        <f t="shared" si="9"/>
        <v>1511.1275966569999</v>
      </c>
      <c r="E41" s="61">
        <f t="shared" si="9"/>
        <v>1786.7925905139998</v>
      </c>
      <c r="F41" s="61">
        <f t="shared" si="9"/>
        <v>2213.5674642700001</v>
      </c>
      <c r="G41" s="61">
        <f t="shared" si="9"/>
        <v>2640.50545143</v>
      </c>
      <c r="H41" s="116"/>
      <c r="J41" s="106" t="s">
        <v>145</v>
      </c>
      <c r="K41" s="103">
        <f>SUM(K36:K40)</f>
        <v>871.89755138397061</v>
      </c>
      <c r="L41" s="103">
        <f t="shared" ref="L41:P41" si="10">SUM(L36:L40)</f>
        <v>1094.5015815461327</v>
      </c>
      <c r="M41" s="103">
        <f t="shared" si="10"/>
        <v>1553.5381236699297</v>
      </c>
      <c r="N41" s="103">
        <f t="shared" si="10"/>
        <v>1788.5404917205581</v>
      </c>
      <c r="O41" s="103">
        <f t="shared" si="10"/>
        <v>2047.6240880122007</v>
      </c>
      <c r="P41" s="103">
        <f t="shared" si="10"/>
        <v>2640.2442729225195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</row>
    <row r="43" spans="1:16" x14ac:dyDescent="0.2">
      <c r="H43" s="48"/>
      <c r="J43" s="3" t="s">
        <v>473</v>
      </c>
      <c r="K43" s="56"/>
      <c r="L43" s="56"/>
      <c r="M43" s="56"/>
      <c r="N43" s="56"/>
      <c r="O43" s="56"/>
    </row>
    <row r="44" spans="1:16" ht="15" x14ac:dyDescent="0.25">
      <c r="H44" s="48"/>
      <c r="J44" s="104" t="s">
        <v>460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16"/>
      <c r="J45" s="105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05" t="s">
        <v>52</v>
      </c>
      <c r="K46" s="118">
        <v>38.139304265428535</v>
      </c>
      <c r="L46" s="118">
        <v>40.307426081319804</v>
      </c>
      <c r="M46" s="118">
        <v>47.350516542520232</v>
      </c>
      <c r="N46" s="118">
        <v>50.980575820207648</v>
      </c>
      <c r="O46" s="118">
        <v>54.557749533393945</v>
      </c>
      <c r="P46" s="118">
        <v>61.760245373879883</v>
      </c>
    </row>
    <row r="47" spans="1:16" ht="15" x14ac:dyDescent="0.25">
      <c r="H47" s="116"/>
      <c r="J47" s="105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05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6" ht="15" x14ac:dyDescent="0.25">
      <c r="H49" s="116"/>
      <c r="J49" s="105" t="s">
        <v>461</v>
      </c>
      <c r="K49" s="118">
        <v>179.28902555854191</v>
      </c>
      <c r="L49" s="118">
        <v>173.98036459068021</v>
      </c>
      <c r="M49" s="118">
        <v>169.68191817119492</v>
      </c>
      <c r="N49" s="118">
        <v>166.67411562464224</v>
      </c>
      <c r="O49" s="118">
        <v>163.90520471537957</v>
      </c>
      <c r="P49" s="118">
        <v>158.15512270069277</v>
      </c>
    </row>
    <row r="50" spans="1:16" ht="15" x14ac:dyDescent="0.25">
      <c r="H50" s="116"/>
      <c r="J50" s="106" t="s">
        <v>145</v>
      </c>
      <c r="K50" s="103">
        <f>SUM(K45:K49)</f>
        <v>217.42832982397044</v>
      </c>
      <c r="L50" s="103">
        <f t="shared" ref="L50:P50" si="11">SUM(L45:L49)</f>
        <v>214.28779067200003</v>
      </c>
      <c r="M50" s="103">
        <f t="shared" si="11"/>
        <v>217.03243471371516</v>
      </c>
      <c r="N50" s="103">
        <f t="shared" si="11"/>
        <v>217.6546914448499</v>
      </c>
      <c r="O50" s="103">
        <f t="shared" si="11"/>
        <v>218.46295424877351</v>
      </c>
      <c r="P50" s="103">
        <f t="shared" si="11"/>
        <v>219.91536807457265</v>
      </c>
    </row>
    <row r="51" spans="1:16" x14ac:dyDescent="0.2">
      <c r="H51" s="116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60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</row>
    <row r="54" spans="1:16" x14ac:dyDescent="0.2">
      <c r="A54" s="60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</row>
    <row r="55" spans="1:16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</row>
    <row r="56" spans="1:16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6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6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6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6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6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6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6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6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16" workbookViewId="0">
      <selection activeCell="I33" sqref="I33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468</v>
      </c>
      <c r="J1" s="112" t="s">
        <v>474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30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158.69049799999999</v>
      </c>
      <c r="C3" s="55">
        <f>VLOOKUP($S5,DATA!$A$1:$AM$533,T$3,FALSE)</f>
        <v>162.8312512</v>
      </c>
      <c r="D3" s="55">
        <f>VLOOKUP($S5,DATA!$A$1:$AM$533,U$3,FALSE)</f>
        <v>166.18622450000001</v>
      </c>
      <c r="E3" s="55">
        <f>VLOOKUP($S5,DATA!$A$1:$AM$533,V$3,FALSE)</f>
        <v>170.239396</v>
      </c>
      <c r="F3" s="55">
        <f>VLOOKUP($S5,DATA!$A$1:$AM$533,W$3,FALSE)</f>
        <v>177.87646219999999</v>
      </c>
      <c r="G3" s="55">
        <f>VLOOKUP($S5,DATA!$A$1:$AM$533,X$3,FALSE)</f>
        <v>184.48812219999999</v>
      </c>
      <c r="J3" s="131" t="s">
        <v>51</v>
      </c>
      <c r="K3" s="85">
        <f>K18+K27+K36</f>
        <v>159.4835896387691</v>
      </c>
      <c r="L3" s="85">
        <f t="shared" ref="L3:P3" si="0">L18+L27+L36</f>
        <v>149.40082596864647</v>
      </c>
      <c r="M3" s="85">
        <f t="shared" si="0"/>
        <v>140.7815555420556</v>
      </c>
      <c r="N3" s="85">
        <f t="shared" si="0"/>
        <v>137.64716815207407</v>
      </c>
      <c r="O3" s="85">
        <f t="shared" si="0"/>
        <v>135.84447236421195</v>
      </c>
      <c r="P3" s="85">
        <f t="shared" si="0"/>
        <v>137.77026292010845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1536.846857</v>
      </c>
      <c r="C4" s="55">
        <f>VLOOKUP($S6,DATA!$A$1:$AM$533,T$3,FALSE)</f>
        <v>1849.1790559999999</v>
      </c>
      <c r="D4" s="55">
        <f>VLOOKUP($S6,DATA!$A$1:$AM$533,U$3,FALSE)</f>
        <v>2064.3805499999999</v>
      </c>
      <c r="E4" s="55">
        <f>VLOOKUP($S6,DATA!$A$1:$AM$533,V$3,FALSE)</f>
        <v>2306.7066380000001</v>
      </c>
      <c r="F4" s="55">
        <f>VLOOKUP($S6,DATA!$A$1:$AM$533,W$3,FALSE)</f>
        <v>2705.0292899999999</v>
      </c>
      <c r="G4" s="55">
        <f>VLOOKUP($S6,DATA!$A$1:$AM$533,X$3,FALSE)</f>
        <v>3041.8682079999999</v>
      </c>
      <c r="J4" s="131" t="s">
        <v>52</v>
      </c>
      <c r="K4" s="85">
        <f t="shared" ref="K4:P7" si="1">K19+K28+K37</f>
        <v>1513.6339243211369</v>
      </c>
      <c r="L4" s="85">
        <f t="shared" si="1"/>
        <v>1605.3593493971787</v>
      </c>
      <c r="M4" s="85">
        <f t="shared" si="1"/>
        <v>1732.1719328140293</v>
      </c>
      <c r="N4" s="85">
        <f t="shared" si="1"/>
        <v>1827.4310152556045</v>
      </c>
      <c r="O4" s="85">
        <f t="shared" si="1"/>
        <v>1921.5165611837751</v>
      </c>
      <c r="P4" s="85">
        <f t="shared" si="1"/>
        <v>2103.3703629628376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1250.920102</v>
      </c>
      <c r="C5" s="55">
        <f>VLOOKUP($S7,DATA!$A$1:$AM$533,T$3,FALSE)</f>
        <v>1374.604558</v>
      </c>
      <c r="D5" s="55">
        <f>VLOOKUP($S7,DATA!$A$1:$AM$533,U$3,FALSE)</f>
        <v>1461.641764</v>
      </c>
      <c r="E5" s="55">
        <f>VLOOKUP($S7,DATA!$A$1:$AM$533,V$3,FALSE)</f>
        <v>1548.658635</v>
      </c>
      <c r="F5" s="55">
        <f>VLOOKUP($S7,DATA!$A$1:$AM$533,W$3,FALSE)</f>
        <v>1718.2287080000001</v>
      </c>
      <c r="G5" s="55">
        <f>VLOOKUP($S7,DATA!$A$1:$AM$533,X$3,FALSE)</f>
        <v>1890.273195</v>
      </c>
      <c r="J5" s="131" t="s">
        <v>53</v>
      </c>
      <c r="K5" s="85">
        <f t="shared" si="1"/>
        <v>1239.6847650019495</v>
      </c>
      <c r="L5" s="85">
        <f t="shared" si="1"/>
        <v>1273.5811679364854</v>
      </c>
      <c r="M5" s="85">
        <f t="shared" si="1"/>
        <v>1344.8287283182453</v>
      </c>
      <c r="N5" s="85">
        <f t="shared" si="1"/>
        <v>1388.555720093505</v>
      </c>
      <c r="O5" s="85">
        <f t="shared" si="1"/>
        <v>1409.9773389182451</v>
      </c>
      <c r="P5" s="85">
        <f t="shared" si="1"/>
        <v>1495.8025667488923</v>
      </c>
      <c r="S5" s="124" t="s">
        <v>74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180.4229244</v>
      </c>
      <c r="C6" s="55">
        <f>VLOOKUP($S8,DATA!$A$1:$AM$533,T$3,FALSE)</f>
        <v>202.13644859999999</v>
      </c>
      <c r="D6" s="55">
        <f>VLOOKUP($S8,DATA!$A$1:$AM$533,U$3,FALSE)</f>
        <v>219.97273200000001</v>
      </c>
      <c r="E6" s="55">
        <f>VLOOKUP($S8,DATA!$A$1:$AM$533,V$3,FALSE)</f>
        <v>244.12784740000001</v>
      </c>
      <c r="F6" s="55">
        <f>VLOOKUP($S8,DATA!$A$1:$AM$533,W$3,FALSE)</f>
        <v>274.88815829999999</v>
      </c>
      <c r="G6" s="55">
        <f>VLOOKUP($S8,DATA!$A$1:$AM$533,X$3,FALSE)</f>
        <v>287.61298429999999</v>
      </c>
      <c r="J6" s="131" t="s">
        <v>54</v>
      </c>
      <c r="K6" s="85">
        <f t="shared" si="1"/>
        <v>181.26275960403501</v>
      </c>
      <c r="L6" s="85">
        <f t="shared" si="1"/>
        <v>178.8403573816845</v>
      </c>
      <c r="M6" s="85">
        <f t="shared" si="1"/>
        <v>154.51889665269684</v>
      </c>
      <c r="N6" s="85">
        <f t="shared" si="1"/>
        <v>139.84491686932074</v>
      </c>
      <c r="O6" s="85">
        <f t="shared" si="1"/>
        <v>129.64957225169294</v>
      </c>
      <c r="P6" s="85">
        <f t="shared" si="1"/>
        <v>116.54224952023492</v>
      </c>
      <c r="S6" s="124" t="s">
        <v>75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1498.677275</v>
      </c>
      <c r="C7" s="55">
        <f>VLOOKUP($S9,DATA!$A$1:$AM$533,T$3,FALSE)</f>
        <v>2190.4725039999998</v>
      </c>
      <c r="D7" s="55">
        <f>VLOOKUP($S9,DATA!$A$1:$AM$533,U$3,FALSE)</f>
        <v>2684.3489509999999</v>
      </c>
      <c r="E7" s="55">
        <f>VLOOKUP($S9,DATA!$A$1:$AM$533,V$3,FALSE)</f>
        <v>3187.1162439999998</v>
      </c>
      <c r="F7" s="55">
        <f>VLOOKUP($S9,DATA!$A$1:$AM$533,W$3,FALSE)</f>
        <v>3399.4525640000002</v>
      </c>
      <c r="G7" s="55">
        <f>VLOOKUP($S9,DATA!$A$1:$AM$533,X$3,FALSE)</f>
        <v>3608.8962750000001</v>
      </c>
      <c r="J7" s="131" t="s">
        <v>461</v>
      </c>
      <c r="K7" s="85">
        <f t="shared" si="1"/>
        <v>1525.6879408236925</v>
      </c>
      <c r="L7" s="85">
        <f t="shared" si="1"/>
        <v>1649.6800001391975</v>
      </c>
      <c r="M7" s="85">
        <f t="shared" si="1"/>
        <v>1761.919822484263</v>
      </c>
      <c r="N7" s="85">
        <f t="shared" si="1"/>
        <v>1772.7386014040144</v>
      </c>
      <c r="O7" s="85">
        <f t="shared" si="1"/>
        <v>1709.1366164123476</v>
      </c>
      <c r="P7" s="85">
        <f t="shared" si="1"/>
        <v>1447.3500154367778</v>
      </c>
      <c r="S7" s="124" t="s">
        <v>76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2">SUM(B3:B7)</f>
        <v>4625.5576564000003</v>
      </c>
      <c r="C8" s="61">
        <f t="shared" si="2"/>
        <v>5779.2238178000007</v>
      </c>
      <c r="D8" s="61">
        <f t="shared" si="2"/>
        <v>6596.5302215000002</v>
      </c>
      <c r="E8" s="61">
        <f t="shared" si="2"/>
        <v>7456.8487604000002</v>
      </c>
      <c r="F8" s="61">
        <f t="shared" si="2"/>
        <v>8275.4751825000003</v>
      </c>
      <c r="G8" s="61">
        <f t="shared" si="2"/>
        <v>9013.138784499999</v>
      </c>
      <c r="J8" s="132" t="s">
        <v>145</v>
      </c>
      <c r="K8" s="103">
        <f>SUM(K3:K7)</f>
        <v>4619.7529793895828</v>
      </c>
      <c r="L8" s="103">
        <f t="shared" ref="L8:P8" si="3">SUM(L3:L7)</f>
        <v>4856.8617008231922</v>
      </c>
      <c r="M8" s="103">
        <f t="shared" si="3"/>
        <v>5134.2209358112905</v>
      </c>
      <c r="N8" s="103">
        <f t="shared" si="3"/>
        <v>5266.2174217745178</v>
      </c>
      <c r="O8" s="103">
        <f t="shared" si="3"/>
        <v>5306.1245611302729</v>
      </c>
      <c r="P8" s="103">
        <f t="shared" si="3"/>
        <v>5300.8354575888507</v>
      </c>
      <c r="S8" s="124" t="s">
        <v>77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 t="s">
        <v>476</v>
      </c>
      <c r="K9" s="109"/>
      <c r="L9" s="134">
        <f>L8/'ENER-baseline'!L8-1</f>
        <v>-9.079118893504845E-2</v>
      </c>
      <c r="M9" s="134">
        <f>M8/'ENER-baseline'!M8-1</f>
        <v>-0.25618668357721219</v>
      </c>
      <c r="N9" s="134">
        <f>N8/'ENER-baseline'!N8-1</f>
        <v>-0.30938315069943534</v>
      </c>
      <c r="O9" s="134">
        <f>O8/'ENER-baseline'!O8-1</f>
        <v>-0.35692106890808517</v>
      </c>
      <c r="P9" s="134">
        <f>P8/'ENER-baseline'!P8-1</f>
        <v>-0.43615923924352984</v>
      </c>
      <c r="Q9" s="48"/>
      <c r="S9" s="124" t="s">
        <v>238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462</v>
      </c>
      <c r="B13" s="59">
        <f>VLOOKUP($S11,DATA!$A$1:$AM$533,S$3,FALSE)</f>
        <v>237211.6275</v>
      </c>
      <c r="C13" s="59">
        <f>VLOOKUP($S11,DATA!$A$1:$AM$533,T$3,FALSE)</f>
        <v>341109.90909999999</v>
      </c>
      <c r="D13" s="59">
        <f>VLOOKUP($S11,DATA!$A$1:$AM$533,U$3,FALSE)</f>
        <v>415152.84850000002</v>
      </c>
      <c r="E13" s="59">
        <f>VLOOKUP($S11,DATA!$A$1:$AM$533,V$3,FALSE)</f>
        <v>491674.02039999998</v>
      </c>
      <c r="F13" s="59">
        <f>VLOOKUP($S11,DATA!$A$1:$AM$533,W$3,FALSE)</f>
        <v>603938.37439999997</v>
      </c>
      <c r="G13" s="59">
        <f>VLOOKUP($S11,DATA!$A$1:$AM$533,X$3,FALSE)</f>
        <v>705129.44149999996</v>
      </c>
      <c r="J13" s="132" t="s">
        <v>462</v>
      </c>
      <c r="K13" s="59">
        <f>K41/0.0036</f>
        <v>242184.04738459998</v>
      </c>
      <c r="L13" s="59">
        <f t="shared" ref="L13:P13" si="4">L41/0.0036</f>
        <v>266973.82580089994</v>
      </c>
      <c r="M13" s="59">
        <f t="shared" si="4"/>
        <v>306057.45907964319</v>
      </c>
      <c r="N13" s="59">
        <f t="shared" si="4"/>
        <v>328898.30330722971</v>
      </c>
      <c r="O13" s="59">
        <f t="shared" si="4"/>
        <v>352007.77632890572</v>
      </c>
      <c r="P13" s="59">
        <f t="shared" si="4"/>
        <v>401213.03077243752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30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VLOOKUP(CONCATENATE($S12,$S$4,"_2"),DATA!$A$1:$AM$533,S$3,FALSE)</f>
        <v>121.58713299999999</v>
      </c>
      <c r="C18" s="55">
        <f>VLOOKUP(CONCATENATE($S12,$S$4,"_2"),DATA!$A$1:$AM$533,T$3,FALSE)</f>
        <v>126.26926020000001</v>
      </c>
      <c r="D18" s="55">
        <f>VLOOKUP(CONCATENATE($S12,$S$4,"_2"),DATA!$A$1:$AM$533,U$3,FALSE)</f>
        <v>130.04209700000001</v>
      </c>
      <c r="E18" s="55">
        <f>VLOOKUP(CONCATENATE($S12,$S$4,"_2"),DATA!$A$1:$AM$533,V$3,FALSE)</f>
        <v>134.27564459999999</v>
      </c>
      <c r="F18" s="55">
        <f>VLOOKUP(CONCATENATE($S12,$S$4,"_2"),DATA!$A$1:$AM$533,W$3,FALSE)</f>
        <v>142.15321370000001</v>
      </c>
      <c r="G18" s="55">
        <f>VLOOKUP(CONCATENATE($S12,$S$4,"_2"),DATA!$A$1:$AM$533,X$3,FALSE)</f>
        <v>149.4244176</v>
      </c>
      <c r="H18" s="116"/>
      <c r="J18" s="131" t="s">
        <v>51</v>
      </c>
      <c r="K18" s="114">
        <v>123.35148719296878</v>
      </c>
      <c r="L18" s="114">
        <v>113.25619709423326</v>
      </c>
      <c r="M18" s="114">
        <v>104.63028906385915</v>
      </c>
      <c r="N18" s="114">
        <v>101.49185280860188</v>
      </c>
      <c r="O18" s="114">
        <v>99.684691310950853</v>
      </c>
      <c r="P18" s="114">
        <v>101.59984785988996</v>
      </c>
    </row>
    <row r="19" spans="1:17" ht="15" x14ac:dyDescent="0.25">
      <c r="A19" s="129" t="s">
        <v>52</v>
      </c>
      <c r="B19" s="55">
        <f>VLOOKUP(CONCATENATE($S13,$S$4,"_2"),DATA!$A$1:$AM$533,S$3,FALSE)</f>
        <v>411.05060300000002</v>
      </c>
      <c r="C19" s="55">
        <f>VLOOKUP(CONCATENATE($S13,$S$4,"_2"),DATA!$A$1:$AM$533,T$3,FALSE)</f>
        <v>386.04623550000002</v>
      </c>
      <c r="D19" s="55">
        <f>VLOOKUP(CONCATENATE($S13,$S$4,"_2"),DATA!$A$1:$AM$533,U$3,FALSE)</f>
        <v>370.19897179999998</v>
      </c>
      <c r="E19" s="55">
        <f>VLOOKUP(CONCATENATE($S13,$S$4,"_2"),DATA!$A$1:$AM$533,V$3,FALSE)</f>
        <v>364.58128549999998</v>
      </c>
      <c r="F19" s="55">
        <f>VLOOKUP(CONCATENATE($S13,$S$4,"_2"),DATA!$A$1:$AM$533,W$3,FALSE)</f>
        <v>415.86981809999997</v>
      </c>
      <c r="G19" s="55">
        <f>VLOOKUP(CONCATENATE($S13,$S$4,"_2"),DATA!$A$1:$AM$533,X$3,FALSE)</f>
        <v>449.99690470000002</v>
      </c>
      <c r="H19" s="116"/>
      <c r="J19" s="131" t="s">
        <v>52</v>
      </c>
      <c r="K19" s="114">
        <v>385.45498639315804</v>
      </c>
      <c r="L19" s="114">
        <v>363.76934808449835</v>
      </c>
      <c r="M19" s="114">
        <v>326.09813854634649</v>
      </c>
      <c r="N19" s="114">
        <v>332.65477891460495</v>
      </c>
      <c r="O19" s="114">
        <v>354.63040392498675</v>
      </c>
      <c r="P19" s="114">
        <v>402.13701746530143</v>
      </c>
    </row>
    <row r="20" spans="1:17" ht="15" x14ac:dyDescent="0.25">
      <c r="A20" s="129" t="s">
        <v>53</v>
      </c>
      <c r="B20" s="55">
        <f>VLOOKUP(CONCATENATE($S14,$S$4,"_2"),DATA!$A$1:$AM$533,S$3,FALSE)</f>
        <v>1245.3447020000001</v>
      </c>
      <c r="C20" s="55">
        <f>VLOOKUP(CONCATENATE($S14,$S$4,"_2"),DATA!$A$1:$AM$533,T$3,FALSE)</f>
        <v>1363.7608769999999</v>
      </c>
      <c r="D20" s="55">
        <f>VLOOKUP(CONCATENATE($S14,$S$4,"_2"),DATA!$A$1:$AM$533,U$3,FALSE)</f>
        <v>1447.003029</v>
      </c>
      <c r="E20" s="55">
        <f>VLOOKUP(CONCATENATE($S14,$S$4,"_2"),DATA!$A$1:$AM$533,V$3,FALSE)</f>
        <v>1530.1472779999999</v>
      </c>
      <c r="F20" s="55">
        <f>VLOOKUP(CONCATENATE($S14,$S$4,"_2"),DATA!$A$1:$AM$533,W$3,FALSE)</f>
        <v>1688.7064519999999</v>
      </c>
      <c r="G20" s="55">
        <f>VLOOKUP(CONCATENATE($S14,$S$4,"_2"),DATA!$A$1:$AM$533,X$3,FALSE)</f>
        <v>1850.0435110000001</v>
      </c>
      <c r="H20" s="116"/>
      <c r="J20" s="131" t="s">
        <v>53</v>
      </c>
      <c r="K20" s="114">
        <v>1235.6654370019494</v>
      </c>
      <c r="L20" s="114">
        <v>1261.1463508977931</v>
      </c>
      <c r="M20" s="114">
        <v>1302.9321568040905</v>
      </c>
      <c r="N20" s="114">
        <v>1329.0221898488646</v>
      </c>
      <c r="O20" s="114">
        <v>1327.9561519320328</v>
      </c>
      <c r="P20" s="114">
        <v>1346.8790390140794</v>
      </c>
    </row>
    <row r="21" spans="1:17" ht="15" x14ac:dyDescent="0.25">
      <c r="A21" s="129" t="s">
        <v>54</v>
      </c>
      <c r="B21" s="55">
        <f>VLOOKUP(CONCATENATE($S15,$S$4,"_2"),DATA!$A$1:$AM$533,S$3,FALSE)</f>
        <v>82.998924389999999</v>
      </c>
      <c r="C21" s="55">
        <f>VLOOKUP(CONCATENATE($S15,$S$4,"_2"),DATA!$A$1:$AM$533,T$3,FALSE)</f>
        <v>72.534570250000002</v>
      </c>
      <c r="D21" s="55">
        <f>VLOOKUP(CONCATENATE($S15,$S$4,"_2"),DATA!$A$1:$AM$533,U$3,FALSE)</f>
        <v>65.693776650000004</v>
      </c>
      <c r="E21" s="55">
        <f>VLOOKUP(CONCATENATE($S15,$S$4,"_2"),DATA!$A$1:$AM$533,V$3,FALSE)</f>
        <v>62.115209530000001</v>
      </c>
      <c r="F21" s="55">
        <f>VLOOKUP(CONCATENATE($S15,$S$4,"_2"),DATA!$A$1:$AM$533,W$3,FALSE)</f>
        <v>63.209502069999999</v>
      </c>
      <c r="G21" s="55">
        <f>VLOOKUP(CONCATENATE($S15,$S$4,"_2"),DATA!$A$1:$AM$533,X$3,FALSE)</f>
        <v>62.406542930000001</v>
      </c>
      <c r="H21" s="116"/>
      <c r="J21" s="131" t="s">
        <v>54</v>
      </c>
      <c r="K21" s="114">
        <v>67.826159999999987</v>
      </c>
      <c r="L21" s="114">
        <v>65.223873969794525</v>
      </c>
      <c r="M21" s="114">
        <v>55.410842446567131</v>
      </c>
      <c r="N21" s="114">
        <v>50.039704211623032</v>
      </c>
      <c r="O21" s="114">
        <v>45.492332978376083</v>
      </c>
      <c r="P21" s="114">
        <v>40.332096399023833</v>
      </c>
    </row>
    <row r="22" spans="1:17" ht="15" x14ac:dyDescent="0.25">
      <c r="A22" s="129" t="s">
        <v>55</v>
      </c>
      <c r="B22" s="55">
        <f>VLOOKUP(CONCATENATE($S16,$S$4,"_2"),DATA!$A$1:$AM$533,S$3,FALSE)</f>
        <v>1269.6992749999999</v>
      </c>
      <c r="C22" s="55">
        <f>VLOOKUP(CONCATENATE($S16,$S$4,"_2"),DATA!$A$1:$AM$533,T$3,FALSE)</f>
        <v>1846.2438520000001</v>
      </c>
      <c r="D22" s="55">
        <f>VLOOKUP(CONCATENATE($S16,$S$4,"_2"),DATA!$A$1:$AM$533,U$3,FALSE)</f>
        <v>2257.6334339999999</v>
      </c>
      <c r="E22" s="55">
        <f>VLOOKUP(CONCATENATE($S16,$S$4,"_2"),DATA!$A$1:$AM$533,V$3,FALSE)</f>
        <v>2675.3274500000002</v>
      </c>
      <c r="F22" s="55">
        <f>VLOOKUP(CONCATENATE($S16,$S$4,"_2"),DATA!$A$1:$AM$533,W$3,FALSE)</f>
        <v>2778.9988229999999</v>
      </c>
      <c r="G22" s="55">
        <f>VLOOKUP(CONCATENATE($S16,$S$4,"_2"),DATA!$A$1:$AM$533,X$3,FALSE)</f>
        <v>2888.00587</v>
      </c>
      <c r="H22" s="116"/>
      <c r="J22" s="131" t="s">
        <v>461</v>
      </c>
      <c r="K22" s="114">
        <v>1290.9600362210074</v>
      </c>
      <c r="L22" s="114">
        <v>1373.9727526579004</v>
      </c>
      <c r="M22" s="114">
        <v>1407.8576644829075</v>
      </c>
      <c r="N22" s="114">
        <v>1380.0655675855314</v>
      </c>
      <c r="O22" s="114">
        <v>1283.1989750343278</v>
      </c>
      <c r="P22" s="114">
        <v>958.44313514135695</v>
      </c>
      <c r="Q22" s="135">
        <f>P22/'ENER-baseline'!P22-1</f>
        <v>-0.66718644528215965</v>
      </c>
    </row>
    <row r="23" spans="1:17" ht="15" x14ac:dyDescent="0.25">
      <c r="A23" s="129" t="s">
        <v>56</v>
      </c>
      <c r="B23" s="61">
        <f>SUM(B18:B22)</f>
        <v>3130.6806373899999</v>
      </c>
      <c r="C23" s="61">
        <f t="shared" ref="C23:G23" si="5">SUM(C18:C22)</f>
        <v>3794.8547949499998</v>
      </c>
      <c r="D23" s="61">
        <f t="shared" si="5"/>
        <v>4270.5713084500003</v>
      </c>
      <c r="E23" s="61">
        <f t="shared" si="5"/>
        <v>4766.4468676300003</v>
      </c>
      <c r="F23" s="61">
        <f t="shared" si="5"/>
        <v>5088.9378088699996</v>
      </c>
      <c r="G23" s="61">
        <f t="shared" si="5"/>
        <v>5399.8772462300003</v>
      </c>
      <c r="H23" s="116"/>
      <c r="J23" s="132" t="s">
        <v>145</v>
      </c>
      <c r="K23" s="103">
        <f>SUM(K18:K22)</f>
        <v>3103.258106809084</v>
      </c>
      <c r="L23" s="103">
        <f t="shared" ref="L23:P23" si="6">SUM(L18:L22)</f>
        <v>3177.3685227042197</v>
      </c>
      <c r="M23" s="103">
        <f t="shared" si="6"/>
        <v>3196.9290913437708</v>
      </c>
      <c r="N23" s="103">
        <f t="shared" si="6"/>
        <v>3193.2740933692257</v>
      </c>
      <c r="O23" s="103">
        <f t="shared" si="6"/>
        <v>3110.9625551806739</v>
      </c>
      <c r="P23" s="103">
        <f t="shared" si="6"/>
        <v>2849.3911358796518</v>
      </c>
    </row>
    <row r="24" spans="1:17" x14ac:dyDescent="0.2">
      <c r="A24" s="3" t="s">
        <v>476</v>
      </c>
      <c r="B24" s="134"/>
      <c r="C24" s="134">
        <f>C23/'ENER-baseline'!C23-1</f>
        <v>1.3377275552348689E-3</v>
      </c>
      <c r="D24" s="134">
        <f>D23/'ENER-baseline'!D23-1</f>
        <v>8.3907816200778917E-4</v>
      </c>
      <c r="E24" s="134">
        <f>E23/'ENER-baseline'!E23-1</f>
        <v>2.0116390434419262E-3</v>
      </c>
      <c r="F24" s="134">
        <f>F23/'ENER-baseline'!F23-1</f>
        <v>-1.9526550043880153E-4</v>
      </c>
      <c r="G24" s="134">
        <f>G23/'ENER-baseline'!G23-1</f>
        <v>8.4869125898823228E-4</v>
      </c>
      <c r="H24" s="116"/>
      <c r="J24" s="3" t="s">
        <v>476</v>
      </c>
      <c r="K24" s="110"/>
      <c r="L24" s="136">
        <f>L23/'ENER-baseline'!L23-1</f>
        <v>-9.53815661383699E-2</v>
      </c>
      <c r="M24" s="136">
        <f>M23/'ENER-baseline'!M23-1</f>
        <v>-0.278297511967458</v>
      </c>
      <c r="N24" s="136">
        <f>N23/'ENER-baseline'!N23-1</f>
        <v>-0.33834629341471167</v>
      </c>
      <c r="O24" s="136">
        <f>O23/'ENER-baseline'!O23-1</f>
        <v>-0.39248804939019932</v>
      </c>
      <c r="P24" s="136">
        <f>P23/'ENER-baseline'!P23-1</f>
        <v>-0.48379359761970986</v>
      </c>
    </row>
    <row r="25" spans="1:17" x14ac:dyDescent="0.2">
      <c r="G25" s="117"/>
      <c r="H25" s="48"/>
      <c r="I25" s="48"/>
      <c r="J25" s="3" t="s">
        <v>464</v>
      </c>
      <c r="K25" s="107"/>
      <c r="L25" s="107"/>
      <c r="M25" s="107"/>
      <c r="N25" s="107"/>
      <c r="O25" s="107"/>
      <c r="P25" s="48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30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VLOOKUP(CONCATENATE($S12,$T$4,"_2"),DATA!$A$1:$AM$533,S$3,FALSE)</f>
        <v>7.5365014899999999E-2</v>
      </c>
      <c r="C27" s="55">
        <f>VLOOKUP(CONCATENATE($S12,$T$4,"_2"),DATA!$A$1:$AM$533,T$3,FALSE)</f>
        <v>9.5850976599999999E-2</v>
      </c>
      <c r="D27" s="55">
        <f>VLOOKUP(CONCATENATE($S12,$T$4,"_2"),DATA!$A$1:$AM$533,U$3,FALSE)</f>
        <v>0.11090205829999999</v>
      </c>
      <c r="E27" s="55">
        <f>VLOOKUP(CONCATENATE($S12,$T$4,"_2"),DATA!$A$1:$AM$533,V$3,FALSE)</f>
        <v>0.12784788990000001</v>
      </c>
      <c r="F27" s="55">
        <f>VLOOKUP(CONCATENATE($S12,$T$4,"_2"),DATA!$A$1:$AM$533,W$3,FALSE)</f>
        <v>0.15934692719999999</v>
      </c>
      <c r="G27" s="55">
        <f>VLOOKUP(CONCATENATE($S12,$T$4,"_2"),DATA!$A$1:$AM$533,X$3,FALSE)</f>
        <v>0.18999347890000001</v>
      </c>
      <c r="H27" s="116"/>
      <c r="J27" s="131" t="s">
        <v>51</v>
      </c>
      <c r="K27" s="118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</row>
    <row r="28" spans="1:17" ht="15" x14ac:dyDescent="0.25">
      <c r="A28" s="129" t="s">
        <v>52</v>
      </c>
      <c r="B28" s="55">
        <f>VLOOKUP(CONCATENATE($S13,$T$4,"_2"),DATA!$A$1:$AM$533,S$3,FALSE)</f>
        <v>594.8122535</v>
      </c>
      <c r="C28" s="55">
        <f>VLOOKUP(CONCATENATE($S13,$T$4,"_2"),DATA!$A$1:$AM$533,T$3,FALSE)</f>
        <v>691.90016189999994</v>
      </c>
      <c r="D28" s="55">
        <f>VLOOKUP(CONCATENATE($S13,$T$4,"_2"),DATA!$A$1:$AM$533,U$3,FALSE)</f>
        <v>752.95882280000001</v>
      </c>
      <c r="E28" s="55">
        <f>VLOOKUP(CONCATENATE($S13,$T$4,"_2"),DATA!$A$1:$AM$533,V$3,FALSE)</f>
        <v>825.63410629999998</v>
      </c>
      <c r="F28" s="55">
        <f>VLOOKUP(CONCATENATE($S13,$T$4,"_2"),DATA!$A$1:$AM$533,W$3,FALSE)</f>
        <v>891.84940649999999</v>
      </c>
      <c r="G28" s="55">
        <f>VLOOKUP(CONCATENATE($S13,$T$4,"_2"),DATA!$A$1:$AM$533,X$3,FALSE)</f>
        <v>941.73708959999999</v>
      </c>
      <c r="H28" s="116"/>
      <c r="J28" s="131" t="s">
        <v>52</v>
      </c>
      <c r="K28" s="118">
        <v>596.55470783868668</v>
      </c>
      <c r="L28" s="118">
        <v>657.97523172554315</v>
      </c>
      <c r="M28" s="118">
        <v>752.34084306971374</v>
      </c>
      <c r="N28" s="118">
        <v>794.07511831669763</v>
      </c>
      <c r="O28" s="118">
        <v>819.96068954120528</v>
      </c>
      <c r="P28" s="118">
        <v>864.71938608943913</v>
      </c>
    </row>
    <row r="29" spans="1:17" ht="15" x14ac:dyDescent="0.25">
      <c r="A29" s="129" t="s">
        <v>53</v>
      </c>
      <c r="B29" s="55">
        <f>VLOOKUP(CONCATENATE($S14,$T$4,"_2"),DATA!$A$1:$AM$533,S$3,FALSE)</f>
        <v>1.1275404570000001</v>
      </c>
      <c r="C29" s="55">
        <f>VLOOKUP(CONCATENATE($S14,$T$4,"_2"),DATA!$A$1:$AM$533,T$3,FALSE)</f>
        <v>4.666671902</v>
      </c>
      <c r="D29" s="55">
        <f>VLOOKUP(CONCATENATE($S14,$T$4,"_2"),DATA!$A$1:$AM$533,U$3,FALSE)</f>
        <v>7.1944040280000001</v>
      </c>
      <c r="E29" s="55">
        <f>VLOOKUP(CONCATENATE($S14,$T$4,"_2"),DATA!$A$1:$AM$533,V$3,FALSE)</f>
        <v>9.7490595829999904</v>
      </c>
      <c r="F29" s="55">
        <f>VLOOKUP(CONCATENATE($S14,$T$4,"_2"),DATA!$A$1:$AM$533,W$3,FALSE)</f>
        <v>17.326884639999999</v>
      </c>
      <c r="G29" s="55">
        <f>VLOOKUP(CONCATENATE($S14,$T$4,"_2"),DATA!$A$1:$AM$533,X$3,FALSE)</f>
        <v>24.922432870000002</v>
      </c>
      <c r="H29" s="116"/>
      <c r="J29" s="131" t="s">
        <v>53</v>
      </c>
      <c r="K29" s="118">
        <v>0</v>
      </c>
      <c r="L29" s="118">
        <v>2.8080233648149817</v>
      </c>
      <c r="M29" s="118">
        <v>14.650825524080814</v>
      </c>
      <c r="N29" s="118">
        <v>21.451405131990583</v>
      </c>
      <c r="O29" s="118">
        <v>29.914605406720195</v>
      </c>
      <c r="P29" s="118">
        <v>54.99100619764036</v>
      </c>
    </row>
    <row r="30" spans="1:17" ht="15" x14ac:dyDescent="0.25">
      <c r="A30" s="129" t="s">
        <v>54</v>
      </c>
      <c r="B30" s="55">
        <f>VLOOKUP(CONCATENATE($S15,$T$4,"_2"),DATA!$A$1:$AM$533,S$3,FALSE)</f>
        <v>11.097</v>
      </c>
      <c r="C30" s="55">
        <f>VLOOKUP(CONCATENATE($S15,$T$4,"_2"),DATA!$A$1:$AM$533,T$3,FALSE)</f>
        <v>16.62020025</v>
      </c>
      <c r="D30" s="55">
        <f>VLOOKUP(CONCATENATE($S15,$T$4,"_2"),DATA!$A$1:$AM$533,U$3,FALSE)</f>
        <v>21.298192520000001</v>
      </c>
      <c r="E30" s="55">
        <f>VLOOKUP(CONCATENATE($S15,$T$4,"_2"),DATA!$A$1:$AM$533,V$3,FALSE)</f>
        <v>28.066299300000001</v>
      </c>
      <c r="F30" s="55">
        <f>VLOOKUP(CONCATENATE($S15,$T$4,"_2"),DATA!$A$1:$AM$533,W$3,FALSE)</f>
        <v>40.585748170000002</v>
      </c>
      <c r="G30" s="55">
        <f>VLOOKUP(CONCATENATE($S15,$T$4,"_2"),DATA!$A$1:$AM$533,X$3,FALSE)</f>
        <v>39.342031660000004</v>
      </c>
      <c r="H30" s="116"/>
      <c r="J30" s="131" t="s">
        <v>54</v>
      </c>
      <c r="K30" s="118">
        <v>13.104683999999999</v>
      </c>
      <c r="L30" s="118">
        <v>15.511065469923169</v>
      </c>
      <c r="M30" s="118">
        <v>17.678411086705758</v>
      </c>
      <c r="N30" s="118">
        <v>18.205522220576441</v>
      </c>
      <c r="O30" s="118">
        <v>18.732363819008665</v>
      </c>
      <c r="P30" s="118">
        <v>20.917088617477368</v>
      </c>
    </row>
    <row r="31" spans="1:17" ht="15" x14ac:dyDescent="0.25">
      <c r="A31" s="129" t="s">
        <v>55</v>
      </c>
      <c r="B31" s="55">
        <f>VLOOKUP(CONCATENATE($S16,$T$4,"_2"),DATA!$A$1:$AM$533,S$3,FALSE)</f>
        <v>33.802999999999997</v>
      </c>
      <c r="C31" s="55">
        <f>VLOOKUP(CONCATENATE($S16,$T$4,"_2"),DATA!$A$1:$AM$533,T$3,FALSE)</f>
        <v>43.090465199999997</v>
      </c>
      <c r="D31" s="55">
        <f>VLOOKUP(CONCATENATE($S16,$T$4,"_2"),DATA!$A$1:$AM$533,U$3,FALSE)</f>
        <v>49.846337630000001</v>
      </c>
      <c r="E31" s="55">
        <f>VLOOKUP(CONCATENATE($S16,$T$4,"_2"),DATA!$A$1:$AM$533,V$3,FALSE)</f>
        <v>56.79810475</v>
      </c>
      <c r="F31" s="55">
        <f>VLOOKUP(CONCATENATE($S16,$T$4,"_2"),DATA!$A$1:$AM$533,W$3,FALSE)</f>
        <v>62.437838249999999</v>
      </c>
      <c r="G31" s="55">
        <f>VLOOKUP(CONCATENATE($S16,$T$4,"_2"),DATA!$A$1:$AM$533,X$3,FALSE)</f>
        <v>68.604000330000005</v>
      </c>
      <c r="H31" s="116"/>
      <c r="J31" s="131" t="s">
        <v>461</v>
      </c>
      <c r="K31" s="118">
        <v>34.97291015725267</v>
      </c>
      <c r="L31" s="118">
        <v>42.093084675451806</v>
      </c>
      <c r="M31" s="118">
        <v>50.814912100303665</v>
      </c>
      <c r="N31" s="118">
        <v>55.177390830001386</v>
      </c>
      <c r="O31" s="118">
        <v>59.326352398603895</v>
      </c>
      <c r="P31" s="118">
        <v>66.449930023867523</v>
      </c>
    </row>
    <row r="32" spans="1:17" ht="15" x14ac:dyDescent="0.25">
      <c r="A32" s="129" t="s">
        <v>56</v>
      </c>
      <c r="B32" s="61">
        <f>SUM(B27:B31)</f>
        <v>640.91515897189993</v>
      </c>
      <c r="C32" s="61">
        <f t="shared" ref="C32:G32" si="7">SUM(C27:C31)</f>
        <v>756.37335022859997</v>
      </c>
      <c r="D32" s="61">
        <f t="shared" si="7"/>
        <v>831.40865903630004</v>
      </c>
      <c r="E32" s="61">
        <f t="shared" si="7"/>
        <v>920.37541782289986</v>
      </c>
      <c r="F32" s="61">
        <f t="shared" si="7"/>
        <v>1012.3592244872</v>
      </c>
      <c r="G32" s="61">
        <f t="shared" si="7"/>
        <v>1074.7955479389</v>
      </c>
      <c r="H32" s="116"/>
      <c r="J32" s="132" t="s">
        <v>145</v>
      </c>
      <c r="K32" s="103">
        <f>SUM(K27:K31)</f>
        <v>644.63230199593932</v>
      </c>
      <c r="L32" s="103">
        <f t="shared" ref="L32:P32" si="8">SUM(L27:L31)</f>
        <v>718.38740523573313</v>
      </c>
      <c r="M32" s="103">
        <f t="shared" si="8"/>
        <v>835.48499178080397</v>
      </c>
      <c r="N32" s="103">
        <f t="shared" si="8"/>
        <v>888.90943649926601</v>
      </c>
      <c r="O32" s="103">
        <f t="shared" si="8"/>
        <v>927.9340111655381</v>
      </c>
      <c r="P32" s="103">
        <f t="shared" si="8"/>
        <v>1007.0774109284243</v>
      </c>
    </row>
    <row r="33" spans="1:16" x14ac:dyDescent="0.2">
      <c r="A33" s="3" t="s">
        <v>476</v>
      </c>
      <c r="B33" s="57"/>
      <c r="C33" s="134">
        <f>C32/'ENER-baseline'!C32-1</f>
        <v>-5.8377076388560489E-4</v>
      </c>
      <c r="D33" s="134">
        <f>D32/'ENER-baseline'!D32-1</f>
        <v>3.0589393226398975E-4</v>
      </c>
      <c r="E33" s="134">
        <f>E32/'ENER-baseline'!E32-1</f>
        <v>2.6733046206621758E-3</v>
      </c>
      <c r="F33" s="134">
        <f>F32/'ENER-baseline'!F32-1</f>
        <v>1.942378683070789E-4</v>
      </c>
      <c r="G33" s="134">
        <f>G32/'ENER-baseline'!G32-1</f>
        <v>9.987017961354816E-4</v>
      </c>
      <c r="H33" s="116"/>
      <c r="J33" s="3" t="s">
        <v>476</v>
      </c>
      <c r="K33" s="136"/>
      <c r="L33" s="136">
        <f>L32/'ENER-baseline'!L32-1</f>
        <v>-2.2559821378265621E-2</v>
      </c>
      <c r="M33" s="136">
        <f>M32/'ENER-baseline'!M32-1</f>
        <v>-9.1195862558315577E-2</v>
      </c>
      <c r="N33" s="136">
        <f>N32/'ENER-baseline'!N32-1</f>
        <v>-0.12044918104897517</v>
      </c>
      <c r="O33" s="136">
        <f>O32/'ENER-baseline'!O32-1</f>
        <v>-0.14292508598449438</v>
      </c>
      <c r="P33" s="136">
        <f>P32/'ENER-baseline'!P32-1</f>
        <v>-0.1886172630423939</v>
      </c>
    </row>
    <row r="34" spans="1:16" x14ac:dyDescent="0.2">
      <c r="G34" s="117"/>
      <c r="H34" s="48"/>
      <c r="J34" s="3" t="s">
        <v>471</v>
      </c>
      <c r="K34" s="107"/>
      <c r="L34" s="107"/>
      <c r="M34" s="107"/>
      <c r="N34" s="107"/>
      <c r="O34" s="107"/>
      <c r="P34" s="48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" t="s">
        <v>460</v>
      </c>
      <c r="K35" s="32">
        <v>2014</v>
      </c>
      <c r="L35" s="32">
        <v>2020</v>
      </c>
      <c r="M35" s="32">
        <v>2025</v>
      </c>
      <c r="N35" s="32">
        <v>2030</v>
      </c>
      <c r="O35" s="32">
        <v>2040</v>
      </c>
      <c r="P35" s="32">
        <v>2050</v>
      </c>
    </row>
    <row r="36" spans="1:16" ht="15" x14ac:dyDescent="0.25">
      <c r="A36" s="129" t="s">
        <v>51</v>
      </c>
      <c r="B36" s="55">
        <f>VLOOKUP(CONCATENATE($S12,$U$4,"_2"),DATA!$A$1:$AM$533,S$3,FALSE)</f>
        <v>37.027999999999999</v>
      </c>
      <c r="C36" s="55">
        <f>VLOOKUP(CONCATENATE($S12,$U$4,"_2"),DATA!$A$1:$AM$533,T$3,FALSE)</f>
        <v>36.466140039999999</v>
      </c>
      <c r="D36" s="55">
        <f>VLOOKUP(CONCATENATE($S12,$U$4,"_2"),DATA!$A$1:$AM$533,U$3,FALSE)</f>
        <v>36.033225389999998</v>
      </c>
      <c r="E36" s="55">
        <f>VLOOKUP(CONCATENATE($S12,$U$4,"_2"),DATA!$A$1:$AM$533,V$3,FALSE)</f>
        <v>35.835903510000001</v>
      </c>
      <c r="F36" s="55">
        <f>VLOOKUP(CONCATENATE($S12,$U$4,"_2"),DATA!$A$1:$AM$533,W$3,FALSE)</f>
        <v>35.563901549999997</v>
      </c>
      <c r="G36" s="55">
        <f>VLOOKUP(CONCATENATE($S12,$U$4,"_2"),DATA!$A$1:$AM$533,X$3,FALSE)</f>
        <v>34.873711180000001</v>
      </c>
      <c r="H36" s="116"/>
      <c r="J36" s="131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VLOOKUP(CONCATENATE($S13,$U$4,"_2"),DATA!$A$1:$AM$533,S$3,FALSE)</f>
        <v>530.98400000000004</v>
      </c>
      <c r="C37" s="55">
        <f>VLOOKUP(CONCATENATE($S13,$U$4,"_2"),DATA!$A$1:$AM$533,T$3,FALSE)</f>
        <v>771.23265839999999</v>
      </c>
      <c r="D37" s="55">
        <f>VLOOKUP(CONCATENATE($S13,$U$4,"_2"),DATA!$A$1:$AM$533,U$3,FALSE)</f>
        <v>941.22275560000003</v>
      </c>
      <c r="E37" s="55">
        <f>VLOOKUP(CONCATENATE($S13,$U$4,"_2"),DATA!$A$1:$AM$533,V$3,FALSE)</f>
        <v>1116.491246</v>
      </c>
      <c r="F37" s="55">
        <f>VLOOKUP(CONCATENATE($S13,$U$4,"_2"),DATA!$A$1:$AM$533,W$3,FALSE)</f>
        <v>1397.3100649999999</v>
      </c>
      <c r="G37" s="55">
        <f>VLOOKUP(CONCATENATE($S13,$U$4,"_2"),DATA!$A$1:$AM$533,X$3,FALSE)</f>
        <v>1650.1342139999999</v>
      </c>
      <c r="H37" s="116"/>
      <c r="J37" s="131" t="s">
        <v>52</v>
      </c>
      <c r="K37" s="118">
        <v>531.62423008929227</v>
      </c>
      <c r="L37" s="118">
        <v>583.61476958713718</v>
      </c>
      <c r="M37" s="118">
        <v>653.73295119796933</v>
      </c>
      <c r="N37" s="118">
        <v>700.70111802430188</v>
      </c>
      <c r="O37" s="118">
        <v>746.92546771758316</v>
      </c>
      <c r="P37" s="118">
        <v>836.51395940809687</v>
      </c>
    </row>
    <row r="38" spans="1:16" ht="15" x14ac:dyDescent="0.25">
      <c r="A38" s="129" t="s">
        <v>53</v>
      </c>
      <c r="B38" s="55">
        <f>VLOOKUP(CONCATENATE($S14,$U$4,"_2"),DATA!$A$1:$AM$533,S$3,FALSE)</f>
        <v>4.4478590499999999</v>
      </c>
      <c r="C38" s="55">
        <f>VLOOKUP(CONCATENATE($S14,$U$4,"_2"),DATA!$A$1:$AM$533,T$3,FALSE)</f>
        <v>6.1770098539999996</v>
      </c>
      <c r="D38" s="55">
        <f>VLOOKUP(CONCATENATE($S14,$U$4,"_2"),DATA!$A$1:$AM$533,U$3,FALSE)</f>
        <v>7.4443314320000002</v>
      </c>
      <c r="E38" s="55">
        <f>VLOOKUP(CONCATENATE($S14,$U$4,"_2"),DATA!$A$1:$AM$533,V$3,FALSE)</f>
        <v>8.7622970000000002</v>
      </c>
      <c r="F38" s="55">
        <f>VLOOKUP(CONCATENATE($S14,$U$4,"_2"),DATA!$A$1:$AM$533,W$3,FALSE)</f>
        <v>12.19537068</v>
      </c>
      <c r="G38" s="55">
        <f>VLOOKUP(CONCATENATE($S14,$U$4,"_2"),DATA!$A$1:$AM$533,X$3,FALSE)</f>
        <v>15.30725047</v>
      </c>
      <c r="H38" s="116"/>
      <c r="J38" s="131" t="s">
        <v>53</v>
      </c>
      <c r="K38" s="118">
        <v>4.0193280000000007</v>
      </c>
      <c r="L38" s="118">
        <v>9.6267936738772431</v>
      </c>
      <c r="M38" s="118">
        <v>27.245745990074042</v>
      </c>
      <c r="N38" s="118">
        <v>38.082125112649706</v>
      </c>
      <c r="O38" s="118">
        <v>52.106581579491959</v>
      </c>
      <c r="P38" s="118">
        <v>93.93252153717259</v>
      </c>
    </row>
    <row r="39" spans="1:16" ht="15" x14ac:dyDescent="0.25">
      <c r="A39" s="129" t="s">
        <v>54</v>
      </c>
      <c r="B39" s="55">
        <f>VLOOKUP(CONCATENATE($S15,$U$4,"_2"),DATA!$A$1:$AM$533,S$3,FALSE)</f>
        <v>86.327000010000006</v>
      </c>
      <c r="C39" s="55">
        <f>VLOOKUP(CONCATENATE($S15,$U$4,"_2"),DATA!$A$1:$AM$533,T$3,FALSE)</f>
        <v>112.9816781</v>
      </c>
      <c r="D39" s="55">
        <f>VLOOKUP(CONCATENATE($S15,$U$4,"_2"),DATA!$A$1:$AM$533,U$3,FALSE)</f>
        <v>132.98076280000001</v>
      </c>
      <c r="E39" s="55">
        <f>VLOOKUP(CONCATENATE($S15,$U$4,"_2"),DATA!$A$1:$AM$533,V$3,FALSE)</f>
        <v>153.94633859999999</v>
      </c>
      <c r="F39" s="55">
        <f>VLOOKUP(CONCATENATE($S15,$U$4,"_2"),DATA!$A$1:$AM$533,W$3,FALSE)</f>
        <v>171.09290809999999</v>
      </c>
      <c r="G39" s="55">
        <f>VLOOKUP(CONCATENATE($S15,$U$4,"_2"),DATA!$A$1:$AM$533,X$3,FALSE)</f>
        <v>185.86440970000001</v>
      </c>
      <c r="H39" s="116"/>
      <c r="J39" s="131" t="s">
        <v>54</v>
      </c>
      <c r="K39" s="118">
        <v>100.33191560403503</v>
      </c>
      <c r="L39" s="118">
        <v>98.10541794196682</v>
      </c>
      <c r="M39" s="118">
        <v>81.429643119423957</v>
      </c>
      <c r="N39" s="118">
        <v>71.599690437121282</v>
      </c>
      <c r="O39" s="118">
        <v>65.424875454308193</v>
      </c>
      <c r="P39" s="118">
        <v>55.293064503733717</v>
      </c>
    </row>
    <row r="40" spans="1:16" ht="15" x14ac:dyDescent="0.25">
      <c r="A40" s="129" t="s">
        <v>55</v>
      </c>
      <c r="B40" s="55">
        <f>VLOOKUP(CONCATENATE($S16,$U$4,"_2"),DATA!$A$1:$AM$533,S$3,FALSE)</f>
        <v>195.17500000000001</v>
      </c>
      <c r="C40" s="55">
        <f>VLOOKUP(CONCATENATE($S16,$U$4,"_2"),DATA!$A$1:$AM$533,T$3,FALSE)</f>
        <v>301.13818629999997</v>
      </c>
      <c r="D40" s="55">
        <f>VLOOKUP(CONCATENATE($S16,$U$4,"_2"),DATA!$A$1:$AM$533,U$3,FALSE)</f>
        <v>376.86917920000002</v>
      </c>
      <c r="E40" s="55">
        <f>VLOOKUP(CONCATENATE($S16,$U$4,"_2"),DATA!$A$1:$AM$533,V$3,FALSE)</f>
        <v>454.9906886</v>
      </c>
      <c r="F40" s="55">
        <f>VLOOKUP(CONCATENATE($S16,$U$4,"_2"),DATA!$A$1:$AM$533,W$3,FALSE)</f>
        <v>558.01590229999999</v>
      </c>
      <c r="G40" s="55">
        <f>VLOOKUP(CONCATENATE($S16,$U$4,"_2"),DATA!$A$1:$AM$533,X$3,FALSE)</f>
        <v>652.28640399999995</v>
      </c>
      <c r="H40" s="116"/>
      <c r="J40" s="131" t="s">
        <v>461</v>
      </c>
      <c r="K40" s="118">
        <v>199.75499444543235</v>
      </c>
      <c r="L40" s="118">
        <v>233.6141628058453</v>
      </c>
      <c r="M40" s="118">
        <v>303.24724590105177</v>
      </c>
      <c r="N40" s="118">
        <v>337.49564298848179</v>
      </c>
      <c r="O40" s="118">
        <v>366.61128897941603</v>
      </c>
      <c r="P40" s="118">
        <v>422.45695027155335</v>
      </c>
    </row>
    <row r="41" spans="1:16" ht="15" x14ac:dyDescent="0.25">
      <c r="A41" s="129" t="s">
        <v>56</v>
      </c>
      <c r="B41" s="61">
        <f>SUM(B36:B40)</f>
        <v>853.96185906000005</v>
      </c>
      <c r="C41" s="61">
        <f t="shared" ref="C41:G41" si="9">SUM(C36:C40)</f>
        <v>1227.9956726939999</v>
      </c>
      <c r="D41" s="61">
        <f t="shared" si="9"/>
        <v>1494.5502544220001</v>
      </c>
      <c r="E41" s="61">
        <f t="shared" si="9"/>
        <v>1770.0264737100001</v>
      </c>
      <c r="F41" s="61">
        <f t="shared" si="9"/>
        <v>2174.1781476299998</v>
      </c>
      <c r="G41" s="61">
        <f t="shared" si="9"/>
        <v>2538.4659893500002</v>
      </c>
      <c r="H41" s="116"/>
      <c r="J41" s="132" t="s">
        <v>145</v>
      </c>
      <c r="K41" s="103">
        <f>SUM(K36:K40)</f>
        <v>871.86257058455988</v>
      </c>
      <c r="L41" s="103">
        <f t="shared" ref="L41:P41" si="10">SUM(L36:L40)</f>
        <v>961.10577288323975</v>
      </c>
      <c r="M41" s="103">
        <f t="shared" si="10"/>
        <v>1101.8068526867155</v>
      </c>
      <c r="N41" s="103">
        <f t="shared" si="10"/>
        <v>1184.0338919060268</v>
      </c>
      <c r="O41" s="103">
        <f t="shared" si="10"/>
        <v>1267.2279947840605</v>
      </c>
      <c r="P41" s="103">
        <f t="shared" si="10"/>
        <v>1444.366910780775</v>
      </c>
    </row>
    <row r="42" spans="1:16" x14ac:dyDescent="0.2">
      <c r="A42" s="3" t="s">
        <v>476</v>
      </c>
      <c r="B42" s="57"/>
      <c r="C42" s="134">
        <f>C41/'ENER-baseline'!C41-1</f>
        <v>-6.1968795540837673E-3</v>
      </c>
      <c r="D42" s="134">
        <f>D41/'ENER-baseline'!D41-1</f>
        <v>-1.0970180328698342E-2</v>
      </c>
      <c r="E42" s="134">
        <f>E41/'ENER-baseline'!E41-1</f>
        <v>-9.3833592622950546E-3</v>
      </c>
      <c r="F42" s="134">
        <f>F41/'ENER-baseline'!F41-1</f>
        <v>-1.7794495661775711E-2</v>
      </c>
      <c r="G42" s="134">
        <f>G41/'ENER-baseline'!G41-1</f>
        <v>-3.8643912673893221E-2</v>
      </c>
      <c r="H42" s="116"/>
      <c r="J42" s="3" t="s">
        <v>476</v>
      </c>
      <c r="K42" s="48"/>
      <c r="L42" s="136">
        <f>L41/'ENER-baseline'!L41-1</f>
        <v>-0.12187813239561807</v>
      </c>
      <c r="M42" s="136">
        <f>M41/'ENER-baseline'!M41-1</f>
        <v>-0.29077578728231501</v>
      </c>
      <c r="N42" s="136">
        <f>N41/'ENER-baseline'!N41-1</f>
        <v>-0.33798876939766787</v>
      </c>
      <c r="O42" s="136">
        <f>O41/'ENER-baseline'!O41-1</f>
        <v>-0.38112273527009333</v>
      </c>
      <c r="P42" s="136">
        <f>P41/'ENER-baseline'!P41-1</f>
        <v>-0.45294193965545959</v>
      </c>
    </row>
    <row r="43" spans="1:16" x14ac:dyDescent="0.2">
      <c r="G43" s="117"/>
      <c r="H43" s="48"/>
      <c r="J43" s="3" t="s">
        <v>473</v>
      </c>
      <c r="K43" s="107"/>
      <c r="L43" s="107"/>
      <c r="M43" s="107"/>
      <c r="N43" s="107"/>
      <c r="O43" s="107"/>
      <c r="P43" s="48"/>
    </row>
    <row r="44" spans="1:16" ht="15" x14ac:dyDescent="0.25">
      <c r="H44" s="48"/>
      <c r="J44" s="10" t="s">
        <v>460</v>
      </c>
      <c r="K44" s="32">
        <v>2014</v>
      </c>
      <c r="L44" s="32">
        <v>2020</v>
      </c>
      <c r="M44" s="32">
        <v>2025</v>
      </c>
      <c r="N44" s="32">
        <v>2030</v>
      </c>
      <c r="O44" s="32">
        <v>2040</v>
      </c>
      <c r="P44" s="32">
        <v>2050</v>
      </c>
    </row>
    <row r="45" spans="1:16" ht="15" x14ac:dyDescent="0.25">
      <c r="H45" s="116"/>
      <c r="J45" s="131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31" t="s">
        <v>52</v>
      </c>
      <c r="K46" s="118">
        <v>38.139304265428535</v>
      </c>
      <c r="L46" s="118">
        <v>51.637975887803961</v>
      </c>
      <c r="M46" s="118">
        <v>82.992618486539286</v>
      </c>
      <c r="N46" s="118">
        <v>88.847559998529761</v>
      </c>
      <c r="O46" s="118">
        <v>94.447367728637573</v>
      </c>
      <c r="P46" s="118">
        <v>104.84279448741343</v>
      </c>
    </row>
    <row r="47" spans="1:16" ht="15" x14ac:dyDescent="0.25">
      <c r="H47" s="116"/>
      <c r="J47" s="131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31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7" ht="15" x14ac:dyDescent="0.25">
      <c r="H49" s="116"/>
      <c r="J49" s="131" t="s">
        <v>461</v>
      </c>
      <c r="K49" s="118">
        <v>179.28902555854191</v>
      </c>
      <c r="L49" s="118">
        <v>169.85943811628957</v>
      </c>
      <c r="M49" s="118">
        <v>145.60072715920418</v>
      </c>
      <c r="N49" s="118">
        <v>130.19179847075054</v>
      </c>
      <c r="O49" s="118">
        <v>112.92221323082744</v>
      </c>
      <c r="P49" s="118">
        <v>74.671918177853058</v>
      </c>
    </row>
    <row r="50" spans="1:17" ht="15" x14ac:dyDescent="0.25">
      <c r="H50" s="116"/>
      <c r="J50" s="132" t="s">
        <v>145</v>
      </c>
      <c r="K50" s="103">
        <f>SUM(K45:K49)</f>
        <v>217.42832982397044</v>
      </c>
      <c r="L50" s="103">
        <f t="shared" ref="L50:P50" si="11">SUM(L45:L49)</f>
        <v>221.49741400409351</v>
      </c>
      <c r="M50" s="103">
        <f t="shared" si="11"/>
        <v>228.59334564574345</v>
      </c>
      <c r="N50" s="103">
        <f t="shared" si="11"/>
        <v>219.0393584692803</v>
      </c>
      <c r="O50" s="103">
        <f t="shared" si="11"/>
        <v>207.369580959465</v>
      </c>
      <c r="P50" s="103">
        <f t="shared" si="11"/>
        <v>179.51471266526647</v>
      </c>
    </row>
    <row r="51" spans="1:17" x14ac:dyDescent="0.2">
      <c r="H51" s="116"/>
      <c r="J51" s="48"/>
      <c r="K51" s="48"/>
      <c r="L51" s="48"/>
      <c r="M51" s="48"/>
      <c r="N51" s="48"/>
      <c r="O51" s="48"/>
      <c r="P51" s="48"/>
      <c r="Q51" s="48"/>
    </row>
    <row r="52" spans="1:17" x14ac:dyDescent="0.2">
      <c r="H52" s="48"/>
      <c r="J52" s="3"/>
      <c r="K52" s="110"/>
      <c r="L52" s="110"/>
      <c r="M52" s="110"/>
      <c r="N52" s="110"/>
      <c r="O52" s="110"/>
      <c r="P52" s="48"/>
      <c r="Q52" s="48"/>
    </row>
    <row r="53" spans="1:17" x14ac:dyDescent="0.2">
      <c r="A53" s="95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  <c r="Q53" s="48"/>
    </row>
    <row r="54" spans="1:17" x14ac:dyDescent="0.2">
      <c r="A54" s="95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  <c r="Q54" s="48"/>
    </row>
    <row r="55" spans="1:17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  <c r="Q55" s="48"/>
    </row>
    <row r="56" spans="1:17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7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7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7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7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7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7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7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7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J25" sqref="J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selection activeCell="G15" sqref="G15"/>
    </sheetView>
  </sheetViews>
  <sheetFormatPr baseColWidth="10" defaultColWidth="11.42578125" defaultRowHeight="12.75" x14ac:dyDescent="0.2"/>
  <cols>
    <col min="1" max="1" width="22.42578125" style="42" customWidth="1"/>
    <col min="2" max="2" width="35.42578125" style="42" customWidth="1"/>
    <col min="3" max="3" width="12" style="42" bestFit="1" customWidth="1"/>
    <col min="4" max="10" width="11.42578125" style="42"/>
    <col min="11" max="11" width="30.85546875" style="42" customWidth="1"/>
    <col min="12" max="18" width="10.140625" style="42" customWidth="1"/>
    <col min="19" max="19" width="11.42578125" style="48"/>
    <col min="20" max="20" width="18.7109375" style="42" customWidth="1"/>
    <col min="21" max="21" width="26" style="42" customWidth="1"/>
    <col min="22" max="22" width="12.7109375" style="42" customWidth="1"/>
    <col min="23" max="16384" width="11.42578125" style="42"/>
  </cols>
  <sheetData>
    <row r="1" spans="1:27" x14ac:dyDescent="0.2">
      <c r="C1" s="42">
        <v>2</v>
      </c>
      <c r="D1" s="42">
        <v>6</v>
      </c>
      <c r="E1" s="42">
        <v>9</v>
      </c>
      <c r="F1" s="42">
        <v>14</v>
      </c>
      <c r="G1" s="42">
        <v>19</v>
      </c>
      <c r="H1" s="42">
        <v>29</v>
      </c>
      <c r="I1" s="42">
        <v>39</v>
      </c>
      <c r="L1" s="142" t="s">
        <v>185</v>
      </c>
      <c r="M1" s="142"/>
      <c r="N1" s="141" t="s">
        <v>127</v>
      </c>
      <c r="O1" s="141"/>
      <c r="P1" s="141"/>
      <c r="Q1" s="141"/>
      <c r="R1" s="141"/>
      <c r="S1" s="63"/>
      <c r="T1" s="64"/>
    </row>
    <row r="2" spans="1:27" x14ac:dyDescent="0.2">
      <c r="C2" s="54">
        <v>2013</v>
      </c>
      <c r="D2" s="54">
        <v>2017</v>
      </c>
      <c r="E2" s="54">
        <v>2020</v>
      </c>
      <c r="F2" s="54">
        <v>2025</v>
      </c>
      <c r="G2" s="54">
        <v>2030</v>
      </c>
      <c r="H2" s="54">
        <v>2040</v>
      </c>
      <c r="I2" s="54">
        <v>2050</v>
      </c>
      <c r="J2" s="54"/>
      <c r="K2" s="65" t="s">
        <v>139</v>
      </c>
      <c r="L2" s="65">
        <v>2013</v>
      </c>
      <c r="M2" s="66">
        <v>2017</v>
      </c>
      <c r="N2" s="66" t="s">
        <v>140</v>
      </c>
      <c r="O2" s="66" t="s">
        <v>141</v>
      </c>
      <c r="P2" s="66" t="s">
        <v>142</v>
      </c>
      <c r="Q2" s="66" t="s">
        <v>143</v>
      </c>
      <c r="R2" s="66" t="s">
        <v>144</v>
      </c>
      <c r="S2" s="67"/>
      <c r="T2" s="68" t="s">
        <v>136</v>
      </c>
      <c r="V2" s="42" t="s">
        <v>137</v>
      </c>
      <c r="Z2" s="69"/>
    </row>
    <row r="3" spans="1:27" x14ac:dyDescent="0.2">
      <c r="A3" s="42" t="s">
        <v>102</v>
      </c>
      <c r="B3" s="54" t="s">
        <v>114</v>
      </c>
      <c r="C3" s="59">
        <f>VLOOKUP($A3,DATA!$A$1:$AM$533,C$1,FALSE)/1000</f>
        <v>0</v>
      </c>
      <c r="D3" s="59">
        <f>VLOOKUP($A3,DATA!$A$1:$AM$533,D$1,FALSE)/1000</f>
        <v>0</v>
      </c>
      <c r="E3" s="59">
        <f>VLOOKUP($A3,DATA!$A$1:$AM$533,E$1,FALSE)/1000</f>
        <v>0</v>
      </c>
      <c r="F3" s="59">
        <f>VLOOKUP($A3,DATA!$A$1:$AM$533,F$1,FALSE)/1000</f>
        <v>0</v>
      </c>
      <c r="G3" s="59">
        <f>VLOOKUP($A3,DATA!$A$1:$AM$533,G$1,FALSE)/1000</f>
        <v>0</v>
      </c>
      <c r="H3" s="59">
        <f>VLOOKUP($A3,DATA!$A$1:$AM$533,H$1,FALSE)/1000</f>
        <v>0</v>
      </c>
      <c r="I3" s="59">
        <f>VLOOKUP($A3,DATA!$A$1:$AM$533,I$1,FALSE)/1000</f>
        <v>0</v>
      </c>
      <c r="J3" s="59"/>
      <c r="K3" s="42" t="s">
        <v>114</v>
      </c>
      <c r="N3" s="54"/>
      <c r="O3" s="54"/>
      <c r="P3" s="54"/>
      <c r="Q3" s="54"/>
      <c r="R3" s="54"/>
      <c r="S3" s="68"/>
      <c r="T3" s="70" t="s">
        <v>138</v>
      </c>
      <c r="U3" s="59" t="s">
        <v>139</v>
      </c>
      <c r="V3" s="59" t="s">
        <v>140</v>
      </c>
      <c r="W3" s="59" t="s">
        <v>141</v>
      </c>
      <c r="X3" s="59" t="s">
        <v>142</v>
      </c>
      <c r="Y3" s="59" t="s">
        <v>143</v>
      </c>
      <c r="Z3" s="42" t="s">
        <v>144</v>
      </c>
      <c r="AA3" s="42" t="s">
        <v>145</v>
      </c>
    </row>
    <row r="4" spans="1:27" x14ac:dyDescent="0.2">
      <c r="A4" s="42" t="s">
        <v>103</v>
      </c>
      <c r="B4" s="54" t="s">
        <v>115</v>
      </c>
      <c r="C4" s="59">
        <f>VLOOKUP($A4,DATA!$A$1:$AM$533,C$1,FALSE)/1000</f>
        <v>0</v>
      </c>
      <c r="D4" s="59">
        <f>VLOOKUP($A4,DATA!$A$1:$AM$533,D$1,FALSE)/1000</f>
        <v>0</v>
      </c>
      <c r="E4" s="59">
        <f>VLOOKUP($A4,DATA!$A$1:$AM$533,E$1,FALSE)/1000</f>
        <v>0</v>
      </c>
      <c r="F4" s="59">
        <f>VLOOKUP($A4,DATA!$A$1:$AM$533,F$1,FALSE)/1000</f>
        <v>0</v>
      </c>
      <c r="G4" s="59">
        <f>VLOOKUP($A4,DATA!$A$1:$AM$533,G$1,FALSE)/1000</f>
        <v>0</v>
      </c>
      <c r="H4" s="59">
        <f>VLOOKUP($A4,DATA!$A$1:$AM$533,H$1,FALSE)/1000</f>
        <v>0</v>
      </c>
      <c r="I4" s="59">
        <f>VLOOKUP($A4,DATA!$A$1:$AM$533,I$1,FALSE)/1000</f>
        <v>0</v>
      </c>
      <c r="J4" s="59"/>
      <c r="K4" s="42" t="s">
        <v>151</v>
      </c>
      <c r="N4" s="71"/>
      <c r="O4" s="71"/>
      <c r="P4" s="71"/>
      <c r="Q4" s="71"/>
      <c r="R4" s="71"/>
      <c r="S4" s="72"/>
      <c r="T4" s="54" t="s">
        <v>146</v>
      </c>
      <c r="U4" s="59" t="s">
        <v>118</v>
      </c>
      <c r="V4" s="59">
        <v>3477.5230858922005</v>
      </c>
      <c r="W4" s="59">
        <v>3477.523093521595</v>
      </c>
      <c r="X4" s="59">
        <v>3477.4170373082161</v>
      </c>
      <c r="Y4" s="59">
        <v>3440.7789762616158</v>
      </c>
      <c r="Z4" s="59"/>
      <c r="AA4" s="59">
        <v>13873.242192983627</v>
      </c>
    </row>
    <row r="5" spans="1:27" x14ac:dyDescent="0.2">
      <c r="A5" s="42" t="s">
        <v>104</v>
      </c>
      <c r="B5" s="54" t="s">
        <v>116</v>
      </c>
      <c r="C5" s="59">
        <f>VLOOKUP($A5,DATA!$A$1:$AM$533,C$1,FALSE)/1000</f>
        <v>0</v>
      </c>
      <c r="D5" s="59">
        <f>VLOOKUP($A5,DATA!$A$1:$AM$533,D$1,FALSE)/1000</f>
        <v>0</v>
      </c>
      <c r="E5" s="59">
        <f>VLOOKUP($A5,DATA!$A$1:$AM$533,E$1,FALSE)/1000</f>
        <v>0</v>
      </c>
      <c r="F5" s="59">
        <f>VLOOKUP($A5,DATA!$A$1:$AM$533,F$1,FALSE)/1000</f>
        <v>0</v>
      </c>
      <c r="G5" s="59">
        <f>VLOOKUP($A5,DATA!$A$1:$AM$533,G$1,FALSE)/1000</f>
        <v>0</v>
      </c>
      <c r="H5" s="59">
        <f>VLOOKUP($A5,DATA!$A$1:$AM$533,H$1,FALSE)/1000</f>
        <v>0</v>
      </c>
      <c r="I5" s="59">
        <f>VLOOKUP($A5,DATA!$A$1:$AM$533,I$1,FALSE)/1000</f>
        <v>0</v>
      </c>
      <c r="J5" s="59"/>
      <c r="K5" s="42" t="s">
        <v>152</v>
      </c>
      <c r="N5" s="71"/>
      <c r="O5" s="71"/>
      <c r="P5" s="71"/>
      <c r="Q5" s="71"/>
      <c r="R5" s="71"/>
      <c r="S5" s="72"/>
      <c r="T5" s="54"/>
      <c r="U5" s="59" t="s">
        <v>147</v>
      </c>
      <c r="V5" s="59">
        <v>23319.595581054688</v>
      </c>
      <c r="W5" s="59">
        <v>47843.786149978638</v>
      </c>
      <c r="X5" s="59">
        <v>38778.447451591492</v>
      </c>
      <c r="Y5" s="59">
        <v>29632.617614746094</v>
      </c>
      <c r="Z5" s="59">
        <v>912.76922607421875</v>
      </c>
      <c r="AA5" s="59">
        <v>140487.21602344513</v>
      </c>
    </row>
    <row r="6" spans="1:27" x14ac:dyDescent="0.2">
      <c r="A6" s="42" t="s">
        <v>105</v>
      </c>
      <c r="B6" s="54" t="s">
        <v>117</v>
      </c>
      <c r="C6" s="59">
        <f>VLOOKUP($A6,DATA!$A$1:$AM$533,C$1,FALSE)/1000</f>
        <v>0</v>
      </c>
      <c r="D6" s="59">
        <f>VLOOKUP($A6,DATA!$A$1:$AM$533,D$1,FALSE)/1000</f>
        <v>0</v>
      </c>
      <c r="E6" s="59">
        <f>VLOOKUP($A6,DATA!$A$1:$AM$533,E$1,FALSE)/1000</f>
        <v>0</v>
      </c>
      <c r="F6" s="59">
        <f>VLOOKUP($A6,DATA!$A$1:$AM$533,F$1,FALSE)/1000</f>
        <v>0</v>
      </c>
      <c r="G6" s="59">
        <f>VLOOKUP($A6,DATA!$A$1:$AM$533,G$1,FALSE)/1000</f>
        <v>0</v>
      </c>
      <c r="H6" s="59">
        <f>VLOOKUP($A6,DATA!$A$1:$AM$533,H$1,FALSE)/1000</f>
        <v>0</v>
      </c>
      <c r="I6" s="59">
        <f>VLOOKUP($A6,DATA!$A$1:$AM$533,I$1,FALSE)/1000</f>
        <v>0</v>
      </c>
      <c r="J6" s="59"/>
      <c r="K6" s="42" t="s">
        <v>153</v>
      </c>
      <c r="N6" s="71"/>
      <c r="O6" s="71"/>
      <c r="P6" s="71"/>
      <c r="Q6" s="71"/>
      <c r="R6" s="71"/>
      <c r="S6" s="72"/>
      <c r="T6" s="54"/>
      <c r="U6" s="59" t="s">
        <v>148</v>
      </c>
      <c r="V6" s="59">
        <v>93366.329674243927</v>
      </c>
      <c r="W6" s="59">
        <v>94128.751389924437</v>
      </c>
      <c r="X6" s="59">
        <v>115769.26235600561</v>
      </c>
      <c r="Y6" s="59">
        <v>113686.43687944114</v>
      </c>
      <c r="Z6" s="59">
        <v>145633.78698682785</v>
      </c>
      <c r="AA6" s="59">
        <v>562584.56728644297</v>
      </c>
    </row>
    <row r="7" spans="1:27" x14ac:dyDescent="0.2">
      <c r="A7" s="42" t="s">
        <v>106</v>
      </c>
      <c r="B7" s="54" t="s">
        <v>118</v>
      </c>
      <c r="C7" s="59">
        <f>VLOOKUP($A7,DATA!$A$1:$AM$533,C$1,FALSE)/1000</f>
        <v>822.13967220000006</v>
      </c>
      <c r="D7" s="59">
        <f>VLOOKUP($A7,DATA!$A$1:$AM$533,D$1,FALSE)/1000</f>
        <v>2774.7207829999998</v>
      </c>
      <c r="E7" s="59">
        <f>VLOOKUP($A7,DATA!$A$1:$AM$533,E$1,FALSE)/1000</f>
        <v>4286.0656079999999</v>
      </c>
      <c r="F7" s="59">
        <f>VLOOKUP($A7,DATA!$A$1:$AM$533,F$1,FALSE)/1000</f>
        <v>5963.2002920000004</v>
      </c>
      <c r="G7" s="59">
        <f>VLOOKUP($A7,DATA!$A$1:$AM$533,G$1,FALSE)/1000</f>
        <v>5991.1809450000001</v>
      </c>
      <c r="H7" s="59">
        <f>VLOOKUP($A7,DATA!$A$1:$AM$533,H$1,FALSE)/1000</f>
        <v>5997.2207630000003</v>
      </c>
      <c r="I7" s="59">
        <f>VLOOKUP($A7,DATA!$A$1:$AM$533,I$1,FALSE)/1000</f>
        <v>6.6161128259999993</v>
      </c>
      <c r="J7" s="59"/>
      <c r="K7" s="42" t="s">
        <v>118</v>
      </c>
      <c r="M7" s="71">
        <f>2.4*1000</f>
        <v>2400</v>
      </c>
      <c r="N7" s="71">
        <f>V4</f>
        <v>3477.5230858922005</v>
      </c>
      <c r="O7" s="71">
        <f>W4</f>
        <v>3477.523093521595</v>
      </c>
      <c r="P7" s="71">
        <f>X4</f>
        <v>3477.4170373082161</v>
      </c>
      <c r="Q7" s="71">
        <f>Y4</f>
        <v>3440.7789762616158</v>
      </c>
      <c r="R7" s="71">
        <f>Z4</f>
        <v>0</v>
      </c>
      <c r="S7" s="72"/>
      <c r="T7" s="54"/>
      <c r="U7" s="59" t="s">
        <v>149</v>
      </c>
      <c r="V7" s="59">
        <v>1825.2850780487061</v>
      </c>
      <c r="W7" s="59">
        <v>2.215484693646431</v>
      </c>
      <c r="X7" s="59">
        <v>51.283796548843384</v>
      </c>
      <c r="Y7" s="59">
        <v>156.79067373275757</v>
      </c>
      <c r="Z7" s="59">
        <v>317.62527465820313</v>
      </c>
      <c r="AA7" s="59">
        <v>2353.2003076821566</v>
      </c>
    </row>
    <row r="8" spans="1:27" x14ac:dyDescent="0.2">
      <c r="A8" s="42" t="s">
        <v>107</v>
      </c>
      <c r="B8" s="54" t="s">
        <v>119</v>
      </c>
      <c r="C8" s="59">
        <f>VLOOKUP($A8,DATA!$A$1:$AM$533,C$1,FALSE)/1000</f>
        <v>483.85231530000004</v>
      </c>
      <c r="D8" s="59">
        <f>VLOOKUP($A8,DATA!$A$1:$AM$533,D$1,FALSE)/1000</f>
        <v>762.35729449999997</v>
      </c>
      <c r="E8" s="59">
        <f>VLOOKUP($A8,DATA!$A$1:$AM$533,E$1,FALSE)/1000</f>
        <v>1000.401841</v>
      </c>
      <c r="F8" s="59">
        <f>VLOOKUP($A8,DATA!$A$1:$AM$533,F$1,FALSE)/1000</f>
        <v>1093.9212809999999</v>
      </c>
      <c r="G8" s="59">
        <f>VLOOKUP($A8,DATA!$A$1:$AM$533,G$1,FALSE)/1000</f>
        <v>1067.0322779999999</v>
      </c>
      <c r="H8" s="59">
        <f>VLOOKUP($A8,DATA!$A$1:$AM$533,H$1,FALSE)/1000</f>
        <v>428.16911090000002</v>
      </c>
      <c r="I8" s="59">
        <f>VLOOKUP($A8,DATA!$A$1:$AM$533,I$1,FALSE)/1000</f>
        <v>63.470998430000002</v>
      </c>
      <c r="J8" s="59"/>
      <c r="K8" s="42" t="s">
        <v>119</v>
      </c>
      <c r="M8" s="42">
        <f>0.3*1000</f>
        <v>300</v>
      </c>
      <c r="N8" s="71"/>
      <c r="O8" s="71"/>
      <c r="P8" s="71"/>
      <c r="Q8" s="71"/>
      <c r="R8" s="71"/>
      <c r="S8" s="72"/>
      <c r="T8" s="54"/>
      <c r="U8" s="59" t="s">
        <v>150</v>
      </c>
      <c r="V8" s="59"/>
      <c r="W8" s="59">
        <v>0.11325220018625259</v>
      </c>
      <c r="X8" s="59">
        <v>6.0662413164973259</v>
      </c>
      <c r="Y8" s="59">
        <v>1.2313385978341103</v>
      </c>
      <c r="Z8" s="59"/>
      <c r="AA8" s="59">
        <v>7.4108321145176888</v>
      </c>
    </row>
    <row r="9" spans="1:27" x14ac:dyDescent="0.2">
      <c r="A9" s="42" t="s">
        <v>108</v>
      </c>
      <c r="B9" s="54" t="s">
        <v>120</v>
      </c>
      <c r="C9" s="59">
        <f>VLOOKUP($A9,DATA!$A$1:$AM$533,C$1,FALSE)/1000</f>
        <v>0</v>
      </c>
      <c r="D9" s="59">
        <f>VLOOKUP($A9,DATA!$A$1:$AM$533,D$1,FALSE)/1000</f>
        <v>0</v>
      </c>
      <c r="E9" s="59">
        <f>VLOOKUP($A9,DATA!$A$1:$AM$533,E$1,FALSE)/1000</f>
        <v>0</v>
      </c>
      <c r="F9" s="59">
        <f>VLOOKUP($A9,DATA!$A$1:$AM$533,F$1,FALSE)/1000</f>
        <v>0</v>
      </c>
      <c r="G9" s="59">
        <f>VLOOKUP($A9,DATA!$A$1:$AM$533,G$1,FALSE)/1000</f>
        <v>0</v>
      </c>
      <c r="H9" s="59">
        <f>VLOOKUP($A9,DATA!$A$1:$AM$533,H$1,FALSE)/1000</f>
        <v>0</v>
      </c>
      <c r="I9" s="59">
        <f>VLOOKUP($A9,DATA!$A$1:$AM$533,I$1,FALSE)/1000</f>
        <v>0</v>
      </c>
      <c r="J9" s="59"/>
      <c r="K9" s="42" t="s">
        <v>154</v>
      </c>
      <c r="N9" s="71"/>
      <c r="O9" s="71"/>
      <c r="P9" s="71"/>
      <c r="Q9" s="71"/>
      <c r="R9" s="71"/>
      <c r="S9" s="72"/>
      <c r="T9" s="54" t="s">
        <v>68</v>
      </c>
      <c r="U9" s="59"/>
      <c r="V9" s="59">
        <f>SUM(V4:V8)</f>
        <v>121988.73341923952</v>
      </c>
      <c r="W9" s="59">
        <f t="shared" ref="W9:Z9" si="0">SUM(W4:W8)</f>
        <v>145452.3893703185</v>
      </c>
      <c r="X9" s="59">
        <f t="shared" si="0"/>
        <v>158082.47688277066</v>
      </c>
      <c r="Y9" s="59">
        <f t="shared" si="0"/>
        <v>146917.85548277944</v>
      </c>
      <c r="Z9" s="59">
        <f t="shared" si="0"/>
        <v>146864.18148756027</v>
      </c>
      <c r="AA9" s="59"/>
    </row>
    <row r="10" spans="1:27" x14ac:dyDescent="0.2">
      <c r="A10" s="42" t="s">
        <v>109</v>
      </c>
      <c r="B10" s="54" t="s">
        <v>121</v>
      </c>
      <c r="C10" s="59">
        <f>VLOOKUP($A10,DATA!$A$1:$AM$533,C$1,FALSE)/1000</f>
        <v>0</v>
      </c>
      <c r="D10" s="59">
        <f>VLOOKUP($A10,DATA!$A$1:$AM$533,D$1,FALSE)/1000</f>
        <v>0</v>
      </c>
      <c r="E10" s="59">
        <f>VLOOKUP($A10,DATA!$A$1:$AM$533,E$1,FALSE)/1000</f>
        <v>0</v>
      </c>
      <c r="F10" s="59">
        <f>VLOOKUP($A10,DATA!$A$1:$AM$533,F$1,FALSE)/1000</f>
        <v>0</v>
      </c>
      <c r="G10" s="59">
        <f>VLOOKUP($A10,DATA!$A$1:$AM$533,G$1,FALSE)/1000</f>
        <v>0</v>
      </c>
      <c r="H10" s="59">
        <f>VLOOKUP($A10,DATA!$A$1:$AM$533,H$1,FALSE)/1000</f>
        <v>0</v>
      </c>
      <c r="I10" s="59">
        <f>VLOOKUP($A10,DATA!$A$1:$AM$533,I$1,FALSE)/1000</f>
        <v>0</v>
      </c>
      <c r="J10" s="59"/>
      <c r="K10" s="42" t="s">
        <v>155</v>
      </c>
      <c r="N10" s="71"/>
      <c r="O10" s="71"/>
      <c r="P10" s="71"/>
      <c r="Q10" s="71"/>
      <c r="R10" s="71"/>
      <c r="S10" s="72"/>
      <c r="T10" s="54"/>
      <c r="U10" s="59"/>
      <c r="V10" s="59"/>
      <c r="W10" s="59"/>
      <c r="X10" s="59"/>
      <c r="Y10" s="59"/>
    </row>
    <row r="11" spans="1:27" x14ac:dyDescent="0.2">
      <c r="A11" s="42" t="s">
        <v>110</v>
      </c>
      <c r="B11" s="54" t="s">
        <v>122</v>
      </c>
      <c r="C11" s="59">
        <f>VLOOKUP($A11,DATA!$A$1:$AM$533,C$1,FALSE)/1000</f>
        <v>34453.082130000003</v>
      </c>
      <c r="D11" s="59">
        <f>VLOOKUP($A11,DATA!$A$1:$AM$533,D$1,FALSE)/1000</f>
        <v>37646.086969999997</v>
      </c>
      <c r="E11" s="59">
        <f>VLOOKUP($A11,DATA!$A$1:$AM$533,E$1,FALSE)/1000</f>
        <v>46282.785689999997</v>
      </c>
      <c r="F11" s="59">
        <f>VLOOKUP($A11,DATA!$A$1:$AM$533,F$1,FALSE)/1000</f>
        <v>45614.214630000002</v>
      </c>
      <c r="G11" s="59">
        <f>VLOOKUP($A11,DATA!$A$1:$AM$533,G$1,FALSE)/1000</f>
        <v>36451.692710000003</v>
      </c>
      <c r="H11" s="59">
        <f>VLOOKUP($A11,DATA!$A$1:$AM$533,H$1,FALSE)/1000</f>
        <v>28024.038410000001</v>
      </c>
      <c r="I11" s="59">
        <f>VLOOKUP($A11,DATA!$A$1:$AM$533,I$1,FALSE)/1000</f>
        <v>1036.763314</v>
      </c>
      <c r="J11" s="59"/>
      <c r="K11" s="42" t="s">
        <v>147</v>
      </c>
      <c r="M11" s="71">
        <f>(23.6+2.7)*1000</f>
        <v>26300</v>
      </c>
      <c r="N11" s="71">
        <f t="shared" ref="N11:R14" si="1">V5</f>
        <v>23319.595581054688</v>
      </c>
      <c r="O11" s="71">
        <f t="shared" si="1"/>
        <v>47843.786149978638</v>
      </c>
      <c r="P11" s="71">
        <f t="shared" si="1"/>
        <v>38778.447451591492</v>
      </c>
      <c r="Q11" s="71">
        <f t="shared" si="1"/>
        <v>29632.617614746094</v>
      </c>
      <c r="R11" s="71">
        <f t="shared" si="1"/>
        <v>912.76922607421875</v>
      </c>
      <c r="S11" s="72"/>
      <c r="T11" s="54"/>
      <c r="U11" s="59"/>
      <c r="V11" s="59"/>
      <c r="W11" s="59"/>
      <c r="X11" s="59"/>
      <c r="Y11" s="59"/>
    </row>
    <row r="12" spans="1:27" x14ac:dyDescent="0.2">
      <c r="A12" s="42" t="s">
        <v>111</v>
      </c>
      <c r="B12" s="54" t="s">
        <v>123</v>
      </c>
      <c r="C12" s="59">
        <f>VLOOKUP($A12,DATA!$A$1:$AM$533,C$1,FALSE)/1000</f>
        <v>56591.382229999996</v>
      </c>
      <c r="D12" s="59">
        <f>VLOOKUP($A12,DATA!$A$1:$AM$533,D$1,FALSE)/1000</f>
        <v>74255.95534</v>
      </c>
      <c r="E12" s="59">
        <f>VLOOKUP($A12,DATA!$A$1:$AM$533,E$1,FALSE)/1000</f>
        <v>96121.123609999995</v>
      </c>
      <c r="F12" s="59">
        <f>VLOOKUP($A12,DATA!$A$1:$AM$533,F$1,FALSE)/1000</f>
        <v>103192.3351</v>
      </c>
      <c r="G12" s="59">
        <f>VLOOKUP($A12,DATA!$A$1:$AM$533,G$1,FALSE)/1000</f>
        <v>119964.60340000001</v>
      </c>
      <c r="H12" s="59">
        <f>VLOOKUP($A12,DATA!$A$1:$AM$533,H$1,FALSE)/1000</f>
        <v>115300.80899999999</v>
      </c>
      <c r="I12" s="59">
        <f>VLOOKUP($A12,DATA!$A$1:$AM$533,I$1,FALSE)/1000</f>
        <v>156108.42559999999</v>
      </c>
      <c r="J12" s="59"/>
      <c r="K12" s="42" t="s">
        <v>156</v>
      </c>
      <c r="M12" s="71">
        <f>(57.2+7.3)*1000</f>
        <v>64500</v>
      </c>
      <c r="N12" s="71">
        <f t="shared" si="1"/>
        <v>93366.329674243927</v>
      </c>
      <c r="O12" s="71">
        <f t="shared" si="1"/>
        <v>94128.751389924437</v>
      </c>
      <c r="P12" s="71">
        <f t="shared" si="1"/>
        <v>115769.26235600561</v>
      </c>
      <c r="Q12" s="71">
        <f t="shared" si="1"/>
        <v>113686.43687944114</v>
      </c>
      <c r="R12" s="71">
        <f t="shared" si="1"/>
        <v>145633.78698682785</v>
      </c>
      <c r="S12" s="72"/>
      <c r="T12" s="54"/>
      <c r="U12" s="59"/>
      <c r="V12" s="59"/>
      <c r="W12" s="59"/>
      <c r="X12" s="59"/>
      <c r="Y12" s="59"/>
    </row>
    <row r="13" spans="1:27" x14ac:dyDescent="0.2">
      <c r="A13" s="42" t="s">
        <v>112</v>
      </c>
      <c r="B13" s="54" t="s">
        <v>124</v>
      </c>
      <c r="C13" s="59">
        <f>VLOOKUP($A13,DATA!$A$1:$AM$533,C$1,FALSE)/1000</f>
        <v>1083.8480830000001</v>
      </c>
      <c r="D13" s="59">
        <f>VLOOKUP($A13,DATA!$A$1:$AM$533,D$1,FALSE)/1000</f>
        <v>2170.3656420000002</v>
      </c>
      <c r="E13" s="59">
        <f>VLOOKUP($A13,DATA!$A$1:$AM$533,E$1,FALSE)/1000</f>
        <v>693.2385127</v>
      </c>
      <c r="F13" s="59">
        <f>VLOOKUP($A13,DATA!$A$1:$AM$533,F$1,FALSE)/1000</f>
        <v>61.737182670000003</v>
      </c>
      <c r="G13" s="59">
        <f>VLOOKUP($A13,DATA!$A$1:$AM$533,G$1,FALSE)/1000</f>
        <v>42.727757149999995</v>
      </c>
      <c r="H13" s="59">
        <f>VLOOKUP($A13,DATA!$A$1:$AM$533,H$1,FALSE)/1000</f>
        <v>128.0933891</v>
      </c>
      <c r="I13" s="59">
        <f>VLOOKUP($A13,DATA!$A$1:$AM$533,I$1,FALSE)/1000</f>
        <v>292.64065470000003</v>
      </c>
      <c r="J13" s="59"/>
      <c r="K13" s="42" t="s">
        <v>124</v>
      </c>
      <c r="M13" s="71">
        <f>2.8*1000</f>
        <v>2800</v>
      </c>
      <c r="N13" s="71">
        <f t="shared" si="1"/>
        <v>1825.2850780487061</v>
      </c>
      <c r="O13" s="71">
        <f t="shared" si="1"/>
        <v>2.215484693646431</v>
      </c>
      <c r="P13" s="71">
        <f t="shared" si="1"/>
        <v>51.283796548843384</v>
      </c>
      <c r="Q13" s="71">
        <f t="shared" si="1"/>
        <v>156.79067373275757</v>
      </c>
      <c r="R13" s="71">
        <f t="shared" si="1"/>
        <v>317.62527465820313</v>
      </c>
      <c r="S13" s="72"/>
      <c r="T13" s="54"/>
      <c r="U13" s="59"/>
      <c r="V13" s="59"/>
      <c r="W13" s="59"/>
      <c r="X13" s="59"/>
      <c r="Y13" s="59"/>
    </row>
    <row r="14" spans="1:27" x14ac:dyDescent="0.2">
      <c r="A14" s="42" t="s">
        <v>113</v>
      </c>
      <c r="B14" s="54" t="s">
        <v>125</v>
      </c>
      <c r="C14" s="59">
        <f>VLOOKUP($A14,DATA!$A$1:$AM$533,C$1,FALSE)/1000</f>
        <v>32532.501420000001</v>
      </c>
      <c r="D14" s="59">
        <f>VLOOKUP($A14,DATA!$A$1:$AM$533,D$1,FALSE)/1000</f>
        <v>29927.649309999997</v>
      </c>
      <c r="E14" s="59">
        <f>VLOOKUP($A14,DATA!$A$1:$AM$533,E$1,FALSE)/1000</f>
        <v>3962.6985479999998</v>
      </c>
      <c r="F14" s="59">
        <f>VLOOKUP($A14,DATA!$A$1:$AM$533,F$1,FALSE)/1000</f>
        <v>101.2867296</v>
      </c>
      <c r="G14" s="59">
        <f>VLOOKUP($A14,DATA!$A$1:$AM$533,G$1,FALSE)/1000</f>
        <v>94.103219699999997</v>
      </c>
      <c r="H14" s="59">
        <f>VLOOKUP($A14,DATA!$A$1:$AM$533,H$1,FALSE)/1000</f>
        <v>101.50154379999999</v>
      </c>
      <c r="I14" s="59">
        <f>VLOOKUP($A14,DATA!$A$1:$AM$533,I$1,FALSE)/1000</f>
        <v>123.64376970000001</v>
      </c>
      <c r="J14" s="59"/>
      <c r="K14" s="42" t="s">
        <v>150</v>
      </c>
      <c r="M14" s="71">
        <f>29.1*1000</f>
        <v>29100</v>
      </c>
      <c r="N14" s="71">
        <f t="shared" si="1"/>
        <v>0</v>
      </c>
      <c r="O14" s="71">
        <f t="shared" si="1"/>
        <v>0.11325220018625259</v>
      </c>
      <c r="P14" s="71">
        <f t="shared" si="1"/>
        <v>6.0662413164973259</v>
      </c>
      <c r="Q14" s="71">
        <f t="shared" si="1"/>
        <v>1.2313385978341103</v>
      </c>
      <c r="R14" s="71">
        <f t="shared" si="1"/>
        <v>0</v>
      </c>
      <c r="S14" s="72"/>
      <c r="T14" s="54"/>
      <c r="U14" s="59"/>
      <c r="V14" s="59"/>
      <c r="W14" s="59"/>
      <c r="X14" s="59"/>
      <c r="Y14" s="59"/>
    </row>
    <row r="15" spans="1:27" x14ac:dyDescent="0.2">
      <c r="C15" s="57">
        <f>SUM(C3:C14)</f>
        <v>125966.80585050001</v>
      </c>
      <c r="D15" s="57">
        <f>SUM(D3:D14)</f>
        <v>147537.1353395</v>
      </c>
      <c r="E15" s="57">
        <f t="shared" ref="E15:H15" si="2">SUM(E3:E14)</f>
        <v>152346.31380969996</v>
      </c>
      <c r="F15" s="57">
        <f t="shared" si="2"/>
        <v>156026.69521527001</v>
      </c>
      <c r="G15" s="57">
        <f t="shared" si="2"/>
        <v>163611.34030984997</v>
      </c>
      <c r="H15" s="57">
        <f t="shared" si="2"/>
        <v>149979.83221679999</v>
      </c>
      <c r="I15" s="57">
        <f>SUM(I3:I14)</f>
        <v>157631.56044965598</v>
      </c>
      <c r="J15" s="57"/>
      <c r="K15" s="73"/>
      <c r="L15" s="73"/>
      <c r="M15" s="73">
        <f>SUM(M3:M14)</f>
        <v>125400</v>
      </c>
      <c r="N15" s="73">
        <f t="shared" ref="N15" si="3">SUM(N3:N14)</f>
        <v>121988.73341923952</v>
      </c>
      <c r="O15" s="73">
        <f t="shared" ref="O15:R15" si="4">SUM(O3:O14)</f>
        <v>145452.3893703185</v>
      </c>
      <c r="P15" s="73">
        <f t="shared" si="4"/>
        <v>158082.47688277066</v>
      </c>
      <c r="Q15" s="73">
        <f t="shared" si="4"/>
        <v>146917.85548277944</v>
      </c>
      <c r="R15" s="73">
        <f t="shared" si="4"/>
        <v>146864.18148756027</v>
      </c>
      <c r="S15" s="74">
        <f>R15/P15-1</f>
        <v>-7.0964825554508115E-2</v>
      </c>
      <c r="T15" s="54"/>
      <c r="U15" s="59"/>
      <c r="V15" s="59"/>
      <c r="W15" s="59"/>
      <c r="X15" s="59"/>
      <c r="Y15" s="59"/>
    </row>
    <row r="16" spans="1:27" x14ac:dyDescent="0.2">
      <c r="T16" s="75"/>
      <c r="U16" s="75"/>
      <c r="V16" s="75"/>
    </row>
    <row r="17" spans="1:28" x14ac:dyDescent="0.2">
      <c r="A17" s="42" t="s">
        <v>85</v>
      </c>
      <c r="B17" s="54" t="s">
        <v>134</v>
      </c>
      <c r="C17" s="59">
        <f>VLOOKUP($A17,DATA!$A$1:$AM$533,C$1,FALSE)/1000</f>
        <v>125966.8058</v>
      </c>
      <c r="D17" s="59">
        <f>VLOOKUP($A17,DATA!$A$1:$AM$533,D$1,FALSE)/1000</f>
        <v>147537.13530000002</v>
      </c>
      <c r="E17" s="59">
        <f>VLOOKUP($A17,DATA!$A$1:$AM$533,E$1,FALSE)/1000</f>
        <v>130355.27370000001</v>
      </c>
      <c r="F17" s="59">
        <f>VLOOKUP($A17,DATA!$A$1:$AM$533,F$1,FALSE)/1000</f>
        <v>115669.4755</v>
      </c>
      <c r="G17" s="59">
        <f>VLOOKUP($A17,DATA!$A$1:$AM$533,G$1,FALSE)/1000</f>
        <v>98232.640750000006</v>
      </c>
      <c r="H17" s="59">
        <f>VLOOKUP($A17,DATA!$A$1:$AM$533,H$1,FALSE)/1000</f>
        <v>67514.636729999998</v>
      </c>
      <c r="I17" s="59">
        <f>VLOOKUP($A17,DATA!$A$1:$AM$533,I$1,FALSE)/1000</f>
        <v>40083.29711</v>
      </c>
      <c r="T17" s="68"/>
      <c r="U17" s="76"/>
      <c r="V17" s="76"/>
    </row>
    <row r="18" spans="1:28" x14ac:dyDescent="0.2">
      <c r="B18" s="54" t="s">
        <v>135</v>
      </c>
      <c r="C18" s="77">
        <f>C17/C15-1</f>
        <v>-4.0089931374609478E-10</v>
      </c>
      <c r="D18" s="77">
        <f>D17/D15-1</f>
        <v>-2.6772906114302941E-10</v>
      </c>
      <c r="E18" s="77">
        <f t="shared" ref="E18:I18" si="5">E17/E15-1</f>
        <v>-0.1443490135059623</v>
      </c>
      <c r="F18" s="77">
        <f t="shared" si="5"/>
        <v>-0.25865586436724275</v>
      </c>
      <c r="G18" s="77">
        <f t="shared" si="5"/>
        <v>-0.39959760390712928</v>
      </c>
      <c r="H18" s="77">
        <f t="shared" si="5"/>
        <v>-0.54984189719317911</v>
      </c>
      <c r="I18" s="77">
        <f t="shared" si="5"/>
        <v>-0.7457152806477374</v>
      </c>
      <c r="T18" s="75"/>
      <c r="U18" s="75"/>
      <c r="V18" s="75"/>
    </row>
    <row r="19" spans="1:28" x14ac:dyDescent="0.2">
      <c r="T19" s="75"/>
      <c r="U19" s="75"/>
      <c r="V19" s="75"/>
    </row>
    <row r="20" spans="1:28" x14ac:dyDescent="0.2">
      <c r="K20" s="42" t="s">
        <v>184</v>
      </c>
      <c r="L20" s="142" t="s">
        <v>182</v>
      </c>
      <c r="M20" s="142"/>
      <c r="T20" s="75"/>
      <c r="U20" s="75" t="s">
        <v>169</v>
      </c>
      <c r="V20" s="75"/>
    </row>
    <row r="21" spans="1:28" ht="27.75" customHeight="1" x14ac:dyDescent="0.2">
      <c r="C21" s="54">
        <v>2013</v>
      </c>
      <c r="D21" s="54">
        <v>2017</v>
      </c>
      <c r="E21" s="54">
        <v>2020</v>
      </c>
      <c r="F21" s="54">
        <v>2025</v>
      </c>
      <c r="G21" s="54">
        <v>2030</v>
      </c>
      <c r="H21" s="54">
        <v>2040</v>
      </c>
      <c r="I21" s="54">
        <v>2050</v>
      </c>
      <c r="K21" s="65" t="s">
        <v>139</v>
      </c>
      <c r="L21" s="65">
        <v>2013</v>
      </c>
      <c r="M21" s="66">
        <v>2017</v>
      </c>
      <c r="N21" s="66" t="s">
        <v>140</v>
      </c>
      <c r="O21" s="66" t="s">
        <v>141</v>
      </c>
      <c r="P21" s="66" t="s">
        <v>142</v>
      </c>
      <c r="Q21" s="66" t="s">
        <v>143</v>
      </c>
      <c r="R21" s="66" t="s">
        <v>144</v>
      </c>
      <c r="S21" s="67"/>
      <c r="U21" s="65" t="s">
        <v>139</v>
      </c>
      <c r="V21" s="78" t="s">
        <v>186</v>
      </c>
      <c r="W21" s="78" t="s">
        <v>183</v>
      </c>
      <c r="X21" s="66" t="s">
        <v>140</v>
      </c>
      <c r="Y21" s="66" t="s">
        <v>141</v>
      </c>
      <c r="Z21" s="66" t="s">
        <v>142</v>
      </c>
      <c r="AA21" s="66" t="s">
        <v>143</v>
      </c>
      <c r="AB21" s="66" t="s">
        <v>144</v>
      </c>
    </row>
    <row r="22" spans="1:28" x14ac:dyDescent="0.2">
      <c r="A22" s="42" t="s">
        <v>157</v>
      </c>
      <c r="B22" s="54" t="s">
        <v>114</v>
      </c>
      <c r="C22" s="79">
        <f>VLOOKUP($A22,DATA!$A$1:$AM$533,C$1,FALSE)/0.0036/1000</f>
        <v>22.436640074999971</v>
      </c>
      <c r="D22" s="79">
        <f>VLOOKUP($A22,DATA!$A$1:$AM$533,D$1,FALSE)/0.0036/1000</f>
        <v>28.798628611111113</v>
      </c>
      <c r="E22" s="79">
        <f>VLOOKUP($A22,DATA!$A$1:$AM$533,E$1,FALSE)/0.0036/1000</f>
        <v>35.782460166666667</v>
      </c>
      <c r="F22" s="79">
        <f>VLOOKUP($A22,DATA!$A$1:$AM$533,F$1,FALSE)/0.0036/1000</f>
        <v>36.944911333333337</v>
      </c>
      <c r="G22" s="79">
        <f>VLOOKUP($A22,DATA!$A$1:$AM$533,G$1,FALSE)/0.0036/1000</f>
        <v>42.421562750000007</v>
      </c>
      <c r="H22" s="79">
        <f>VLOOKUP($A22,DATA!$A$1:$AM$533,H$1,FALSE)/0.0036/1000</f>
        <v>44.247286361111115</v>
      </c>
      <c r="I22" s="79">
        <f>VLOOKUP($A22,DATA!$A$1:$AM$533,I$1,FALSE)/0.0036/1000</f>
        <v>47.180148805555561</v>
      </c>
      <c r="K22" s="42" t="s">
        <v>114</v>
      </c>
      <c r="L22" s="80">
        <f t="shared" ref="L22:L33" si="6">V22*(1-0.175)</f>
        <v>21.461604213180632</v>
      </c>
      <c r="M22" s="80">
        <f t="shared" ref="M22:M33" si="7">W22*(1-0.175)</f>
        <v>24.722959878391183</v>
      </c>
      <c r="N22" s="80">
        <f t="shared" ref="N22:N33" si="8">X22*(1-0.175)</f>
        <v>27.180165582543587</v>
      </c>
      <c r="O22" s="80">
        <f t="shared" ref="O22:O33" si="9">Y22*(1-0.175)</f>
        <v>29.391982430790858</v>
      </c>
      <c r="P22" s="80">
        <f t="shared" ref="P22:P33" si="10">Z22*(1-0.175)</f>
        <v>33.069024280477677</v>
      </c>
      <c r="Q22" s="80">
        <f t="shared" ref="Q22:Q33" si="11">AA22*(1-0.175)</f>
        <v>33.06902423367</v>
      </c>
      <c r="R22" s="80">
        <f t="shared" ref="R22:R33" si="12">AB22*(1-0.175)</f>
        <v>33.069024196191307</v>
      </c>
      <c r="S22" s="81"/>
      <c r="U22" s="42" t="s">
        <v>114</v>
      </c>
      <c r="V22" s="80">
        <v>26.01406571294622</v>
      </c>
      <c r="W22" s="62">
        <v>29.967224095019617</v>
      </c>
      <c r="X22" s="82">
        <v>32.945655251567985</v>
      </c>
      <c r="Y22" s="82">
        <v>35.626645370655588</v>
      </c>
      <c r="Z22" s="82">
        <v>40.083665794518396</v>
      </c>
      <c r="AA22" s="82">
        <v>40.083665737781821</v>
      </c>
      <c r="AB22" s="82">
        <v>40.083665692353101</v>
      </c>
    </row>
    <row r="23" spans="1:28" x14ac:dyDescent="0.2">
      <c r="A23" s="42" t="s">
        <v>158</v>
      </c>
      <c r="B23" s="54" t="s">
        <v>115</v>
      </c>
      <c r="C23" s="79">
        <f>VLOOKUP($A23,DATA!$A$1:$AM$533,C$1,FALSE)/0.0036/1000</f>
        <v>3.3496253249999999</v>
      </c>
      <c r="D23" s="79">
        <f>VLOOKUP($A23,DATA!$A$1:$AM$533,D$1,FALSE)/0.0036/1000</f>
        <v>9.6031598805555571</v>
      </c>
      <c r="E23" s="79">
        <f>VLOOKUP($A23,DATA!$A$1:$AM$533,E$1,FALSE)/0.0036/1000</f>
        <v>18.087196041666665</v>
      </c>
      <c r="F23" s="79">
        <f>VLOOKUP($A23,DATA!$A$1:$AM$533,F$1,FALSE)/0.0036/1000</f>
        <v>37.355409944444446</v>
      </c>
      <c r="G23" s="79">
        <f>VLOOKUP($A23,DATA!$A$1:$AM$533,G$1,FALSE)/0.0036/1000</f>
        <v>61.834069583333338</v>
      </c>
      <c r="H23" s="79">
        <f>VLOOKUP($A23,DATA!$A$1:$AM$533,H$1,FALSE)/0.0036/1000</f>
        <v>106.44673402777777</v>
      </c>
      <c r="I23" s="79">
        <f>VLOOKUP($A23,DATA!$A$1:$AM$533,I$1,FALSE)/0.0036/1000</f>
        <v>129.65153308333333</v>
      </c>
      <c r="K23" s="42" t="s">
        <v>151</v>
      </c>
      <c r="L23" s="80">
        <f t="shared" si="6"/>
        <v>3.2040596433737125</v>
      </c>
      <c r="M23" s="80">
        <f t="shared" si="7"/>
        <v>8.2439185416993954</v>
      </c>
      <c r="N23" s="80">
        <f t="shared" si="8"/>
        <v>21.712094712182104</v>
      </c>
      <c r="O23" s="80">
        <f t="shared" si="9"/>
        <v>29.71855968779219</v>
      </c>
      <c r="P23" s="80">
        <f t="shared" si="10"/>
        <v>48.201721393018673</v>
      </c>
      <c r="Q23" s="80">
        <f t="shared" si="11"/>
        <v>79.554926788128185</v>
      </c>
      <c r="R23" s="80">
        <f t="shared" si="12"/>
        <v>90.874017847153411</v>
      </c>
      <c r="S23" s="81"/>
      <c r="U23" s="42" t="s">
        <v>151</v>
      </c>
      <c r="V23" s="80">
        <v>3.8837086586348035</v>
      </c>
      <c r="W23" s="62">
        <v>9.9926285353932069</v>
      </c>
      <c r="X23" s="82">
        <v>26.317690560220733</v>
      </c>
      <c r="Y23" s="82">
        <v>36.022496591263263</v>
      </c>
      <c r="Z23" s="82">
        <v>58.426328961234759</v>
      </c>
      <c r="AA23" s="82">
        <v>96.430214288640229</v>
      </c>
      <c r="AB23" s="82">
        <v>110.15032466321625</v>
      </c>
    </row>
    <row r="24" spans="1:28" x14ac:dyDescent="0.2">
      <c r="A24" s="42" t="s">
        <v>159</v>
      </c>
      <c r="B24" s="54" t="s">
        <v>116</v>
      </c>
      <c r="C24" s="79">
        <f>VLOOKUP($A24,DATA!$A$1:$AM$533,C$1,FALSE)/0.0036/1000</f>
        <v>4.8586605833333332</v>
      </c>
      <c r="D24" s="79">
        <f>VLOOKUP($A24,DATA!$A$1:$AM$533,D$1,FALSE)/0.0036/1000</f>
        <v>5.4625884027777776</v>
      </c>
      <c r="E24" s="79">
        <f>VLOOKUP($A24,DATA!$A$1:$AM$533,E$1,FALSE)/0.0036/1000</f>
        <v>9.0771264861111121</v>
      </c>
      <c r="F24" s="79">
        <f>VLOOKUP($A24,DATA!$A$1:$AM$533,F$1,FALSE)/0.0036/1000</f>
        <v>15.214301511111112</v>
      </c>
      <c r="G24" s="79">
        <f>VLOOKUP($A24,DATA!$A$1:$AM$533,G$1,FALSE)/0.0036/1000</f>
        <v>15.525915333333332</v>
      </c>
      <c r="H24" s="79">
        <f>VLOOKUP($A24,DATA!$A$1:$AM$533,H$1,FALSE)/0.0036/1000</f>
        <v>16.182831894444444</v>
      </c>
      <c r="I24" s="79">
        <f>VLOOKUP($A24,DATA!$A$1:$AM$533,I$1,FALSE)/0.0036/1000</f>
        <v>17.013585952777781</v>
      </c>
      <c r="K24" s="42" t="s">
        <v>152</v>
      </c>
      <c r="L24" s="80">
        <f t="shared" si="6"/>
        <v>4.6475162988913867</v>
      </c>
      <c r="M24" s="80">
        <f t="shared" si="7"/>
        <v>4.6897026981652168</v>
      </c>
      <c r="N24" s="80">
        <f t="shared" si="8"/>
        <v>5.5527930573443882</v>
      </c>
      <c r="O24" s="80">
        <f t="shared" si="9"/>
        <v>12.103926266427152</v>
      </c>
      <c r="P24" s="80">
        <f t="shared" si="10"/>
        <v>12.102969290642067</v>
      </c>
      <c r="Q24" s="80">
        <f t="shared" si="11"/>
        <v>12.094537407596908</v>
      </c>
      <c r="R24" s="80">
        <f t="shared" si="12"/>
        <v>11.92498751749299</v>
      </c>
      <c r="S24" s="81"/>
      <c r="U24" s="42" t="s">
        <v>152</v>
      </c>
      <c r="V24" s="80">
        <v>5.6333530895653174</v>
      </c>
      <c r="W24" s="62">
        <v>5.684488118988142</v>
      </c>
      <c r="X24" s="82">
        <v>6.7306582513265312</v>
      </c>
      <c r="Y24" s="82">
        <v>14.671425777487457</v>
      </c>
      <c r="Z24" s="82">
        <v>14.67026580683887</v>
      </c>
      <c r="AA24" s="82">
        <v>14.660045342541707</v>
      </c>
      <c r="AB24" s="82">
        <v>14.454530324233929</v>
      </c>
    </row>
    <row r="25" spans="1:28" x14ac:dyDescent="0.2">
      <c r="A25" s="42" t="s">
        <v>160</v>
      </c>
      <c r="B25" s="54" t="s">
        <v>117</v>
      </c>
      <c r="C25" s="79">
        <f>VLOOKUP($A25,DATA!$A$1:$AM$533,C$1,FALSE)/0.0036/1000</f>
        <v>1.5603079416666667E-2</v>
      </c>
      <c r="D25" s="79">
        <f>VLOOKUP($A25,DATA!$A$1:$AM$533,D$1,FALSE)/0.0036/1000</f>
        <v>0.31106280583333329</v>
      </c>
      <c r="E25" s="79">
        <f>VLOOKUP($A25,DATA!$A$1:$AM$533,E$1,FALSE)/0.0036/1000</f>
        <v>1.9328001805555557</v>
      </c>
      <c r="F25" s="79">
        <f>VLOOKUP($A25,DATA!$A$1:$AM$533,F$1,FALSE)/0.0036/1000</f>
        <v>29.183599833333332</v>
      </c>
      <c r="G25" s="79">
        <f>VLOOKUP($A25,DATA!$A$1:$AM$533,G$1,FALSE)/0.0036/1000</f>
        <v>36.862737722222221</v>
      </c>
      <c r="H25" s="79">
        <f>VLOOKUP($A25,DATA!$A$1:$AM$533,H$1,FALSE)/0.0036/1000</f>
        <v>120.74599380555557</v>
      </c>
      <c r="I25" s="79">
        <f>VLOOKUP($A25,DATA!$A$1:$AM$533,I$1,FALSE)/0.0036/1000</f>
        <v>160.38719877777777</v>
      </c>
      <c r="K25" s="42" t="s">
        <v>153</v>
      </c>
      <c r="L25" s="80">
        <f t="shared" si="6"/>
        <v>1.4925011673051583E-2</v>
      </c>
      <c r="M25" s="80">
        <f t="shared" si="7"/>
        <v>0.26680066144363823</v>
      </c>
      <c r="N25" s="80">
        <f t="shared" si="8"/>
        <v>9.1064951673796006</v>
      </c>
      <c r="O25" s="80">
        <f t="shared" si="9"/>
        <v>23.217374795138301</v>
      </c>
      <c r="P25" s="80">
        <f t="shared" si="10"/>
        <v>28.735734614715543</v>
      </c>
      <c r="Q25" s="80">
        <f t="shared" si="11"/>
        <v>90.241741879678244</v>
      </c>
      <c r="R25" s="80">
        <f t="shared" si="12"/>
        <v>112.41694423675845</v>
      </c>
      <c r="S25" s="81"/>
      <c r="U25" s="42" t="s">
        <v>153</v>
      </c>
      <c r="V25" s="80">
        <v>1.8090923240062527E-2</v>
      </c>
      <c r="W25" s="62">
        <v>0.32339474114380395</v>
      </c>
      <c r="X25" s="82">
        <v>11.038175960460123</v>
      </c>
      <c r="Y25" s="82">
        <v>28.142272478955519</v>
      </c>
      <c r="Z25" s="82">
        <v>34.831193472382481</v>
      </c>
      <c r="AA25" s="82">
        <v>109.38392955112515</v>
      </c>
      <c r="AB25" s="82">
        <v>136.26296271122237</v>
      </c>
    </row>
    <row r="26" spans="1:28" x14ac:dyDescent="0.2">
      <c r="A26" s="42" t="s">
        <v>161</v>
      </c>
      <c r="B26" s="54" t="s">
        <v>118</v>
      </c>
      <c r="C26" s="79">
        <f>VLOOKUP($A26,DATA!$A$1:$AM$533,C$1,FALSE)/0.0036/1000</f>
        <v>1.7816314319444446</v>
      </c>
      <c r="D26" s="79">
        <f>VLOOKUP($A26,DATA!$A$1:$AM$533,D$1,FALSE)/0.0036/1000</f>
        <v>6.2682772416666666</v>
      </c>
      <c r="E26" s="79">
        <f>VLOOKUP($A26,DATA!$A$1:$AM$533,E$1,FALSE)/0.0036/1000</f>
        <v>9.363388341666667</v>
      </c>
      <c r="F26" s="79">
        <f>VLOOKUP($A26,DATA!$A$1:$AM$533,F$1,FALSE)/0.0036/1000</f>
        <v>13.14099403888889</v>
      </c>
      <c r="G26" s="79">
        <f>VLOOKUP($A26,DATA!$A$1:$AM$533,G$1,FALSE)/0.0036/1000</f>
        <v>13.410841250000001</v>
      </c>
      <c r="H26" s="79">
        <f>VLOOKUP($A26,DATA!$A$1:$AM$533,H$1,FALSE)/0.0036/1000</f>
        <v>13.822921886111111</v>
      </c>
      <c r="I26" s="79">
        <f>VLOOKUP($A26,DATA!$A$1:$AM$533,I$1,FALSE)/0.0036/1000</f>
        <v>1.1770417694444445E-2</v>
      </c>
      <c r="K26" s="42" t="s">
        <v>118</v>
      </c>
      <c r="L26" s="80">
        <f t="shared" si="6"/>
        <v>1.7042065351888962</v>
      </c>
      <c r="M26" s="80">
        <f t="shared" si="7"/>
        <v>5.3809667388176727</v>
      </c>
      <c r="N26" s="80">
        <f t="shared" si="8"/>
        <v>10.45448079136222</v>
      </c>
      <c r="O26" s="80">
        <f t="shared" si="9"/>
        <v>10.45448079136222</v>
      </c>
      <c r="P26" s="80">
        <f t="shared" si="10"/>
        <v>10.454198436755904</v>
      </c>
      <c r="Q26" s="80">
        <f t="shared" si="11"/>
        <v>10.330815205842917</v>
      </c>
      <c r="R26" s="80">
        <f t="shared" si="12"/>
        <v>0</v>
      </c>
      <c r="S26" s="81"/>
      <c r="U26" s="42" t="s">
        <v>118</v>
      </c>
      <c r="V26" s="80">
        <v>2.065704891138056</v>
      </c>
      <c r="W26" s="62">
        <v>6.5223839258396037</v>
      </c>
      <c r="X26" s="82">
        <v>12.672097928923904</v>
      </c>
      <c r="Y26" s="82">
        <v>12.672097928923904</v>
      </c>
      <c r="Z26" s="82">
        <v>12.671755680916249</v>
      </c>
      <c r="AA26" s="82">
        <v>12.522200249506568</v>
      </c>
      <c r="AB26" s="82"/>
    </row>
    <row r="27" spans="1:28" x14ac:dyDescent="0.2">
      <c r="A27" s="42" t="s">
        <v>162</v>
      </c>
      <c r="B27" s="54" t="s">
        <v>119</v>
      </c>
      <c r="C27" s="79">
        <f>VLOOKUP($A27,DATA!$A$1:$AM$533,C$1,FALSE)/0.0036/1000</f>
        <v>1.048540196388889</v>
      </c>
      <c r="D27" s="79">
        <f>VLOOKUP($A27,DATA!$A$1:$AM$533,D$1,FALSE)/0.0036/1000</f>
        <v>1.7036114138888889</v>
      </c>
      <c r="E27" s="79">
        <f>VLOOKUP($A27,DATA!$A$1:$AM$533,E$1,FALSE)/0.0036/1000</f>
        <v>2.2031290038888893</v>
      </c>
      <c r="F27" s="79">
        <f>VLOOKUP($A27,DATA!$A$1:$AM$533,F$1,FALSE)/0.0036/1000</f>
        <v>2.431509791666667</v>
      </c>
      <c r="G27" s="79">
        <f>VLOOKUP($A27,DATA!$A$1:$AM$533,G$1,FALSE)/0.0036/1000</f>
        <v>2.4154622083333335</v>
      </c>
      <c r="H27" s="79">
        <f>VLOOKUP($A27,DATA!$A$1:$AM$533,H$1,FALSE)/0.0036/1000</f>
        <v>0.99077537944444438</v>
      </c>
      <c r="I27" s="79">
        <f>VLOOKUP($A27,DATA!$A$1:$AM$533,I$1,FALSE)/0.0036/1000</f>
        <v>0.1428606758888889</v>
      </c>
      <c r="K27" s="42" t="s">
        <v>119</v>
      </c>
      <c r="L27" s="80">
        <f t="shared" si="6"/>
        <v>1.002973467525146</v>
      </c>
      <c r="M27" s="80">
        <f t="shared" si="7"/>
        <v>1.4623206491276504</v>
      </c>
      <c r="N27" s="80">
        <f t="shared" si="8"/>
        <v>1.8684425064369861</v>
      </c>
      <c r="O27" s="80">
        <f t="shared" si="9"/>
        <v>1.9344177721690357</v>
      </c>
      <c r="P27" s="80">
        <f t="shared" si="10"/>
        <v>1.882933424508701</v>
      </c>
      <c r="Q27" s="80">
        <f t="shared" si="11"/>
        <v>0.74047422404582897</v>
      </c>
      <c r="R27" s="80">
        <f t="shared" si="12"/>
        <v>0.10013243425187283</v>
      </c>
      <c r="S27" s="81"/>
      <c r="U27" s="42" t="s">
        <v>119</v>
      </c>
      <c r="V27" s="80">
        <v>1.2157254151819952</v>
      </c>
      <c r="W27" s="62">
        <v>1.7725098777304853</v>
      </c>
      <c r="X27" s="82">
        <v>2.2647787956811953</v>
      </c>
      <c r="Y27" s="82">
        <v>2.3447488147503464</v>
      </c>
      <c r="Z27" s="82">
        <v>2.2823435448590317</v>
      </c>
      <c r="AA27" s="82">
        <v>0.89754451399494428</v>
      </c>
      <c r="AB27" s="82">
        <v>0.12137264757802768</v>
      </c>
    </row>
    <row r="28" spans="1:28" x14ac:dyDescent="0.2">
      <c r="A28" s="42" t="s">
        <v>163</v>
      </c>
      <c r="B28" s="54" t="s">
        <v>120</v>
      </c>
      <c r="C28" s="79">
        <f>VLOOKUP($A28,DATA!$A$1:$AM$533,C$1,FALSE)/0.0036/1000</f>
        <v>4.5921984166666667E-4</v>
      </c>
      <c r="D28" s="79">
        <f>VLOOKUP($A28,DATA!$A$1:$AM$533,D$1,FALSE)/0.0036/1000</f>
        <v>0.7649974819444445</v>
      </c>
      <c r="E28" s="79">
        <f>VLOOKUP($A28,DATA!$A$1:$AM$533,E$1,FALSE)/0.0036/1000</f>
        <v>1.3462790169444445</v>
      </c>
      <c r="F28" s="79">
        <f>VLOOKUP($A28,DATA!$A$1:$AM$533,F$1,FALSE)/0.0036/1000</f>
        <v>2.4830224480555558</v>
      </c>
      <c r="G28" s="79">
        <f>VLOOKUP($A28,DATA!$A$1:$AM$533,G$1,FALSE)/0.0036/1000</f>
        <v>2.534079168611111</v>
      </c>
      <c r="H28" s="79">
        <f>VLOOKUP($A28,DATA!$A$1:$AM$533,H$1,FALSE)/0.0036/1000</f>
        <v>1.2551394822222224</v>
      </c>
      <c r="I28" s="79">
        <f>VLOOKUP($A28,DATA!$A$1:$AM$533,I$1,FALSE)/0.0036/1000</f>
        <v>0.99602554611111127</v>
      </c>
      <c r="K28" s="42" t="s">
        <v>154</v>
      </c>
      <c r="L28" s="80">
        <f t="shared" si="6"/>
        <v>4.3926338650694902E-4</v>
      </c>
      <c r="M28" s="80">
        <f t="shared" si="7"/>
        <v>0.65679416823753256</v>
      </c>
      <c r="N28" s="80">
        <f t="shared" si="8"/>
        <v>2.6103924564959016</v>
      </c>
      <c r="O28" s="80">
        <f t="shared" si="9"/>
        <v>1.9753993048507255</v>
      </c>
      <c r="P28" s="80">
        <f t="shared" si="10"/>
        <v>1.9753993048507255</v>
      </c>
      <c r="Q28" s="80">
        <f t="shared" si="11"/>
        <v>0.9380516042096132</v>
      </c>
      <c r="R28" s="80">
        <f t="shared" si="12"/>
        <v>0.6981239719432778</v>
      </c>
      <c r="S28" s="81"/>
      <c r="U28" s="42" t="s">
        <v>154</v>
      </c>
      <c r="V28" s="80">
        <v>5.3244046849327154E-4</v>
      </c>
      <c r="W28" s="62">
        <v>0.79611414331822139</v>
      </c>
      <c r="X28" s="82">
        <v>3.1641120684798807</v>
      </c>
      <c r="Y28" s="82">
        <v>2.3944233998190612</v>
      </c>
      <c r="Z28" s="82">
        <v>2.3944233998190612</v>
      </c>
      <c r="AA28" s="82">
        <v>1.137032247526804</v>
      </c>
      <c r="AB28" s="82">
        <v>0.84621087508276105</v>
      </c>
    </row>
    <row r="29" spans="1:28" x14ac:dyDescent="0.2">
      <c r="A29" s="42" t="s">
        <v>164</v>
      </c>
      <c r="B29" s="54" t="s">
        <v>121</v>
      </c>
      <c r="C29" s="79">
        <f>VLOOKUP($A29,DATA!$A$1:$AM$533,C$1,FALSE)/0.0036/1000</f>
        <v>9.4455076722222238</v>
      </c>
      <c r="D29" s="79">
        <f>VLOOKUP($A29,DATA!$A$1:$AM$533,D$1,FALSE)/0.0036/1000</f>
        <v>9.8409782472222211</v>
      </c>
      <c r="E29" s="79">
        <f>VLOOKUP($A29,DATA!$A$1:$AM$533,E$1,FALSE)/0.0036/1000</f>
        <v>11.988715038888888</v>
      </c>
      <c r="F29" s="79">
        <f>VLOOKUP($A29,DATA!$A$1:$AM$533,F$1,FALSE)/0.0036/1000</f>
        <v>11.977983136111112</v>
      </c>
      <c r="G29" s="79">
        <f>VLOOKUP($A29,DATA!$A$1:$AM$533,G$1,FALSE)/0.0036/1000</f>
        <v>12.224278347222224</v>
      </c>
      <c r="H29" s="79">
        <f>VLOOKUP($A29,DATA!$A$1:$AM$533,H$1,FALSE)/0.0036/1000</f>
        <v>12.750382363888887</v>
      </c>
      <c r="I29" s="79">
        <f>VLOOKUP($A29,DATA!$A$1:$AM$533,I$1,FALSE)/0.0036/1000</f>
        <v>13.582856405555555</v>
      </c>
      <c r="K29" s="42" t="s">
        <v>155</v>
      </c>
      <c r="L29" s="80">
        <f t="shared" si="6"/>
        <v>9.0350313857878088</v>
      </c>
      <c r="M29" s="80">
        <f t="shared" si="7"/>
        <v>8.4482373008210789</v>
      </c>
      <c r="N29" s="80">
        <f t="shared" si="8"/>
        <v>9.5292330443859097</v>
      </c>
      <c r="O29" s="80">
        <f t="shared" si="9"/>
        <v>9.5292330443859097</v>
      </c>
      <c r="P29" s="80">
        <f t="shared" si="10"/>
        <v>9.5292330443859097</v>
      </c>
      <c r="Q29" s="80">
        <f t="shared" si="11"/>
        <v>9.5292330443859097</v>
      </c>
      <c r="R29" s="80">
        <f t="shared" si="12"/>
        <v>9.5203558799810697</v>
      </c>
      <c r="S29" s="81"/>
      <c r="U29" s="42" t="s">
        <v>155</v>
      </c>
      <c r="V29" s="80">
        <v>10.951553194894315</v>
      </c>
      <c r="W29" s="62">
        <v>10.240287637358884</v>
      </c>
      <c r="X29" s="82">
        <v>11.550585508346558</v>
      </c>
      <c r="Y29" s="82">
        <v>11.550585508346558</v>
      </c>
      <c r="Z29" s="82">
        <v>11.550585508346558</v>
      </c>
      <c r="AA29" s="82">
        <v>11.550585508346558</v>
      </c>
      <c r="AB29" s="82">
        <v>11.539825309067965</v>
      </c>
    </row>
    <row r="30" spans="1:28" x14ac:dyDescent="0.2">
      <c r="A30" s="42" t="s">
        <v>165</v>
      </c>
      <c r="B30" s="54" t="s">
        <v>122</v>
      </c>
      <c r="C30" s="79">
        <f>VLOOKUP($A30,DATA!$A$1:$AM$533,C$1,FALSE)/0.0036/1000</f>
        <v>28.729635611111114</v>
      </c>
      <c r="D30" s="79">
        <f>VLOOKUP($A30,DATA!$A$1:$AM$533,D$1,FALSE)/0.0036/1000</f>
        <v>31.545747222222225</v>
      </c>
      <c r="E30" s="79">
        <f>VLOOKUP($A30,DATA!$A$1:$AM$533,E$1,FALSE)/0.0036/1000</f>
        <v>39.136609000000007</v>
      </c>
      <c r="F30" s="79">
        <f>VLOOKUP($A30,DATA!$A$1:$AM$533,F$1,FALSE)/0.0036/1000</f>
        <v>40.306423805555553</v>
      </c>
      <c r="G30" s="79">
        <f>VLOOKUP($A30,DATA!$A$1:$AM$533,G$1,FALSE)/0.0036/1000</f>
        <v>33.177904333333338</v>
      </c>
      <c r="H30" s="79">
        <f>VLOOKUP($A30,DATA!$A$1:$AM$533,H$1,FALSE)/0.0036/1000</f>
        <v>26.345608972222223</v>
      </c>
      <c r="I30" s="79">
        <f>VLOOKUP($A30,DATA!$A$1:$AM$533,I$1,FALSE)/0.0036/1000</f>
        <v>0.87959914916666671</v>
      </c>
      <c r="K30" s="42" t="s">
        <v>147</v>
      </c>
      <c r="L30" s="80">
        <f t="shared" si="6"/>
        <v>27.481123124822805</v>
      </c>
      <c r="M30" s="80">
        <f t="shared" si="7"/>
        <v>27.081329566430846</v>
      </c>
      <c r="N30" s="80">
        <f t="shared" si="8"/>
        <v>15.750954825518601</v>
      </c>
      <c r="O30" s="80">
        <f t="shared" si="9"/>
        <v>32.066275379031687</v>
      </c>
      <c r="P30" s="80">
        <f t="shared" si="10"/>
        <v>25.863283980487903</v>
      </c>
      <c r="Q30" s="80">
        <f t="shared" si="11"/>
        <v>19.689875993952047</v>
      </c>
      <c r="R30" s="80">
        <f t="shared" si="12"/>
        <v>0.61651958043803456</v>
      </c>
      <c r="S30" s="81"/>
      <c r="U30" s="42" t="s">
        <v>147</v>
      </c>
      <c r="V30" s="80">
        <v>33.310452272512492</v>
      </c>
      <c r="W30" s="62">
        <v>32.825854019916179</v>
      </c>
      <c r="X30" s="82">
        <v>19.092066455174063</v>
      </c>
      <c r="Y30" s="82">
        <v>38.868212580644467</v>
      </c>
      <c r="Z30" s="82">
        <v>31.349435127864126</v>
      </c>
      <c r="AA30" s="82">
        <v>23.86651635630551</v>
      </c>
      <c r="AB30" s="82">
        <v>0.74729646113701165</v>
      </c>
    </row>
    <row r="31" spans="1:28" x14ac:dyDescent="0.2">
      <c r="A31" s="42" t="s">
        <v>166</v>
      </c>
      <c r="B31" s="54" t="s">
        <v>123</v>
      </c>
      <c r="C31" s="79">
        <f>VLOOKUP($A31,DATA!$A$1:$AM$533,C$1,FALSE)/0.0036/1000</f>
        <v>122.63729388888889</v>
      </c>
      <c r="D31" s="79">
        <f>VLOOKUP($A31,DATA!$A$1:$AM$533,D$1,FALSE)/0.0036/1000</f>
        <v>161.04191675000001</v>
      </c>
      <c r="E31" s="79">
        <f>VLOOKUP($A31,DATA!$A$1:$AM$533,E$1,FALSE)/0.0036/1000</f>
        <v>208.48596177777779</v>
      </c>
      <c r="F31" s="79">
        <f>VLOOKUP($A31,DATA!$A$1:$AM$533,F$1,FALSE)/0.0036/1000</f>
        <v>230.51210947222225</v>
      </c>
      <c r="G31" s="79">
        <f>VLOOKUP($A31,DATA!$A$1:$AM$533,G$1,FALSE)/0.0036/1000</f>
        <v>275.73931430555552</v>
      </c>
      <c r="H31" s="79">
        <f>VLOOKUP($A31,DATA!$A$1:$AM$533,H$1,FALSE)/0.0036/1000</f>
        <v>271.72840255555559</v>
      </c>
      <c r="I31" s="79">
        <f>VLOOKUP($A31,DATA!$A$1:$AM$533,I$1,FALSE)/0.0036/1000</f>
        <v>362.96191527777779</v>
      </c>
      <c r="K31" s="42" t="s">
        <v>156</v>
      </c>
      <c r="L31" s="80">
        <f t="shared" si="6"/>
        <v>117.30780786454316</v>
      </c>
      <c r="M31" s="80">
        <f t="shared" si="7"/>
        <v>138.2522025641058</v>
      </c>
      <c r="N31" s="80">
        <f t="shared" si="8"/>
        <v>181.78214144471008</v>
      </c>
      <c r="O31" s="80">
        <f t="shared" si="9"/>
        <v>183.38676768294212</v>
      </c>
      <c r="P31" s="80">
        <f t="shared" si="10"/>
        <v>214.94800024619587</v>
      </c>
      <c r="Q31" s="80">
        <f t="shared" si="11"/>
        <v>203.08122524410081</v>
      </c>
      <c r="R31" s="80">
        <f t="shared" si="12"/>
        <v>254.40352899858448</v>
      </c>
      <c r="S31" s="81"/>
      <c r="U31" s="42" t="s">
        <v>156</v>
      </c>
      <c r="V31" s="80">
        <v>142.19128226005233</v>
      </c>
      <c r="W31" s="62">
        <v>167.57842735043127</v>
      </c>
      <c r="X31" s="82">
        <v>220.34198962995163</v>
      </c>
      <c r="Y31" s="82">
        <v>222.28699113083894</v>
      </c>
      <c r="Z31" s="82">
        <v>260.54303060144957</v>
      </c>
      <c r="AA31" s="82">
        <v>246.15906090194039</v>
      </c>
      <c r="AB31" s="82">
        <v>308.36791393767817</v>
      </c>
    </row>
    <row r="32" spans="1:28" x14ac:dyDescent="0.2">
      <c r="A32" s="42" t="s">
        <v>167</v>
      </c>
      <c r="B32" s="54" t="s">
        <v>124</v>
      </c>
      <c r="C32" s="79">
        <f>VLOOKUP($A32,DATA!$A$1:$AM$533,C$1,FALSE)/0.0036/1000</f>
        <v>1.7822446963888887</v>
      </c>
      <c r="D32" s="79">
        <f>VLOOKUP($A32,DATA!$A$1:$AM$533,D$1,FALSE)/0.0036/1000</f>
        <v>3.6224348861111113</v>
      </c>
      <c r="E32" s="79">
        <f>VLOOKUP($A32,DATA!$A$1:$AM$533,E$1,FALSE)/0.0036/1000</f>
        <v>1.0814901916666668</v>
      </c>
      <c r="F32" s="79">
        <f>VLOOKUP($A32,DATA!$A$1:$AM$533,F$1,FALSE)/0.0036/1000</f>
        <v>0.10370022477777778</v>
      </c>
      <c r="G32" s="79">
        <f>VLOOKUP($A32,DATA!$A$1:$AM$533,G$1,FALSE)/0.0036/1000</f>
        <v>7.9277676249999998E-2</v>
      </c>
      <c r="H32" s="79">
        <f>VLOOKUP($A32,DATA!$A$1:$AM$533,H$1,FALSE)/0.0036/1000</f>
        <v>0.25338714986111116</v>
      </c>
      <c r="I32" s="79">
        <f>VLOOKUP($A32,DATA!$A$1:$AM$533,I$1,FALSE)/0.0036/1000</f>
        <v>0.54853841333333331</v>
      </c>
      <c r="K32" s="42" t="s">
        <v>124</v>
      </c>
      <c r="L32" s="80">
        <f t="shared" si="6"/>
        <v>1.7047931488168995</v>
      </c>
      <c r="M32" s="80">
        <f t="shared" si="7"/>
        <v>3.1095479758815947</v>
      </c>
      <c r="N32" s="80">
        <f t="shared" si="8"/>
        <v>1.7211715807698225</v>
      </c>
      <c r="O32" s="80">
        <f t="shared" si="9"/>
        <v>2.5088010523177215E-3</v>
      </c>
      <c r="P32" s="80">
        <f t="shared" si="10"/>
        <v>6.1799595085221877E-2</v>
      </c>
      <c r="Q32" s="80">
        <f t="shared" si="11"/>
        <v>0.18937355230812045</v>
      </c>
      <c r="R32" s="80">
        <f t="shared" si="12"/>
        <v>0.38447589764787721</v>
      </c>
      <c r="S32" s="81"/>
      <c r="U32" s="42" t="s">
        <v>124</v>
      </c>
      <c r="V32" s="80">
        <v>2.0664159379598783</v>
      </c>
      <c r="W32" s="62">
        <v>3.7691490616746606</v>
      </c>
      <c r="X32" s="82">
        <v>2.0862685827513001</v>
      </c>
      <c r="Y32" s="82">
        <v>3.0409709725063294E-3</v>
      </c>
      <c r="Z32" s="82">
        <v>7.490860010329925E-2</v>
      </c>
      <c r="AA32" s="82">
        <v>0.22954369976741873</v>
      </c>
      <c r="AB32" s="82">
        <v>0.46603139108833602</v>
      </c>
    </row>
    <row r="33" spans="1:28" x14ac:dyDescent="0.2">
      <c r="A33" s="42" t="s">
        <v>168</v>
      </c>
      <c r="B33" s="54" t="s">
        <v>125</v>
      </c>
      <c r="C33" s="79">
        <f>VLOOKUP($A33,DATA!$A$1:$AM$533,C$1,FALSE)/0.0036/1000</f>
        <v>41.125785777777779</v>
      </c>
      <c r="D33" s="79">
        <f>VLOOKUP($A33,DATA!$A$1:$AM$533,D$1,FALSE)/0.0036/1000</f>
        <v>38.683915222222225</v>
      </c>
      <c r="E33" s="79">
        <f>VLOOKUP($A33,DATA!$A$1:$AM$533,E$1,FALSE)/0.0036/1000</f>
        <v>4.7517516277777778</v>
      </c>
      <c r="F33" s="79">
        <f>VLOOKUP($A33,DATA!$A$1:$AM$533,F$1,FALSE)/0.0036/1000</f>
        <v>0.10370022477777778</v>
      </c>
      <c r="G33" s="79">
        <f>VLOOKUP($A33,DATA!$A$1:$AM$533,G$1,FALSE)/0.0036/1000</f>
        <v>0.10583254277777779</v>
      </c>
      <c r="H33" s="79">
        <f>VLOOKUP($A33,DATA!$A$1:$AM$533,H$1,FALSE)/0.0036/1000</f>
        <v>0.11038732500000001</v>
      </c>
      <c r="I33" s="79">
        <f>VLOOKUP($A33,DATA!$A$1:$AM$533,I$1,FALSE)/0.0036/1000</f>
        <v>0.11770417697222223</v>
      </c>
      <c r="K33" s="42" t="s">
        <v>150</v>
      </c>
      <c r="L33" s="80">
        <f t="shared" si="6"/>
        <v>39.338570042809998</v>
      </c>
      <c r="M33" s="80">
        <f t="shared" si="7"/>
        <v>33.209994256878339</v>
      </c>
      <c r="N33" s="80">
        <f t="shared" si="8"/>
        <v>0</v>
      </c>
      <c r="O33" s="80">
        <f t="shared" si="9"/>
        <v>1.0100871882059436E-4</v>
      </c>
      <c r="P33" s="80">
        <f t="shared" si="10"/>
        <v>6.3775866529340412E-3</v>
      </c>
      <c r="Q33" s="80">
        <f t="shared" si="11"/>
        <v>1.2023318970022956E-3</v>
      </c>
      <c r="R33" s="80">
        <f t="shared" si="12"/>
        <v>0</v>
      </c>
      <c r="S33" s="81"/>
      <c r="U33" s="42" t="s">
        <v>150</v>
      </c>
      <c r="V33" s="80">
        <v>47.683115203406061</v>
      </c>
      <c r="W33" s="62">
        <v>40.254538493185869</v>
      </c>
      <c r="X33" s="82"/>
      <c r="Y33" s="82">
        <v>1.2243481069162954E-4</v>
      </c>
      <c r="Z33" s="82">
        <v>7.7304080641624751E-3</v>
      </c>
      <c r="AA33" s="82">
        <v>1.4573719963664189E-3</v>
      </c>
      <c r="AB33" s="82"/>
    </row>
    <row r="34" spans="1:28" x14ac:dyDescent="0.2">
      <c r="C34" s="79">
        <f>SUM(C22:C33)</f>
        <v>237.21162755731388</v>
      </c>
      <c r="D34" s="79">
        <f>SUM(D22:D33)</f>
        <v>297.64731816555559</v>
      </c>
      <c r="E34" s="79">
        <f t="shared" ref="E34:I34" si="13">SUM(E22:E33)</f>
        <v>343.23690687361113</v>
      </c>
      <c r="F34" s="79">
        <f t="shared" si="13"/>
        <v>419.7576657642777</v>
      </c>
      <c r="G34" s="79">
        <f t="shared" si="13"/>
        <v>496.3312752209722</v>
      </c>
      <c r="H34" s="79">
        <f t="shared" si="13"/>
        <v>614.87985120319445</v>
      </c>
      <c r="I34" s="79">
        <f t="shared" si="13"/>
        <v>733.4737366819445</v>
      </c>
      <c r="L34" s="80">
        <f>SUM(L22:L33)</f>
        <v>226.90305000000001</v>
      </c>
      <c r="M34" s="80">
        <f>SUM(M22:M33)</f>
        <v>255.52477499999995</v>
      </c>
      <c r="N34" s="80">
        <f>SUM(N22:N33)</f>
        <v>287.2683651691292</v>
      </c>
      <c r="O34" s="80">
        <f t="shared" ref="O34:R34" si="14">SUM(O22:O33)</f>
        <v>333.78102696466141</v>
      </c>
      <c r="P34" s="80">
        <f t="shared" si="14"/>
        <v>386.83067519777717</v>
      </c>
      <c r="Q34" s="80">
        <f t="shared" si="14"/>
        <v>459.46048150981557</v>
      </c>
      <c r="R34" s="80">
        <f t="shared" si="14"/>
        <v>514.00811056044279</v>
      </c>
      <c r="S34" s="81"/>
      <c r="V34" s="80">
        <f>SUM(V22:V33)</f>
        <v>275.03399999999999</v>
      </c>
      <c r="W34" s="80">
        <f>SUM(W22:W33)</f>
        <v>309.72699999999998</v>
      </c>
      <c r="X34" s="82">
        <f>SUM(X22:X33)</f>
        <v>348.20407899288392</v>
      </c>
      <c r="Y34" s="82">
        <f t="shared" ref="Y34:AB34" si="15">SUM(Y22:Y33)</f>
        <v>404.58306298746828</v>
      </c>
      <c r="Z34" s="82">
        <f t="shared" si="15"/>
        <v>468.88566690639658</v>
      </c>
      <c r="AA34" s="82">
        <f t="shared" si="15"/>
        <v>556.92179576947342</v>
      </c>
      <c r="AB34" s="82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Graphiques</vt:lpstr>
      </vt:variant>
      <vt:variant>
        <vt:i4>1</vt:i4>
      </vt:variant>
    </vt:vector>
  </HeadingPairs>
  <TitlesOfParts>
    <vt:vector size="15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Empleo por sectores</vt:lpstr>
      <vt:lpstr>compare Balmorel-ThreeME </vt:lpstr>
      <vt:lpstr>ENER-baseline</vt:lpstr>
      <vt:lpstr>ENER-EE </vt:lpstr>
      <vt:lpstr>GRAPH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2019-04-25T15:24:34Z</dcterms:modified>
</cp:coreProperties>
</file>