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gissela.landa/Dropbox (FOSEM)/AFD SENER Mexico/Projet SENER/Calibration/Data source/Use in ThreeME-MEX/"/>
    </mc:Choice>
  </mc:AlternateContent>
  <bookViews>
    <workbookView xWindow="33600" yWindow="460" windowWidth="32720" windowHeight="19700" activeTab="8" xr2:uid="{8B552B80-4AF9-F649-B39F-3CEBF0FC1279}"/>
  </bookViews>
  <sheets>
    <sheet name="Readme" sheetId="10" r:id="rId1"/>
    <sheet name="Segmentation" sheetId="11" r:id="rId2"/>
    <sheet name="(EN Final Consumption)" sheetId="2" r:id="rId3"/>
    <sheet name="(CO2 EM)" sheetId="12" r:id="rId4"/>
    <sheet name="(Or-Des 2013 SIE)" sheetId="8" r:id="rId5"/>
    <sheet name="(Or-Des 2009 SIE)" sheetId="9" r:id="rId6"/>
    <sheet name="(EMRE-WIOD 2009)" sheetId="5" r:id="rId7"/>
    <sheet name="(EU-WIOD 2009)" sheetId="6" r:id="rId8"/>
    <sheet name="Step1-PJ" sheetId="3" r:id="rId9"/>
    <sheet name="Cuadro Dinamico KtCO2" sheetId="4" r:id="rId10"/>
    <sheet name="DisAggreStep1" sheetId="7" r:id="rId11"/>
  </sheets>
  <definedNames>
    <definedName name="CAP_CT">#REF!</definedName>
    <definedName name="CAP_GFCF">#REF!</definedName>
    <definedName name="CAP_IT">#REF!</definedName>
    <definedName name="CAP_OCon">#REF!</definedName>
    <definedName name="CAP_OMach">#REF!</definedName>
    <definedName name="CAP_Other">#REF!</definedName>
    <definedName name="CAP_QI">#REF!</definedName>
    <definedName name="CAP_RStruc">#REF!</definedName>
    <definedName name="CAP_Soft">#REF!</definedName>
    <definedName name="CAP_TraEq">#REF!</definedName>
    <definedName name="CAPIT">#REF!</definedName>
    <definedName name="CAPIT_QI">#REF!</definedName>
    <definedName name="capit_qph">#REF!</definedName>
    <definedName name="CAPNIT">#REF!</definedName>
    <definedName name="CAPNIT_QI">#REF!</definedName>
    <definedName name="capnit_qph">#REF!</definedName>
    <definedName name="FLAPPIE">#REF!</definedName>
    <definedName name="VAConL">#REF!</definedName>
  </definedNames>
  <calcPr calcId="171027" concurrentCalc="0"/>
  <pivotCaches>
    <pivotCache cacheId="24" r:id="rId12"/>
    <pivotCache cacheId="25"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74" i="3" l="1"/>
  <c r="T103" i="3"/>
  <c r="T136" i="3"/>
  <c r="T71" i="3"/>
  <c r="T104" i="3"/>
  <c r="T72" i="3"/>
  <c r="T105" i="3"/>
  <c r="T82" i="3"/>
  <c r="T106" i="3"/>
  <c r="T83" i="3"/>
  <c r="T107" i="3"/>
  <c r="T84" i="3"/>
  <c r="T108" i="3"/>
  <c r="T85" i="3"/>
  <c r="T109" i="3"/>
  <c r="T86" i="3"/>
  <c r="T110" i="3"/>
  <c r="T87" i="3"/>
  <c r="T111" i="3"/>
  <c r="T88" i="3"/>
  <c r="T112" i="3"/>
  <c r="T90" i="3"/>
  <c r="T113" i="3"/>
  <c r="T91" i="3"/>
  <c r="T114" i="3"/>
  <c r="T92" i="3"/>
  <c r="T115" i="3"/>
  <c r="T94" i="3"/>
  <c r="T116" i="3"/>
  <c r="T95" i="3"/>
  <c r="T117" i="3"/>
  <c r="T93" i="3"/>
  <c r="T118" i="3"/>
  <c r="T89" i="3"/>
  <c r="T119" i="3"/>
  <c r="T137" i="3"/>
  <c r="T96" i="3"/>
  <c r="T121" i="3"/>
  <c r="T97" i="3"/>
  <c r="T122" i="3"/>
  <c r="T98" i="3"/>
  <c r="T123" i="3"/>
  <c r="T99" i="3"/>
  <c r="T124" i="3"/>
  <c r="T73" i="3"/>
  <c r="T125" i="3"/>
  <c r="T138" i="3"/>
  <c r="T75" i="3"/>
  <c r="T127" i="3"/>
  <c r="T139" i="3"/>
  <c r="T78" i="3"/>
  <c r="T128" i="3"/>
  <c r="T140" i="3"/>
  <c r="T79" i="3"/>
  <c r="T129" i="3"/>
  <c r="T141" i="3"/>
  <c r="T142" i="3"/>
  <c r="U74" i="3"/>
  <c r="U103" i="3"/>
  <c r="U136" i="3"/>
  <c r="U71" i="3"/>
  <c r="U104" i="3"/>
  <c r="U72" i="3"/>
  <c r="U105" i="3"/>
  <c r="U82" i="3"/>
  <c r="U106" i="3"/>
  <c r="U83" i="3"/>
  <c r="U107" i="3"/>
  <c r="U84" i="3"/>
  <c r="U108" i="3"/>
  <c r="U85" i="3"/>
  <c r="U109" i="3"/>
  <c r="U86" i="3"/>
  <c r="U110" i="3"/>
  <c r="U87" i="3"/>
  <c r="U111" i="3"/>
  <c r="U88" i="3"/>
  <c r="U112" i="3"/>
  <c r="U90" i="3"/>
  <c r="U113" i="3"/>
  <c r="U91" i="3"/>
  <c r="U114" i="3"/>
  <c r="U92" i="3"/>
  <c r="U115" i="3"/>
  <c r="U94" i="3"/>
  <c r="U116" i="3"/>
  <c r="U95" i="3"/>
  <c r="U117" i="3"/>
  <c r="U93" i="3"/>
  <c r="U118" i="3"/>
  <c r="U89" i="3"/>
  <c r="U119" i="3"/>
  <c r="U137" i="3"/>
  <c r="U96" i="3"/>
  <c r="U121" i="3"/>
  <c r="U97" i="3"/>
  <c r="U122" i="3"/>
  <c r="U98" i="3"/>
  <c r="U123" i="3"/>
  <c r="U99" i="3"/>
  <c r="U124" i="3"/>
  <c r="U73" i="3"/>
  <c r="U125" i="3"/>
  <c r="U138" i="3"/>
  <c r="U75" i="3"/>
  <c r="U127" i="3"/>
  <c r="U139" i="3"/>
  <c r="U78" i="3"/>
  <c r="U128" i="3"/>
  <c r="U140" i="3"/>
  <c r="U79" i="3"/>
  <c r="U129" i="3"/>
  <c r="U141" i="3"/>
  <c r="U142" i="3"/>
  <c r="V74" i="3"/>
  <c r="V103" i="3"/>
  <c r="V136" i="3"/>
  <c r="V71" i="3"/>
  <c r="V104" i="3"/>
  <c r="V72" i="3"/>
  <c r="V105" i="3"/>
  <c r="V82" i="3"/>
  <c r="V106" i="3"/>
  <c r="V83" i="3"/>
  <c r="V107" i="3"/>
  <c r="V84" i="3"/>
  <c r="V108" i="3"/>
  <c r="V85" i="3"/>
  <c r="V109" i="3"/>
  <c r="V86" i="3"/>
  <c r="V110" i="3"/>
  <c r="V87" i="3"/>
  <c r="V111" i="3"/>
  <c r="V88" i="3"/>
  <c r="V112" i="3"/>
  <c r="V90" i="3"/>
  <c r="V113" i="3"/>
  <c r="V91" i="3"/>
  <c r="V114" i="3"/>
  <c r="V92" i="3"/>
  <c r="V115" i="3"/>
  <c r="V94" i="3"/>
  <c r="V116" i="3"/>
  <c r="V95" i="3"/>
  <c r="V117" i="3"/>
  <c r="V93" i="3"/>
  <c r="V118" i="3"/>
  <c r="V89" i="3"/>
  <c r="V119" i="3"/>
  <c r="V137" i="3"/>
  <c r="V96" i="3"/>
  <c r="V121" i="3"/>
  <c r="V97" i="3"/>
  <c r="V122" i="3"/>
  <c r="V98" i="3"/>
  <c r="V123" i="3"/>
  <c r="V99" i="3"/>
  <c r="V124" i="3"/>
  <c r="V73" i="3"/>
  <c r="V125" i="3"/>
  <c r="V138" i="3"/>
  <c r="V75" i="3"/>
  <c r="V127" i="3"/>
  <c r="V139" i="3"/>
  <c r="V78" i="3"/>
  <c r="V128" i="3"/>
  <c r="V140" i="3"/>
  <c r="V79" i="3"/>
  <c r="V129" i="3"/>
  <c r="V141" i="3"/>
  <c r="V142" i="3"/>
  <c r="W74" i="3"/>
  <c r="W103" i="3"/>
  <c r="W136" i="3"/>
  <c r="W71" i="3"/>
  <c r="W104" i="3"/>
  <c r="W72" i="3"/>
  <c r="W105" i="3"/>
  <c r="W82" i="3"/>
  <c r="W106" i="3"/>
  <c r="W83" i="3"/>
  <c r="W107" i="3"/>
  <c r="W84" i="3"/>
  <c r="W108" i="3"/>
  <c r="W85" i="3"/>
  <c r="W109" i="3"/>
  <c r="W86" i="3"/>
  <c r="W110" i="3"/>
  <c r="W87" i="3"/>
  <c r="W111" i="3"/>
  <c r="W88" i="3"/>
  <c r="W112" i="3"/>
  <c r="W90" i="3"/>
  <c r="W113" i="3"/>
  <c r="W91" i="3"/>
  <c r="W114" i="3"/>
  <c r="W92" i="3"/>
  <c r="W115" i="3"/>
  <c r="W94" i="3"/>
  <c r="W116" i="3"/>
  <c r="W95" i="3"/>
  <c r="W117" i="3"/>
  <c r="W93" i="3"/>
  <c r="W118" i="3"/>
  <c r="W89" i="3"/>
  <c r="W119" i="3"/>
  <c r="W137" i="3"/>
  <c r="W96" i="3"/>
  <c r="W121" i="3"/>
  <c r="W97" i="3"/>
  <c r="W122" i="3"/>
  <c r="W98" i="3"/>
  <c r="W123" i="3"/>
  <c r="W99" i="3"/>
  <c r="W124" i="3"/>
  <c r="W73" i="3"/>
  <c r="W125" i="3"/>
  <c r="W138" i="3"/>
  <c r="W75" i="3"/>
  <c r="W127" i="3"/>
  <c r="W139" i="3"/>
  <c r="W78" i="3"/>
  <c r="W128" i="3"/>
  <c r="W140" i="3"/>
  <c r="W79" i="3"/>
  <c r="W129" i="3"/>
  <c r="W141" i="3"/>
  <c r="W142" i="3"/>
  <c r="X74" i="3"/>
  <c r="X103" i="3"/>
  <c r="X136" i="3"/>
  <c r="X71" i="3"/>
  <c r="X104" i="3"/>
  <c r="X72" i="3"/>
  <c r="X105" i="3"/>
  <c r="X82" i="3"/>
  <c r="X106" i="3"/>
  <c r="X83" i="3"/>
  <c r="X107" i="3"/>
  <c r="X84" i="3"/>
  <c r="X108" i="3"/>
  <c r="X85" i="3"/>
  <c r="X109" i="3"/>
  <c r="X86" i="3"/>
  <c r="X110" i="3"/>
  <c r="X87" i="3"/>
  <c r="X111" i="3"/>
  <c r="X88" i="3"/>
  <c r="X112" i="3"/>
  <c r="X90" i="3"/>
  <c r="X113" i="3"/>
  <c r="X91" i="3"/>
  <c r="X114" i="3"/>
  <c r="X92" i="3"/>
  <c r="X115" i="3"/>
  <c r="X94" i="3"/>
  <c r="X116" i="3"/>
  <c r="X95" i="3"/>
  <c r="X117" i="3"/>
  <c r="X93" i="3"/>
  <c r="X118" i="3"/>
  <c r="X89" i="3"/>
  <c r="X119" i="3"/>
  <c r="X137" i="3"/>
  <c r="X96" i="3"/>
  <c r="X121" i="3"/>
  <c r="X97" i="3"/>
  <c r="X122" i="3"/>
  <c r="X98" i="3"/>
  <c r="X123" i="3"/>
  <c r="X99" i="3"/>
  <c r="X124" i="3"/>
  <c r="X73" i="3"/>
  <c r="X125" i="3"/>
  <c r="X138" i="3"/>
  <c r="X75" i="3"/>
  <c r="X127" i="3"/>
  <c r="X139" i="3"/>
  <c r="X78" i="3"/>
  <c r="X128" i="3"/>
  <c r="X140" i="3"/>
  <c r="X79" i="3"/>
  <c r="X129" i="3"/>
  <c r="X141" i="3"/>
  <c r="X142" i="3"/>
  <c r="Y74" i="3"/>
  <c r="Y103" i="3"/>
  <c r="Y136" i="3"/>
  <c r="Y71" i="3"/>
  <c r="Y104" i="3"/>
  <c r="Y72" i="3"/>
  <c r="Y105" i="3"/>
  <c r="Y82" i="3"/>
  <c r="Y106" i="3"/>
  <c r="Y83" i="3"/>
  <c r="Y107" i="3"/>
  <c r="Y84" i="3"/>
  <c r="Y108" i="3"/>
  <c r="Y85" i="3"/>
  <c r="Y109" i="3"/>
  <c r="Y86" i="3"/>
  <c r="Y110" i="3"/>
  <c r="Y87" i="3"/>
  <c r="Y111" i="3"/>
  <c r="Y88" i="3"/>
  <c r="Y112" i="3"/>
  <c r="Y90" i="3"/>
  <c r="Y113" i="3"/>
  <c r="Y91" i="3"/>
  <c r="Y114" i="3"/>
  <c r="Y92" i="3"/>
  <c r="Y115" i="3"/>
  <c r="Y94" i="3"/>
  <c r="Y116" i="3"/>
  <c r="Y95" i="3"/>
  <c r="Y117" i="3"/>
  <c r="Y93" i="3"/>
  <c r="Y118" i="3"/>
  <c r="Y89" i="3"/>
  <c r="Y119" i="3"/>
  <c r="Y137" i="3"/>
  <c r="Y96" i="3"/>
  <c r="Y121" i="3"/>
  <c r="Y97" i="3"/>
  <c r="Y122" i="3"/>
  <c r="Y98" i="3"/>
  <c r="Y123" i="3"/>
  <c r="Y99" i="3"/>
  <c r="Y124" i="3"/>
  <c r="Y73" i="3"/>
  <c r="Y125" i="3"/>
  <c r="Y138" i="3"/>
  <c r="Y75" i="3"/>
  <c r="Y127" i="3"/>
  <c r="Y139" i="3"/>
  <c r="Y78" i="3"/>
  <c r="Y128" i="3"/>
  <c r="Y140" i="3"/>
  <c r="Y79" i="3"/>
  <c r="Y129" i="3"/>
  <c r="Y141" i="3"/>
  <c r="Y142" i="3"/>
  <c r="Z74" i="3"/>
  <c r="Z103" i="3"/>
  <c r="Z136" i="3"/>
  <c r="Z71" i="3"/>
  <c r="Z104" i="3"/>
  <c r="Z72" i="3"/>
  <c r="Z105" i="3"/>
  <c r="Z82" i="3"/>
  <c r="Z106" i="3"/>
  <c r="Z83" i="3"/>
  <c r="Z107" i="3"/>
  <c r="Z84" i="3"/>
  <c r="Z108" i="3"/>
  <c r="Z85" i="3"/>
  <c r="Z109" i="3"/>
  <c r="Z86" i="3"/>
  <c r="Z110" i="3"/>
  <c r="Z87" i="3"/>
  <c r="Z111" i="3"/>
  <c r="Z88" i="3"/>
  <c r="Z112" i="3"/>
  <c r="Z90" i="3"/>
  <c r="Z113" i="3"/>
  <c r="Z91" i="3"/>
  <c r="Z114" i="3"/>
  <c r="Z92" i="3"/>
  <c r="Z115" i="3"/>
  <c r="Z94" i="3"/>
  <c r="Z116" i="3"/>
  <c r="Z95" i="3"/>
  <c r="Z117" i="3"/>
  <c r="Z93" i="3"/>
  <c r="Z118" i="3"/>
  <c r="Z89" i="3"/>
  <c r="Z119" i="3"/>
  <c r="Z137" i="3"/>
  <c r="Z96" i="3"/>
  <c r="Z121" i="3"/>
  <c r="Z97" i="3"/>
  <c r="Z122" i="3"/>
  <c r="Z98" i="3"/>
  <c r="Z123" i="3"/>
  <c r="Z99" i="3"/>
  <c r="Z124" i="3"/>
  <c r="Z73" i="3"/>
  <c r="Z125" i="3"/>
  <c r="Z138" i="3"/>
  <c r="Z75" i="3"/>
  <c r="Z127" i="3"/>
  <c r="Z139" i="3"/>
  <c r="Z78" i="3"/>
  <c r="Z128" i="3"/>
  <c r="Z140" i="3"/>
  <c r="Z79" i="3"/>
  <c r="Z129" i="3"/>
  <c r="Z141" i="3"/>
  <c r="Z142" i="3"/>
  <c r="AA142" i="3"/>
  <c r="T81" i="3"/>
  <c r="T131" i="3"/>
  <c r="T143" i="3"/>
  <c r="U81" i="3"/>
  <c r="U131" i="3"/>
  <c r="U143" i="3"/>
  <c r="V81" i="3"/>
  <c r="V131" i="3"/>
  <c r="V143" i="3"/>
  <c r="W81" i="3"/>
  <c r="W131" i="3"/>
  <c r="W143" i="3"/>
  <c r="X81" i="3"/>
  <c r="X131" i="3"/>
  <c r="X143" i="3"/>
  <c r="Y81" i="3"/>
  <c r="Y131" i="3"/>
  <c r="Y143" i="3"/>
  <c r="Z81" i="3"/>
  <c r="Z131" i="3"/>
  <c r="Z143" i="3"/>
  <c r="AA143" i="3"/>
  <c r="AA144" i="3"/>
  <c r="Z144" i="3"/>
  <c r="Y144" i="3"/>
  <c r="X144" i="3"/>
  <c r="W144" i="3"/>
  <c r="V144" i="3"/>
  <c r="U144" i="3"/>
  <c r="T144" i="3"/>
  <c r="S93" i="3"/>
  <c r="S143" i="3"/>
  <c r="AA141" i="3"/>
  <c r="AA140" i="3"/>
  <c r="AA139" i="3"/>
  <c r="AA138" i="3"/>
  <c r="AA137" i="3"/>
  <c r="AA136" i="3"/>
  <c r="AA74" i="3"/>
  <c r="AA103" i="3"/>
  <c r="AA71" i="3"/>
  <c r="AA104" i="3"/>
  <c r="AA72" i="3"/>
  <c r="AA105" i="3"/>
  <c r="AA82" i="3"/>
  <c r="AA106" i="3"/>
  <c r="AA83" i="3"/>
  <c r="AA107" i="3"/>
  <c r="AA84" i="3"/>
  <c r="AA108" i="3"/>
  <c r="AA85" i="3"/>
  <c r="AA109" i="3"/>
  <c r="AA86" i="3"/>
  <c r="AA110" i="3"/>
  <c r="AA87" i="3"/>
  <c r="AA111" i="3"/>
  <c r="AA88" i="3"/>
  <c r="AA112" i="3"/>
  <c r="AA90" i="3"/>
  <c r="AA113" i="3"/>
  <c r="AA91" i="3"/>
  <c r="AA114" i="3"/>
  <c r="AA92" i="3"/>
  <c r="AA115" i="3"/>
  <c r="AA94" i="3"/>
  <c r="AA116" i="3"/>
  <c r="AA95" i="3"/>
  <c r="AA117" i="3"/>
  <c r="AA93" i="3"/>
  <c r="AA118" i="3"/>
  <c r="AA89" i="3"/>
  <c r="AA119" i="3"/>
  <c r="AA120" i="3"/>
  <c r="AA96" i="3"/>
  <c r="AA121" i="3"/>
  <c r="AA97" i="3"/>
  <c r="AA122" i="3"/>
  <c r="AA98" i="3"/>
  <c r="AA123" i="3"/>
  <c r="AA99" i="3"/>
  <c r="AA124" i="3"/>
  <c r="AA73" i="3"/>
  <c r="AA125" i="3"/>
  <c r="AA126" i="3"/>
  <c r="AA75" i="3"/>
  <c r="AA127" i="3"/>
  <c r="AA78" i="3"/>
  <c r="AA128" i="3"/>
  <c r="AA79" i="3"/>
  <c r="AA129" i="3"/>
  <c r="AA130" i="3"/>
  <c r="AA81" i="3"/>
  <c r="AA131" i="3"/>
  <c r="AA132" i="3"/>
  <c r="Z120" i="3"/>
  <c r="Z126" i="3"/>
  <c r="Z130" i="3"/>
  <c r="Z132" i="3"/>
  <c r="Y120" i="3"/>
  <c r="Y126" i="3"/>
  <c r="Y130" i="3"/>
  <c r="Y132" i="3"/>
  <c r="X120" i="3"/>
  <c r="X126" i="3"/>
  <c r="X130" i="3"/>
  <c r="X132" i="3"/>
  <c r="W120" i="3"/>
  <c r="W126" i="3"/>
  <c r="W130" i="3"/>
  <c r="W132" i="3"/>
  <c r="V120" i="3"/>
  <c r="V126" i="3"/>
  <c r="V130" i="3"/>
  <c r="V132" i="3"/>
  <c r="U120" i="3"/>
  <c r="U126" i="3"/>
  <c r="U130" i="3"/>
  <c r="U132" i="3"/>
  <c r="T120" i="3"/>
  <c r="T126" i="3"/>
  <c r="T130" i="3"/>
  <c r="T132" i="3"/>
  <c r="S81" i="3"/>
  <c r="S131" i="3"/>
  <c r="S79" i="3"/>
  <c r="S129" i="3"/>
  <c r="S78" i="3"/>
  <c r="S128" i="3"/>
  <c r="S75" i="3"/>
  <c r="S127" i="3"/>
  <c r="S73" i="3"/>
  <c r="S125" i="3"/>
  <c r="S99" i="3"/>
  <c r="S124" i="3"/>
  <c r="S98" i="3"/>
  <c r="S123" i="3"/>
  <c r="S97" i="3"/>
  <c r="S122" i="3"/>
  <c r="S96" i="3"/>
  <c r="S121" i="3"/>
  <c r="S89" i="3"/>
  <c r="S119" i="3"/>
  <c r="S118" i="3"/>
  <c r="S95" i="3"/>
  <c r="S117" i="3"/>
  <c r="S94" i="3"/>
  <c r="S116" i="3"/>
  <c r="S92" i="3"/>
  <c r="S115" i="3"/>
  <c r="S91" i="3"/>
  <c r="S114" i="3"/>
  <c r="S90" i="3"/>
  <c r="S113" i="3"/>
  <c r="S88" i="3"/>
  <c r="S112" i="3"/>
  <c r="S87" i="3"/>
  <c r="S111" i="3"/>
  <c r="S86" i="3"/>
  <c r="S110" i="3"/>
  <c r="S85" i="3"/>
  <c r="S109" i="3"/>
  <c r="S84" i="3"/>
  <c r="S108" i="3"/>
  <c r="S83" i="3"/>
  <c r="S107" i="3"/>
  <c r="S82" i="3"/>
  <c r="S106" i="3"/>
  <c r="S72" i="3"/>
  <c r="S105" i="3"/>
  <c r="S71" i="3"/>
  <c r="S104" i="3"/>
  <c r="S74" i="3"/>
  <c r="S103" i="3"/>
  <c r="T76" i="3"/>
  <c r="U76" i="3"/>
  <c r="V76" i="3"/>
  <c r="W76" i="3"/>
  <c r="X76" i="3"/>
  <c r="Y76" i="3"/>
  <c r="Z76" i="3"/>
  <c r="AA76" i="3"/>
  <c r="T77" i="3"/>
  <c r="U77" i="3"/>
  <c r="V77" i="3"/>
  <c r="W77" i="3"/>
  <c r="X77" i="3"/>
  <c r="Y77" i="3"/>
  <c r="Z77" i="3"/>
  <c r="AA77" i="3"/>
  <c r="T80" i="3"/>
  <c r="U80" i="3"/>
  <c r="V80" i="3"/>
  <c r="W80" i="3"/>
  <c r="X80" i="3"/>
  <c r="Y80" i="3"/>
  <c r="Z80" i="3"/>
  <c r="AA80" i="3"/>
  <c r="AA100" i="3"/>
  <c r="Z100" i="3"/>
  <c r="Y100" i="3"/>
  <c r="X100" i="3"/>
  <c r="W100" i="3"/>
  <c r="V100" i="3"/>
  <c r="U100" i="3"/>
  <c r="T100" i="3"/>
  <c r="S100" i="3"/>
  <c r="S80" i="3"/>
  <c r="S77" i="3"/>
  <c r="S76" i="3"/>
  <c r="D144" i="3"/>
  <c r="E144" i="3"/>
  <c r="F144" i="3"/>
  <c r="G144" i="3"/>
  <c r="H144" i="3"/>
  <c r="I144" i="3"/>
  <c r="J144" i="3"/>
  <c r="C144" i="3"/>
  <c r="B143" i="3"/>
  <c r="J143" i="3"/>
  <c r="D143" i="3"/>
  <c r="E143" i="3"/>
  <c r="F143" i="3"/>
  <c r="G143" i="3"/>
  <c r="H143" i="3"/>
  <c r="I143" i="3"/>
  <c r="C81" i="3"/>
  <c r="C131" i="3"/>
  <c r="C143" i="3"/>
  <c r="C79" i="3"/>
  <c r="C129" i="3"/>
  <c r="C141" i="3"/>
  <c r="C74" i="3"/>
  <c r="C103" i="3"/>
  <c r="C136" i="3"/>
  <c r="C71" i="3"/>
  <c r="C104" i="3"/>
  <c r="C72" i="3"/>
  <c r="C105" i="3"/>
  <c r="C82" i="3"/>
  <c r="C106" i="3"/>
  <c r="C83" i="3"/>
  <c r="C107" i="3"/>
  <c r="C84" i="3"/>
  <c r="C108" i="3"/>
  <c r="C85" i="3"/>
  <c r="C109" i="3"/>
  <c r="C86" i="3"/>
  <c r="C110" i="3"/>
  <c r="C87" i="3"/>
  <c r="C111" i="3"/>
  <c r="C88" i="3"/>
  <c r="C112" i="3"/>
  <c r="C90" i="3"/>
  <c r="C113" i="3"/>
  <c r="C91" i="3"/>
  <c r="C114" i="3"/>
  <c r="C92" i="3"/>
  <c r="C115" i="3"/>
  <c r="C94" i="3"/>
  <c r="C116" i="3"/>
  <c r="C95" i="3"/>
  <c r="C117" i="3"/>
  <c r="C93" i="3"/>
  <c r="C118" i="3"/>
  <c r="C89" i="3"/>
  <c r="C119" i="3"/>
  <c r="C137" i="3"/>
  <c r="C96" i="3"/>
  <c r="C121" i="3"/>
  <c r="C97" i="3"/>
  <c r="C122" i="3"/>
  <c r="C98" i="3"/>
  <c r="C123" i="3"/>
  <c r="C99" i="3"/>
  <c r="C124" i="3"/>
  <c r="C73" i="3"/>
  <c r="C125" i="3"/>
  <c r="C138" i="3"/>
  <c r="C75" i="3"/>
  <c r="C127" i="3"/>
  <c r="C139" i="3"/>
  <c r="C78" i="3"/>
  <c r="C128" i="3"/>
  <c r="C140" i="3"/>
  <c r="C142" i="3"/>
  <c r="D74" i="3"/>
  <c r="D103" i="3"/>
  <c r="D136" i="3"/>
  <c r="D71" i="3"/>
  <c r="D104" i="3"/>
  <c r="D72" i="3"/>
  <c r="D105" i="3"/>
  <c r="D82" i="3"/>
  <c r="D106" i="3"/>
  <c r="D83" i="3"/>
  <c r="D107" i="3"/>
  <c r="D84" i="3"/>
  <c r="D108" i="3"/>
  <c r="D85" i="3"/>
  <c r="D109" i="3"/>
  <c r="D86" i="3"/>
  <c r="D110" i="3"/>
  <c r="D87" i="3"/>
  <c r="D111" i="3"/>
  <c r="D88" i="3"/>
  <c r="D112" i="3"/>
  <c r="D90" i="3"/>
  <c r="D113" i="3"/>
  <c r="D91" i="3"/>
  <c r="D114" i="3"/>
  <c r="D92" i="3"/>
  <c r="D115" i="3"/>
  <c r="D94" i="3"/>
  <c r="D116" i="3"/>
  <c r="D95" i="3"/>
  <c r="D117" i="3"/>
  <c r="D93" i="3"/>
  <c r="D118" i="3"/>
  <c r="D89" i="3"/>
  <c r="D119" i="3"/>
  <c r="D137" i="3"/>
  <c r="D96" i="3"/>
  <c r="D121" i="3"/>
  <c r="D97" i="3"/>
  <c r="D122" i="3"/>
  <c r="D98" i="3"/>
  <c r="D123" i="3"/>
  <c r="D99" i="3"/>
  <c r="D124" i="3"/>
  <c r="D73" i="3"/>
  <c r="D125" i="3"/>
  <c r="D138" i="3"/>
  <c r="D75" i="3"/>
  <c r="D127" i="3"/>
  <c r="D139" i="3"/>
  <c r="D78" i="3"/>
  <c r="D128" i="3"/>
  <c r="D140" i="3"/>
  <c r="D79" i="3"/>
  <c r="D129" i="3"/>
  <c r="D141" i="3"/>
  <c r="D142" i="3"/>
  <c r="E74" i="3"/>
  <c r="E103" i="3"/>
  <c r="E136" i="3"/>
  <c r="E71" i="3"/>
  <c r="E104" i="3"/>
  <c r="E72" i="3"/>
  <c r="E105" i="3"/>
  <c r="E82" i="3"/>
  <c r="E106" i="3"/>
  <c r="E83" i="3"/>
  <c r="E107" i="3"/>
  <c r="E84" i="3"/>
  <c r="E108" i="3"/>
  <c r="E85" i="3"/>
  <c r="E109" i="3"/>
  <c r="E86" i="3"/>
  <c r="E110" i="3"/>
  <c r="E87" i="3"/>
  <c r="E111" i="3"/>
  <c r="E88" i="3"/>
  <c r="E112" i="3"/>
  <c r="E90" i="3"/>
  <c r="E113" i="3"/>
  <c r="E91" i="3"/>
  <c r="E114" i="3"/>
  <c r="E92" i="3"/>
  <c r="E115" i="3"/>
  <c r="E94" i="3"/>
  <c r="E116" i="3"/>
  <c r="E95" i="3"/>
  <c r="E117" i="3"/>
  <c r="E93" i="3"/>
  <c r="E118" i="3"/>
  <c r="E89" i="3"/>
  <c r="E119" i="3"/>
  <c r="E137" i="3"/>
  <c r="E96" i="3"/>
  <c r="E121" i="3"/>
  <c r="E97" i="3"/>
  <c r="E122" i="3"/>
  <c r="E98" i="3"/>
  <c r="E123" i="3"/>
  <c r="E99" i="3"/>
  <c r="E124" i="3"/>
  <c r="E73" i="3"/>
  <c r="E125" i="3"/>
  <c r="E138" i="3"/>
  <c r="E75" i="3"/>
  <c r="E127" i="3"/>
  <c r="E139" i="3"/>
  <c r="E78" i="3"/>
  <c r="E128" i="3"/>
  <c r="E140" i="3"/>
  <c r="E79" i="3"/>
  <c r="E129" i="3"/>
  <c r="E141" i="3"/>
  <c r="E142" i="3"/>
  <c r="F74" i="3"/>
  <c r="F103" i="3"/>
  <c r="F136" i="3"/>
  <c r="F71" i="3"/>
  <c r="F104" i="3"/>
  <c r="F72" i="3"/>
  <c r="F105" i="3"/>
  <c r="F82" i="3"/>
  <c r="F106" i="3"/>
  <c r="F83" i="3"/>
  <c r="F107" i="3"/>
  <c r="F84" i="3"/>
  <c r="F108" i="3"/>
  <c r="F85" i="3"/>
  <c r="F109" i="3"/>
  <c r="F86" i="3"/>
  <c r="F110" i="3"/>
  <c r="F87" i="3"/>
  <c r="F111" i="3"/>
  <c r="F88" i="3"/>
  <c r="F112" i="3"/>
  <c r="F90" i="3"/>
  <c r="F113" i="3"/>
  <c r="F91" i="3"/>
  <c r="F114" i="3"/>
  <c r="F92" i="3"/>
  <c r="F115" i="3"/>
  <c r="F94" i="3"/>
  <c r="F116" i="3"/>
  <c r="F95" i="3"/>
  <c r="F117" i="3"/>
  <c r="F93" i="3"/>
  <c r="F118" i="3"/>
  <c r="F89" i="3"/>
  <c r="F119" i="3"/>
  <c r="F137" i="3"/>
  <c r="F96" i="3"/>
  <c r="F121" i="3"/>
  <c r="F97" i="3"/>
  <c r="F122" i="3"/>
  <c r="F98" i="3"/>
  <c r="F123" i="3"/>
  <c r="F99" i="3"/>
  <c r="F124" i="3"/>
  <c r="F73" i="3"/>
  <c r="F125" i="3"/>
  <c r="F138" i="3"/>
  <c r="F75" i="3"/>
  <c r="F127" i="3"/>
  <c r="F139" i="3"/>
  <c r="F78" i="3"/>
  <c r="F128" i="3"/>
  <c r="F140" i="3"/>
  <c r="F79" i="3"/>
  <c r="F129" i="3"/>
  <c r="F141" i="3"/>
  <c r="F142" i="3"/>
  <c r="G74" i="3"/>
  <c r="G103" i="3"/>
  <c r="G136" i="3"/>
  <c r="G71" i="3"/>
  <c r="G104" i="3"/>
  <c r="G72" i="3"/>
  <c r="G105" i="3"/>
  <c r="G82" i="3"/>
  <c r="G106" i="3"/>
  <c r="G83" i="3"/>
  <c r="G107" i="3"/>
  <c r="G84" i="3"/>
  <c r="G108" i="3"/>
  <c r="G85" i="3"/>
  <c r="G109" i="3"/>
  <c r="G86" i="3"/>
  <c r="G110" i="3"/>
  <c r="G87" i="3"/>
  <c r="G111" i="3"/>
  <c r="G88" i="3"/>
  <c r="G112" i="3"/>
  <c r="G90" i="3"/>
  <c r="G113" i="3"/>
  <c r="G91" i="3"/>
  <c r="G114" i="3"/>
  <c r="G92" i="3"/>
  <c r="G115" i="3"/>
  <c r="G94" i="3"/>
  <c r="G116" i="3"/>
  <c r="G95" i="3"/>
  <c r="G117" i="3"/>
  <c r="G93" i="3"/>
  <c r="G118" i="3"/>
  <c r="G89" i="3"/>
  <c r="G119" i="3"/>
  <c r="G137" i="3"/>
  <c r="G96" i="3"/>
  <c r="G121" i="3"/>
  <c r="G97" i="3"/>
  <c r="G122" i="3"/>
  <c r="G98" i="3"/>
  <c r="G123" i="3"/>
  <c r="G99" i="3"/>
  <c r="G124" i="3"/>
  <c r="G73" i="3"/>
  <c r="G125" i="3"/>
  <c r="G138" i="3"/>
  <c r="G75" i="3"/>
  <c r="G127" i="3"/>
  <c r="G139" i="3"/>
  <c r="G78" i="3"/>
  <c r="G128" i="3"/>
  <c r="G140" i="3"/>
  <c r="G79" i="3"/>
  <c r="G129" i="3"/>
  <c r="G141" i="3"/>
  <c r="G142" i="3"/>
  <c r="H74" i="3"/>
  <c r="H103" i="3"/>
  <c r="H136" i="3"/>
  <c r="H71" i="3"/>
  <c r="H104" i="3"/>
  <c r="H72" i="3"/>
  <c r="H105" i="3"/>
  <c r="H82" i="3"/>
  <c r="H106" i="3"/>
  <c r="H83" i="3"/>
  <c r="H107" i="3"/>
  <c r="H84" i="3"/>
  <c r="H108" i="3"/>
  <c r="H85" i="3"/>
  <c r="H109" i="3"/>
  <c r="H86" i="3"/>
  <c r="H110" i="3"/>
  <c r="H87" i="3"/>
  <c r="H111" i="3"/>
  <c r="H88" i="3"/>
  <c r="H112" i="3"/>
  <c r="H90" i="3"/>
  <c r="H113" i="3"/>
  <c r="H91" i="3"/>
  <c r="H114" i="3"/>
  <c r="H92" i="3"/>
  <c r="H115" i="3"/>
  <c r="H94" i="3"/>
  <c r="H116" i="3"/>
  <c r="H95" i="3"/>
  <c r="H117" i="3"/>
  <c r="H93" i="3"/>
  <c r="H118" i="3"/>
  <c r="H89" i="3"/>
  <c r="H119" i="3"/>
  <c r="H137" i="3"/>
  <c r="H96" i="3"/>
  <c r="H121" i="3"/>
  <c r="H97" i="3"/>
  <c r="H122" i="3"/>
  <c r="H98" i="3"/>
  <c r="H123" i="3"/>
  <c r="H99" i="3"/>
  <c r="H124" i="3"/>
  <c r="H73" i="3"/>
  <c r="H125" i="3"/>
  <c r="H138" i="3"/>
  <c r="H75" i="3"/>
  <c r="H127" i="3"/>
  <c r="H139" i="3"/>
  <c r="H78" i="3"/>
  <c r="H128" i="3"/>
  <c r="H140" i="3"/>
  <c r="H79" i="3"/>
  <c r="H129" i="3"/>
  <c r="H141" i="3"/>
  <c r="H142" i="3"/>
  <c r="I74" i="3"/>
  <c r="I103" i="3"/>
  <c r="I136" i="3"/>
  <c r="I71" i="3"/>
  <c r="I104" i="3"/>
  <c r="I72" i="3"/>
  <c r="I105" i="3"/>
  <c r="I82" i="3"/>
  <c r="I106" i="3"/>
  <c r="I83" i="3"/>
  <c r="I107" i="3"/>
  <c r="I84" i="3"/>
  <c r="I108" i="3"/>
  <c r="I85" i="3"/>
  <c r="I109" i="3"/>
  <c r="I86" i="3"/>
  <c r="I110" i="3"/>
  <c r="I87" i="3"/>
  <c r="I111" i="3"/>
  <c r="I88" i="3"/>
  <c r="I112" i="3"/>
  <c r="I90" i="3"/>
  <c r="I113" i="3"/>
  <c r="I91" i="3"/>
  <c r="I114" i="3"/>
  <c r="I92" i="3"/>
  <c r="I115" i="3"/>
  <c r="I94" i="3"/>
  <c r="I116" i="3"/>
  <c r="I95" i="3"/>
  <c r="I117" i="3"/>
  <c r="I93" i="3"/>
  <c r="I118" i="3"/>
  <c r="I89" i="3"/>
  <c r="I119" i="3"/>
  <c r="I137" i="3"/>
  <c r="I96" i="3"/>
  <c r="I121" i="3"/>
  <c r="I97" i="3"/>
  <c r="I122" i="3"/>
  <c r="I98" i="3"/>
  <c r="I123" i="3"/>
  <c r="I99" i="3"/>
  <c r="I124" i="3"/>
  <c r="I73" i="3"/>
  <c r="I125" i="3"/>
  <c r="I138" i="3"/>
  <c r="I75" i="3"/>
  <c r="I127" i="3"/>
  <c r="I139" i="3"/>
  <c r="I78" i="3"/>
  <c r="I128" i="3"/>
  <c r="I140" i="3"/>
  <c r="I79" i="3"/>
  <c r="I129" i="3"/>
  <c r="I141" i="3"/>
  <c r="I142" i="3"/>
  <c r="J142" i="3"/>
  <c r="J137" i="3"/>
  <c r="J138" i="3"/>
  <c r="J139" i="3"/>
  <c r="J140" i="3"/>
  <c r="J141" i="3"/>
  <c r="J136" i="3"/>
  <c r="B92" i="3"/>
  <c r="J74" i="3"/>
  <c r="J103" i="3"/>
  <c r="J71" i="3"/>
  <c r="J104" i="3"/>
  <c r="J72" i="3"/>
  <c r="J105" i="3"/>
  <c r="J82" i="3"/>
  <c r="J106" i="3"/>
  <c r="J83" i="3"/>
  <c r="J107" i="3"/>
  <c r="J84" i="3"/>
  <c r="J108" i="3"/>
  <c r="J85" i="3"/>
  <c r="J109" i="3"/>
  <c r="J86" i="3"/>
  <c r="J110" i="3"/>
  <c r="J87" i="3"/>
  <c r="J111" i="3"/>
  <c r="J88" i="3"/>
  <c r="J112" i="3"/>
  <c r="J90" i="3"/>
  <c r="J113" i="3"/>
  <c r="J91" i="3"/>
  <c r="J114" i="3"/>
  <c r="J92" i="3"/>
  <c r="J115" i="3"/>
  <c r="J94" i="3"/>
  <c r="J116" i="3"/>
  <c r="J95" i="3"/>
  <c r="J117" i="3"/>
  <c r="J93" i="3"/>
  <c r="J118" i="3"/>
  <c r="J89" i="3"/>
  <c r="J119" i="3"/>
  <c r="J96" i="3"/>
  <c r="J121" i="3"/>
  <c r="J97" i="3"/>
  <c r="J122" i="3"/>
  <c r="J98" i="3"/>
  <c r="J123" i="3"/>
  <c r="J99" i="3"/>
  <c r="J124" i="3"/>
  <c r="J73" i="3"/>
  <c r="J125" i="3"/>
  <c r="J75" i="3"/>
  <c r="J127" i="3"/>
  <c r="J78" i="3"/>
  <c r="J128" i="3"/>
  <c r="J79" i="3"/>
  <c r="J129" i="3"/>
  <c r="C76" i="3"/>
  <c r="D76" i="3"/>
  <c r="E76" i="3"/>
  <c r="F76" i="3"/>
  <c r="G76" i="3"/>
  <c r="H76" i="3"/>
  <c r="I76" i="3"/>
  <c r="C77" i="3"/>
  <c r="D77" i="3"/>
  <c r="E77" i="3"/>
  <c r="F77" i="3"/>
  <c r="G77" i="3"/>
  <c r="H77" i="3"/>
  <c r="I77" i="3"/>
  <c r="C80" i="3"/>
  <c r="D80" i="3"/>
  <c r="E80" i="3"/>
  <c r="F80" i="3"/>
  <c r="G80" i="3"/>
  <c r="H80" i="3"/>
  <c r="I80" i="3"/>
  <c r="D81" i="3"/>
  <c r="E81" i="3"/>
  <c r="F81" i="3"/>
  <c r="G81" i="3"/>
  <c r="H81" i="3"/>
  <c r="I81" i="3"/>
  <c r="AC20" i="9"/>
  <c r="AC33" i="9"/>
  <c r="AC32" i="8"/>
  <c r="S12" i="7"/>
  <c r="S11" i="7"/>
  <c r="S6" i="7"/>
  <c r="Y16" i="7"/>
  <c r="W19" i="7"/>
  <c r="W18" i="7"/>
  <c r="AO21" i="7"/>
  <c r="AO19" i="7"/>
  <c r="AO20" i="7"/>
  <c r="AO18" i="7"/>
  <c r="AM21" i="7"/>
  <c r="AN19" i="7"/>
  <c r="AN20" i="7"/>
  <c r="AN21" i="7"/>
  <c r="AN18" i="7"/>
  <c r="AI19" i="7"/>
  <c r="AI18" i="7"/>
  <c r="AI20" i="7"/>
  <c r="AI21" i="7"/>
  <c r="AJ19" i="7"/>
  <c r="AJ20" i="7"/>
  <c r="W27" i="7"/>
  <c r="W20" i="7"/>
  <c r="AJ21" i="7"/>
  <c r="AJ18" i="7"/>
  <c r="AL9" i="7"/>
  <c r="AM8" i="7"/>
  <c r="Q24" i="7"/>
  <c r="AM9" i="7"/>
  <c r="AM7" i="7"/>
  <c r="AH9" i="7"/>
  <c r="AI7" i="7"/>
  <c r="D4" i="7"/>
  <c r="AI9" i="7"/>
  <c r="AI8" i="7"/>
  <c r="AC6" i="7"/>
  <c r="S14" i="7"/>
  <c r="Q14" i="7"/>
  <c r="AC14" i="7"/>
  <c r="AC4" i="7"/>
  <c r="D5" i="7"/>
  <c r="AC5" i="7"/>
  <c r="AC24" i="7"/>
  <c r="AC27" i="7"/>
  <c r="AC20" i="7"/>
  <c r="AC18" i="7"/>
  <c r="Y19" i="7"/>
  <c r="AC19" i="7"/>
  <c r="AC16" i="7"/>
  <c r="AC11" i="7"/>
  <c r="AC12" i="7"/>
  <c r="AC29" i="7"/>
  <c r="S28" i="7"/>
  <c r="D28" i="7"/>
  <c r="Q28" i="7"/>
  <c r="W28" i="7"/>
  <c r="E28" i="7"/>
  <c r="F28" i="7"/>
  <c r="G28" i="7"/>
  <c r="H28" i="7"/>
  <c r="I28" i="7"/>
  <c r="J28" i="7"/>
  <c r="K28" i="7"/>
  <c r="L28" i="7"/>
  <c r="M28" i="7"/>
  <c r="N28" i="7"/>
  <c r="O28" i="7"/>
  <c r="P28" i="7"/>
  <c r="R28" i="7"/>
  <c r="T28" i="7"/>
  <c r="U28" i="7"/>
  <c r="V28" i="7"/>
  <c r="X28" i="7"/>
  <c r="Y28" i="7"/>
  <c r="Z28" i="7"/>
  <c r="AA28" i="7"/>
  <c r="AB28" i="7"/>
  <c r="AD28" i="7"/>
  <c r="AC7" i="7"/>
  <c r="AC8" i="7"/>
  <c r="AC9" i="7"/>
  <c r="AC10" i="7"/>
  <c r="AC13" i="7"/>
  <c r="AC15" i="7"/>
  <c r="AC17" i="7"/>
  <c r="AC21" i="7"/>
  <c r="AC22" i="7"/>
  <c r="AC23" i="7"/>
  <c r="AC25" i="7"/>
  <c r="AC26" i="7"/>
  <c r="T74" i="4"/>
  <c r="U74" i="4"/>
  <c r="V74" i="4"/>
  <c r="W74" i="4"/>
  <c r="X74" i="4"/>
  <c r="Y74" i="4"/>
  <c r="Z74" i="4"/>
  <c r="AA74" i="4"/>
  <c r="AA103" i="4"/>
  <c r="T71" i="4"/>
  <c r="U71" i="4"/>
  <c r="V71" i="4"/>
  <c r="W71" i="4"/>
  <c r="X71" i="4"/>
  <c r="Y71" i="4"/>
  <c r="Z71" i="4"/>
  <c r="AA71" i="4"/>
  <c r="AA104" i="4"/>
  <c r="T72" i="4"/>
  <c r="U72" i="4"/>
  <c r="V72" i="4"/>
  <c r="W72" i="4"/>
  <c r="X72" i="4"/>
  <c r="Y72" i="4"/>
  <c r="Z72" i="4"/>
  <c r="AA72" i="4"/>
  <c r="AA105" i="4"/>
  <c r="T82" i="4"/>
  <c r="U82" i="4"/>
  <c r="V82" i="4"/>
  <c r="W82" i="4"/>
  <c r="X82" i="4"/>
  <c r="Y82" i="4"/>
  <c r="Z82" i="4"/>
  <c r="AA82" i="4"/>
  <c r="AA106" i="4"/>
  <c r="T83" i="4"/>
  <c r="U83" i="4"/>
  <c r="V83" i="4"/>
  <c r="W83" i="4"/>
  <c r="X83" i="4"/>
  <c r="Y83" i="4"/>
  <c r="Z83" i="4"/>
  <c r="AA83" i="4"/>
  <c r="AA107" i="4"/>
  <c r="T84" i="4"/>
  <c r="U84" i="4"/>
  <c r="V84" i="4"/>
  <c r="W84" i="4"/>
  <c r="X84" i="4"/>
  <c r="Y84" i="4"/>
  <c r="Z84" i="4"/>
  <c r="AA84" i="4"/>
  <c r="AA108" i="4"/>
  <c r="T85" i="4"/>
  <c r="U85" i="4"/>
  <c r="V85" i="4"/>
  <c r="W85" i="4"/>
  <c r="X85" i="4"/>
  <c r="Y85" i="4"/>
  <c r="Z85" i="4"/>
  <c r="AA85" i="4"/>
  <c r="AA109" i="4"/>
  <c r="T86" i="4"/>
  <c r="U86" i="4"/>
  <c r="V86" i="4"/>
  <c r="W86" i="4"/>
  <c r="X86" i="4"/>
  <c r="Y86" i="4"/>
  <c r="Z86" i="4"/>
  <c r="AA86" i="4"/>
  <c r="AA110" i="4"/>
  <c r="T87" i="4"/>
  <c r="U87" i="4"/>
  <c r="V87" i="4"/>
  <c r="W87" i="4"/>
  <c r="X87" i="4"/>
  <c r="Y87" i="4"/>
  <c r="Z87" i="4"/>
  <c r="AA87" i="4"/>
  <c r="AA111" i="4"/>
  <c r="T88" i="4"/>
  <c r="U88" i="4"/>
  <c r="V88" i="4"/>
  <c r="W88" i="4"/>
  <c r="X88" i="4"/>
  <c r="Y88" i="4"/>
  <c r="Z88" i="4"/>
  <c r="AA88" i="4"/>
  <c r="AA112" i="4"/>
  <c r="T90" i="4"/>
  <c r="U90" i="4"/>
  <c r="V90" i="4"/>
  <c r="W90" i="4"/>
  <c r="X90" i="4"/>
  <c r="Y90" i="4"/>
  <c r="Z90" i="4"/>
  <c r="AA90" i="4"/>
  <c r="AA113" i="4"/>
  <c r="T91" i="4"/>
  <c r="U91" i="4"/>
  <c r="V91" i="4"/>
  <c r="W91" i="4"/>
  <c r="X91" i="4"/>
  <c r="Y91" i="4"/>
  <c r="Z91" i="4"/>
  <c r="AA91" i="4"/>
  <c r="AA114" i="4"/>
  <c r="T92" i="4"/>
  <c r="U92" i="4"/>
  <c r="V92" i="4"/>
  <c r="W92" i="4"/>
  <c r="X92" i="4"/>
  <c r="Y92" i="4"/>
  <c r="Z92" i="4"/>
  <c r="AA92" i="4"/>
  <c r="AA115" i="4"/>
  <c r="T94" i="4"/>
  <c r="U94" i="4"/>
  <c r="V94" i="4"/>
  <c r="W94" i="4"/>
  <c r="X94" i="4"/>
  <c r="Y94" i="4"/>
  <c r="Z94" i="4"/>
  <c r="AA94" i="4"/>
  <c r="AA116" i="4"/>
  <c r="T95" i="4"/>
  <c r="U95" i="4"/>
  <c r="V95" i="4"/>
  <c r="W95" i="4"/>
  <c r="X95" i="4"/>
  <c r="Y95" i="4"/>
  <c r="Z95" i="4"/>
  <c r="AA95" i="4"/>
  <c r="AA117" i="4"/>
  <c r="T93" i="4"/>
  <c r="U93" i="4"/>
  <c r="V93" i="4"/>
  <c r="W93" i="4"/>
  <c r="X93" i="4"/>
  <c r="Y93" i="4"/>
  <c r="Z93" i="4"/>
  <c r="AA93" i="4"/>
  <c r="AA118" i="4"/>
  <c r="T89" i="4"/>
  <c r="U89" i="4"/>
  <c r="V89" i="4"/>
  <c r="W89" i="4"/>
  <c r="X89" i="4"/>
  <c r="Y89" i="4"/>
  <c r="Z89" i="4"/>
  <c r="AA89" i="4"/>
  <c r="AA119" i="4"/>
  <c r="AA120" i="4"/>
  <c r="T96" i="4"/>
  <c r="U96" i="4"/>
  <c r="V96" i="4"/>
  <c r="W96" i="4"/>
  <c r="X96" i="4"/>
  <c r="Y96" i="4"/>
  <c r="Z96" i="4"/>
  <c r="AA96" i="4"/>
  <c r="AA121" i="4"/>
  <c r="T97" i="4"/>
  <c r="U97" i="4"/>
  <c r="V97" i="4"/>
  <c r="W97" i="4"/>
  <c r="X97" i="4"/>
  <c r="Y97" i="4"/>
  <c r="Z97" i="4"/>
  <c r="AA97" i="4"/>
  <c r="AA122" i="4"/>
  <c r="T98" i="4"/>
  <c r="U98" i="4"/>
  <c r="V98" i="4"/>
  <c r="W98" i="4"/>
  <c r="X98" i="4"/>
  <c r="Y98" i="4"/>
  <c r="Z98" i="4"/>
  <c r="AA98" i="4"/>
  <c r="AA123" i="4"/>
  <c r="T99" i="4"/>
  <c r="U99" i="4"/>
  <c r="V99" i="4"/>
  <c r="W99" i="4"/>
  <c r="X99" i="4"/>
  <c r="Y99" i="4"/>
  <c r="Z99" i="4"/>
  <c r="AA99" i="4"/>
  <c r="AA124" i="4"/>
  <c r="T73" i="4"/>
  <c r="U73" i="4"/>
  <c r="V73" i="4"/>
  <c r="W73" i="4"/>
  <c r="X73" i="4"/>
  <c r="Y73" i="4"/>
  <c r="Z73" i="4"/>
  <c r="AA73" i="4"/>
  <c r="AA125" i="4"/>
  <c r="AA126" i="4"/>
  <c r="T75" i="4"/>
  <c r="U75" i="4"/>
  <c r="V75" i="4"/>
  <c r="W75" i="4"/>
  <c r="X75" i="4"/>
  <c r="Y75" i="4"/>
  <c r="Z75" i="4"/>
  <c r="AA75" i="4"/>
  <c r="AA127" i="4"/>
  <c r="T78" i="4"/>
  <c r="U78" i="4"/>
  <c r="V78" i="4"/>
  <c r="W78" i="4"/>
  <c r="X78" i="4"/>
  <c r="Y78" i="4"/>
  <c r="Z78" i="4"/>
  <c r="AA78" i="4"/>
  <c r="AA128" i="4"/>
  <c r="T79" i="4"/>
  <c r="U79" i="4"/>
  <c r="V79" i="4"/>
  <c r="W79" i="4"/>
  <c r="X79" i="4"/>
  <c r="Y79" i="4"/>
  <c r="Z79" i="4"/>
  <c r="AA79" i="4"/>
  <c r="AA129" i="4"/>
  <c r="AA130" i="4"/>
  <c r="T81" i="4"/>
  <c r="U81" i="4"/>
  <c r="V81" i="4"/>
  <c r="W81" i="4"/>
  <c r="X81" i="4"/>
  <c r="Y81" i="4"/>
  <c r="Z81" i="4"/>
  <c r="AA81" i="4"/>
  <c r="AA131" i="4"/>
  <c r="AA132" i="4"/>
  <c r="Z103" i="4"/>
  <c r="Z104" i="4"/>
  <c r="Z105" i="4"/>
  <c r="Z106" i="4"/>
  <c r="Z107" i="4"/>
  <c r="Z108" i="4"/>
  <c r="Z109" i="4"/>
  <c r="Z110" i="4"/>
  <c r="Z111" i="4"/>
  <c r="Z112" i="4"/>
  <c r="Z113" i="4"/>
  <c r="Z114" i="4"/>
  <c r="Z115" i="4"/>
  <c r="Z116" i="4"/>
  <c r="Z117" i="4"/>
  <c r="Z118" i="4"/>
  <c r="Z119" i="4"/>
  <c r="Z120" i="4"/>
  <c r="Z121" i="4"/>
  <c r="Z122" i="4"/>
  <c r="Z123" i="4"/>
  <c r="Z124" i="4"/>
  <c r="Z125" i="4"/>
  <c r="Z126" i="4"/>
  <c r="Z127" i="4"/>
  <c r="Z128" i="4"/>
  <c r="Z129" i="4"/>
  <c r="Z130" i="4"/>
  <c r="Z131" i="4"/>
  <c r="Z132" i="4"/>
  <c r="Y103" i="4"/>
  <c r="Y104" i="4"/>
  <c r="Y105" i="4"/>
  <c r="Y106" i="4"/>
  <c r="Y107" i="4"/>
  <c r="Y108" i="4"/>
  <c r="Y109" i="4"/>
  <c r="Y110" i="4"/>
  <c r="Y111" i="4"/>
  <c r="Y112" i="4"/>
  <c r="Y113" i="4"/>
  <c r="Y114" i="4"/>
  <c r="Y115" i="4"/>
  <c r="Y116" i="4"/>
  <c r="Y117" i="4"/>
  <c r="Y118" i="4"/>
  <c r="Y119" i="4"/>
  <c r="Y120" i="4"/>
  <c r="Y121" i="4"/>
  <c r="Y122" i="4"/>
  <c r="Y123" i="4"/>
  <c r="Y124" i="4"/>
  <c r="Y125" i="4"/>
  <c r="Y126" i="4"/>
  <c r="Y127" i="4"/>
  <c r="Y128" i="4"/>
  <c r="Y129" i="4"/>
  <c r="Y130" i="4"/>
  <c r="Y131" i="4"/>
  <c r="Y132" i="4"/>
  <c r="X103" i="4"/>
  <c r="X104" i="4"/>
  <c r="X105" i="4"/>
  <c r="X106" i="4"/>
  <c r="X107" i="4"/>
  <c r="X108" i="4"/>
  <c r="X109" i="4"/>
  <c r="X110" i="4"/>
  <c r="X111" i="4"/>
  <c r="X112" i="4"/>
  <c r="X113" i="4"/>
  <c r="X114" i="4"/>
  <c r="X115" i="4"/>
  <c r="X116" i="4"/>
  <c r="X117" i="4"/>
  <c r="X118" i="4"/>
  <c r="X119" i="4"/>
  <c r="X120" i="4"/>
  <c r="X121" i="4"/>
  <c r="X122" i="4"/>
  <c r="X123" i="4"/>
  <c r="X124" i="4"/>
  <c r="X125" i="4"/>
  <c r="X126" i="4"/>
  <c r="X127" i="4"/>
  <c r="X128" i="4"/>
  <c r="X129" i="4"/>
  <c r="X130" i="4"/>
  <c r="X131" i="4"/>
  <c r="X13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B74" i="4"/>
  <c r="C74" i="4"/>
  <c r="D74" i="4"/>
  <c r="E74" i="4"/>
  <c r="F74" i="4"/>
  <c r="G74" i="4"/>
  <c r="H74" i="4"/>
  <c r="I74" i="4"/>
  <c r="I103" i="4"/>
  <c r="B71" i="4"/>
  <c r="C71" i="4"/>
  <c r="D71" i="4"/>
  <c r="E71" i="4"/>
  <c r="F71" i="4"/>
  <c r="G71" i="4"/>
  <c r="H71" i="4"/>
  <c r="I71" i="4"/>
  <c r="I104" i="4"/>
  <c r="B72" i="4"/>
  <c r="C72" i="4"/>
  <c r="D72" i="4"/>
  <c r="E72" i="4"/>
  <c r="F72" i="4"/>
  <c r="G72" i="4"/>
  <c r="H72" i="4"/>
  <c r="I72" i="4"/>
  <c r="I105" i="4"/>
  <c r="B82" i="4"/>
  <c r="C82" i="4"/>
  <c r="D82" i="4"/>
  <c r="E82" i="4"/>
  <c r="F82" i="4"/>
  <c r="G82" i="4"/>
  <c r="H82" i="4"/>
  <c r="I82" i="4"/>
  <c r="I106" i="4"/>
  <c r="B83" i="4"/>
  <c r="C83" i="4"/>
  <c r="D83" i="4"/>
  <c r="E83" i="4"/>
  <c r="F83" i="4"/>
  <c r="G83" i="4"/>
  <c r="H83" i="4"/>
  <c r="I83" i="4"/>
  <c r="I107" i="4"/>
  <c r="B84" i="4"/>
  <c r="C84" i="4"/>
  <c r="D84" i="4"/>
  <c r="E84" i="4"/>
  <c r="F84" i="4"/>
  <c r="G84" i="4"/>
  <c r="H84" i="4"/>
  <c r="I84" i="4"/>
  <c r="I108" i="4"/>
  <c r="B85" i="4"/>
  <c r="C85" i="4"/>
  <c r="D85" i="4"/>
  <c r="E85" i="4"/>
  <c r="F85" i="4"/>
  <c r="G85" i="4"/>
  <c r="H85" i="4"/>
  <c r="I85" i="4"/>
  <c r="I109" i="4"/>
  <c r="B86" i="4"/>
  <c r="C86" i="4"/>
  <c r="D86" i="4"/>
  <c r="E86" i="4"/>
  <c r="F86" i="4"/>
  <c r="G86" i="4"/>
  <c r="H86" i="4"/>
  <c r="I86" i="4"/>
  <c r="I110" i="4"/>
  <c r="B87" i="4"/>
  <c r="C87" i="4"/>
  <c r="D87" i="4"/>
  <c r="E87" i="4"/>
  <c r="F87" i="4"/>
  <c r="G87" i="4"/>
  <c r="H87" i="4"/>
  <c r="I87" i="4"/>
  <c r="I111" i="4"/>
  <c r="B88" i="4"/>
  <c r="C88" i="4"/>
  <c r="D88" i="4"/>
  <c r="E88" i="4"/>
  <c r="F88" i="4"/>
  <c r="G88" i="4"/>
  <c r="H88" i="4"/>
  <c r="I88" i="4"/>
  <c r="I112" i="4"/>
  <c r="B90" i="4"/>
  <c r="C90" i="4"/>
  <c r="D90" i="4"/>
  <c r="E90" i="4"/>
  <c r="F90" i="4"/>
  <c r="G90" i="4"/>
  <c r="H90" i="4"/>
  <c r="I90" i="4"/>
  <c r="I113" i="4"/>
  <c r="B91" i="4"/>
  <c r="C91" i="4"/>
  <c r="D91" i="4"/>
  <c r="E91" i="4"/>
  <c r="F91" i="4"/>
  <c r="G91" i="4"/>
  <c r="H91" i="4"/>
  <c r="I91" i="4"/>
  <c r="I114" i="4"/>
  <c r="B92" i="4"/>
  <c r="C92" i="4"/>
  <c r="D92" i="4"/>
  <c r="E92" i="4"/>
  <c r="F92" i="4"/>
  <c r="G92" i="4"/>
  <c r="H92" i="4"/>
  <c r="I92" i="4"/>
  <c r="I115" i="4"/>
  <c r="B94" i="4"/>
  <c r="C94" i="4"/>
  <c r="D94" i="4"/>
  <c r="E94" i="4"/>
  <c r="F94" i="4"/>
  <c r="G94" i="4"/>
  <c r="H94" i="4"/>
  <c r="I94" i="4"/>
  <c r="I116" i="4"/>
  <c r="B95" i="4"/>
  <c r="C95" i="4"/>
  <c r="D95" i="4"/>
  <c r="E95" i="4"/>
  <c r="F95" i="4"/>
  <c r="G95" i="4"/>
  <c r="H95" i="4"/>
  <c r="I95" i="4"/>
  <c r="I117" i="4"/>
  <c r="B93" i="4"/>
  <c r="C93" i="4"/>
  <c r="D93" i="4"/>
  <c r="E93" i="4"/>
  <c r="F93" i="4"/>
  <c r="G93" i="4"/>
  <c r="H93" i="4"/>
  <c r="I93" i="4"/>
  <c r="I118" i="4"/>
  <c r="B89" i="4"/>
  <c r="C89" i="4"/>
  <c r="D89" i="4"/>
  <c r="E89" i="4"/>
  <c r="F89" i="4"/>
  <c r="G89" i="4"/>
  <c r="H89" i="4"/>
  <c r="I89" i="4"/>
  <c r="I119" i="4"/>
  <c r="I120" i="4"/>
  <c r="B96" i="4"/>
  <c r="C96" i="4"/>
  <c r="D96" i="4"/>
  <c r="E96" i="4"/>
  <c r="F96" i="4"/>
  <c r="G96" i="4"/>
  <c r="H96" i="4"/>
  <c r="I96" i="4"/>
  <c r="I121" i="4"/>
  <c r="B97" i="4"/>
  <c r="C97" i="4"/>
  <c r="D97" i="4"/>
  <c r="E97" i="4"/>
  <c r="F97" i="4"/>
  <c r="G97" i="4"/>
  <c r="H97" i="4"/>
  <c r="I97" i="4"/>
  <c r="I122" i="4"/>
  <c r="B98" i="4"/>
  <c r="C98" i="4"/>
  <c r="D98" i="4"/>
  <c r="E98" i="4"/>
  <c r="F98" i="4"/>
  <c r="G98" i="4"/>
  <c r="H98" i="4"/>
  <c r="I98" i="4"/>
  <c r="I123" i="4"/>
  <c r="B99" i="4"/>
  <c r="C99" i="4"/>
  <c r="D99" i="4"/>
  <c r="E99" i="4"/>
  <c r="F99" i="4"/>
  <c r="G99" i="4"/>
  <c r="H99" i="4"/>
  <c r="I99" i="4"/>
  <c r="I124" i="4"/>
  <c r="B73" i="4"/>
  <c r="C73" i="4"/>
  <c r="D73" i="4"/>
  <c r="E73" i="4"/>
  <c r="F73" i="4"/>
  <c r="G73" i="4"/>
  <c r="H73" i="4"/>
  <c r="I73" i="4"/>
  <c r="I125" i="4"/>
  <c r="I126" i="4"/>
  <c r="B75" i="4"/>
  <c r="C75" i="4"/>
  <c r="D75" i="4"/>
  <c r="E75" i="4"/>
  <c r="F75" i="4"/>
  <c r="G75" i="4"/>
  <c r="H75" i="4"/>
  <c r="I75" i="4"/>
  <c r="I127" i="4"/>
  <c r="B78" i="4"/>
  <c r="C78" i="4"/>
  <c r="D78" i="4"/>
  <c r="E78" i="4"/>
  <c r="F78" i="4"/>
  <c r="G78" i="4"/>
  <c r="H78" i="4"/>
  <c r="I78" i="4"/>
  <c r="I128" i="4"/>
  <c r="B79" i="4"/>
  <c r="C79" i="4"/>
  <c r="D79" i="4"/>
  <c r="E79" i="4"/>
  <c r="F79" i="4"/>
  <c r="G79" i="4"/>
  <c r="H79" i="4"/>
  <c r="I79" i="4"/>
  <c r="I129" i="4"/>
  <c r="I130" i="4"/>
  <c r="B81" i="4"/>
  <c r="C81" i="4"/>
  <c r="D81" i="4"/>
  <c r="E81" i="4"/>
  <c r="F81" i="4"/>
  <c r="G81" i="4"/>
  <c r="H81" i="4"/>
  <c r="I81" i="4"/>
  <c r="I131" i="4"/>
  <c r="I13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S81" i="4"/>
  <c r="S131" i="4"/>
  <c r="A81" i="4"/>
  <c r="A131" i="4"/>
  <c r="S79" i="4"/>
  <c r="S129" i="4"/>
  <c r="A79" i="4"/>
  <c r="A129" i="4"/>
  <c r="S78" i="4"/>
  <c r="S128" i="4"/>
  <c r="A78" i="4"/>
  <c r="A128" i="4"/>
  <c r="S75" i="4"/>
  <c r="S127" i="4"/>
  <c r="A75" i="4"/>
  <c r="A127" i="4"/>
  <c r="S73" i="4"/>
  <c r="S125" i="4"/>
  <c r="A73" i="4"/>
  <c r="A125" i="4"/>
  <c r="S99" i="4"/>
  <c r="S124" i="4"/>
  <c r="A99" i="4"/>
  <c r="A124" i="4"/>
  <c r="S98" i="4"/>
  <c r="S123" i="4"/>
  <c r="A98" i="4"/>
  <c r="A123" i="4"/>
  <c r="S97" i="4"/>
  <c r="S122" i="4"/>
  <c r="A97" i="4"/>
  <c r="A122" i="4"/>
  <c r="S96" i="4"/>
  <c r="S121" i="4"/>
  <c r="A96" i="4"/>
  <c r="A121" i="4"/>
  <c r="S89" i="4"/>
  <c r="S119" i="4"/>
  <c r="A89" i="4"/>
  <c r="A119" i="4"/>
  <c r="S93" i="4"/>
  <c r="S118" i="4"/>
  <c r="A93" i="4"/>
  <c r="A118" i="4"/>
  <c r="S95" i="4"/>
  <c r="S117" i="4"/>
  <c r="A95" i="4"/>
  <c r="A117" i="4"/>
  <c r="S94" i="4"/>
  <c r="S116" i="4"/>
  <c r="A94" i="4"/>
  <c r="A116" i="4"/>
  <c r="S92" i="4"/>
  <c r="S115" i="4"/>
  <c r="A92" i="4"/>
  <c r="A115" i="4"/>
  <c r="S91" i="4"/>
  <c r="S114" i="4"/>
  <c r="A91" i="4"/>
  <c r="A114" i="4"/>
  <c r="S90" i="4"/>
  <c r="S113" i="4"/>
  <c r="A90" i="4"/>
  <c r="A113" i="4"/>
  <c r="S88" i="4"/>
  <c r="S112" i="4"/>
  <c r="A88" i="4"/>
  <c r="A112" i="4"/>
  <c r="S87" i="4"/>
  <c r="S111" i="4"/>
  <c r="A87" i="4"/>
  <c r="A111" i="4"/>
  <c r="S86" i="4"/>
  <c r="S110" i="4"/>
  <c r="A86" i="4"/>
  <c r="A110" i="4"/>
  <c r="S85" i="4"/>
  <c r="S109" i="4"/>
  <c r="A85" i="4"/>
  <c r="A109" i="4"/>
  <c r="S84" i="4"/>
  <c r="S108" i="4"/>
  <c r="A84" i="4"/>
  <c r="A108" i="4"/>
  <c r="S83" i="4"/>
  <c r="S107" i="4"/>
  <c r="A83" i="4"/>
  <c r="A107" i="4"/>
  <c r="S82" i="4"/>
  <c r="S106" i="4"/>
  <c r="A82" i="4"/>
  <c r="A106" i="4"/>
  <c r="S72" i="4"/>
  <c r="S105" i="4"/>
  <c r="A72" i="4"/>
  <c r="A105" i="4"/>
  <c r="S71" i="4"/>
  <c r="S104" i="4"/>
  <c r="A71" i="4"/>
  <c r="A104" i="4"/>
  <c r="S74" i="4"/>
  <c r="S103" i="4"/>
  <c r="A74" i="4"/>
  <c r="A103" i="4"/>
  <c r="T76" i="4"/>
  <c r="U76" i="4"/>
  <c r="V76" i="4"/>
  <c r="W76" i="4"/>
  <c r="X76" i="4"/>
  <c r="Y76" i="4"/>
  <c r="Z76" i="4"/>
  <c r="AA76" i="4"/>
  <c r="T77" i="4"/>
  <c r="U77" i="4"/>
  <c r="V77" i="4"/>
  <c r="W77" i="4"/>
  <c r="X77" i="4"/>
  <c r="Y77" i="4"/>
  <c r="Z77" i="4"/>
  <c r="AA77" i="4"/>
  <c r="T80" i="4"/>
  <c r="U80" i="4"/>
  <c r="V80" i="4"/>
  <c r="W80" i="4"/>
  <c r="X80" i="4"/>
  <c r="Y80" i="4"/>
  <c r="Z80" i="4"/>
  <c r="AA80" i="4"/>
  <c r="AA100" i="4"/>
  <c r="Z100" i="4"/>
  <c r="Y100" i="4"/>
  <c r="X100" i="4"/>
  <c r="W100" i="4"/>
  <c r="V100" i="4"/>
  <c r="U100" i="4"/>
  <c r="T100" i="4"/>
  <c r="S100" i="4"/>
  <c r="B76" i="4"/>
  <c r="C76" i="4"/>
  <c r="D76" i="4"/>
  <c r="E76" i="4"/>
  <c r="F76" i="4"/>
  <c r="G76" i="4"/>
  <c r="H76" i="4"/>
  <c r="I76" i="4"/>
  <c r="B77" i="4"/>
  <c r="C77" i="4"/>
  <c r="D77" i="4"/>
  <c r="E77" i="4"/>
  <c r="F77" i="4"/>
  <c r="G77" i="4"/>
  <c r="H77" i="4"/>
  <c r="I77" i="4"/>
  <c r="B80" i="4"/>
  <c r="C80" i="4"/>
  <c r="D80" i="4"/>
  <c r="E80" i="4"/>
  <c r="F80" i="4"/>
  <c r="G80" i="4"/>
  <c r="H80" i="4"/>
  <c r="I80" i="4"/>
  <c r="I100" i="4"/>
  <c r="H100" i="4"/>
  <c r="G100" i="4"/>
  <c r="F100" i="4"/>
  <c r="E100" i="4"/>
  <c r="D100" i="4"/>
  <c r="C100" i="4"/>
  <c r="B100" i="4"/>
  <c r="A100" i="4"/>
  <c r="S80" i="4"/>
  <c r="A80" i="4"/>
  <c r="S77" i="4"/>
  <c r="A77" i="4"/>
  <c r="S76" i="4"/>
  <c r="A76" i="4"/>
  <c r="J120" i="3"/>
  <c r="J126" i="3"/>
  <c r="J130" i="3"/>
  <c r="J81" i="3"/>
  <c r="J131" i="3"/>
  <c r="J132" i="3"/>
  <c r="I120" i="3"/>
  <c r="I126" i="3"/>
  <c r="I130" i="3"/>
  <c r="I131" i="3"/>
  <c r="I132" i="3"/>
  <c r="H120" i="3"/>
  <c r="H126" i="3"/>
  <c r="H130" i="3"/>
  <c r="H131" i="3"/>
  <c r="H132" i="3"/>
  <c r="G120" i="3"/>
  <c r="G126" i="3"/>
  <c r="G130" i="3"/>
  <c r="G131" i="3"/>
  <c r="G132" i="3"/>
  <c r="F120" i="3"/>
  <c r="F126" i="3"/>
  <c r="F130" i="3"/>
  <c r="F131" i="3"/>
  <c r="F132" i="3"/>
  <c r="E120" i="3"/>
  <c r="E126" i="3"/>
  <c r="E130" i="3"/>
  <c r="E131" i="3"/>
  <c r="E132" i="3"/>
  <c r="D120" i="3"/>
  <c r="D126" i="3"/>
  <c r="D130" i="3"/>
  <c r="D131" i="3"/>
  <c r="D132" i="3"/>
  <c r="C120" i="3"/>
  <c r="C126" i="3"/>
  <c r="C130" i="3"/>
  <c r="C132" i="3"/>
  <c r="B81" i="3"/>
  <c r="B131" i="3"/>
  <c r="B79" i="3"/>
  <c r="B129" i="3"/>
  <c r="B78" i="3"/>
  <c r="B128" i="3"/>
  <c r="B75" i="3"/>
  <c r="B127" i="3"/>
  <c r="B73" i="3"/>
  <c r="B125" i="3"/>
  <c r="B99" i="3"/>
  <c r="B124" i="3"/>
  <c r="B98" i="3"/>
  <c r="B123" i="3"/>
  <c r="B97" i="3"/>
  <c r="B122" i="3"/>
  <c r="B96" i="3"/>
  <c r="B121" i="3"/>
  <c r="B89" i="3"/>
  <c r="B119" i="3"/>
  <c r="B93" i="3"/>
  <c r="B118" i="3"/>
  <c r="B95" i="3"/>
  <c r="B117" i="3"/>
  <c r="B94" i="3"/>
  <c r="B116" i="3"/>
  <c r="B115" i="3"/>
  <c r="B91" i="3"/>
  <c r="B114" i="3"/>
  <c r="B90" i="3"/>
  <c r="B113" i="3"/>
  <c r="B88" i="3"/>
  <c r="B112" i="3"/>
  <c r="B87" i="3"/>
  <c r="B111" i="3"/>
  <c r="B86" i="3"/>
  <c r="B110" i="3"/>
  <c r="B85" i="3"/>
  <c r="B109" i="3"/>
  <c r="B84" i="3"/>
  <c r="B108" i="3"/>
  <c r="B83" i="3"/>
  <c r="B107" i="3"/>
  <c r="B82" i="3"/>
  <c r="B106" i="3"/>
  <c r="B72" i="3"/>
  <c r="B105" i="3"/>
  <c r="B71" i="3"/>
  <c r="B104" i="3"/>
  <c r="B74" i="3"/>
  <c r="B103" i="3"/>
  <c r="J76" i="3"/>
  <c r="J77" i="3"/>
  <c r="J80" i="3"/>
  <c r="J100" i="3"/>
  <c r="I100" i="3"/>
  <c r="H100" i="3"/>
  <c r="G100" i="3"/>
  <c r="F100" i="3"/>
  <c r="E100" i="3"/>
  <c r="D100" i="3"/>
  <c r="C100" i="3"/>
  <c r="B100" i="3"/>
  <c r="B80" i="3"/>
  <c r="B77" i="3"/>
  <c r="B76" i="3"/>
</calcChain>
</file>

<file path=xl/sharedStrings.xml><?xml version="1.0" encoding="utf-8"?>
<sst xmlns="http://schemas.openxmlformats.org/spreadsheetml/2006/main" count="3488" uniqueCount="629">
  <si>
    <t>Sector</t>
  </si>
  <si>
    <t>PJ</t>
  </si>
  <si>
    <t>Code</t>
  </si>
  <si>
    <t xml:space="preserve">sector agropecuario                                                          </t>
  </si>
  <si>
    <t>Diesel</t>
  </si>
  <si>
    <t>CONAGD</t>
  </si>
  <si>
    <t>Electricidad</t>
  </si>
  <si>
    <t>CONAGE</t>
  </si>
  <si>
    <t>Energia sec</t>
  </si>
  <si>
    <t>CONAGES</t>
  </si>
  <si>
    <t>Gas LP</t>
  </si>
  <si>
    <t>CONAGGLP</t>
  </si>
  <si>
    <t>Querosenes</t>
  </si>
  <si>
    <t>CONAGQ</t>
  </si>
  <si>
    <t>Total</t>
  </si>
  <si>
    <t>CONAGTO</t>
  </si>
  <si>
    <t>sector comercial</t>
  </si>
  <si>
    <t>Combustoleo</t>
  </si>
  <si>
    <t>CONCOCO</t>
  </si>
  <si>
    <t>CONCOD</t>
  </si>
  <si>
    <t>CONCOE</t>
  </si>
  <si>
    <t>Energia prim</t>
  </si>
  <si>
    <t>CONCOEP</t>
  </si>
  <si>
    <t>CONCOES</t>
  </si>
  <si>
    <t>CONCOGLP</t>
  </si>
  <si>
    <t>Gas seco</t>
  </si>
  <si>
    <t>CONCOGS</t>
  </si>
  <si>
    <t>Solar</t>
  </si>
  <si>
    <t>CONCOS</t>
  </si>
  <si>
    <t>CONCOTO</t>
  </si>
  <si>
    <t>Sector de consumo final energetico</t>
  </si>
  <si>
    <t>Bagazo caña</t>
  </si>
  <si>
    <t>CONFINENB</t>
  </si>
  <si>
    <t>Carbon</t>
  </si>
  <si>
    <t>CONFINENC</t>
  </si>
  <si>
    <t>Coque de carbon</t>
  </si>
  <si>
    <t>CONFINENCC</t>
  </si>
  <si>
    <t>CONFINENCO</t>
  </si>
  <si>
    <t>Coque de petroleo</t>
  </si>
  <si>
    <t>CONFINENCP</t>
  </si>
  <si>
    <t>CONFINEND</t>
  </si>
  <si>
    <t>CONFINENE</t>
  </si>
  <si>
    <t>CONFINENEP</t>
  </si>
  <si>
    <t>CONFINENES</t>
  </si>
  <si>
    <t>Gasolina</t>
  </si>
  <si>
    <t>CONFINENG</t>
  </si>
  <si>
    <t>CONFINENGLP</t>
  </si>
  <si>
    <t>Gas Seco</t>
  </si>
  <si>
    <t>CONFINENGS</t>
  </si>
  <si>
    <t>Leña</t>
  </si>
  <si>
    <t>CONFINENL</t>
  </si>
  <si>
    <t>CONFINENQ</t>
  </si>
  <si>
    <t>CONFINENS</t>
  </si>
  <si>
    <t>CONFINENTO</t>
  </si>
  <si>
    <t>Sector final no energetico</t>
  </si>
  <si>
    <t>CONFINOENB</t>
  </si>
  <si>
    <t>CONFINOENCP</t>
  </si>
  <si>
    <t>CONFINOENEP</t>
  </si>
  <si>
    <t>CONFINOENES</t>
  </si>
  <si>
    <t>CONFINOENG</t>
  </si>
  <si>
    <t>CONFINOENGLP</t>
  </si>
  <si>
    <t>CONFINOENGS</t>
  </si>
  <si>
    <t>No energeticos</t>
  </si>
  <si>
    <t>CONFINOENNE</t>
  </si>
  <si>
    <t>CONFINOENQ</t>
  </si>
  <si>
    <t>CONFINOENTO</t>
  </si>
  <si>
    <t>Sector consumo final total</t>
  </si>
  <si>
    <t>Bagazo</t>
  </si>
  <si>
    <t>CONFITOB</t>
  </si>
  <si>
    <t>CONFITOC</t>
  </si>
  <si>
    <t>CONFITOCC</t>
  </si>
  <si>
    <t>CONFITOCO</t>
  </si>
  <si>
    <t>CONFITOCP</t>
  </si>
  <si>
    <t>CONFITOD</t>
  </si>
  <si>
    <t>CONFITOE</t>
  </si>
  <si>
    <t>CONFITOEP</t>
  </si>
  <si>
    <t>CONFITOES</t>
  </si>
  <si>
    <t>CONFITOG</t>
  </si>
  <si>
    <t>CONFITOGLP</t>
  </si>
  <si>
    <t>CONFITOGS</t>
  </si>
  <si>
    <t>CONFITOL</t>
  </si>
  <si>
    <t>CONFITONE</t>
  </si>
  <si>
    <t>CONFITOQ</t>
  </si>
  <si>
    <t>CONFITOS</t>
  </si>
  <si>
    <t>CONFITOTO</t>
  </si>
  <si>
    <t>Sector industra (Elaboración de refrescos, Hielo y otras bebidas no alcohólicas, y purificación y embotellamiento de agua.)</t>
  </si>
  <si>
    <t>CONINAGCO</t>
  </si>
  <si>
    <t>CONINAGD</t>
  </si>
  <si>
    <t>CONINAGE</t>
  </si>
  <si>
    <t>CONINAGES</t>
  </si>
  <si>
    <t>CONINAGGLP</t>
  </si>
  <si>
    <t>CONINAGGS</t>
  </si>
  <si>
    <t>CONINAGTO</t>
  </si>
  <si>
    <t>Sector indutrial Fabricación de autómoviles y camiones</t>
  </si>
  <si>
    <t>CONINAUCO</t>
  </si>
  <si>
    <t>CONINAUD</t>
  </si>
  <si>
    <t>CONINAUE</t>
  </si>
  <si>
    <t>CONINAUES</t>
  </si>
  <si>
    <t>CONINAUGLP</t>
  </si>
  <si>
    <t>CONINAUGS</t>
  </si>
  <si>
    <t>CONINAUTO</t>
  </si>
  <si>
    <t>Sector industrial elaboracion de azucares</t>
  </si>
  <si>
    <t>CONINAZB</t>
  </si>
  <si>
    <t>CONINAZCO</t>
  </si>
  <si>
    <t>CONINAZD</t>
  </si>
  <si>
    <t>CONINAZE</t>
  </si>
  <si>
    <t>CONINAZEP</t>
  </si>
  <si>
    <t>CONINAZES</t>
  </si>
  <si>
    <t>CONINAZGLP</t>
  </si>
  <si>
    <t>CONINAZTO</t>
  </si>
  <si>
    <t>Fabricación de Cemento y Productos a base de Cemento en PLantas Integradas</t>
  </si>
  <si>
    <t>CONINCEC</t>
  </si>
  <si>
    <t>CONINCECO</t>
  </si>
  <si>
    <t>CONINCECP</t>
  </si>
  <si>
    <t>CONINCED</t>
  </si>
  <si>
    <t>CONINCEE</t>
  </si>
  <si>
    <t>CONINCEEP</t>
  </si>
  <si>
    <t>CONINCEES</t>
  </si>
  <si>
    <t>CONINCEGLP</t>
  </si>
  <si>
    <t>CONINCEGS</t>
  </si>
  <si>
    <t>CONINCETO</t>
  </si>
  <si>
    <t>Fabricación de Pulpa, Papel y Cartón</t>
  </si>
  <si>
    <t>CONINCELB</t>
  </si>
  <si>
    <t>CONINCELCO</t>
  </si>
  <si>
    <t>CONINCELD</t>
  </si>
  <si>
    <t>CONINCELE</t>
  </si>
  <si>
    <t>CONINCELEP</t>
  </si>
  <si>
    <t>CONINCELES</t>
  </si>
  <si>
    <t>CONINCELGLP</t>
  </si>
  <si>
    <t>CONINCELGS</t>
  </si>
  <si>
    <t>CONINCELTO</t>
  </si>
  <si>
    <t>Sector industria elaboracion de cerveza</t>
  </si>
  <si>
    <t>CONINCERCO</t>
  </si>
  <si>
    <t>CONINCERD</t>
  </si>
  <si>
    <t>CONINCERE</t>
  </si>
  <si>
    <t>CONINCERES</t>
  </si>
  <si>
    <t>CONINCERGLP</t>
  </si>
  <si>
    <t>CONINCERGS</t>
  </si>
  <si>
    <t>CONINCERTO</t>
  </si>
  <si>
    <t>Sector industrial construccion</t>
  </si>
  <si>
    <t>CONINCOD</t>
  </si>
  <si>
    <t>CONINCOE</t>
  </si>
  <si>
    <t>CONINCOES</t>
  </si>
  <si>
    <t>CONINCOTO</t>
  </si>
  <si>
    <t>Sector industrial fabricacion de fertilizantes</t>
  </si>
  <si>
    <t>CONINFECO</t>
  </si>
  <si>
    <t>CONINFED</t>
  </si>
  <si>
    <t>CONINFEE</t>
  </si>
  <si>
    <t>CONINFEES</t>
  </si>
  <si>
    <t>CONINFEGS</t>
  </si>
  <si>
    <t>total</t>
  </si>
  <si>
    <t>CONINFETO</t>
  </si>
  <si>
    <t>sector industria fabricacion de productos de hule</t>
  </si>
  <si>
    <t>CONINHUCO</t>
  </si>
  <si>
    <t>CONINHUD</t>
  </si>
  <si>
    <t>CONINHUE</t>
  </si>
  <si>
    <t>CONINHUES</t>
  </si>
  <si>
    <t>CONINHUGLP</t>
  </si>
  <si>
    <t>CONINHUGS</t>
  </si>
  <si>
    <t>CONINHUTO</t>
  </si>
  <si>
    <t>Sector industria mienria de materiales metalicos no metalico menos petroleo y gas</t>
  </si>
  <si>
    <t>CONINMICC</t>
  </si>
  <si>
    <t>CONINMICO</t>
  </si>
  <si>
    <t>CONINMID</t>
  </si>
  <si>
    <t>CONINMIE</t>
  </si>
  <si>
    <t>CONINMIES</t>
  </si>
  <si>
    <t>CONINMIGLP</t>
  </si>
  <si>
    <t>CONINMIGS</t>
  </si>
  <si>
    <t>CONINMITO</t>
  </si>
  <si>
    <t>Sector industrial otras ramas</t>
  </si>
  <si>
    <t>CONINOTB</t>
  </si>
  <si>
    <t>CONINOTC</t>
  </si>
  <si>
    <t>CONINOTCO</t>
  </si>
  <si>
    <t>CONINOTCP</t>
  </si>
  <si>
    <t>CONINOTD</t>
  </si>
  <si>
    <t>CONINOTE</t>
  </si>
  <si>
    <t>CONINOTES</t>
  </si>
  <si>
    <t>CONINOTG</t>
  </si>
  <si>
    <t>CONINOTGLP</t>
  </si>
  <si>
    <t>CONINOTGS</t>
  </si>
  <si>
    <t>CONINOTQ</t>
  </si>
  <si>
    <t>CONINOTS</t>
  </si>
  <si>
    <t>CONINOTTO</t>
  </si>
  <si>
    <t>Sector industrial pemex petroquimica</t>
  </si>
  <si>
    <t>CONINPETPECO</t>
  </si>
  <si>
    <t>CONINPETPED</t>
  </si>
  <si>
    <t>CONINPETPEE</t>
  </si>
  <si>
    <t>CONINPETPEES</t>
  </si>
  <si>
    <t>CONINPETPEG</t>
  </si>
  <si>
    <t>CONINPETPEGS</t>
  </si>
  <si>
    <t>CONINPETPETO</t>
  </si>
  <si>
    <t>Sector industrial industria quimica</t>
  </si>
  <si>
    <t>CONINQUCO</t>
  </si>
  <si>
    <t>CONINQUCP</t>
  </si>
  <si>
    <t>CONINQUD</t>
  </si>
  <si>
    <t>CONINQUE</t>
  </si>
  <si>
    <t>CONINQUES</t>
  </si>
  <si>
    <t>CONINQUGLP</t>
  </si>
  <si>
    <t>CONINQUGS</t>
  </si>
  <si>
    <t>CONINQUTO</t>
  </si>
  <si>
    <t>Sector industria industria basica de hierro y del acero</t>
  </si>
  <si>
    <t>CONINSICC</t>
  </si>
  <si>
    <t>CONINSICO</t>
  </si>
  <si>
    <t>CONINSICP</t>
  </si>
  <si>
    <t>CONINSID</t>
  </si>
  <si>
    <t>CONINSIE</t>
  </si>
  <si>
    <t>CONINSIES</t>
  </si>
  <si>
    <t>CONINSIGLP</t>
  </si>
  <si>
    <t>CONINSIGS</t>
  </si>
  <si>
    <t>CONINSITO</t>
  </si>
  <si>
    <t>Sector industria elaboracion de prductos de tabaco</t>
  </si>
  <si>
    <t>CONINTACO</t>
  </si>
  <si>
    <t>CONINTAD</t>
  </si>
  <si>
    <t>CONINTAE</t>
  </si>
  <si>
    <t>CONINTAES</t>
  </si>
  <si>
    <t>CONINTAGLP</t>
  </si>
  <si>
    <t>CONINTAGS</t>
  </si>
  <si>
    <t>CONINTATO</t>
  </si>
  <si>
    <t>Sector industria fabricacion de vidrio</t>
  </si>
  <si>
    <t>CONINVICO</t>
  </si>
  <si>
    <t>CONINVICP</t>
  </si>
  <si>
    <t>CONINVID</t>
  </si>
  <si>
    <t>CONINVIE</t>
  </si>
  <si>
    <t>CONINVIES</t>
  </si>
  <si>
    <t>CONINVIGLP</t>
  </si>
  <si>
    <t>CONINVIGS</t>
  </si>
  <si>
    <t>CONINVITO</t>
  </si>
  <si>
    <t>Sector Consumo publico</t>
  </si>
  <si>
    <t>CONPUE</t>
  </si>
  <si>
    <t>CONPUES</t>
  </si>
  <si>
    <t>CONPUTO</t>
  </si>
  <si>
    <t xml:space="preserve">Sector consumo comercial residencial y publico </t>
  </si>
  <si>
    <t>CONRECOPUCO</t>
  </si>
  <si>
    <t>CONRECOPUD</t>
  </si>
  <si>
    <t>CONRECOPUE</t>
  </si>
  <si>
    <t>CONRECOPUEP</t>
  </si>
  <si>
    <t>CONRECOPUES</t>
  </si>
  <si>
    <t>CONRECOPUGLP</t>
  </si>
  <si>
    <t>CONRECOPUGS</t>
  </si>
  <si>
    <t>CONRECOPUL</t>
  </si>
  <si>
    <t>CONRECOPUQ</t>
  </si>
  <si>
    <t>CONRECOPUS</t>
  </si>
  <si>
    <t>CONRECOPUTO</t>
  </si>
  <si>
    <t>Sector consumo residencial</t>
  </si>
  <si>
    <t>CONREE</t>
  </si>
  <si>
    <t>CONREEP</t>
  </si>
  <si>
    <t>CONREES</t>
  </si>
  <si>
    <t>CONREGLP</t>
  </si>
  <si>
    <t>CONREGS</t>
  </si>
  <si>
    <t>CONREL</t>
  </si>
  <si>
    <t>CONREQ</t>
  </si>
  <si>
    <t>CONRES</t>
  </si>
  <si>
    <t>CONRETO</t>
  </si>
  <si>
    <t>Sector transporte aereo</t>
  </si>
  <si>
    <t>CONTRAEES</t>
  </si>
  <si>
    <t>CONTRAEG</t>
  </si>
  <si>
    <t>CONTRAEQ</t>
  </si>
  <si>
    <t>CONTRAETO</t>
  </si>
  <si>
    <t>Sector transporte autotransporte</t>
  </si>
  <si>
    <t>CONTRAUD</t>
  </si>
  <si>
    <t>CONTRAUES</t>
  </si>
  <si>
    <t>CONTRAUG</t>
  </si>
  <si>
    <t>CONTRAUGLP</t>
  </si>
  <si>
    <t>CONTRAUGS</t>
  </si>
  <si>
    <t>CONTRAUTO</t>
  </si>
  <si>
    <t>Secctor transporte electrico</t>
  </si>
  <si>
    <t>CONTRELEE</t>
  </si>
  <si>
    <t>CONTRELEES</t>
  </si>
  <si>
    <t>CONTRELTO</t>
  </si>
  <si>
    <t>Sector transporte ferroviario</t>
  </si>
  <si>
    <t>CONTRFED</t>
  </si>
  <si>
    <t>CONTRFEE</t>
  </si>
  <si>
    <t>CONTRFEGLP</t>
  </si>
  <si>
    <t>CONTRFETO</t>
  </si>
  <si>
    <t>Sector transoporte maritimo</t>
  </si>
  <si>
    <t>CONTRMACO</t>
  </si>
  <si>
    <t>CONTRMAD</t>
  </si>
  <si>
    <t>CONTRMAES</t>
  </si>
  <si>
    <t>CONTRMATO</t>
  </si>
  <si>
    <t>Somme de 2013</t>
  </si>
  <si>
    <t>Étiquettes de colonnes</t>
  </si>
  <si>
    <t>Somme de 2009</t>
  </si>
  <si>
    <t>Étiquettes de lignes</t>
  </si>
  <si>
    <t>Total général</t>
  </si>
  <si>
    <t>PJ 2013</t>
  </si>
  <si>
    <t>Bagazo, bagazo de cana y lena</t>
  </si>
  <si>
    <t>Carbon, Coque de crabon y petroleo</t>
  </si>
  <si>
    <t>Combustoleo, Diesel, Gasolina y querosenes</t>
  </si>
  <si>
    <t>Gas LP y gas seco</t>
  </si>
  <si>
    <t xml:space="preserve">Electricidad </t>
  </si>
  <si>
    <t>PJ 2009</t>
  </si>
  <si>
    <t>Industrial</t>
  </si>
  <si>
    <t>Transporte</t>
  </si>
  <si>
    <t>Consumo Final Energetico</t>
  </si>
  <si>
    <t>Consumo Final Total</t>
  </si>
  <si>
    <t>HCOAL</t>
  </si>
  <si>
    <t>BCOAL</t>
  </si>
  <si>
    <t>COKE</t>
  </si>
  <si>
    <t>CRUDE</t>
  </si>
  <si>
    <t>DIESEL</t>
  </si>
  <si>
    <t>GASOLINE</t>
  </si>
  <si>
    <t>JETFUEL</t>
  </si>
  <si>
    <t>LFO</t>
  </si>
  <si>
    <t>HFO</t>
  </si>
  <si>
    <t>NAPHTA</t>
  </si>
  <si>
    <t>OTHPETRO</t>
  </si>
  <si>
    <t>NATGAS</t>
  </si>
  <si>
    <t>OTHGAS</t>
  </si>
  <si>
    <t>WASTE</t>
  </si>
  <si>
    <t>BIOGASOL</t>
  </si>
  <si>
    <t>BIODIESEL</t>
  </si>
  <si>
    <t>BIOGAS</t>
  </si>
  <si>
    <t>OTHRENEW</t>
  </si>
  <si>
    <t>ELECTR</t>
  </si>
  <si>
    <t>HEATPROD</t>
  </si>
  <si>
    <t>NUCLEAR</t>
  </si>
  <si>
    <t>HYDRO</t>
  </si>
  <si>
    <t>GEOTHERM</t>
  </si>
  <si>
    <t>SOLAR</t>
  </si>
  <si>
    <t>WIND</t>
  </si>
  <si>
    <t>OTHSOURC</t>
  </si>
  <si>
    <t>LOSS</t>
  </si>
  <si>
    <t>TOTAL</t>
  </si>
  <si>
    <t>Agriculture, Hunting, Forestry and Fishing</t>
  </si>
  <si>
    <t>secAtB</t>
  </si>
  <si>
    <t>Mining and Quarrying</t>
  </si>
  <si>
    <t>secC</t>
  </si>
  <si>
    <t>Food, Beverages and Tobacco</t>
  </si>
  <si>
    <t>sec15t16</t>
  </si>
  <si>
    <t>Textiles and Textile Products</t>
  </si>
  <si>
    <t>sec17t18</t>
  </si>
  <si>
    <t>Leather, Leather and Footwear</t>
  </si>
  <si>
    <t>sec19</t>
  </si>
  <si>
    <t>Wood and Products of Wood and Cork</t>
  </si>
  <si>
    <t>sec20</t>
  </si>
  <si>
    <t>Pulp, Paper, Paper , Printing and Publishing</t>
  </si>
  <si>
    <t>sec21t22</t>
  </si>
  <si>
    <t>Coke, Refined Petroleum and Nuclear Fuel</t>
  </si>
  <si>
    <t>sec23</t>
  </si>
  <si>
    <t>Chemicals and Chemical Products</t>
  </si>
  <si>
    <t>sec24</t>
  </si>
  <si>
    <t>Rubber and Plastics</t>
  </si>
  <si>
    <t>sec25</t>
  </si>
  <si>
    <t>Other Non-Metallic Mineral</t>
  </si>
  <si>
    <t>sec26</t>
  </si>
  <si>
    <t>Basic Metals and Fabricated Metal</t>
  </si>
  <si>
    <t>sec27t28</t>
  </si>
  <si>
    <t>Machinery, Nec</t>
  </si>
  <si>
    <t>sec29</t>
  </si>
  <si>
    <t>Electrical and Optical Equipment</t>
  </si>
  <si>
    <t>sec30t33</t>
  </si>
  <si>
    <t>Transport Equipment</t>
  </si>
  <si>
    <t>sec34t35</t>
  </si>
  <si>
    <t>Manufacturing, Nec; Recycling</t>
  </si>
  <si>
    <t>sec36t37</t>
  </si>
  <si>
    <t>Electricity, Gas and Water Supply</t>
  </si>
  <si>
    <t>secE</t>
  </si>
  <si>
    <t>Construction</t>
  </si>
  <si>
    <t>secF</t>
  </si>
  <si>
    <t>Sale, Maintenance and Repair of Motor Vehicles and Motorcycles; Retail Sale of Fuel</t>
  </si>
  <si>
    <t>sec50</t>
  </si>
  <si>
    <t>Wholesale Trade and Commission Trade, Except of Motor Vehicles and Motorcycles</t>
  </si>
  <si>
    <t>sec51</t>
  </si>
  <si>
    <t>Retail Trade, Except of Motor Vehicles and Motorcycles; Repair of Household Goods</t>
  </si>
  <si>
    <t>sec52</t>
  </si>
  <si>
    <t>Hotels and Restaurants</t>
  </si>
  <si>
    <t>secH</t>
  </si>
  <si>
    <t>Inland Transport</t>
  </si>
  <si>
    <t>sec60</t>
  </si>
  <si>
    <t>Water Transport</t>
  </si>
  <si>
    <t>sec61</t>
  </si>
  <si>
    <t>Air Transport</t>
  </si>
  <si>
    <t>sec62</t>
  </si>
  <si>
    <t>Other Supporting and Auxiliary Transport Activities; Activities of Travel Agencies</t>
  </si>
  <si>
    <t>sec63</t>
  </si>
  <si>
    <t>Post and Telecommunications</t>
  </si>
  <si>
    <t>sec64</t>
  </si>
  <si>
    <t>Financial Intermediation</t>
  </si>
  <si>
    <t>secJ</t>
  </si>
  <si>
    <t>Real Estate Activities</t>
  </si>
  <si>
    <t>sec70</t>
  </si>
  <si>
    <t>Renting of M&amp;Eq and Other Business Activities</t>
  </si>
  <si>
    <t>sec71t74</t>
  </si>
  <si>
    <t>Public Admin and Defence; Compulsory Social Security</t>
  </si>
  <si>
    <t>secL</t>
  </si>
  <si>
    <t>Education</t>
  </si>
  <si>
    <t>secM</t>
  </si>
  <si>
    <t>Health and Social Work</t>
  </si>
  <si>
    <t>secN</t>
  </si>
  <si>
    <t>Other Community, Social and Personal Services</t>
  </si>
  <si>
    <t>secO</t>
  </si>
  <si>
    <t>Private Households with Employed Persons</t>
  </si>
  <si>
    <t>secP</t>
  </si>
  <si>
    <t>Extra-territorial organizations and bodies</t>
  </si>
  <si>
    <t>secQ</t>
  </si>
  <si>
    <t>Total intermediate consumption</t>
  </si>
  <si>
    <t>secTOT</t>
  </si>
  <si>
    <t>Final consumption expenditure by households</t>
  </si>
  <si>
    <t>FC_HH</t>
  </si>
  <si>
    <t>Grand Total</t>
  </si>
  <si>
    <t>Country</t>
  </si>
  <si>
    <t>Mexico</t>
  </si>
  <si>
    <t>Time series Emission Relevant Energy Accounts</t>
  </si>
  <si>
    <t>Source: WIOD database, May 2012 release</t>
  </si>
  <si>
    <t>Variable</t>
  </si>
  <si>
    <t>Emission relevant energy use in TJ</t>
  </si>
  <si>
    <r>
      <t xml:space="preserve">Emission relevant energy use (in TJ) by sector and energy commodity; </t>
    </r>
    <r>
      <rPr>
        <b/>
        <sz val="10"/>
        <rFont val="Arial"/>
        <family val="2"/>
      </rPr>
      <t>this matrix is
related to gross energy use but excludes the non-energy use of energy commodities
(e.g. naphtha for plastics production, asphalt for road building) and the input of energy
commodities for transformation (e.g. the coal that is transformed into coke and coke
oven gas, in order to avoid double counting of emissions).</t>
    </r>
    <r>
      <rPr>
        <sz val="10"/>
        <rFont val="Arial"/>
        <family val="2"/>
      </rPr>
      <t xml:space="preserve"> The emission relevant
energy use is the direct link between energy use and energy-related emissions. </t>
    </r>
  </si>
  <si>
    <t>Notes</t>
  </si>
  <si>
    <t xml:space="preserve">For more information and updates, see: </t>
  </si>
  <si>
    <t>www.wiod.org</t>
  </si>
  <si>
    <t>Acknowledgements and disclaimer</t>
  </si>
  <si>
    <t xml:space="preserve">This project is funded by the European Commission, Research Directorate General as part </t>
  </si>
  <si>
    <t>of the 7th Framework Programme, Theme 8: Socio-Economic Sciences and Humanities. Grant Agreement no: 225 281</t>
  </si>
  <si>
    <t xml:space="preserve">For comments and suggestions please send an email to: </t>
  </si>
  <si>
    <t>wiod@rug.nl.</t>
  </si>
  <si>
    <t>Time series Gross Energy Accounts</t>
  </si>
  <si>
    <t>Gross energy use in TJ</t>
  </si>
  <si>
    <t>Gross energy use (in TJ) by sector and energy commodity (see Annex 2 and 4 for full classification thereof); this matrix, once commodity aggregation and conversion prices are applied, is directly related to expenditures for energy inputs as from the use tables and the production functions used in models.</t>
  </si>
  <si>
    <t>Carbon, Coque de carbon y petroleo</t>
  </si>
  <si>
    <t xml:space="preserve">Corresponding NACE code </t>
  </si>
  <si>
    <t>21, 22</t>
  </si>
  <si>
    <t>27, 28</t>
  </si>
  <si>
    <t>34, 35</t>
  </si>
  <si>
    <t>36, 37</t>
  </si>
  <si>
    <t>40, 41</t>
  </si>
  <si>
    <t xml:space="preserve">01, 02, 05  </t>
  </si>
  <si>
    <t>15, 16</t>
  </si>
  <si>
    <t xml:space="preserve">10, 11, 12,13, 14 </t>
  </si>
  <si>
    <t xml:space="preserve">17, 18 </t>
  </si>
  <si>
    <t>30, 31, 32, 33</t>
  </si>
  <si>
    <t>65, 66, 67</t>
  </si>
  <si>
    <t>71, 72, 73, 74</t>
  </si>
  <si>
    <t>90, 91, 92, 93</t>
  </si>
  <si>
    <t>HH</t>
  </si>
  <si>
    <t>WIOD SECTORS</t>
  </si>
  <si>
    <t>Coke oven/Gas Coke</t>
  </si>
  <si>
    <t>Natural gas (dry)</t>
  </si>
  <si>
    <t>Municipal (non-biomass fraction) and industrial waste</t>
  </si>
  <si>
    <t>Biodiesels</t>
  </si>
  <si>
    <t>Hydroelectric</t>
  </si>
  <si>
    <t>Geothermal</t>
  </si>
  <si>
    <t>Electricity</t>
  </si>
  <si>
    <t>Hard coal and derivatives</t>
  </si>
  <si>
    <t xml:space="preserve">Lignite and derivative </t>
  </si>
  <si>
    <t>Crude oil, NGL and feedstocks</t>
  </si>
  <si>
    <t>Diesel oil for road transport</t>
  </si>
  <si>
    <t>Motor gasoline</t>
  </si>
  <si>
    <t>jet fuel (kersone ans gasoline)</t>
  </si>
  <si>
    <t>Light fuel oil</t>
  </si>
  <si>
    <t>Heavy fuel oil</t>
  </si>
  <si>
    <t>Naphtha</t>
  </si>
  <si>
    <t>Other petroleum products</t>
  </si>
  <si>
    <t>Derived gas</t>
  </si>
  <si>
    <t>Biogasoline (including hydrated ethanol)</t>
  </si>
  <si>
    <t>Biogas</t>
  </si>
  <si>
    <t>Heat</t>
  </si>
  <si>
    <t>Nuclear</t>
  </si>
  <si>
    <t xml:space="preserve">Solar </t>
  </si>
  <si>
    <t>wind power</t>
  </si>
  <si>
    <t>Other sources</t>
  </si>
  <si>
    <t>Distribution losses</t>
  </si>
  <si>
    <t>Other combustible renewable (bagazo de cana y leña)</t>
  </si>
  <si>
    <t>ThreeMe-Mex Sectors</t>
  </si>
  <si>
    <t>INDUSTRY</t>
  </si>
  <si>
    <t>TRANSPORT</t>
  </si>
  <si>
    <t>SERVICES</t>
  </si>
  <si>
    <t>ENERGY</t>
  </si>
  <si>
    <t>Agriculture, livestockand fishing</t>
  </si>
  <si>
    <t>Forestry</t>
  </si>
  <si>
    <t>Manufacture of food, beverages and snuff</t>
  </si>
  <si>
    <t>Manufacture of articles of paper and paperboard</t>
  </si>
  <si>
    <t>Manufacture of chemical</t>
  </si>
  <si>
    <t>Manufacture of cement and concrete</t>
  </si>
  <si>
    <t>Manufacture of steel</t>
  </si>
  <si>
    <t>Manufature of machine and equipment</t>
  </si>
  <si>
    <t>Extraction of oil and gas</t>
  </si>
  <si>
    <t>Construction of buildings</t>
  </si>
  <si>
    <t>Others industries</t>
  </si>
  <si>
    <t>Air transport</t>
  </si>
  <si>
    <t>Rail transport</t>
  </si>
  <si>
    <t>Water transport</t>
  </si>
  <si>
    <t>Freight transport by road</t>
  </si>
  <si>
    <t>Passager transport by road</t>
  </si>
  <si>
    <t>Other transports</t>
  </si>
  <si>
    <t>Business services</t>
  </si>
  <si>
    <t>Public services</t>
  </si>
  <si>
    <t>Manufacture of petroleum and coal products</t>
  </si>
  <si>
    <t>Gas supply by pipeline to final consumer</t>
  </si>
  <si>
    <t>Electricity generation, trasmission and distribution</t>
  </si>
  <si>
    <t>Hydro</t>
  </si>
  <si>
    <t>Wind</t>
  </si>
  <si>
    <t>Biomass</t>
  </si>
  <si>
    <t>Cogeneration</t>
  </si>
  <si>
    <t>Thermoelectric</t>
  </si>
  <si>
    <t>Cabon-based</t>
  </si>
  <si>
    <t>Internal Combustion</t>
  </si>
  <si>
    <t>Combined Cycle</t>
  </si>
  <si>
    <t>others</t>
  </si>
  <si>
    <t>ELECTRICITY</t>
  </si>
  <si>
    <t>Agriculture</t>
  </si>
  <si>
    <t>Indutries</t>
  </si>
  <si>
    <t>Balance de energia (SIE)</t>
  </si>
  <si>
    <t>Fuente: Sistema de Información Energética, SENER.</t>
  </si>
  <si>
    <t>A partir de 2016 se incluye información de las centrales eléctricas con permiso de generación otorgado por la CRE.</t>
  </si>
  <si>
    <t>Los datos del a±o 2016 son preliminares y están sujetos a cambios sin previo aviso.</t>
  </si>
  <si>
    <t>La generación de electricidad mediante módulos fotovoltáicos se consideró como centrales eléctricas autogeneración.</t>
  </si>
  <si>
    <t>La suma de los parciales puede no coincidir con los totales debido al redondeo de las cifras.</t>
  </si>
  <si>
    <t>Nota(s):</t>
  </si>
  <si>
    <t/>
  </si>
  <si>
    <t>--</t>
  </si>
  <si>
    <t>Producción bruta de energía secundaria</t>
  </si>
  <si>
    <t>Agropecuario</t>
  </si>
  <si>
    <t>Residencial, comercial y público</t>
  </si>
  <si>
    <t>Consumo final energético</t>
  </si>
  <si>
    <t>Otras ramas económicas</t>
  </si>
  <si>
    <t>Petroquímica de Pemex</t>
  </si>
  <si>
    <t>Consumo final no energético</t>
  </si>
  <si>
    <t>Consumo final total</t>
  </si>
  <si>
    <t>Pérdidas (transp.,dist. y almac)</t>
  </si>
  <si>
    <t>Diferencia estadística</t>
  </si>
  <si>
    <t>Recirculaciones</t>
  </si>
  <si>
    <t>Transferencias interproductos</t>
  </si>
  <si>
    <t>Consumo propio del sector</t>
  </si>
  <si>
    <t>N/D</t>
  </si>
  <si>
    <t>Centrales eléctricas con modalidad de Generación</t>
  </si>
  <si>
    <t>Centrales eléctricas de autogeneración</t>
  </si>
  <si>
    <t>Centrales eléctricas PIE</t>
  </si>
  <si>
    <t>Centrales eléctricas públicas</t>
  </si>
  <si>
    <t>Plantas de gas y fraccionadoras</t>
  </si>
  <si>
    <t>Refinerías y despuntadoras</t>
  </si>
  <si>
    <t>Coquizadoras</t>
  </si>
  <si>
    <t>Total transformación</t>
  </si>
  <si>
    <t>Oferta interna bruta</t>
  </si>
  <si>
    <t>Maquila-intercambio neto</t>
  </si>
  <si>
    <t>No aprovechada</t>
  </si>
  <si>
    <t>Exportación</t>
  </si>
  <si>
    <t>Oferta total</t>
  </si>
  <si>
    <t>Variación de inventarios</t>
  </si>
  <si>
    <t>Importación</t>
  </si>
  <si>
    <t>De otras fuentes</t>
  </si>
  <si>
    <t>Producción</t>
  </si>
  <si>
    <t>Total de energía secundaria</t>
  </si>
  <si>
    <t>Otros autogeneración</t>
  </si>
  <si>
    <t>Productos no energéticos</t>
  </si>
  <si>
    <t>Combustóleo</t>
  </si>
  <si>
    <t>Querosenos</t>
  </si>
  <si>
    <t>Gasolinas  y naftas</t>
  </si>
  <si>
    <t>Coque de petróleo</t>
  </si>
  <si>
    <t>Coque de carbón</t>
  </si>
  <si>
    <t>Total de energía primaria</t>
  </si>
  <si>
    <t>Biogás</t>
  </si>
  <si>
    <t>Le&amp;ntilde;a</t>
  </si>
  <si>
    <t>Bagazo de ca&amp;ntilde;a</t>
  </si>
  <si>
    <t>Energía eólica</t>
  </si>
  <si>
    <t>Energía solar</t>
  </si>
  <si>
    <t>Geoenergía</t>
  </si>
  <si>
    <t>Hidroenergía</t>
  </si>
  <si>
    <t>Nucleoenergía</t>
  </si>
  <si>
    <t>Gas   natural</t>
  </si>
  <si>
    <t>Condensados</t>
  </si>
  <si>
    <t>Petróleo crudo</t>
  </si>
  <si>
    <t>Carbón</t>
  </si>
  <si>
    <t>REALES 2013</t>
  </si>
  <si>
    <t>(petajoules)</t>
  </si>
  <si>
    <t>Balance Nacional de Energía: Origen y destino de la energía</t>
  </si>
  <si>
    <t>Dirección General de Planeación e Información Energéticas</t>
  </si>
  <si>
    <t>Secretaría de Energía</t>
  </si>
  <si>
    <t>Sistema de Información Energética</t>
  </si>
  <si>
    <t>Transport</t>
  </si>
  <si>
    <t>Household</t>
  </si>
  <si>
    <t>Residential</t>
  </si>
  <si>
    <t>%</t>
  </si>
  <si>
    <t>Source: INEGI, DataMEX_working_doc_Monetary (spreedsheet: ShareStep4)</t>
  </si>
  <si>
    <t>Passager transport by road (household)</t>
  </si>
  <si>
    <t>(1)</t>
  </si>
  <si>
    <t>(2)</t>
  </si>
  <si>
    <t>Source: INEGI, DataMEX_working_doc_Monetary (spreedsheet: Step8, total production by sector)</t>
  </si>
  <si>
    <t>Freight, passanger an other by road transport by road</t>
  </si>
  <si>
    <t>Inland Transport*</t>
  </si>
  <si>
    <t xml:space="preserve">* Inland transport, code Nace 60, Land tranport, transport via pipelines </t>
  </si>
  <si>
    <t>Passager transport by road (Sector)</t>
  </si>
  <si>
    <t>Wiod sector</t>
  </si>
  <si>
    <t>Diesel oil for road transport (HH)</t>
  </si>
  <si>
    <t>Motor gasoline (HH)</t>
  </si>
  <si>
    <t xml:space="preserve">Auxiliary Data/ Production of Matrix Supply-Use in million pesos Mx: agriculture and Pemex Petrochimica
</t>
  </si>
  <si>
    <t>Auxiliary Data/ Production of Matrix Supply-Use in million pesos Mx: Sector transporte, autoptransporte</t>
  </si>
  <si>
    <t>(3A)</t>
  </si>
  <si>
    <t>(3B)</t>
  </si>
  <si>
    <t>inland transport % for bridge</t>
  </si>
  <si>
    <t>Source: Wiod2013, year 2009, emission relevant energie account in TJ</t>
  </si>
  <si>
    <t>Auxiliary Data/ Wiod Tj 2009: Sector tranporte, autotransporte</t>
  </si>
  <si>
    <t>Balance Nacional de enregia: Consumo final de energia</t>
  </si>
  <si>
    <t>REALES 2009</t>
  </si>
  <si>
    <t>AGRO</t>
  </si>
  <si>
    <t>INDUSTRIES</t>
  </si>
  <si>
    <t>OTHER USES</t>
  </si>
  <si>
    <t>Balance de Energia (Sectirors),  source: SIE</t>
  </si>
  <si>
    <t>WIOD2013 SECTORS</t>
  </si>
  <si>
    <t>SECTORS</t>
  </si>
  <si>
    <t>ENERGY COMMODITIES</t>
  </si>
  <si>
    <t>WIOD2013 Energy commodities</t>
  </si>
  <si>
    <t>Wiod Code</t>
  </si>
  <si>
    <t>D</t>
  </si>
  <si>
    <t>E</t>
  </si>
  <si>
    <t>GLP</t>
  </si>
  <si>
    <t>Q</t>
  </si>
  <si>
    <t>CO</t>
  </si>
  <si>
    <t>GS</t>
  </si>
  <si>
    <t>S</t>
  </si>
  <si>
    <t>B</t>
  </si>
  <si>
    <t>CC</t>
  </si>
  <si>
    <t>C</t>
  </si>
  <si>
    <t>CP</t>
  </si>
  <si>
    <t>G</t>
  </si>
  <si>
    <t>L</t>
  </si>
  <si>
    <t>NE</t>
  </si>
  <si>
    <t>Balance de energia Energy commodities, source: SIE</t>
  </si>
  <si>
    <t>THREEME-Mex Sectors</t>
  </si>
  <si>
    <t>Electricity Sectors</t>
  </si>
  <si>
    <t>HOUSEHOLD</t>
  </si>
  <si>
    <t>KtCO2</t>
  </si>
  <si>
    <t>Bagazo caña y leña</t>
  </si>
  <si>
    <t>Combustoleo, Diesel, Gas LP, Gasolina y querosenes</t>
  </si>
  <si>
    <t>Sector industrial</t>
  </si>
  <si>
    <t>Sectpr transporte</t>
  </si>
  <si>
    <t>Sector comercial</t>
  </si>
  <si>
    <t>Setor publico</t>
  </si>
  <si>
    <t>Sector residencial</t>
  </si>
  <si>
    <t>Consumo final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</si>
</sst>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0"/>
      <name val="Arial"/>
      <family val="2"/>
    </font>
    <font>
      <b/>
      <sz val="10"/>
      <name val="Arial"/>
      <family val="2"/>
    </font>
    <font>
      <u/>
      <sz val="12"/>
      <color theme="10"/>
      <name val="Calibri"/>
      <family val="2"/>
      <scheme val="minor"/>
    </font>
    <font>
      <b/>
      <sz val="15"/>
      <color indexed="9"/>
      <name val="Arial"/>
      <family val="2"/>
    </font>
    <font>
      <sz val="10"/>
      <color indexed="9"/>
      <name val="Arial"/>
      <family val="2"/>
    </font>
    <font>
      <sz val="10"/>
      <color indexed="10"/>
      <name val="Arial"/>
      <family val="2"/>
    </font>
    <font>
      <b/>
      <i/>
      <sz val="10"/>
      <color indexed="9"/>
      <name val="Arial"/>
      <family val="2"/>
    </font>
    <font>
      <b/>
      <i/>
      <sz val="10"/>
      <name val="Arial"/>
      <family val="2"/>
    </font>
    <font>
      <i/>
      <u/>
      <sz val="10"/>
      <color indexed="12"/>
      <name val="Arial"/>
      <family val="2"/>
    </font>
    <font>
      <b/>
      <sz val="8"/>
      <color theme="1"/>
      <name val="TimesNewRomanPS"/>
    </font>
    <font>
      <sz val="10"/>
      <color theme="1"/>
      <name val="TimesNewRomanPSMT"/>
    </font>
    <font>
      <b/>
      <sz val="6"/>
      <color theme="1"/>
      <name val="Calibri"/>
      <family val="2"/>
      <scheme val="minor"/>
    </font>
    <font>
      <b/>
      <sz val="9"/>
      <color theme="1"/>
      <name val="Calibri"/>
      <family val="2"/>
      <scheme val="minor"/>
    </font>
    <font>
      <sz val="11"/>
      <color rgb="FFFF0000"/>
      <name val="Calibri"/>
      <family val="2"/>
      <scheme val="minor"/>
    </font>
    <font>
      <b/>
      <sz val="14"/>
      <color theme="1"/>
      <name val="Calibri"/>
      <family val="2"/>
      <scheme val="minor"/>
    </font>
    <font>
      <sz val="14"/>
      <color theme="1"/>
      <name val="Calibri"/>
      <family val="2"/>
      <scheme val="minor"/>
    </font>
    <font>
      <sz val="10"/>
      <color rgb="FFFF0000"/>
      <name val="Arial"/>
      <family val="2"/>
    </font>
    <font>
      <b/>
      <sz val="18"/>
      <color theme="1"/>
      <name val="Calibri"/>
      <family val="2"/>
      <scheme val="minor"/>
    </font>
    <font>
      <b/>
      <sz val="22"/>
      <color theme="1"/>
      <name val="Calibri"/>
      <family val="2"/>
      <scheme val="minor"/>
    </font>
  </fonts>
  <fills count="12">
    <fill>
      <patternFill patternType="none"/>
    </fill>
    <fill>
      <patternFill patternType="gray125"/>
    </fill>
    <fill>
      <patternFill patternType="solid">
        <fgColor theme="4" tint="0.79998168889431442"/>
        <bgColor theme="4" tint="0.79998168889431442"/>
      </patternFill>
    </fill>
    <fill>
      <patternFill patternType="solid">
        <fgColor theme="0"/>
        <bgColor indexed="64"/>
      </patternFill>
    </fill>
    <fill>
      <patternFill patternType="solid">
        <fgColor rgb="FFFFFF00"/>
        <bgColor indexed="64"/>
      </patternFill>
    </fill>
    <fill>
      <patternFill patternType="solid">
        <fgColor indexed="12"/>
        <bgColor indexed="64"/>
      </patternFill>
    </fill>
    <fill>
      <patternFill patternType="solid">
        <fgColor indexed="17"/>
        <bgColor indexed="64"/>
      </patternFill>
    </fill>
    <fill>
      <patternFill patternType="solid">
        <fgColor theme="4"/>
        <bgColor indexed="64"/>
      </patternFill>
    </fill>
    <fill>
      <patternFill patternType="solid">
        <fgColor theme="8" tint="0.39997558519241921"/>
        <bgColor indexed="64"/>
      </patternFill>
    </fill>
    <fill>
      <patternFill patternType="solid">
        <fgColor rgb="FF65FF66"/>
        <bgColor indexed="64"/>
      </patternFill>
    </fill>
    <fill>
      <patternFill patternType="solid">
        <fgColor theme="8" tint="0.59999389629810485"/>
        <bgColor indexed="64"/>
      </patternFill>
    </fill>
    <fill>
      <patternFill patternType="solid">
        <fgColor theme="4" tint="0.59999389629810485"/>
        <bgColor indexed="64"/>
      </patternFill>
    </fill>
  </fills>
  <borders count="33">
    <border>
      <left/>
      <right/>
      <top/>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right/>
      <top style="thin">
        <color indexed="64"/>
      </top>
      <bottom style="medium">
        <color indexed="64"/>
      </bottom>
      <diagonal/>
    </border>
    <border>
      <left/>
      <right/>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right/>
      <top style="dotted">
        <color indexed="64"/>
      </top>
      <bottom style="dotted">
        <color indexed="64"/>
      </bottom>
      <diagonal/>
    </border>
    <border>
      <left style="dotted">
        <color indexed="64"/>
      </left>
      <right style="dotted">
        <color indexed="64"/>
      </right>
      <top style="thin">
        <color indexed="64"/>
      </top>
      <bottom style="dotted">
        <color indexed="64"/>
      </bottom>
      <diagonal/>
    </border>
    <border>
      <left style="dotted">
        <color indexed="64"/>
      </left>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dotted">
        <color indexed="64"/>
      </left>
      <right style="thin">
        <color indexed="64"/>
      </right>
      <top style="dotted">
        <color indexed="64"/>
      </top>
      <bottom style="thin">
        <color indexed="64"/>
      </bottom>
      <diagonal/>
    </border>
    <border>
      <left/>
      <right/>
      <top style="dotted">
        <color indexed="64"/>
      </top>
      <bottom/>
      <diagonal/>
    </border>
    <border>
      <left style="dotted">
        <color indexed="64"/>
      </left>
      <right style="dotted">
        <color indexed="64"/>
      </right>
      <top style="dotted">
        <color indexed="64"/>
      </top>
      <bottom/>
      <diagonal/>
    </border>
    <border>
      <left style="dotted">
        <color indexed="64"/>
      </left>
      <right/>
      <top style="dotted">
        <color indexed="64"/>
      </top>
      <bottom/>
      <diagonal/>
    </border>
    <border>
      <left style="thin">
        <color indexed="64"/>
      </left>
      <right style="thin">
        <color indexed="64"/>
      </right>
      <top style="dotted">
        <color indexed="64"/>
      </top>
      <bottom/>
      <diagonal/>
    </border>
    <border>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s>
  <cellStyleXfs count="7">
    <xf numFmtId="0" fontId="0" fillId="0" borderId="0"/>
    <xf numFmtId="0" fontId="1" fillId="0" borderId="0"/>
    <xf numFmtId="0" fontId="6" fillId="0" borderId="0"/>
    <xf numFmtId="0" fontId="6" fillId="0" borderId="0"/>
    <xf numFmtId="0" fontId="8" fillId="0" borderId="0" applyNumberFormat="0" applyFill="0" applyBorder="0" applyAlignment="0" applyProtection="0"/>
    <xf numFmtId="0" fontId="6" fillId="0" borderId="0" applyNumberFormat="0" applyFill="0" applyBorder="0" applyAlignment="0" applyProtection="0"/>
    <xf numFmtId="0" fontId="6" fillId="0" borderId="0" applyNumberFormat="0" applyFont="0" applyFill="0" applyBorder="0" applyAlignment="0" applyProtection="0"/>
  </cellStyleXfs>
  <cellXfs count="195">
    <xf numFmtId="0" fontId="0" fillId="0" borderId="0" xfId="0"/>
    <xf numFmtId="0" fontId="2" fillId="0" borderId="0" xfId="1" applyFont="1"/>
    <xf numFmtId="0" fontId="1" fillId="0" borderId="0" xfId="1"/>
    <xf numFmtId="0" fontId="2" fillId="0" borderId="0" xfId="1" applyFont="1" applyAlignment="1">
      <alignment horizontal="left"/>
    </xf>
    <xf numFmtId="164" fontId="1" fillId="0" borderId="0" xfId="1" applyNumberFormat="1"/>
    <xf numFmtId="0" fontId="1" fillId="0" borderId="0" xfId="1" applyAlignment="1">
      <alignment horizontal="left" indent="4"/>
    </xf>
    <xf numFmtId="164" fontId="2" fillId="0" borderId="0" xfId="1" applyNumberFormat="1" applyFont="1"/>
    <xf numFmtId="0" fontId="1" fillId="0" borderId="0" xfId="1" applyAlignment="1">
      <alignment horizontal="left"/>
    </xf>
    <xf numFmtId="0" fontId="1" fillId="0" borderId="0" xfId="1" applyAlignment="1">
      <alignment horizontal="left" indent="2"/>
    </xf>
    <xf numFmtId="4" fontId="1" fillId="0" borderId="0" xfId="1" applyNumberFormat="1"/>
    <xf numFmtId="4" fontId="1" fillId="0" borderId="0" xfId="1" applyNumberFormat="1" applyAlignment="1">
      <alignment wrapText="1"/>
    </xf>
    <xf numFmtId="0" fontId="2" fillId="2" borderId="0" xfId="1" applyFont="1" applyFill="1"/>
    <xf numFmtId="0" fontId="2" fillId="2" borderId="1" xfId="1" applyFont="1" applyFill="1" applyBorder="1"/>
    <xf numFmtId="4" fontId="2" fillId="2" borderId="1" xfId="1" applyNumberFormat="1" applyFont="1" applyFill="1" applyBorder="1"/>
    <xf numFmtId="4" fontId="2" fillId="2" borderId="1" xfId="1" applyNumberFormat="1" applyFont="1" applyFill="1" applyBorder="1" applyAlignment="1">
      <alignment wrapText="1"/>
    </xf>
    <xf numFmtId="0" fontId="2" fillId="2" borderId="2" xfId="1" applyFont="1" applyFill="1" applyBorder="1" applyAlignment="1">
      <alignment horizontal="left"/>
    </xf>
    <xf numFmtId="4" fontId="2" fillId="2" borderId="2" xfId="1" applyNumberFormat="1" applyFont="1" applyFill="1" applyBorder="1"/>
    <xf numFmtId="4" fontId="2" fillId="2" borderId="2" xfId="1" applyNumberFormat="1" applyFont="1" applyFill="1" applyBorder="1" applyAlignment="1">
      <alignment wrapText="1"/>
    </xf>
    <xf numFmtId="0" fontId="2" fillId="0" borderId="0" xfId="1" applyFont="1" applyAlignment="1">
      <alignment wrapText="1"/>
    </xf>
    <xf numFmtId="4" fontId="2" fillId="0" borderId="0" xfId="1" applyNumberFormat="1" applyFont="1"/>
    <xf numFmtId="0" fontId="2" fillId="3" borderId="0" xfId="1" applyFont="1" applyFill="1"/>
    <xf numFmtId="0" fontId="2" fillId="3" borderId="0" xfId="1" applyFont="1" applyFill="1" applyAlignment="1">
      <alignment horizontal="center" wrapText="1"/>
    </xf>
    <xf numFmtId="0" fontId="2" fillId="3" borderId="3" xfId="1" applyFont="1" applyFill="1" applyBorder="1"/>
    <xf numFmtId="4" fontId="2" fillId="3" borderId="3" xfId="1" applyNumberFormat="1" applyFont="1" applyFill="1" applyBorder="1"/>
    <xf numFmtId="0" fontId="1" fillId="3" borderId="0" xfId="1" applyFill="1" applyBorder="1"/>
    <xf numFmtId="4" fontId="1" fillId="3" borderId="0" xfId="1" applyNumberFormat="1" applyFill="1" applyBorder="1"/>
    <xf numFmtId="4" fontId="2" fillId="3" borderId="0" xfId="1" applyNumberFormat="1" applyFont="1" applyFill="1"/>
    <xf numFmtId="0" fontId="1" fillId="3" borderId="3" xfId="1" applyFill="1" applyBorder="1"/>
    <xf numFmtId="4" fontId="1" fillId="3" borderId="3" xfId="1" applyNumberFormat="1" applyFill="1" applyBorder="1"/>
    <xf numFmtId="4" fontId="1" fillId="3" borderId="4" xfId="1" applyNumberFormat="1" applyFill="1" applyBorder="1"/>
    <xf numFmtId="4" fontId="2" fillId="3" borderId="4" xfId="1" applyNumberFormat="1" applyFont="1" applyFill="1" applyBorder="1"/>
    <xf numFmtId="4" fontId="1" fillId="0" borderId="5" xfId="1" applyNumberFormat="1" applyBorder="1"/>
    <xf numFmtId="164" fontId="2" fillId="2" borderId="2" xfId="1" applyNumberFormat="1" applyFont="1" applyFill="1" applyBorder="1"/>
    <xf numFmtId="0" fontId="6" fillId="0" borderId="0" xfId="2" applyAlignment="1">
      <alignment horizontal="left"/>
    </xf>
    <xf numFmtId="0" fontId="6" fillId="0" borderId="0" xfId="2"/>
    <xf numFmtId="0" fontId="6" fillId="0" borderId="6" xfId="2" quotePrefix="1" applyBorder="1"/>
    <xf numFmtId="0" fontId="6" fillId="0" borderId="7" xfId="2" quotePrefix="1" applyBorder="1"/>
    <xf numFmtId="0" fontId="6" fillId="0" borderId="7" xfId="2" applyBorder="1"/>
    <xf numFmtId="0" fontId="6" fillId="0" borderId="8" xfId="2" applyBorder="1"/>
    <xf numFmtId="0" fontId="7" fillId="0" borderId="9" xfId="2" applyFont="1" applyBorder="1"/>
    <xf numFmtId="0" fontId="6" fillId="0" borderId="10" xfId="3" applyFont="1" applyFill="1" applyBorder="1" applyAlignment="1">
      <alignment horizontal="left"/>
    </xf>
    <xf numFmtId="0" fontId="6" fillId="0" borderId="11" xfId="3" applyFont="1" applyFill="1" applyBorder="1" applyAlignment="1">
      <alignment horizontal="left"/>
    </xf>
    <xf numFmtId="3" fontId="6" fillId="0" borderId="12" xfId="2" applyNumberFormat="1" applyBorder="1"/>
    <xf numFmtId="3" fontId="6" fillId="0" borderId="13" xfId="2" applyNumberFormat="1" applyBorder="1"/>
    <xf numFmtId="3" fontId="6" fillId="0" borderId="14" xfId="2" applyNumberFormat="1" applyBorder="1"/>
    <xf numFmtId="3" fontId="6" fillId="0" borderId="15" xfId="2" applyNumberFormat="1" applyBorder="1"/>
    <xf numFmtId="0" fontId="6" fillId="0" borderId="16" xfId="3" applyFont="1" applyFill="1" applyBorder="1" applyAlignment="1">
      <alignment horizontal="left"/>
    </xf>
    <xf numFmtId="0" fontId="6" fillId="0" borderId="17" xfId="3" applyFont="1" applyFill="1" applyBorder="1" applyAlignment="1">
      <alignment horizontal="left"/>
    </xf>
    <xf numFmtId="3" fontId="6" fillId="0" borderId="18" xfId="2" applyNumberFormat="1" applyBorder="1"/>
    <xf numFmtId="3" fontId="6" fillId="0" borderId="19" xfId="2" applyNumberFormat="1" applyBorder="1"/>
    <xf numFmtId="3" fontId="6" fillId="0" borderId="20" xfId="2" applyNumberFormat="1" applyBorder="1"/>
    <xf numFmtId="0" fontId="6" fillId="0" borderId="0" xfId="2" applyFont="1"/>
    <xf numFmtId="0" fontId="6" fillId="0" borderId="21" xfId="3" applyFont="1" applyFill="1" applyBorder="1" applyAlignment="1">
      <alignment horizontal="left"/>
    </xf>
    <xf numFmtId="3" fontId="6" fillId="0" borderId="22" xfId="2" applyNumberFormat="1" applyBorder="1"/>
    <xf numFmtId="3" fontId="6" fillId="0" borderId="23" xfId="2" applyNumberFormat="1" applyBorder="1"/>
    <xf numFmtId="3" fontId="6" fillId="0" borderId="24" xfId="2" applyNumberFormat="1" applyBorder="1"/>
    <xf numFmtId="3" fontId="6" fillId="0" borderId="25" xfId="2" applyNumberFormat="1" applyBorder="1"/>
    <xf numFmtId="0" fontId="6" fillId="0" borderId="26" xfId="3" applyFont="1" applyFill="1" applyBorder="1" applyAlignment="1">
      <alignment horizontal="left"/>
    </xf>
    <xf numFmtId="0" fontId="6" fillId="0" borderId="8" xfId="3" applyFont="1" applyFill="1" applyBorder="1" applyAlignment="1">
      <alignment horizontal="left"/>
    </xf>
    <xf numFmtId="3" fontId="6" fillId="0" borderId="3" xfId="2" applyNumberFormat="1" applyBorder="1"/>
    <xf numFmtId="3" fontId="6" fillId="4" borderId="7" xfId="2" applyNumberFormat="1" applyFill="1" applyBorder="1"/>
    <xf numFmtId="3" fontId="6" fillId="0" borderId="7" xfId="2" applyNumberFormat="1" applyBorder="1"/>
    <xf numFmtId="3" fontId="6" fillId="0" borderId="27" xfId="2" applyNumberFormat="1" applyBorder="1"/>
    <xf numFmtId="3" fontId="6" fillId="0" borderId="9" xfId="2" applyNumberFormat="1" applyBorder="1"/>
    <xf numFmtId="0" fontId="6" fillId="0" borderId="0" xfId="3" applyFont="1" applyFill="1" applyBorder="1" applyAlignment="1">
      <alignment horizontal="left"/>
    </xf>
    <xf numFmtId="3" fontId="6" fillId="0" borderId="0" xfId="2" applyNumberFormat="1"/>
    <xf numFmtId="3" fontId="6" fillId="0" borderId="26" xfId="2" applyNumberFormat="1" applyBorder="1"/>
    <xf numFmtId="1" fontId="6" fillId="0" borderId="0" xfId="2" applyNumberFormat="1"/>
    <xf numFmtId="10" fontId="6" fillId="0" borderId="0" xfId="2" applyNumberFormat="1"/>
    <xf numFmtId="3" fontId="9" fillId="5" borderId="0" xfId="5" applyNumberFormat="1" applyFont="1" applyFill="1" applyBorder="1"/>
    <xf numFmtId="3" fontId="10" fillId="5" borderId="0" xfId="5" applyNumberFormat="1" applyFont="1" applyFill="1" applyBorder="1"/>
    <xf numFmtId="3" fontId="9" fillId="5" borderId="0" xfId="5" applyNumberFormat="1" applyFont="1" applyFill="1"/>
    <xf numFmtId="3" fontId="10" fillId="5" borderId="0" xfId="5" applyNumberFormat="1" applyFont="1" applyFill="1"/>
    <xf numFmtId="3" fontId="11" fillId="5" borderId="0" xfId="5" applyNumberFormat="1" applyFont="1" applyFill="1"/>
    <xf numFmtId="3" fontId="12" fillId="6" borderId="0" xfId="5" applyNumberFormat="1" applyFont="1" applyFill="1" applyBorder="1"/>
    <xf numFmtId="3" fontId="13" fillId="6" borderId="0" xfId="5" applyNumberFormat="1" applyFont="1" applyFill="1" applyBorder="1"/>
    <xf numFmtId="3" fontId="6" fillId="0" borderId="0" xfId="5" applyNumberFormat="1" applyBorder="1"/>
    <xf numFmtId="3" fontId="13" fillId="0" borderId="0" xfId="5" applyNumberFormat="1" applyFont="1" applyFill="1" applyBorder="1"/>
    <xf numFmtId="3" fontId="10" fillId="0" borderId="0" xfId="5" applyNumberFormat="1" applyFont="1" applyFill="1" applyBorder="1"/>
    <xf numFmtId="3" fontId="6" fillId="0" borderId="0" xfId="5" applyNumberFormat="1" applyFont="1"/>
    <xf numFmtId="165" fontId="14" fillId="0" borderId="0" xfId="4" applyNumberFormat="1" applyFont="1" applyFill="1" applyAlignment="1" applyProtection="1"/>
    <xf numFmtId="165" fontId="6" fillId="0" borderId="0" xfId="5" applyNumberFormat="1" applyFont="1" applyFill="1"/>
    <xf numFmtId="3" fontId="6" fillId="0" borderId="0" xfId="5" applyNumberFormat="1"/>
    <xf numFmtId="3" fontId="11" fillId="0" borderId="0" xfId="5" applyNumberFormat="1" applyFont="1"/>
    <xf numFmtId="0" fontId="6" fillId="0" borderId="0" xfId="2" applyFont="1" applyAlignment="1"/>
    <xf numFmtId="3" fontId="12" fillId="0" borderId="0" xfId="5" applyNumberFormat="1" applyFont="1" applyFill="1" applyAlignment="1">
      <alignment horizontal="left"/>
    </xf>
    <xf numFmtId="3" fontId="6" fillId="0" borderId="0" xfId="5" applyNumberFormat="1" applyFont="1" applyAlignment="1">
      <alignment horizontal="center"/>
    </xf>
    <xf numFmtId="3" fontId="8" fillId="0" borderId="0" xfId="4" applyNumberFormat="1" applyAlignment="1" applyProtection="1"/>
    <xf numFmtId="3" fontId="6" fillId="4" borderId="3" xfId="2" applyNumberFormat="1" applyFill="1" applyBorder="1"/>
    <xf numFmtId="3" fontId="6" fillId="3" borderId="7" xfId="2" applyNumberFormat="1" applyFill="1" applyBorder="1"/>
    <xf numFmtId="0" fontId="6" fillId="0" borderId="3" xfId="3" applyFont="1" applyFill="1" applyBorder="1" applyAlignment="1">
      <alignment horizontal="left"/>
    </xf>
    <xf numFmtId="0" fontId="15" fillId="0" borderId="0" xfId="0" applyFont="1"/>
    <xf numFmtId="0" fontId="16" fillId="0" borderId="0" xfId="0" applyFont="1"/>
    <xf numFmtId="0" fontId="16" fillId="0" borderId="0" xfId="0" applyFont="1" applyAlignment="1">
      <alignment horizontal="left"/>
    </xf>
    <xf numFmtId="0" fontId="7" fillId="0" borderId="0" xfId="2" applyFont="1" applyAlignment="1">
      <alignment horizontal="left"/>
    </xf>
    <xf numFmtId="0" fontId="7" fillId="0" borderId="0" xfId="2" applyFont="1"/>
    <xf numFmtId="0" fontId="7" fillId="0" borderId="6" xfId="2" quotePrefix="1" applyFont="1" applyBorder="1"/>
    <xf numFmtId="0" fontId="7" fillId="0" borderId="7" xfId="2" quotePrefix="1" applyFont="1" applyBorder="1"/>
    <xf numFmtId="0" fontId="7" fillId="0" borderId="7" xfId="2" applyFont="1" applyBorder="1"/>
    <xf numFmtId="0" fontId="7" fillId="0" borderId="8" xfId="2" applyFont="1" applyBorder="1"/>
    <xf numFmtId="0" fontId="6" fillId="0" borderId="0" xfId="2" applyAlignment="1">
      <alignment wrapText="1"/>
    </xf>
    <xf numFmtId="0" fontId="6" fillId="0" borderId="0" xfId="2" applyAlignment="1"/>
    <xf numFmtId="0" fontId="17" fillId="7" borderId="0" xfId="0" applyFont="1" applyFill="1" applyAlignment="1">
      <alignment vertical="center" wrapText="1"/>
    </xf>
    <xf numFmtId="0" fontId="17" fillId="4" borderId="0" xfId="0" applyFont="1" applyFill="1" applyAlignment="1">
      <alignment vertical="center" wrapText="1"/>
    </xf>
    <xf numFmtId="0" fontId="17" fillId="8" borderId="0" xfId="0" applyFont="1" applyFill="1" applyAlignment="1">
      <alignment vertical="center" wrapText="1"/>
    </xf>
    <xf numFmtId="0" fontId="17" fillId="9" borderId="0" xfId="0" applyFont="1" applyFill="1" applyAlignment="1">
      <alignment vertical="center" wrapText="1"/>
    </xf>
    <xf numFmtId="0" fontId="1" fillId="3" borderId="0" xfId="1" applyFill="1"/>
    <xf numFmtId="0" fontId="17" fillId="3" borderId="0" xfId="0" applyFont="1" applyFill="1" applyAlignment="1">
      <alignment vertical="center" wrapText="1"/>
    </xf>
    <xf numFmtId="0" fontId="18" fillId="10" borderId="0" xfId="0" applyFont="1" applyFill="1" applyAlignment="1">
      <alignment horizontal="left" vertical="center" wrapText="1"/>
    </xf>
    <xf numFmtId="0" fontId="1" fillId="3" borderId="0" xfId="1" applyFill="1" applyAlignment="1">
      <alignment wrapText="1"/>
    </xf>
    <xf numFmtId="0" fontId="5" fillId="0" borderId="0" xfId="0" applyFont="1"/>
    <xf numFmtId="0" fontId="6" fillId="0" borderId="0" xfId="6" applyNumberFormat="1" applyFont="1" applyFill="1" applyBorder="1" applyAlignment="1"/>
    <xf numFmtId="0" fontId="7" fillId="0" borderId="0" xfId="6" applyNumberFormat="1" applyFont="1" applyFill="1" applyBorder="1" applyAlignment="1"/>
    <xf numFmtId="0" fontId="1" fillId="3" borderId="0" xfId="1" applyFill="1" applyBorder="1" applyAlignment="1">
      <alignment wrapText="1"/>
    </xf>
    <xf numFmtId="0" fontId="0" fillId="0" borderId="0" xfId="0" applyAlignment="1">
      <alignment wrapText="1"/>
    </xf>
    <xf numFmtId="0" fontId="0" fillId="0" borderId="28" xfId="0" applyBorder="1"/>
    <xf numFmtId="0" fontId="0" fillId="0" borderId="3" xfId="0" applyBorder="1"/>
    <xf numFmtId="0" fontId="0" fillId="0" borderId="29" xfId="0" applyBorder="1"/>
    <xf numFmtId="0" fontId="0" fillId="3" borderId="3" xfId="0" applyFill="1" applyBorder="1"/>
    <xf numFmtId="0" fontId="0" fillId="3" borderId="29" xfId="0" applyFill="1" applyBorder="1"/>
    <xf numFmtId="0" fontId="0" fillId="3" borderId="9" xfId="0" applyFill="1" applyBorder="1"/>
    <xf numFmtId="0" fontId="18" fillId="3" borderId="0" xfId="0" applyFont="1" applyFill="1" applyAlignment="1">
      <alignment horizontal="left" vertical="center" wrapText="1"/>
    </xf>
    <xf numFmtId="0" fontId="19" fillId="4" borderId="0" xfId="1" applyFont="1" applyFill="1"/>
    <xf numFmtId="0" fontId="4" fillId="4" borderId="0" xfId="0" applyFont="1" applyFill="1"/>
    <xf numFmtId="0" fontId="18" fillId="3" borderId="0" xfId="0" applyFont="1" applyFill="1" applyAlignment="1">
      <alignment horizontal="left" wrapText="1"/>
    </xf>
    <xf numFmtId="0" fontId="2" fillId="0" borderId="0" xfId="1" applyFont="1" applyFill="1"/>
    <xf numFmtId="164" fontId="0" fillId="0" borderId="0" xfId="0" applyNumberFormat="1"/>
    <xf numFmtId="2" fontId="0" fillId="0" borderId="0" xfId="0" applyNumberFormat="1"/>
    <xf numFmtId="2" fontId="1" fillId="0" borderId="0" xfId="1" applyNumberFormat="1"/>
    <xf numFmtId="2" fontId="19" fillId="4" borderId="0" xfId="1" applyNumberFormat="1" applyFont="1" applyFill="1"/>
    <xf numFmtId="0" fontId="3" fillId="3" borderId="0" xfId="1" applyFont="1" applyFill="1" applyAlignment="1"/>
    <xf numFmtId="0" fontId="0" fillId="0" borderId="0" xfId="0" applyAlignment="1">
      <alignment horizontal="center"/>
    </xf>
    <xf numFmtId="49" fontId="0" fillId="0" borderId="0" xfId="0" applyNumberFormat="1" applyAlignment="1">
      <alignment horizontal="center"/>
    </xf>
    <xf numFmtId="0" fontId="18" fillId="11" borderId="0" xfId="0" applyFont="1" applyFill="1" applyAlignment="1">
      <alignment horizontal="left" vertical="center" wrapText="1"/>
    </xf>
    <xf numFmtId="3" fontId="6" fillId="0" borderId="0" xfId="2" applyNumberFormat="1" applyAlignment="1">
      <alignment wrapText="1"/>
    </xf>
    <xf numFmtId="3" fontId="0" fillId="0" borderId="0" xfId="0" applyNumberFormat="1"/>
    <xf numFmtId="2" fontId="4" fillId="4" borderId="0" xfId="0" applyNumberFormat="1" applyFont="1" applyFill="1"/>
    <xf numFmtId="0" fontId="20" fillId="0" borderId="0" xfId="0" applyFont="1" applyAlignment="1"/>
    <xf numFmtId="0" fontId="5" fillId="3" borderId="0" xfId="0" applyFont="1" applyFill="1"/>
    <xf numFmtId="3" fontId="5" fillId="0" borderId="0" xfId="0" applyNumberFormat="1" applyFont="1"/>
    <xf numFmtId="2" fontId="5" fillId="0" borderId="0" xfId="0" applyNumberFormat="1" applyFont="1"/>
    <xf numFmtId="164" fontId="5" fillId="0" borderId="0" xfId="0" applyNumberFormat="1" applyFont="1"/>
    <xf numFmtId="0" fontId="0" fillId="0" borderId="0" xfId="0" applyFill="1"/>
    <xf numFmtId="49" fontId="0" fillId="0" borderId="0" xfId="0" applyNumberFormat="1" applyFill="1" applyAlignment="1">
      <alignment horizontal="center"/>
    </xf>
    <xf numFmtId="0" fontId="1" fillId="0" borderId="0" xfId="1" applyFill="1" applyBorder="1" applyAlignment="1">
      <alignment wrapText="1"/>
    </xf>
    <xf numFmtId="0" fontId="18" fillId="0" borderId="0" xfId="0" applyFont="1" applyFill="1" applyAlignment="1">
      <alignment horizontal="left" vertical="center" wrapText="1"/>
    </xf>
    <xf numFmtId="0" fontId="5" fillId="0" borderId="0" xfId="0" applyFont="1" applyFill="1"/>
    <xf numFmtId="0" fontId="20" fillId="0" borderId="0" xfId="0" applyFont="1"/>
    <xf numFmtId="0" fontId="21" fillId="0" borderId="0" xfId="0" applyFont="1"/>
    <xf numFmtId="0" fontId="7" fillId="4" borderId="0" xfId="6" applyNumberFormat="1" applyFont="1" applyFill="1" applyBorder="1" applyAlignment="1"/>
    <xf numFmtId="0" fontId="22" fillId="0" borderId="0" xfId="6" applyNumberFormat="1" applyFont="1" applyFill="1" applyBorder="1" applyAlignment="1"/>
    <xf numFmtId="0" fontId="1" fillId="3" borderId="31" xfId="1" applyFill="1" applyBorder="1"/>
    <xf numFmtId="0" fontId="0" fillId="3" borderId="31" xfId="0" applyFill="1" applyBorder="1"/>
    <xf numFmtId="0" fontId="0" fillId="3" borderId="0" xfId="0" applyFill="1" applyBorder="1"/>
    <xf numFmtId="0" fontId="0" fillId="3" borderId="30" xfId="0" applyFill="1" applyBorder="1"/>
    <xf numFmtId="0" fontId="0" fillId="0" borderId="0" xfId="0" applyBorder="1"/>
    <xf numFmtId="3" fontId="6" fillId="0" borderId="0" xfId="2" applyNumberFormat="1" applyBorder="1"/>
    <xf numFmtId="0" fontId="0" fillId="0" borderId="0" xfId="0" pivotButton="1"/>
    <xf numFmtId="0" fontId="0" fillId="0" borderId="0" xfId="0" applyAlignment="1">
      <alignment horizontal="left"/>
    </xf>
    <xf numFmtId="4" fontId="0" fillId="0" borderId="0" xfId="0" applyNumberFormat="1"/>
    <xf numFmtId="4" fontId="0" fillId="0" borderId="0" xfId="0" applyNumberFormat="1" applyAlignment="1">
      <alignment wrapText="1"/>
    </xf>
    <xf numFmtId="0" fontId="5" fillId="3" borderId="30" xfId="0" applyFont="1" applyFill="1" applyBorder="1"/>
    <xf numFmtId="0" fontId="0" fillId="3" borderId="0" xfId="0" applyFill="1"/>
    <xf numFmtId="0" fontId="0" fillId="3" borderId="32" xfId="0" applyFill="1" applyBorder="1"/>
    <xf numFmtId="0" fontId="24" fillId="3" borderId="0" xfId="0" applyFont="1" applyFill="1"/>
    <xf numFmtId="0" fontId="23" fillId="3" borderId="0" xfId="0" applyFont="1" applyFill="1"/>
    <xf numFmtId="0" fontId="20" fillId="3" borderId="0" xfId="0" applyFont="1" applyFill="1"/>
    <xf numFmtId="0" fontId="7" fillId="3" borderId="0" xfId="2" applyFont="1" applyFill="1"/>
    <xf numFmtId="0" fontId="7" fillId="3" borderId="0" xfId="2" applyFont="1" applyFill="1" applyAlignment="1">
      <alignment wrapText="1"/>
    </xf>
    <xf numFmtId="0" fontId="6" fillId="3" borderId="11" xfId="3" applyFont="1" applyFill="1" applyBorder="1" applyAlignment="1">
      <alignment horizontal="left"/>
    </xf>
    <xf numFmtId="0" fontId="16" fillId="3" borderId="31" xfId="0" applyFont="1" applyFill="1" applyBorder="1" applyAlignment="1">
      <alignment horizontal="left"/>
    </xf>
    <xf numFmtId="0" fontId="6" fillId="3" borderId="17" xfId="3" applyFont="1" applyFill="1" applyBorder="1" applyAlignment="1">
      <alignment horizontal="left"/>
    </xf>
    <xf numFmtId="0" fontId="16" fillId="3" borderId="0" xfId="0" applyFont="1" applyFill="1" applyAlignment="1">
      <alignment horizontal="left"/>
    </xf>
    <xf numFmtId="0" fontId="6" fillId="3" borderId="0" xfId="2" applyFill="1" applyAlignment="1">
      <alignment horizontal="left"/>
    </xf>
    <xf numFmtId="0" fontId="16" fillId="3" borderId="0" xfId="0" applyFont="1" applyFill="1"/>
    <xf numFmtId="0" fontId="6" fillId="3" borderId="21" xfId="3" applyFont="1" applyFill="1" applyBorder="1" applyAlignment="1">
      <alignment horizontal="left"/>
    </xf>
    <xf numFmtId="0" fontId="6" fillId="3" borderId="26" xfId="3" applyFont="1" applyFill="1" applyBorder="1" applyAlignment="1">
      <alignment horizontal="left"/>
    </xf>
    <xf numFmtId="0" fontId="6" fillId="3" borderId="8" xfId="3" applyFont="1" applyFill="1" applyBorder="1" applyAlignment="1">
      <alignment horizontal="left"/>
    </xf>
    <xf numFmtId="3" fontId="6" fillId="3" borderId="26" xfId="2" applyNumberFormat="1" applyFill="1" applyBorder="1"/>
    <xf numFmtId="0" fontId="1" fillId="3" borderId="30" xfId="1" applyFill="1" applyBorder="1"/>
    <xf numFmtId="0" fontId="17" fillId="3" borderId="0" xfId="0" applyFont="1" applyFill="1" applyBorder="1" applyAlignment="1">
      <alignment vertical="center" wrapText="1"/>
    </xf>
    <xf numFmtId="0" fontId="17" fillId="3" borderId="30" xfId="0" applyFont="1" applyFill="1" applyBorder="1" applyAlignment="1">
      <alignment vertical="center" wrapText="1"/>
    </xf>
    <xf numFmtId="0" fontId="1" fillId="0" borderId="0" xfId="1" applyFill="1"/>
    <xf numFmtId="0" fontId="2" fillId="3" borderId="0" xfId="1" applyFont="1" applyFill="1" applyBorder="1"/>
    <xf numFmtId="0" fontId="0" fillId="3" borderId="31" xfId="0" applyFill="1" applyBorder="1" applyAlignment="1">
      <alignment wrapText="1"/>
    </xf>
    <xf numFmtId="0" fontId="17" fillId="0" borderId="0" xfId="0" applyFont="1" applyFill="1" applyAlignment="1">
      <alignment vertical="center" wrapText="1"/>
    </xf>
    <xf numFmtId="0" fontId="3" fillId="3" borderId="0" xfId="1" applyFont="1" applyFill="1" applyBorder="1"/>
    <xf numFmtId="0" fontId="3" fillId="3" borderId="0" xfId="0" applyFont="1" applyFill="1" applyBorder="1" applyAlignment="1">
      <alignment horizontal="left" vertical="center" wrapText="1"/>
    </xf>
    <xf numFmtId="4" fontId="1" fillId="3" borderId="0" xfId="1" applyNumberFormat="1" applyFill="1"/>
    <xf numFmtId="4" fontId="1" fillId="3" borderId="30" xfId="1" applyNumberFormat="1" applyFill="1" applyBorder="1"/>
    <xf numFmtId="3" fontId="6" fillId="0" borderId="0" xfId="5" applyNumberFormat="1" applyFont="1" applyAlignment="1">
      <alignment horizontal="center" wrapText="1"/>
    </xf>
    <xf numFmtId="3" fontId="6" fillId="0" borderId="0" xfId="5" applyNumberFormat="1" applyFont="1" applyAlignment="1">
      <alignment horizontal="center"/>
    </xf>
    <xf numFmtId="0" fontId="6" fillId="0" borderId="0" xfId="0" applyFont="1" applyAlignment="1">
      <alignment horizontal="center" wrapText="1"/>
    </xf>
    <xf numFmtId="4" fontId="1" fillId="3" borderId="5" xfId="1" applyNumberFormat="1" applyFill="1" applyBorder="1"/>
    <xf numFmtId="0" fontId="2" fillId="3" borderId="0" xfId="1" applyFont="1" applyFill="1" applyAlignment="1">
      <alignment wrapText="1"/>
    </xf>
  </cellXfs>
  <cellStyles count="7">
    <cellStyle name="Lien hypertexte" xfId="4" builtinId="8"/>
    <cellStyle name="Normal" xfId="0" builtinId="0"/>
    <cellStyle name="Normal 2" xfId="1" xr:uid="{9A0AF66D-E733-234F-98A9-0903A527F46C}"/>
    <cellStyle name="Normal 3" xfId="2" xr:uid="{CF59E9EF-60D9-F944-B09B-9A88B8D590CD}"/>
    <cellStyle name="Normal 4" xfId="3" xr:uid="{82588FAD-E98E-1B41-B0C1-FF998530039F}"/>
    <cellStyle name="Normal 5" xfId="6" xr:uid="{90869B81-274C-1B41-AC74-2BB7CC3C5A47}"/>
    <cellStyle name="Normal_Template-EUKLEMS-output" xfId="5" xr:uid="{C2A4A250-01F4-224A-9C86-76EB555CE75C}"/>
  </cellStyles>
  <dxfs count="3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4" formatCode="#,##0.0"/>
    </dxf>
    <dxf>
      <numFmt numFmtId="164" formatCode="#,##0.0"/>
    </dxf>
    <dxf>
      <alignment wrapText="1"/>
    </dxf>
    <dxf>
      <alignment wrapText="1"/>
    </dxf>
    <dxf>
      <numFmt numFmtId="4" formatCode="#,##0.00"/>
    </dxf>
    <dxf>
      <numFmt numFmtId="4" formatCode="#,##0.00"/>
    </dxf>
    <dxf>
      <numFmt numFmtId="4" formatCode="#,##0.00"/>
    </dxf>
    <dxf>
      <alignment wrapText="1"/>
    </dxf>
    <dxf>
      <alignment wrapText="1"/>
    </dxf>
    <dxf>
      <numFmt numFmtId="4" formatCode="#,##0.00"/>
    </dxf>
    <dxf>
      <numFmt numFmtId="4" formatCode="#,##0.00"/>
    </dxf>
    <dxf>
      <numFmt numFmtId="4" formatCode="#,##0.0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gissela.landa/Dropbox%20(FOSEM)/AFD%20SENER%20Mexico/Projet%20SENER/Calibration/Data%20source/Cecilia/EMISIONES%20de%20CO2%20por%20sectores%20economicos.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ssela Landa Rivera" refreshedDate="43199.697615509256" createdVersion="6" refreshedVersion="6" minRefreshableVersion="3" recordCount="227" xr:uid="{9C721E09-7352-7D49-8BE4-D0329C501ED0}">
  <cacheSource type="worksheet">
    <worksheetSource ref="AE1:BF228" sheet="Consumo energie y Emisiones" r:id="rId2"/>
  </cacheSource>
  <cacheFields count="28">
    <cacheField name="Sector" numFmtId="0">
      <sharedItems count="29">
        <s v="sector agropecuario                                                          "/>
        <s v="sector comercial"/>
        <s v="Sector de consumo final energetico"/>
        <s v="Sector final no energetico"/>
        <s v="Sector consumo final total"/>
        <s v="Sector industra (Elaboración de refrescos, Hielo y otras bebidas no alcohólicas, y purificación y embotellamiento de agua.)"/>
        <s v="Sector indutrial Fabricación de autómoviles y camiones"/>
        <s v="Sector industrial elaboracion de azucares"/>
        <s v="Fabricación de Cemento y Productos a base de Cemento en PLantas Integradas"/>
        <s v="Fabricación de Pulpa, Papel y Cartón"/>
        <s v="Sector industria elaboracion de cerveza"/>
        <s v="Sector industrial construccion"/>
        <s v="Sector industrial fabricacion de fertilizantes"/>
        <s v="sector industria fabricacion de productos de hule"/>
        <s v="Sector industria mienria de materiales metalicos no metalico menos petroleo y gas"/>
        <s v="Sector industrial otras ramas"/>
        <s v="Sector industrial pemex petroquimica"/>
        <s v="Sector industrial industria quimica"/>
        <s v="Sector industria industria basica de hierro y del acero"/>
        <s v="Sector industria elaboracion de prductos de tabaco"/>
        <s v="Sector industria fabricacion de vidrio"/>
        <s v="Sector Consumo publico"/>
        <s v="Sector consumo comercial residencial y publico "/>
        <s v="Sector consumo residencial"/>
        <s v="Sector transporte aereo"/>
        <s v="Sector transporte autotransporte"/>
        <s v="Secctor transporte electrico"/>
        <s v="Sector transporte ferroviario"/>
        <s v="Sector transoporte maritimo"/>
      </sharedItems>
    </cacheField>
    <cacheField name="Emisiones KtCO2" numFmtId="0">
      <sharedItems count="18">
        <s v="Diesel"/>
        <s v="Electricidad"/>
        <s v="Energia sec"/>
        <s v="Gas LP"/>
        <s v="Querosenes"/>
        <s v="Total"/>
        <s v="Combustoleo"/>
        <s v="Energia prim"/>
        <s v="Gas seco"/>
        <s v="Solar"/>
        <s v="Bagazo caña"/>
        <s v="Carbon"/>
        <s v="Coque de carbon"/>
        <s v="Coque de petroleo"/>
        <s v="Gasolina"/>
        <s v="Leña"/>
        <s v="No energeticos"/>
        <s v="Bagazo"/>
      </sharedItems>
    </cacheField>
    <cacheField name="Code" numFmtId="0">
      <sharedItems count="227">
        <s v="CONAGD"/>
        <s v="CONAGE"/>
        <s v="CONAGES"/>
        <s v="CONAGGLP"/>
        <s v="CONAGQ"/>
        <s v="CONAGTO"/>
        <s v="CONCOCO"/>
        <s v="CONCOD"/>
        <s v="CONCOE"/>
        <s v="CONCOEP"/>
        <s v="CONCOES"/>
        <s v="CONCOGLP"/>
        <s v="CONCOGS"/>
        <s v="CONCOS"/>
        <s v="CONCOTO"/>
        <s v="CONFINENB"/>
        <s v="CONFINENC"/>
        <s v="CONFINENCC"/>
        <s v="CONFINENCO"/>
        <s v="CONFINENCP"/>
        <s v="CONFINEND"/>
        <s v="CONFINENE"/>
        <s v="CONFINENEP"/>
        <s v="CONFINENES"/>
        <s v="CONFINENG"/>
        <s v="CONFINENGLP"/>
        <s v="CONFINENGS"/>
        <s v="CONFINENL"/>
        <s v="CONFINENQ"/>
        <s v="CONFINENS"/>
        <s v="CONFINENTO"/>
        <s v="CONFINOENB"/>
        <s v="CONFINOENCP"/>
        <s v="CONFINOENEP"/>
        <s v="CONFINOENES"/>
        <s v="CONFINOENG"/>
        <s v="CONFINOENGLP"/>
        <s v="CONFINOENGS"/>
        <s v="CONFINOENNE"/>
        <s v="CONFINOENQ"/>
        <s v="CONFINOENTO"/>
        <s v="CONFITOB"/>
        <s v="CONFITOC"/>
        <s v="CONFITOCC"/>
        <s v="CONFITOCO"/>
        <s v="CONFITOCP"/>
        <s v="CONFITOD"/>
        <s v="CONFITOE"/>
        <s v="CONFITOEP"/>
        <s v="CONFITOES"/>
        <s v="CONFITOG"/>
        <s v="CONFITOGLP"/>
        <s v="CONFITOGS"/>
        <s v="CONFITOL"/>
        <s v="CONFITONE"/>
        <s v="CONFITOQ"/>
        <s v="CONFITOS"/>
        <s v="CONFITOTO"/>
        <s v="CONINAGCO"/>
        <s v="CONINAGD"/>
        <s v="CONINAGE"/>
        <s v="CONINAGES"/>
        <s v="CONINAGGLP"/>
        <s v="CONINAGGS"/>
        <s v="CONINAGTO"/>
        <s v="CONINAUCO"/>
        <s v="CONINAUD"/>
        <s v="CONINAUE"/>
        <s v="CONINAUES"/>
        <s v="CONINAUGLP"/>
        <s v="CONINAUGS"/>
        <s v="CONINAUTO"/>
        <s v="CONINAZB"/>
        <s v="CONINAZCO"/>
        <s v="CONINAZD"/>
        <s v="CONINAZE"/>
        <s v="CONINAZEP"/>
        <s v="CONINAZES"/>
        <s v="CONINAZGLP"/>
        <s v="CONINAZTO"/>
        <s v="CONINCEC"/>
        <s v="CONINCECO"/>
        <s v="CONINCECP"/>
        <s v="CONINCED"/>
        <s v="CONINCEE"/>
        <s v="CONINCEEP"/>
        <s v="CONINCEES"/>
        <s v="CONINCEGLP"/>
        <s v="CONINCEGS"/>
        <s v="CONINCETO"/>
        <s v="CONINCELB"/>
        <s v="CONINCELCO"/>
        <s v="CONINCELD"/>
        <s v="CONINCELE"/>
        <s v="CONINCELEP"/>
        <s v="CONINCELES"/>
        <s v="CONINCELGLP"/>
        <s v="CONINCELGS"/>
        <s v="CONINCELTO"/>
        <s v="CONINCERCO"/>
        <s v="CONINCERD"/>
        <s v="CONINCERE"/>
        <s v="CONINCERES"/>
        <s v="CONINCERGLP"/>
        <s v="CONINCERGS"/>
        <s v="CONINCERTO"/>
        <s v="CONINCOD"/>
        <s v="CONINCOE"/>
        <s v="CONINCOES"/>
        <s v="CONINCOTO"/>
        <s v="CONINFECO"/>
        <s v="CONINFED"/>
        <s v="CONINFEE"/>
        <s v="CONINFEES"/>
        <s v="CONINFEGS"/>
        <s v="CONINFETO"/>
        <s v="CONINHUCO"/>
        <s v="CONINHUD"/>
        <s v="CONINHUE"/>
        <s v="CONINHUES"/>
        <s v="CONINHUGLP"/>
        <s v="CONINHUGS"/>
        <s v="CONINHUTO"/>
        <s v="CONINMICC"/>
        <s v="CONINMICO"/>
        <s v="CONINMID"/>
        <s v="CONINMIE"/>
        <s v="CONINMIES"/>
        <s v="CONINMIGLP"/>
        <s v="CONINMIGS"/>
        <s v="CONINMITO"/>
        <s v="CONINOTB"/>
        <s v="CONINOTC"/>
        <s v="CONINOTCO"/>
        <s v="CONINOTCP"/>
        <s v="CONINOTD"/>
        <s v="CONINOTE"/>
        <s v="CONINOTES"/>
        <s v="CONINOTG"/>
        <s v="CONINOTGLP"/>
        <s v="CONINOTGS"/>
        <s v="CONINOTQ"/>
        <s v="CONINOTS"/>
        <s v="CONINOTTO"/>
        <s v="CONINPETPECO"/>
        <s v="CONINPETPED"/>
        <s v="CONINPETPEE"/>
        <s v="CONINPETPEES"/>
        <s v="CONINPETPEG"/>
        <s v="CONINPETPEGS"/>
        <s v="CONINPETPETO"/>
        <s v="CONINQUCO"/>
        <s v="CONINQUCP"/>
        <s v="CONINQUD"/>
        <s v="CONINQUE"/>
        <s v="CONINQUES"/>
        <s v="CONINQUGLP"/>
        <s v="CONINQUGS"/>
        <s v="CONINQUTO"/>
        <s v="CONINSICC"/>
        <s v="CONINSICO"/>
        <s v="CONINSICP"/>
        <s v="CONINSID"/>
        <s v="CONINSIE"/>
        <s v="CONINSIES"/>
        <s v="CONINSIGLP"/>
        <s v="CONINSIGS"/>
        <s v="CONINSITO"/>
        <s v="CONINTACO"/>
        <s v="CONINTAD"/>
        <s v="CONINTAE"/>
        <s v="CONINTAES"/>
        <s v="CONINTAGLP"/>
        <s v="CONINTAGS"/>
        <s v="CONINTATO"/>
        <s v="CONINVICO"/>
        <s v="CONINVICP"/>
        <s v="CONINVID"/>
        <s v="CONINVIE"/>
        <s v="CONINVIES"/>
        <s v="CONINVIGLP"/>
        <s v="CONINVIGS"/>
        <s v="CONINVITO"/>
        <s v="CONPUE"/>
        <s v="CONPUES"/>
        <s v="CONPUTO"/>
        <s v="CONRECOPUCO"/>
        <s v="CONRECOPUD"/>
        <s v="CONRECOPUE"/>
        <s v="CONRECOPUEP"/>
        <s v="CONRECOPUES"/>
        <s v="CONRECOPUGLP"/>
        <s v="CONRECOPUGS"/>
        <s v="CONRECOPUL"/>
        <s v="CONRECOPUQ"/>
        <s v="CONRECOPUS"/>
        <s v="CONRECOPUTO"/>
        <s v="CONREE"/>
        <s v="CONREEP"/>
        <s v="CONREES"/>
        <s v="CONREGLP"/>
        <s v="CONREGS"/>
        <s v="CONREL"/>
        <s v="CONREQ"/>
        <s v="CONRES"/>
        <s v="CONRETO"/>
        <s v="CONTRAEES"/>
        <s v="CONTRAEG"/>
        <s v="CONTRAEQ"/>
        <s v="CONTRAETO"/>
        <s v="CONTRAUD"/>
        <s v="CONTRAUES"/>
        <s v="CONTRAUG"/>
        <s v="CONTRAUGLP"/>
        <s v="CONTRAUGS"/>
        <s v="CONTRAUTO"/>
        <s v="CONTRELEE"/>
        <s v="CONTRELEES"/>
        <s v="CONTRELTO"/>
        <s v="CONTRFED"/>
        <s v="CONTRFEE"/>
        <s v="CONTRFEGLP"/>
        <s v="CONTRFETO"/>
        <s v="CONTRMACO"/>
        <s v="CONTRMAD"/>
        <s v="CONTRMAES"/>
        <s v="CONTRMATO"/>
      </sharedItems>
    </cacheField>
    <cacheField name="1990" numFmtId="164">
      <sharedItems containsString="0" containsBlank="1" containsNumber="1" minValue="0" maxValue="217943.03423566668"/>
    </cacheField>
    <cacheField name="1991" numFmtId="164">
      <sharedItems containsString="0" containsBlank="1" containsNumber="1" minValue="0" maxValue="225405.63231895861"/>
    </cacheField>
    <cacheField name="1992" numFmtId="164">
      <sharedItems containsString="0" containsBlank="1" containsNumber="1" minValue="0" maxValue="227368.80487110533"/>
    </cacheField>
    <cacheField name="1993" numFmtId="164">
      <sharedItems containsString="0" containsBlank="1" containsNumber="1" minValue="0" maxValue="225887.59989487252"/>
    </cacheField>
    <cacheField name="1994" numFmtId="164">
      <sharedItems containsString="0" containsBlank="1" containsNumber="1" minValue="0" maxValue="229777.44570186629"/>
    </cacheField>
    <cacheField name="1995" numFmtId="164">
      <sharedItems containsString="0" containsBlank="1" containsNumber="1" minValue="0" maxValue="228795.95301089447"/>
    </cacheField>
    <cacheField name="1996" numFmtId="164">
      <sharedItems containsString="0" containsBlank="1" containsNumber="1" minValue="0" maxValue="234672.14624738117"/>
    </cacheField>
    <cacheField name="1997" numFmtId="164">
      <sharedItems containsString="0" containsBlank="1" containsNumber="1" minValue="0" maxValue="237817.714558281"/>
    </cacheField>
    <cacheField name="1998" numFmtId="164">
      <sharedItems containsString="0" containsBlank="1" containsNumber="1" minValue="0" maxValue="243461.735517572"/>
    </cacheField>
    <cacheField name="1999" numFmtId="164">
      <sharedItems containsString="0" containsBlank="1" containsNumber="1" minValue="0" maxValue="241927.70233715963"/>
    </cacheField>
    <cacheField name="2000" numFmtId="164">
      <sharedItems containsString="0" containsBlank="1" containsNumber="1" minValue="0" maxValue="241237.341556409"/>
    </cacheField>
    <cacheField name="2001" numFmtId="164">
      <sharedItems containsString="0" containsBlank="1" containsNumber="1" minValue="0" maxValue="232124.20814648439"/>
    </cacheField>
    <cacheField name="2002" numFmtId="164">
      <sharedItems containsString="0" containsBlank="1" containsNumber="1" minValue="0" maxValue="249559.27175594613"/>
    </cacheField>
    <cacheField name="2003" numFmtId="164">
      <sharedItems containsString="0" containsBlank="1" containsNumber="1" minValue="0" maxValue="237957.19181159383"/>
    </cacheField>
    <cacheField name="2004" numFmtId="164">
      <sharedItems containsString="0" containsBlank="1" containsNumber="1" minValue="0" maxValue="252834.58240746564"/>
    </cacheField>
    <cacheField name="2005" numFmtId="164">
      <sharedItems containsString="0" containsBlank="1" containsNumber="1" minValue="0" maxValue="259144.18411411016"/>
    </cacheField>
    <cacheField name="2006" numFmtId="164">
      <sharedItems containsString="0" containsBlank="1" containsNumber="1" minValue="0" maxValue="270528.52318664698"/>
    </cacheField>
    <cacheField name="2007" numFmtId="164">
      <sharedItems containsString="0" containsBlank="1" containsNumber="1" minValue="0" maxValue="282857.98472063552"/>
    </cacheField>
    <cacheField name="2008" numFmtId="164">
      <sharedItems containsString="0" containsBlank="1" containsNumber="1" minValue="0" maxValue="290391.13835136715"/>
    </cacheField>
    <cacheField name="2009" numFmtId="164">
      <sharedItems containsString="0" containsBlank="1" containsNumber="1" minValue="0" maxValue="271746.5807897005"/>
    </cacheField>
    <cacheField name="2010" numFmtId="164">
      <sharedItems containsString="0" containsBlank="1" containsNumber="1" minValue="0" maxValue="283634.00653217291"/>
    </cacheField>
    <cacheField name="2011" numFmtId="164">
      <sharedItems containsString="0" containsBlank="1" containsNumber="1" minValue="0" maxValue="295165.76513131033"/>
    </cacheField>
    <cacheField name="2012" numFmtId="164">
      <sharedItems containsString="0" containsBlank="1" containsNumber="1" minValue="0" maxValue="287247.86745060625"/>
    </cacheField>
    <cacheField name="2013" numFmtId="164">
      <sharedItems containsString="0" containsBlank="1" containsNumber="1" minValue="0" maxValue="290429.73944552511" count="130">
        <n v="8472.8304455519992"/>
        <m/>
        <n v="611.332128657"/>
        <n v="8.0427599999999908E-3"/>
        <n v="9084.1706169690005"/>
        <n v="0"/>
        <n v="468.47244656600003"/>
        <n v="4461.5745446579995"/>
        <n v="619.45215659250005"/>
        <n v="5549.4991478164993"/>
        <n v="7534.4614821666664"/>
        <n v="9272.9396079319977"/>
        <n v="6037.7017642479996"/>
        <n v="1970.8149425580002"/>
        <n v="9749.3381485499904"/>
        <n v="57794.022813053991"/>
        <n v="91956.518440379994"/>
        <n v="29232.351437057994"/>
        <n v="27783.184524165943"/>
        <n v="9038.451778785"/>
        <n v="250369.78493889756"/>
        <n v="13.015888599999998"/>
        <n v="2631.47854134"/>
        <n v="74.16162854099997"/>
        <n v="1455.7069720874999"/>
        <n v="4174.3630305685001"/>
        <n v="7547.4773707666654"/>
        <n v="94587.996981720004"/>
        <n v="29306.513065598992"/>
        <n v="37121.674181212504"/>
        <n v="28002.808791099997"/>
        <n v="290429.73944552511"/>
        <n v="73.626246738000006"/>
        <n v="260.39888417399999"/>
        <n v="88.05756474899998"/>
        <n v="53.657387487000001"/>
        <n v="475.740083148"/>
        <n v="60.314741255999991"/>
        <n v="37.694126546999996"/>
        <n v="264.14451652050002"/>
        <n v="362.15338432350001"/>
        <n v="7067.9042243333324"/>
        <n v="266.67208646099999"/>
        <n v="1.7563391999999997E-2"/>
        <n v="7334.593874186332"/>
        <n v="543.28408411199996"/>
        <n v="114.13023359100001"/>
        <n v="8790.4975611749996"/>
        <n v="19.545118625999997"/>
        <n v="2.7442799999999995E-3"/>
        <n v="246.97979699250004"/>
        <n v="9714.4395387764998"/>
        <n v="395.01706173600007"/>
        <n v="94.86404598"/>
        <n v="27.850188365999994"/>
        <n v="1823.3014330410001"/>
        <n v="2341.0327291230001"/>
        <n v="159.35234924400001"/>
        <n v="10.293063923999998"/>
        <n v="55.861328753999985"/>
        <n v="851.54550694950001"/>
        <n v="1077.0522488715001"/>
        <n v="802.73975799599998"/>
        <n v="11.900516495999998"/>
        <n v="39.614512344000005"/>
        <n v="51.515028839999999"/>
        <n v="38.722280486999999"/>
        <n v="142.47073150199998"/>
        <n v="1.2797263709999998"/>
        <n v="304.85111017350005"/>
        <n v="487.32384853350004"/>
        <n v="170.48705661900001"/>
        <n v="320.33291683799996"/>
        <n v="639.40365581399919"/>
        <n v="517.66764276149956"/>
        <n v="1647.8912720324986"/>
        <n v="466.55725783333327"/>
        <n v="8729.6555238199981"/>
        <n v="77.456279703000007"/>
        <n v="542.29571880000003"/>
        <n v="2593.1659974659997"/>
        <n v="53.195784180000004"/>
        <n v="2098.2563861489994"/>
        <n v="9975.7708344194998"/>
        <n v="24536.353782370832"/>
        <n v="7.325967264"/>
        <n v="31.903409339999996"/>
        <n v="6183.6469783934999"/>
        <n v="6222.8763549975001"/>
        <n v="258.27029391900004"/>
        <n v="189.96298200000001"/>
        <n v="307.91222569799999"/>
        <n v="57.580277138999989"/>
        <n v="3700.1650255020008"/>
        <n v="4513.8908042580006"/>
        <n v="224.593960272"/>
        <n v="225.96097507500002"/>
        <n v="64.718334185999993"/>
        <n v="0.42556922099999994"/>
        <n v="6435.1475408715005"/>
        <n v="12988.548143873501"/>
        <n v="0.67309928400000008"/>
        <n v="15.252008541"/>
        <n v="15.925107825000001"/>
        <n v="178.260786561"/>
        <n v="0.62091149999999995"/>
        <n v="11.184781409999999"/>
        <n v="10.099842290999998"/>
        <n v="2710.2636312675004"/>
        <n v="2910.4299530295002"/>
        <n v="322.358914218"/>
        <n v="22090.682994533996"/>
        <n v="2506.3202222190002"/>
        <n v="95.631101279999996"/>
        <n v="53017.802023350989"/>
        <n v="17629.108449875999"/>
        <n v="1886.8680656265001"/>
        <n v="47614.416407882498"/>
        <n v="53.474873099999996"/>
        <n v="8942.2456201649984"/>
        <n v="8995.7204932649984"/>
        <n v="40225.150609313998"/>
        <n v="91849.847783100005"/>
        <n v="3711.517677251999"/>
        <n v="48.383282029500009"/>
        <n v="95609.748742381518"/>
        <n v="1939.3655707139999"/>
        <n v="6.2272406790000003"/>
        <n v="2102.5727483639998"/>
        <n v="2108.7999890429996"/>
      </sharedItems>
    </cacheField>
    <cacheField name="2014" numFmtId="164">
      <sharedItems containsString="0" containsBlank="1" containsNumber="1" minValue="0" maxValue="286483.80220900732"/>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ssela Landa Rivera" refreshedDate="43201.509965509256" createdVersion="6" refreshedVersion="6" minRefreshableVersion="3" recordCount="227" xr:uid="{98BCB346-A9D9-B048-BFE5-7E42EA9C3D65}">
  <cacheSource type="worksheet">
    <worksheetSource ref="A1:AB228" sheet="(EN Final Consumption)"/>
  </cacheSource>
  <cacheFields count="28">
    <cacheField name="Sector" numFmtId="0">
      <sharedItems count="29">
        <s v="sector agropecuario                                                          "/>
        <s v="sector comercial"/>
        <s v="Sector de consumo final energetico"/>
        <s v="Sector final no energetico"/>
        <s v="Sector consumo final total"/>
        <s v="Sector industra (Elaboración de refrescos, Hielo y otras bebidas no alcohólicas, y purificación y embotellamiento de agua.)"/>
        <s v="Sector indutrial Fabricación de autómoviles y camiones"/>
        <s v="Sector industrial elaboracion de azucares"/>
        <s v="Fabricación de Cemento y Productos a base de Cemento en PLantas Integradas"/>
        <s v="Fabricación de Pulpa, Papel y Cartón"/>
        <s v="Sector industria elaboracion de cerveza"/>
        <s v="Sector industrial construccion"/>
        <s v="Sector industrial fabricacion de fertilizantes"/>
        <s v="sector industria fabricacion de productos de hule"/>
        <s v="Sector industria mienria de materiales metalicos no metalico menos petroleo y gas"/>
        <s v="Sector industrial otras ramas"/>
        <s v="Sector industrial pemex petroquimica"/>
        <s v="Sector industrial industria quimica"/>
        <s v="Sector industria industria basica de hierro y del acero"/>
        <s v="Sector industria elaboracion de prductos de tabaco"/>
        <s v="Sector industria fabricacion de vidrio"/>
        <s v="Sector Consumo publico"/>
        <s v="Sector consumo comercial residencial y publico "/>
        <s v="Sector consumo residencial"/>
        <s v="Sector transporte aereo"/>
        <s v="Sector transporte autotransporte"/>
        <s v="Secctor transporte electrico"/>
        <s v="Sector transporte ferroviario"/>
        <s v="Sector transoporte maritimo"/>
      </sharedItems>
    </cacheField>
    <cacheField name="PJ" numFmtId="0">
      <sharedItems count="18">
        <s v="Diesel"/>
        <s v="Electricidad"/>
        <s v="Energia sec"/>
        <s v="Gas LP"/>
        <s v="Querosenes"/>
        <s v="Total"/>
        <s v="Combustoleo"/>
        <s v="Energia prim"/>
        <s v="Gas seco"/>
        <s v="Solar"/>
        <s v="Bagazo caña"/>
        <s v="Carbon"/>
        <s v="Coque de carbon"/>
        <s v="Coque de petroleo"/>
        <s v="Gasolina"/>
        <s v="Leña"/>
        <s v="No energeticos"/>
        <s v="Bagazo" u="1"/>
      </sharedItems>
    </cacheField>
    <cacheField name="Code" numFmtId="0">
      <sharedItems/>
    </cacheField>
    <cacheField name="1990" numFmtId="164">
      <sharedItems containsSemiMixedTypes="0" containsString="0" containsNumber="1" minValue="0" maxValue="3574.9259950000001"/>
    </cacheField>
    <cacheField name="1991" numFmtId="164">
      <sharedItems containsString="0" containsBlank="1" containsNumber="1" minValue="0" maxValue="3719.0080819999998"/>
    </cacheField>
    <cacheField name="1992" numFmtId="164">
      <sharedItems containsString="0" containsBlank="1" containsNumber="1" minValue="0" maxValue="3790.7608409999998"/>
    </cacheField>
    <cacheField name="1993" numFmtId="164">
      <sharedItems containsString="0" containsBlank="1" containsNumber="1" minValue="0" maxValue="3727.2101910000001"/>
    </cacheField>
    <cacheField name="1994" numFmtId="164">
      <sharedItems containsString="0" containsBlank="1" containsNumber="1" minValue="0" maxValue="3860.1233860000002"/>
    </cacheField>
    <cacheField name="1995" numFmtId="164">
      <sharedItems containsString="0" containsBlank="1" containsNumber="1" minValue="0" maxValue="3750.3338659999999"/>
    </cacheField>
    <cacheField name="1996" numFmtId="164">
      <sharedItems containsString="0" containsBlank="1" containsNumber="1" minValue="0" maxValue="3860.7618010000001"/>
    </cacheField>
    <cacheField name="1997" numFmtId="164">
      <sharedItems containsString="0" containsBlank="1" containsNumber="1" minValue="0" maxValue="3983.280851"/>
    </cacheField>
    <cacheField name="1998" numFmtId="164">
      <sharedItems containsString="0" containsBlank="1" containsNumber="1" minValue="0" maxValue="4075.7031510000002"/>
    </cacheField>
    <cacheField name="1999" numFmtId="164">
      <sharedItems containsString="0" containsBlank="1" containsNumber="1" minValue="0" maxValue="4148.1811429999998"/>
    </cacheField>
    <cacheField name="2000" numFmtId="164">
      <sharedItems containsString="0" containsBlank="1" containsNumber="1" minValue="0" maxValue="4099.6258250000001"/>
    </cacheField>
    <cacheField name="2001" numFmtId="164">
      <sharedItems containsString="0" containsBlank="1" containsNumber="1" minValue="0" maxValue="3965.2070600000002"/>
    </cacheField>
    <cacheField name="2002" numFmtId="164">
      <sharedItems containsString="0" containsBlank="1" containsNumber="1" minValue="0" maxValue="4165.2814950000002"/>
    </cacheField>
    <cacheField name="2003" numFmtId="164">
      <sharedItems containsString="0" containsBlank="1" containsNumber="1" minValue="0" maxValue="4099.6399220000003"/>
    </cacheField>
    <cacheField name="2004" numFmtId="164">
      <sharedItems containsString="0" containsBlank="1" containsNumber="1" minValue="0" maxValue="4355.696199"/>
    </cacheField>
    <cacheField name="2005" numFmtId="164">
      <sharedItems containsString="0" containsBlank="1" containsNumber="1" minValue="0" maxValue="4488.2924899999998"/>
    </cacheField>
    <cacheField name="2006" numFmtId="164">
      <sharedItems containsString="0" containsBlank="1" containsNumber="1" minValue="0" maxValue="4696.8094780000001"/>
    </cacheField>
    <cacheField name="2007" numFmtId="164">
      <sharedItems containsString="0" containsBlank="1" containsNumber="1" minValue="0" maxValue="4876.4302799999896"/>
    </cacheField>
    <cacheField name="2008" numFmtId="164">
      <sharedItems containsString="0" containsBlank="1" containsNumber="1" minValue="0" maxValue="5019.9819310000003"/>
    </cacheField>
    <cacheField name="2009" numFmtId="164">
      <sharedItems containsString="0" containsBlank="1" containsNumber="1" minValue="0" maxValue="4788.5601290000004"/>
    </cacheField>
    <cacheField name="2010" numFmtId="164">
      <sharedItems containsString="0" containsBlank="1" containsNumber="1" minValue="0" maxValue="4978.6485599999996"/>
    </cacheField>
    <cacheField name="2011" numFmtId="164">
      <sharedItems containsString="0" containsBlank="1" containsNumber="1" minValue="0" maxValue="5176.3612940000003"/>
    </cacheField>
    <cacheField name="2012" numFmtId="164">
      <sharedItems containsString="0" containsBlank="1" containsNumber="1" minValue="0" maxValue="5098.5567810000002"/>
    </cacheField>
    <cacheField name="2013" numFmtId="164">
      <sharedItems containsString="0" containsBlank="1" containsNumber="1" minValue="0" maxValue="5110.997676"/>
    </cacheField>
    <cacheField name="2014" numFmtId="164">
      <sharedItems containsString="0" containsBlank="1" containsNumber="1" minValue="0" maxValue="5128.631843000000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x v="0"/>
    <x v="0"/>
    <x v="0"/>
    <n v="4410.3389219999999"/>
    <n v="4683.331619999999"/>
    <n v="4809.3056879999995"/>
    <n v="4895.9770199999994"/>
    <n v="4629.1437059999998"/>
    <n v="4765.6767179999988"/>
    <n v="5061.3271500000001"/>
    <n v="5440.8625259999917"/>
    <n v="5674.6258139999991"/>
    <n v="5834.4031679999989"/>
    <n v="5821.970158092"/>
    <n v="5017.7286102899989"/>
    <n v="4918.848425963999"/>
    <n v="5161.1149635539996"/>
    <n v="5565.2685174899998"/>
    <n v="5452.9208400479993"/>
    <n v="6764.7167473379995"/>
    <n v="7436.6097779819993"/>
    <n v="8405.1264232979993"/>
    <n v="7903.6370772479995"/>
    <n v="7947.9935878199994"/>
    <n v="7944.0425629619986"/>
    <n v="8316.833633459999"/>
    <x v="0"/>
    <n v="8599.5907149239993"/>
  </r>
  <r>
    <x v="0"/>
    <x v="1"/>
    <x v="1"/>
    <m/>
    <m/>
    <m/>
    <m/>
    <m/>
    <m/>
    <m/>
    <m/>
    <m/>
    <m/>
    <m/>
    <m/>
    <m/>
    <m/>
    <m/>
    <m/>
    <m/>
    <m/>
    <m/>
    <m/>
    <m/>
    <m/>
    <m/>
    <x v="1"/>
    <m/>
  </r>
  <r>
    <x v="0"/>
    <x v="2"/>
    <x v="2"/>
    <m/>
    <m/>
    <m/>
    <m/>
    <m/>
    <m/>
    <m/>
    <m/>
    <m/>
    <m/>
    <m/>
    <m/>
    <m/>
    <m/>
    <m/>
    <m/>
    <m/>
    <m/>
    <m/>
    <m/>
    <m/>
    <m/>
    <m/>
    <x v="1"/>
    <m/>
  </r>
  <r>
    <x v="0"/>
    <x v="3"/>
    <x v="3"/>
    <n v="154.839327"/>
    <n v="162.54580299999998"/>
    <n v="106.47105000000001"/>
    <n v="110.932694"/>
    <n v="101.33022210199999"/>
    <n v="113.771922"/>
    <n v="117.62515999999999"/>
    <n v="116.915353"/>
    <n v="127.56245799999999"/>
    <n v="859.06927199999996"/>
    <n v="763.84420130599995"/>
    <n v="841.10314422100009"/>
    <n v="866.01219846999902"/>
    <n v="808.89534739299995"/>
    <n v="785.06225915499999"/>
    <n v="857.67257462599991"/>
    <n v="580.15699961300004"/>
    <n v="503.58920591399993"/>
    <n v="724.68475752199993"/>
    <n v="698.31603587799998"/>
    <n v="698.57977987899994"/>
    <n v="734.17670233000001"/>
    <n v="633.28747317700004"/>
    <x v="2"/>
    <n v="616.91699153399998"/>
  </r>
  <r>
    <x v="0"/>
    <x v="4"/>
    <x v="4"/>
    <n v="6.6904199999999996"/>
    <n v="4.9618799999999998"/>
    <n v="4.1114699999999997"/>
    <n v="3.3471899999999999"/>
    <n v="3.1808700000000001"/>
    <n v="3.3036300000000001"/>
    <n v="4.0203899999999999"/>
    <n v="3.9797999999999996"/>
    <n v="3.9600000000000003E-2"/>
    <n v="5.2469999999999996E-2"/>
    <n v="5.6430000000000001E-2"/>
    <n v="3.8609999999999998E-2"/>
    <n v="4.1579999999999999E-2"/>
    <n v="4.3844130000000002E-2"/>
    <n v="4.4730180000000001E-2"/>
    <n v="4.0884030000000002E-2"/>
    <n v="4.526181E-2"/>
    <n v="4.0385070000000002E-2"/>
    <n v="4.1668110000000001E-2"/>
    <n v="4.9723740000000002E-2"/>
    <n v="2.7492300000000001E-2"/>
    <n v="1.796652E-2"/>
    <n v="1.866843E-2"/>
    <x v="3"/>
    <n v="1.2573E-3"/>
  </r>
  <r>
    <x v="0"/>
    <x v="5"/>
    <x v="5"/>
    <n v="4571.8686689999995"/>
    <n v="4850.8393029999988"/>
    <n v="4919.8882079999994"/>
    <n v="5010.2569039999998"/>
    <n v="4733.6547981020003"/>
    <n v="4882.752269999999"/>
    <n v="5182.9726999999993"/>
    <n v="5561.7576789999921"/>
    <n v="5802.2278719999995"/>
    <n v="6693.5249099999983"/>
    <n v="6585.8707893979999"/>
    <n v="5858.8703645109981"/>
    <n v="5784.9022044339981"/>
    <n v="5970.0541550769995"/>
    <n v="6350.3755068250002"/>
    <n v="6310.6342987039989"/>
    <n v="7344.9190087609995"/>
    <n v="7940.2393689659993"/>
    <n v="9129.8528489299988"/>
    <n v="8602.0028368659987"/>
    <n v="8646.6008599989982"/>
    <n v="8678.2372318119978"/>
    <n v="8950.1397750670003"/>
    <x v="4"/>
    <n v="9216.5089637580004"/>
  </r>
  <r>
    <x v="1"/>
    <x v="6"/>
    <x v="6"/>
    <n v="2360.366481"/>
    <n v="2255.2808850000001"/>
    <n v="2486.2087800000004"/>
    <n v="0"/>
    <n v="0"/>
    <n v="0"/>
    <n v="0"/>
    <n v="0"/>
    <n v="0"/>
    <n v="0"/>
    <n v="0"/>
    <n v="0"/>
    <n v="0"/>
    <n v="0"/>
    <n v="0"/>
    <n v="0"/>
    <n v="0"/>
    <n v="0"/>
    <n v="0"/>
    <n v="0"/>
    <n v="0"/>
    <n v="0"/>
    <n v="0"/>
    <x v="5"/>
    <n v="0"/>
  </r>
  <r>
    <x v="1"/>
    <x v="0"/>
    <x v="7"/>
    <n v="137.358418"/>
    <n v="144.07182399999999"/>
    <n v="177.21260599999999"/>
    <n v="175.081366"/>
    <n v="263.74095"/>
    <n v="170.605762"/>
    <n v="181.15539999999999"/>
    <n v="194.688774"/>
    <n v="366.46671800000001"/>
    <n v="376.057298"/>
    <n v="264.43530799199999"/>
    <n v="234.95120102199999"/>
    <n v="227.24442405800002"/>
    <n v="243.32164612199998"/>
    <n v="253.182573916"/>
    <n v="250.73985318999999"/>
    <n v="304.04898555799997"/>
    <n v="334.24801698599998"/>
    <n v="377.779233358"/>
    <n v="355.23923911799994"/>
    <n v="396.621739322"/>
    <n v="444.04534586799997"/>
    <n v="451.86689010600003"/>
    <x v="6"/>
    <n v="476.975667918"/>
  </r>
  <r>
    <x v="1"/>
    <x v="1"/>
    <x v="8"/>
    <m/>
    <m/>
    <m/>
    <m/>
    <m/>
    <m/>
    <m/>
    <m/>
    <m/>
    <m/>
    <m/>
    <m/>
    <m/>
    <m/>
    <m/>
    <m/>
    <m/>
    <m/>
    <m/>
    <m/>
    <m/>
    <m/>
    <m/>
    <x v="1"/>
    <m/>
  </r>
  <r>
    <x v="1"/>
    <x v="7"/>
    <x v="9"/>
    <m/>
    <m/>
    <m/>
    <m/>
    <m/>
    <m/>
    <m/>
    <m/>
    <m/>
    <m/>
    <m/>
    <m/>
    <m/>
    <m/>
    <m/>
    <m/>
    <m/>
    <m/>
    <m/>
    <m/>
    <m/>
    <m/>
    <m/>
    <x v="1"/>
    <m/>
  </r>
  <r>
    <x v="1"/>
    <x v="2"/>
    <x v="10"/>
    <m/>
    <m/>
    <m/>
    <m/>
    <m/>
    <m/>
    <m/>
    <m/>
    <m/>
    <m/>
    <m/>
    <m/>
    <m/>
    <m/>
    <m/>
    <m/>
    <m/>
    <m/>
    <m/>
    <m/>
    <m/>
    <m/>
    <m/>
    <x v="1"/>
    <m/>
  </r>
  <r>
    <x v="1"/>
    <x v="3"/>
    <x v="11"/>
    <n v="1388.6742869999996"/>
    <n v="2553.6211469999994"/>
    <n v="3019.1196419999992"/>
    <n v="2983.4440019999993"/>
    <n v="3187.2038418989991"/>
    <n v="3541.9049819999991"/>
    <n v="3663.0649439999993"/>
    <n v="3788.3413259999993"/>
    <n v="3969.1207709999994"/>
    <n v="3896.1915299999991"/>
    <n v="4340.4733788569993"/>
    <n v="4272.2377485479992"/>
    <n v="4504.724368451999"/>
    <n v="4373.494202384999"/>
    <n v="4253.717426111999"/>
    <n v="4153.6728463229992"/>
    <n v="4320.8193257459989"/>
    <n v="4442.0468656409994"/>
    <n v="4261.5313517699988"/>
    <n v="4217.8640253749991"/>
    <n v="4318.6770035639993"/>
    <n v="4413.1337490239994"/>
    <n v="4467.635492858999"/>
    <x v="7"/>
    <n v="4344.0397765379994"/>
  </r>
  <r>
    <x v="1"/>
    <x v="8"/>
    <x v="12"/>
    <n v="0"/>
    <n v="0"/>
    <n v="0"/>
    <n v="337.41174091350001"/>
    <n v="347.65774505550002"/>
    <n v="368.93401731450001"/>
    <n v="383.59590210150003"/>
    <n v="396.56980520850004"/>
    <n v="389.78890816800003"/>
    <n v="390.73169952300003"/>
    <n v="382.65752048700006"/>
    <n v="405.72878040750004"/>
    <n v="439.42684509900005"/>
    <n v="367.05758900250004"/>
    <n v="368.98844132700003"/>
    <n v="449.67072810000002"/>
    <n v="512.54771076299949"/>
    <n v="469.3755697950001"/>
    <n v="491.04324838800005"/>
    <n v="527.11486985850013"/>
    <n v="547.28971174350011"/>
    <n v="537.93341461199952"/>
    <n v="574.11237698100001"/>
    <x v="8"/>
    <n v="733.08162414300011"/>
  </r>
  <r>
    <x v="1"/>
    <x v="9"/>
    <x v="13"/>
    <n v="0"/>
    <n v="0"/>
    <n v="0"/>
    <n v="0"/>
    <n v="0"/>
    <n v="0"/>
    <n v="0"/>
    <n v="0"/>
    <n v="0"/>
    <n v="0"/>
    <n v="0"/>
    <n v="0"/>
    <n v="0"/>
    <n v="0"/>
    <n v="0"/>
    <n v="0"/>
    <n v="0"/>
    <n v="0"/>
    <n v="0"/>
    <n v="0"/>
    <n v="0"/>
    <n v="0"/>
    <n v="0"/>
    <x v="5"/>
    <n v="0"/>
  </r>
  <r>
    <x v="1"/>
    <x v="5"/>
    <x v="14"/>
    <n v="3886.3991859999996"/>
    <n v="4952.9738559999996"/>
    <n v="5682.5410279999996"/>
    <n v="3495.9371089134993"/>
    <n v="3798.6025369544991"/>
    <n v="4081.4447613144994"/>
    <n v="4227.816246101499"/>
    <n v="4379.5999052084999"/>
    <n v="4725.376397168"/>
    <n v="4662.9805275229992"/>
    <n v="4987.5662073359999"/>
    <n v="4912.9177299774992"/>
    <n v="5171.3956376089991"/>
    <n v="4983.8734375094991"/>
    <n v="4875.8884413549995"/>
    <n v="4854.083427612999"/>
    <n v="5137.4160220669983"/>
    <n v="5245.6704524219995"/>
    <n v="5130.3538335159992"/>
    <n v="5100.2181343514994"/>
    <n v="5262.5884546295001"/>
    <n v="5395.1125095039988"/>
    <n v="5493.6147599459991"/>
    <x v="9"/>
    <n v="5554.0970685989996"/>
  </r>
  <r>
    <x v="2"/>
    <x v="10"/>
    <x v="15"/>
    <n v="8129.0621411999991"/>
    <n v="9389.8655374333339"/>
    <n v="8640.1890765666649"/>
    <n v="9587.5022052333334"/>
    <n v="8042.1233463999988"/>
    <n v="9364.1857928666668"/>
    <n v="9275.4149154333318"/>
    <n v="10180.705806699998"/>
    <n v="10432.994362266665"/>
    <n v="9597.2197749999996"/>
    <n v="9154.7250604333221"/>
    <n v="8715.7033105999981"/>
    <n v="8424.7349090666557"/>
    <n v="8809.1328372666558"/>
    <n v="7474.9458212"/>
    <n v="9531.564099199999"/>
    <n v="6234.4682256999995"/>
    <n v="7812.3541353000001"/>
    <n v="6418.095507633333"/>
    <n v="6356.3995685666659"/>
    <n v="5187.4773474333324"/>
    <n v="6335.8447437999994"/>
    <n v="5769.1957608999992"/>
    <x v="10"/>
    <n v="4134.0355341999993"/>
  </r>
  <r>
    <x v="2"/>
    <x v="11"/>
    <x v="16"/>
    <n v="0"/>
    <n v="0"/>
    <n v="0"/>
    <n v="0"/>
    <n v="0"/>
    <n v="0"/>
    <n v="0"/>
    <n v="0"/>
    <n v="0"/>
    <n v="0"/>
    <n v="0"/>
    <n v="220.03761718399994"/>
    <n v="19427.934277751996"/>
    <n v="2275.7114343039993"/>
    <n v="6166.2951768879993"/>
    <n v="6975.0205284759986"/>
    <n v="10203.591554463999"/>
    <n v="7964.2189676279895"/>
    <n v="10629.515190755998"/>
    <n v="5049.2502734519994"/>
    <n v="8739.2061165639989"/>
    <n v="15411.368799595999"/>
    <n v="8088.6155818159978"/>
    <x v="11"/>
    <n v="7179.0943843079995"/>
  </r>
  <r>
    <x v="2"/>
    <x v="12"/>
    <x v="17"/>
    <n v="5349.9654515999991"/>
    <n v="4922.850332091999"/>
    <n v="4748.6343855719997"/>
    <n v="4535.6795668799996"/>
    <n v="4635.8795784839995"/>
    <n v="5016.3116772999992"/>
    <n v="5102.1770852359996"/>
    <n v="4997.0975734679996"/>
    <n v="5144.6764720119991"/>
    <n v="5185.0549778719987"/>
    <n v="6713.0573870359995"/>
    <n v="5784.6968114319989"/>
    <n v="4329.1294803679993"/>
    <n v="4631.2496482559991"/>
    <n v="4634.2985362519994"/>
    <n v="4403.4898255039998"/>
    <n v="4415.7415585359995"/>
    <n v="4212.7971642679995"/>
    <n v="4424.2135864079992"/>
    <n v="3550.9781146839991"/>
    <n v="5824.3467251199991"/>
    <n v="5724.9948990079984"/>
    <n v="5964.3821591199985"/>
    <x v="12"/>
    <n v="6386.5334141839994"/>
  </r>
  <r>
    <x v="2"/>
    <x v="6"/>
    <x v="18"/>
    <n v="25121.125326000005"/>
    <n v="22643.648148000004"/>
    <n v="20570.199045000001"/>
    <n v="20567.684956367928"/>
    <n v="22080.575780802003"/>
    <n v="20172.675017780999"/>
    <n v="20836.397327162926"/>
    <n v="21020.687055126"/>
    <n v="20835.835134542998"/>
    <n v="19778.896541448001"/>
    <n v="15534.37856553"/>
    <n v="14817.903363548925"/>
    <n v="11354.489609826001"/>
    <n v="10883.487543323999"/>
    <n v="11351.360938962"/>
    <n v="10368.08956986"/>
    <n v="8360.9886935520008"/>
    <n v="8132.1025381530008"/>
    <n v="6503.9125943549998"/>
    <n v="5528.212673082"/>
    <n v="4414.299457821"/>
    <n v="3868.0809207149928"/>
    <n v="2575.829942928"/>
    <x v="13"/>
    <n v="1232.8710290490001"/>
  </r>
  <r>
    <x v="2"/>
    <x v="13"/>
    <x v="19"/>
    <n v="0"/>
    <n v="0"/>
    <n v="0"/>
    <n v="597.35409772499997"/>
    <n v="920.98035892500002"/>
    <n v="1072.7849352000001"/>
    <n v="1136.6897058000002"/>
    <n v="1646.1704514750002"/>
    <n v="2079.5201600250002"/>
    <n v="2697.3064387500003"/>
    <n v="3482.5708170000003"/>
    <n v="3925.3076692500003"/>
    <n v="5831.0201259750002"/>
    <n v="5973.9175171500001"/>
    <n v="8326.3164022499914"/>
    <n v="8355.49684695"/>
    <n v="11020.371640575"/>
    <n v="13067.638343100001"/>
    <n v="11360.862237449999"/>
    <n v="9741.3355776000008"/>
    <n v="8043.9692759250001"/>
    <n v="8270.468407575001"/>
    <n v="9984.8988945749988"/>
    <x v="14"/>
    <n v="11330.8797987"/>
  </r>
  <r>
    <x v="2"/>
    <x v="0"/>
    <x v="20"/>
    <n v="31435.296155999997"/>
    <n v="33571.355861999997"/>
    <n v="35851.647809999995"/>
    <n v="35860.702031153996"/>
    <n v="36547.66956753"/>
    <n v="32855.633901353998"/>
    <n v="35726.169132455994"/>
    <n v="38382.145668239995"/>
    <n v="39631.510499261996"/>
    <n v="40901.957435195996"/>
    <n v="41970.536646588"/>
    <n v="39727.491813503992"/>
    <n v="39134.039344685996"/>
    <n v="41306.899096979992"/>
    <n v="45664.165466765997"/>
    <n v="45491.299861722"/>
    <n v="48950.462784167998"/>
    <n v="53534.677596839989"/>
    <n v="59934.459054689993"/>
    <n v="53375.95019783399"/>
    <n v="55205.488892333989"/>
    <n v="58204.471770719989"/>
    <n v="58598.019232037994"/>
    <x v="15"/>
    <n v="57135.434711784001"/>
  </r>
  <r>
    <x v="2"/>
    <x v="1"/>
    <x v="21"/>
    <m/>
    <m/>
    <m/>
    <m/>
    <m/>
    <m/>
    <m/>
    <m/>
    <m/>
    <m/>
    <m/>
    <m/>
    <m/>
    <m/>
    <m/>
    <m/>
    <m/>
    <m/>
    <m/>
    <m/>
    <m/>
    <m/>
    <m/>
    <x v="1"/>
    <m/>
  </r>
  <r>
    <x v="2"/>
    <x v="7"/>
    <x v="22"/>
    <m/>
    <m/>
    <m/>
    <m/>
    <m/>
    <m/>
    <m/>
    <m/>
    <m/>
    <m/>
    <m/>
    <m/>
    <m/>
    <m/>
    <m/>
    <m/>
    <m/>
    <m/>
    <m/>
    <m/>
    <m/>
    <m/>
    <m/>
    <x v="1"/>
    <m/>
  </r>
  <r>
    <x v="2"/>
    <x v="2"/>
    <x v="23"/>
    <m/>
    <m/>
    <m/>
    <m/>
    <m/>
    <m/>
    <m/>
    <m/>
    <m/>
    <m/>
    <m/>
    <m/>
    <m/>
    <m/>
    <m/>
    <m/>
    <m/>
    <m/>
    <m/>
    <m/>
    <m/>
    <m/>
    <m/>
    <x v="1"/>
    <m/>
  </r>
  <r>
    <x v="2"/>
    <x v="14"/>
    <x v="24"/>
    <n v="52420.641240000004"/>
    <n v="56480.479704000005"/>
    <n v="57079.677995999999"/>
    <n v="58156.012199999939"/>
    <n v="59729.711579999996"/>
    <n v="58238.677464"/>
    <n v="58079.715407999996"/>
    <n v="59884.615295999996"/>
    <n v="61451.072099999939"/>
    <n v="59771.481263999995"/>
    <n v="62314.874159999999"/>
    <n v="63433.477535999999"/>
    <n v="65776.287352116007"/>
    <n v="69812.050057464003"/>
    <n v="74146.504214243992"/>
    <n v="78091.662606012003"/>
    <n v="83535.125036747995"/>
    <n v="88438.002468948005"/>
    <n v="92410.672659756005"/>
    <n v="92143.001723256006"/>
    <n v="93293.044434876007"/>
    <n v="93935.842534907992"/>
    <n v="94090.002450839995"/>
    <x v="16"/>
    <n v="90944.373564131994"/>
  </r>
  <r>
    <x v="2"/>
    <x v="3"/>
    <x v="25"/>
    <n v="20906.542502999993"/>
    <n v="22057.562141999992"/>
    <n v="24041.951009999997"/>
    <n v="25350.423713999997"/>
    <n v="23886.552107186995"/>
    <n v="26731.894265999992"/>
    <n v="27640.593980999995"/>
    <n v="27466.675235999995"/>
    <n v="28766.023208999992"/>
    <n v="29180.100277250993"/>
    <n v="30908.437667414993"/>
    <n v="30357.574569629993"/>
    <n v="30946.914668438993"/>
    <n v="31197.434912720993"/>
    <n v="31352.53475762099"/>
    <n v="29542.717293011992"/>
    <n v="28758.173401880991"/>
    <n v="31428.912460868993"/>
    <n v="31062.032137520993"/>
    <n v="29896.485858161992"/>
    <n v="30683.740960718995"/>
    <n v="29819.144912633994"/>
    <n v="29863.702277639994"/>
    <x v="17"/>
    <n v="29022.259651307992"/>
  </r>
  <r>
    <x v="2"/>
    <x v="8"/>
    <x v="26"/>
    <m/>
    <m/>
    <m/>
    <m/>
    <m/>
    <m/>
    <m/>
    <m/>
    <m/>
    <m/>
    <m/>
    <m/>
    <m/>
    <m/>
    <m/>
    <m/>
    <m/>
    <m/>
    <m/>
    <m/>
    <m/>
    <m/>
    <m/>
    <x v="1"/>
    <m/>
  </r>
  <r>
    <x v="2"/>
    <x v="15"/>
    <x v="27"/>
    <n v="30071.717974000756"/>
    <n v="30314.670081390916"/>
    <n v="31445.237220840569"/>
    <n v="30217.858524419818"/>
    <n v="30303.865502253051"/>
    <n v="30384.458823688059"/>
    <n v="30479.189978965915"/>
    <n v="30585.085971167271"/>
    <n v="30709.846440272122"/>
    <n v="30847.200703586055"/>
    <n v="30997.868841586383"/>
    <n v="29052.726325550462"/>
    <n v="28959.744247927483"/>
    <n v="29045.512141638483"/>
    <n v="29004.708814023194"/>
    <n v="28980.912438490974"/>
    <n v="28781.516824420254"/>
    <n v="28633.358743382862"/>
    <n v="28503.963979906981"/>
    <n v="28354.809316190851"/>
    <n v="28206.151312211801"/>
    <n v="28072.88682319799"/>
    <n v="27926.814256207672"/>
    <x v="18"/>
    <n v="27641.16746782765"/>
  </r>
  <r>
    <x v="2"/>
    <x v="4"/>
    <x v="28"/>
    <n v="6415.5984749999934"/>
    <n v="6313.0310100000006"/>
    <n v="6883.6996799999997"/>
    <n v="6855.3148949999995"/>
    <n v="7578.9499499999993"/>
    <n v="7077.93372"/>
    <n v="7163.1588599999995"/>
    <n v="7451.1830249999994"/>
    <n v="7777.5018749999999"/>
    <n v="8248.6468349999996"/>
    <n v="8357.0894549999994"/>
    <n v="8268.0419249999995"/>
    <n v="7943.4926999999998"/>
    <n v="7586.9700320699994"/>
    <n v="8394.6290764049991"/>
    <n v="8025.6166075800002"/>
    <n v="8392.0338151649994"/>
    <n v="9558.7143794999993"/>
    <n v="9233.2092738599986"/>
    <n v="7840.3060078199996"/>
    <n v="8109.5263499249995"/>
    <n v="8178.1988423849989"/>
    <n v="8602.9329800699998"/>
    <x v="19"/>
    <n v="9638.4840487649999"/>
  </r>
  <r>
    <x v="2"/>
    <x v="9"/>
    <x v="29"/>
    <n v="0"/>
    <n v="0"/>
    <n v="0"/>
    <n v="0"/>
    <n v="0"/>
    <n v="0"/>
    <n v="0"/>
    <n v="0"/>
    <n v="0"/>
    <n v="0"/>
    <n v="0"/>
    <n v="0"/>
    <n v="0"/>
    <n v="0"/>
    <n v="0"/>
    <n v="0"/>
    <n v="0"/>
    <n v="0"/>
    <n v="0"/>
    <n v="0"/>
    <n v="0"/>
    <n v="0"/>
    <n v="0"/>
    <x v="5"/>
    <n v="0"/>
  </r>
  <r>
    <x v="2"/>
    <x v="5"/>
    <x v="30"/>
    <n v="179849.94926680077"/>
    <n v="185693.46281691623"/>
    <n v="189261.23622397921"/>
    <n v="191728.53219078001"/>
    <n v="193726.30777158105"/>
    <n v="190914.55559818973"/>
    <n v="195439.50639405413"/>
    <n v="201614.36608317628"/>
    <n v="206828.98025238069"/>
    <n v="206207.864248103"/>
    <n v="209433.53860058868"/>
    <n v="204302.96094169936"/>
    <n v="222127.78671615612"/>
    <n v="211522.36522117414"/>
    <n v="226515.75920461115"/>
    <n v="229765.86967680699"/>
    <n v="238652.47353520922"/>
    <n v="252782.77679798883"/>
    <n v="260480.93622233631"/>
    <n v="241836.72931064753"/>
    <n v="247707.25087292911"/>
    <n v="257821.30265453897"/>
    <n v="251464.39353613465"/>
    <x v="20"/>
    <n v="244645.13360425766"/>
  </r>
  <r>
    <x v="3"/>
    <x v="10"/>
    <x v="31"/>
    <n v="670.58872833333328"/>
    <n v="283.5071954"/>
    <n v="349.26077376666666"/>
    <n v="298.28576873333333"/>
    <n v="161.6271609333333"/>
    <n v="267.66912553333333"/>
    <n v="286.2390388"/>
    <n v="341.28067306666668"/>
    <n v="451.25178669999997"/>
    <n v="486.94401470000003"/>
    <n v="497.25261776666662"/>
    <n v="524.40978113333324"/>
    <n v="375.21186083333333"/>
    <n v="173.04141616666666"/>
    <n v="228.17876033333332"/>
    <n v="254.42377436666666"/>
    <n v="184.10583143333332"/>
    <n v="89.139355066666667"/>
    <n v="48.382395966666664"/>
    <n v="0"/>
    <n v="20.198954966666665"/>
    <n v="30.113974366666664"/>
    <n v="17.320202900000002"/>
    <x v="21"/>
    <n v="33.076376666666668"/>
  </r>
  <r>
    <x v="3"/>
    <x v="13"/>
    <x v="32"/>
    <n v="79.360875000000007"/>
    <n v="211.62900000000002"/>
    <n v="185.87415000000001"/>
    <n v="0"/>
    <n v="0"/>
    <n v="0"/>
    <n v="0"/>
    <n v="0"/>
    <n v="0"/>
    <n v="0"/>
    <n v="0"/>
    <n v="0"/>
    <n v="0"/>
    <n v="0"/>
    <n v="0"/>
    <n v="0"/>
    <n v="0"/>
    <n v="0"/>
    <n v="0"/>
    <n v="0"/>
    <n v="0"/>
    <n v="0"/>
    <n v="0"/>
    <x v="5"/>
    <n v="0"/>
  </r>
  <r>
    <x v="3"/>
    <x v="7"/>
    <x v="33"/>
    <m/>
    <m/>
    <m/>
    <m/>
    <m/>
    <m/>
    <m/>
    <m/>
    <m/>
    <m/>
    <m/>
    <m/>
    <m/>
    <m/>
    <m/>
    <m/>
    <m/>
    <m/>
    <m/>
    <m/>
    <m/>
    <m/>
    <m/>
    <x v="1"/>
    <m/>
  </r>
  <r>
    <x v="3"/>
    <x v="2"/>
    <x v="34"/>
    <m/>
    <m/>
    <m/>
    <m/>
    <m/>
    <m/>
    <m/>
    <m/>
    <m/>
    <m/>
    <m/>
    <m/>
    <m/>
    <m/>
    <m/>
    <m/>
    <m/>
    <m/>
    <m/>
    <m/>
    <m/>
    <m/>
    <m/>
    <x v="1"/>
    <m/>
  </r>
  <r>
    <x v="3"/>
    <x v="14"/>
    <x v="35"/>
    <n v="4325.5036439999994"/>
    <n v="4226.4177119999931"/>
    <n v="3800.2920119999999"/>
    <n v="3687.7823399999997"/>
    <n v="5096.0887560000001"/>
    <n v="5087.1604079999997"/>
    <n v="5227.9535880000003"/>
    <n v="3080.5922400000004"/>
    <n v="2826.2904120000003"/>
    <n v="2398.6038120000003"/>
    <n v="2123.5732320000002"/>
    <n v="2522.4768360000003"/>
    <n v="169.97064664800001"/>
    <n v="133.95106850400001"/>
    <n v="157.279842852"/>
    <n v="152.23794854400001"/>
    <n v="187.87391990399999"/>
    <n v="1023.919431744"/>
    <n v="739.86073101600005"/>
    <n v="791.910627288"/>
    <n v="4935.7810793280005"/>
    <n v="3780.6154939080002"/>
    <n v="609.18930072000001"/>
    <x v="22"/>
    <n v="3014.2882673640001"/>
  </r>
  <r>
    <x v="3"/>
    <x v="3"/>
    <x v="36"/>
    <n v="0"/>
    <n v="0"/>
    <n v="0"/>
    <n v="0"/>
    <n v="0"/>
    <n v="0"/>
    <n v="0"/>
    <n v="0"/>
    <n v="7.6839839999999988"/>
    <n v="2.6070659999999992"/>
    <n v="57.081023999999985"/>
    <n v="75.81073499999998"/>
    <n v="80.132975999999971"/>
    <n v="61.540478999999991"/>
    <n v="64.22527673099998"/>
    <n v="68.252301809999992"/>
    <n v="70.486351550999984"/>
    <n v="93.289671782999974"/>
    <n v="99.300536873999974"/>
    <n v="84.603819761999986"/>
    <n v="95.088272894999974"/>
    <n v="76.79949908399999"/>
    <n v="111.17338986599998"/>
    <x v="23"/>
    <n v="99.646453367999968"/>
  </r>
  <r>
    <x v="3"/>
    <x v="8"/>
    <x v="37"/>
    <n v="5905.144905000001"/>
    <n v="5740.8681164999998"/>
    <n v="5435.6470905000006"/>
    <n v="2976.3085226655003"/>
    <n v="3090.1216921905002"/>
    <n v="3194.9215754115003"/>
    <n v="3095.1030801900001"/>
    <n v="2722.5575412255002"/>
    <n v="2519.3280635820001"/>
    <n v="2109.5956295370001"/>
    <n v="1756.6428467115002"/>
    <n v="1496.9139875580001"/>
    <n v="1386.8008135905002"/>
    <n v="1349.6884933620001"/>
    <n v="1335.2057333504999"/>
    <n v="1386.8355891390001"/>
    <n v="1547.9526032025001"/>
    <n v="1506.2298155520002"/>
    <n v="1487.7034909604999"/>
    <n v="1633.6512768015002"/>
    <n v="1070.1981915405001"/>
    <n v="1639.4288183295"/>
    <n v="1633.2310117860002"/>
    <x v="24"/>
    <n v="1794.6751839389999"/>
  </r>
  <r>
    <x v="3"/>
    <x v="16"/>
    <x v="38"/>
    <m/>
    <m/>
    <m/>
    <m/>
    <m/>
    <m/>
    <m/>
    <m/>
    <m/>
    <m/>
    <m/>
    <m/>
    <m/>
    <m/>
    <m/>
    <m/>
    <m/>
    <m/>
    <m/>
    <m/>
    <m/>
    <m/>
    <m/>
    <x v="1"/>
    <m/>
  </r>
  <r>
    <x v="3"/>
    <x v="4"/>
    <x v="39"/>
    <n v="10.688535"/>
    <n v="16.068194999999999"/>
    <n v="16.351334999999999"/>
    <n v="16.634474999999998"/>
    <n v="17.41311"/>
    <n v="5.9459400000000002"/>
    <n v="5.0257349999999921"/>
    <n v="5.3796599999999994"/>
    <n v="5.6627999999999998"/>
    <n v="5.6627999999999998"/>
    <n v="0.21235499999999999"/>
    <n v="1.3449149999999999"/>
    <n v="0.84941999999999995"/>
    <n v="0.73871226000000001"/>
    <n v="0.32801768999999997"/>
    <n v="0"/>
    <n v="0"/>
    <n v="0"/>
    <n v="0"/>
    <n v="0"/>
    <n v="0"/>
    <n v="0"/>
    <n v="0"/>
    <x v="5"/>
    <n v="0"/>
  </r>
  <r>
    <x v="3"/>
    <x v="5"/>
    <x v="40"/>
    <n v="10991.286687333333"/>
    <n v="10478.490218899993"/>
    <n v="9787.4253612666653"/>
    <n v="6979.0111063988334"/>
    <n v="8365.2507191238328"/>
    <n v="8555.697048944834"/>
    <n v="8614.3214419899996"/>
    <n v="6149.8101142921669"/>
    <n v="5810.2170462820004"/>
    <n v="5003.4133222370001"/>
    <n v="4434.7620754781665"/>
    <n v="4620.956254691333"/>
    <n v="2012.9657170718335"/>
    <n v="1718.9601692926669"/>
    <n v="1785.2176309568333"/>
    <n v="1861.7496138596669"/>
    <n v="1990.4187060908334"/>
    <n v="2712.5782741456669"/>
    <n v="2375.2471548171666"/>
    <n v="2510.1657238514999"/>
    <n v="6121.2664987301678"/>
    <n v="5526.957785688167"/>
    <n v="2370.9139052720002"/>
    <x v="25"/>
    <n v="4941.6862813376665"/>
  </r>
  <r>
    <x v="4"/>
    <x v="17"/>
    <x v="41"/>
    <n v="8799.6508695333323"/>
    <n v="9673.3727328333316"/>
    <n v="8989.4498503333216"/>
    <n v="9885.787973966666"/>
    <n v="8203.7505073333323"/>
    <n v="9631.8549184000003"/>
    <n v="9561.6539542333321"/>
    <n v="10521.986479766656"/>
    <n v="10884.246148966666"/>
    <n v="10084.163789699998"/>
    <n v="9651.9776781999881"/>
    <n v="9240.113091733323"/>
    <n v="8799.9467698999997"/>
    <n v="8982.1742534333316"/>
    <n v="7703.1245815333323"/>
    <n v="9785.9878735666534"/>
    <n v="6418.5740571333326"/>
    <n v="7901.4934903666663"/>
    <n v="6466.4779035999991"/>
    <n v="6356.3995685666659"/>
    <n v="5207.6763023999993"/>
    <n v="6365.9587181666666"/>
    <n v="5786.5159637999996"/>
    <x v="26"/>
    <n v="4167.1119108666662"/>
  </r>
  <r>
    <x v="4"/>
    <x v="11"/>
    <x v="42"/>
    <n v="0"/>
    <n v="0"/>
    <n v="0"/>
    <n v="0"/>
    <n v="0"/>
    <n v="0"/>
    <n v="0"/>
    <n v="0"/>
    <n v="0"/>
    <n v="0"/>
    <n v="0"/>
    <n v="220.03761718399994"/>
    <n v="19427.934277751996"/>
    <n v="2275.7114343039993"/>
    <n v="6166.2951768879993"/>
    <n v="6975.0205284759986"/>
    <n v="10203.591554463999"/>
    <n v="7964.2189676279895"/>
    <n v="10629.515190755998"/>
    <n v="5049.2502734519994"/>
    <n v="8739.2061165639989"/>
    <n v="15411.368799595999"/>
    <n v="8088.6155818159978"/>
    <x v="11"/>
    <n v="7179.0943843079995"/>
  </r>
  <r>
    <x v="4"/>
    <x v="12"/>
    <x v="43"/>
    <n v="5349.9654515999991"/>
    <n v="4922.850332091999"/>
    <n v="4748.6343855719997"/>
    <n v="4535.6795668799996"/>
    <n v="4635.8795784839995"/>
    <n v="5016.3116772999992"/>
    <n v="5102.1770852359996"/>
    <n v="4997.0975734679996"/>
    <n v="5144.6764720119991"/>
    <n v="5185.0549778719987"/>
    <n v="6713.0573870359995"/>
    <n v="5784.6968114319989"/>
    <n v="4329.1294803679993"/>
    <n v="4631.2496482559991"/>
    <n v="4634.2985362519994"/>
    <n v="4403.4898255039998"/>
    <n v="4415.7415585359995"/>
    <n v="4212.7971642679995"/>
    <n v="4424.2135864079992"/>
    <n v="3550.9781146839991"/>
    <n v="5824.3467251199991"/>
    <n v="5724.9948990079984"/>
    <n v="5964.3821591199985"/>
    <x v="12"/>
    <n v="6386.5334141839994"/>
  </r>
  <r>
    <x v="4"/>
    <x v="6"/>
    <x v="44"/>
    <n v="25121.125326000005"/>
    <n v="22643.648148000004"/>
    <n v="20570.199045000001"/>
    <n v="20567.684956367928"/>
    <n v="22080.575780802003"/>
    <n v="20172.675017780999"/>
    <n v="20836.397327162926"/>
    <n v="21020.687055126"/>
    <n v="20835.835134542998"/>
    <n v="19778.896541448001"/>
    <n v="15534.37856553"/>
    <n v="14817.903363548925"/>
    <n v="11354.489609826001"/>
    <n v="10883.487543323999"/>
    <n v="11351.360938962"/>
    <n v="10368.08956986"/>
    <n v="8360.9886935520008"/>
    <n v="8132.1025381530008"/>
    <n v="6503.9125943549998"/>
    <n v="5528.212673082"/>
    <n v="4414.299457821"/>
    <n v="3868.0809207149928"/>
    <n v="2575.829942928"/>
    <x v="13"/>
    <n v="1232.8710290490001"/>
  </r>
  <r>
    <x v="4"/>
    <x v="13"/>
    <x v="45"/>
    <n v="79.360875000000007"/>
    <n v="211.62900000000002"/>
    <n v="185.87415000000001"/>
    <n v="597.35409772499997"/>
    <n v="920.98035892500002"/>
    <n v="1072.7849352000001"/>
    <n v="1136.6897058000002"/>
    <n v="1646.1704514750002"/>
    <n v="2079.5201600250002"/>
    <n v="2697.3064387500003"/>
    <n v="3482.5708170000003"/>
    <n v="3925.3076692500003"/>
    <n v="5831.0201259750002"/>
    <n v="5973.9175171500001"/>
    <n v="8326.3164022499914"/>
    <n v="8355.49684695"/>
    <n v="11020.371640575"/>
    <n v="13067.638343100001"/>
    <n v="11360.862237449999"/>
    <n v="9741.3355776000008"/>
    <n v="8043.9692759250001"/>
    <n v="8270.468407575001"/>
    <n v="9984.8988945749988"/>
    <x v="14"/>
    <n v="11330.8797987"/>
  </r>
  <r>
    <x v="4"/>
    <x v="0"/>
    <x v="46"/>
    <n v="31435.296155999997"/>
    <n v="33571.355861999997"/>
    <n v="35851.647809999995"/>
    <n v="35860.702031153996"/>
    <n v="36547.66956753"/>
    <n v="32855.633901353998"/>
    <n v="35726.169132455994"/>
    <n v="38382.145668239995"/>
    <n v="39631.510499261996"/>
    <n v="40901.957435195996"/>
    <n v="41970.536646588"/>
    <n v="39727.491813503992"/>
    <n v="39134.039344685996"/>
    <n v="41306.899096979992"/>
    <n v="45664.165466765997"/>
    <n v="45491.299861722"/>
    <n v="48950.462784167998"/>
    <n v="53534.677596839989"/>
    <n v="59934.459054689993"/>
    <n v="53375.95019783399"/>
    <n v="55205.488892333989"/>
    <n v="58204.471770719989"/>
    <n v="58598.019232037994"/>
    <x v="15"/>
    <n v="57135.434711784001"/>
  </r>
  <r>
    <x v="4"/>
    <x v="1"/>
    <x v="47"/>
    <m/>
    <m/>
    <m/>
    <m/>
    <m/>
    <m/>
    <m/>
    <m/>
    <m/>
    <m/>
    <m/>
    <m/>
    <m/>
    <m/>
    <m/>
    <m/>
    <m/>
    <m/>
    <m/>
    <m/>
    <m/>
    <m/>
    <m/>
    <x v="1"/>
    <m/>
  </r>
  <r>
    <x v="4"/>
    <x v="7"/>
    <x v="48"/>
    <m/>
    <m/>
    <m/>
    <m/>
    <m/>
    <m/>
    <m/>
    <m/>
    <m/>
    <m/>
    <m/>
    <m/>
    <m/>
    <m/>
    <m/>
    <m/>
    <m/>
    <m/>
    <m/>
    <m/>
    <m/>
    <m/>
    <m/>
    <x v="1"/>
    <m/>
  </r>
  <r>
    <x v="4"/>
    <x v="2"/>
    <x v="49"/>
    <m/>
    <m/>
    <m/>
    <m/>
    <m/>
    <m/>
    <m/>
    <m/>
    <m/>
    <m/>
    <m/>
    <m/>
    <m/>
    <m/>
    <m/>
    <m/>
    <m/>
    <m/>
    <m/>
    <m/>
    <m/>
    <m/>
    <m/>
    <x v="1"/>
    <m/>
  </r>
  <r>
    <x v="4"/>
    <x v="14"/>
    <x v="50"/>
    <n v="56746.144884000001"/>
    <n v="60706.897416"/>
    <n v="60879.970007999997"/>
    <n v="61843.794539999937"/>
    <n v="64825.800336000008"/>
    <n v="63325.837871999996"/>
    <n v="63307.668996"/>
    <n v="62965.207536000002"/>
    <n v="64277.362512"/>
    <n v="62170.085075999996"/>
    <n v="64438.447391999995"/>
    <n v="65955.954371999993"/>
    <n v="65946.257998763991"/>
    <n v="69946.001125968003"/>
    <n v="74303.784057095996"/>
    <n v="78243.900554555992"/>
    <n v="83722.998956652009"/>
    <n v="89461.921900692003"/>
    <n v="93150.533390772005"/>
    <n v="92934.912350543993"/>
    <n v="98228.825514204"/>
    <n v="97716.458028815992"/>
    <n v="94699.191751559993"/>
    <x v="27"/>
    <n v="93958.661831496007"/>
  </r>
  <r>
    <x v="4"/>
    <x v="3"/>
    <x v="51"/>
    <n v="20906.542502999993"/>
    <n v="22057.562141999992"/>
    <n v="24041.951009999997"/>
    <n v="25350.423713999997"/>
    <n v="23886.552107186995"/>
    <n v="26731.894265999992"/>
    <n v="27640.593980999995"/>
    <n v="27466.675235999995"/>
    <n v="28773.707192999995"/>
    <n v="29182.707343250993"/>
    <n v="30965.518691414993"/>
    <n v="30433.385304629992"/>
    <n v="31027.047644438993"/>
    <n v="31258.975391720993"/>
    <n v="31416.760034351995"/>
    <n v="29610.969594821996"/>
    <n v="28828.659753431992"/>
    <n v="31522.202132651993"/>
    <n v="31161.332674394995"/>
    <n v="29981.089677923992"/>
    <n v="30778.829233613993"/>
    <n v="29895.944411717996"/>
    <n v="29974.875667505992"/>
    <x v="28"/>
    <n v="29121.906104675993"/>
  </r>
  <r>
    <x v="4"/>
    <x v="8"/>
    <x v="52"/>
    <n v="32769.228211500005"/>
    <n v="34734.91190399995"/>
    <n v="33507.217821000006"/>
    <n v="29917.494913779003"/>
    <n v="30536.458817204944"/>
    <n v="32280.434768059506"/>
    <n v="33472.48547679295"/>
    <n v="32534.322786372002"/>
    <n v="33099.106943430001"/>
    <n v="32582.175280776002"/>
    <n v="28880.647589640001"/>
    <n v="24467.545025335501"/>
    <n v="26576.3952412695"/>
    <n v="25835.952029827502"/>
    <n v="25639.530968237999"/>
    <n v="28674.308184373502"/>
    <n v="31206.067529702999"/>
    <n v="28642.514625202501"/>
    <n v="28797.336483514504"/>
    <n v="28809.194108260501"/>
    <n v="30652.719560165948"/>
    <n v="33235.019164644007"/>
    <n v="34825.031370359946"/>
    <x v="29"/>
    <n v="38473.155876012002"/>
  </r>
  <r>
    <x v="4"/>
    <x v="15"/>
    <x v="53"/>
    <n v="30309.432949033329"/>
    <n v="30554.305577033334"/>
    <n v="31693.8097762"/>
    <n v="30456.728730999996"/>
    <n v="30543.415588399999"/>
    <n v="30624.645994799997"/>
    <n v="30720.125993699996"/>
    <n v="30826.85908683333"/>
    <n v="30952.605779333331"/>
    <n v="31091.045819166666"/>
    <n v="31242.904978999999"/>
    <n v="29282.386237866664"/>
    <n v="29188.669142966661"/>
    <n v="29275.115026299994"/>
    <n v="29233.989151033329"/>
    <n v="29210.004666699995"/>
    <n v="29009.032843266665"/>
    <n v="28859.703582233331"/>
    <n v="28729.285961566668"/>
    <n v="28578.952239933329"/>
    <n v="28429.119104099995"/>
    <n v="28294.801167966667"/>
    <n v="28147.573906833331"/>
    <x v="30"/>
    <n v="27859.669099166662"/>
  </r>
  <r>
    <x v="4"/>
    <x v="16"/>
    <x v="54"/>
    <m/>
    <m/>
    <m/>
    <m/>
    <m/>
    <m/>
    <m/>
    <m/>
    <m/>
    <m/>
    <m/>
    <m/>
    <m/>
    <m/>
    <m/>
    <m/>
    <m/>
    <m/>
    <m/>
    <m/>
    <m/>
    <m/>
    <m/>
    <x v="1"/>
    <m/>
  </r>
  <r>
    <x v="4"/>
    <x v="4"/>
    <x v="55"/>
    <n v="6426.2870099999927"/>
    <n v="6329.0992049999995"/>
    <n v="6900.051015"/>
    <n v="6871.9493699999921"/>
    <n v="7596.3630599999997"/>
    <n v="7083.8796599999996"/>
    <n v="7168.1845949999997"/>
    <n v="7456.562684999999"/>
    <n v="7783.1646749999991"/>
    <n v="8254.3096349999996"/>
    <n v="8357.301809999999"/>
    <n v="8269.3868399999992"/>
    <n v="7944.3421199999993"/>
    <n v="7587.7087443299997"/>
    <n v="8394.9570940949998"/>
    <n v="8025.6166075800002"/>
    <n v="8392.0338151649994"/>
    <n v="9558.7143794999993"/>
    <n v="9233.2092738599986"/>
    <n v="7840.3060078199996"/>
    <n v="8109.5263499249995"/>
    <n v="8178.1988423849989"/>
    <n v="8602.9329800699998"/>
    <x v="19"/>
    <n v="9638.4840487649999"/>
  </r>
  <r>
    <x v="4"/>
    <x v="9"/>
    <x v="56"/>
    <n v="0"/>
    <n v="0"/>
    <n v="0"/>
    <n v="0"/>
    <n v="0"/>
    <n v="0"/>
    <n v="0"/>
    <n v="0"/>
    <n v="0"/>
    <n v="0"/>
    <n v="0"/>
    <n v="0"/>
    <n v="0"/>
    <n v="0"/>
    <n v="0"/>
    <n v="0"/>
    <n v="0"/>
    <n v="0"/>
    <n v="0"/>
    <n v="0"/>
    <n v="0"/>
    <n v="0"/>
    <n v="0"/>
    <x v="5"/>
    <n v="0"/>
  </r>
  <r>
    <x v="4"/>
    <x v="5"/>
    <x v="57"/>
    <n v="217943.03423566668"/>
    <n v="225405.63231895861"/>
    <n v="227368.80487110533"/>
    <n v="225887.59989487252"/>
    <n v="229777.44570186629"/>
    <n v="228795.95301089447"/>
    <n v="234672.14624738117"/>
    <n v="237817.714558281"/>
    <n v="243461.735517572"/>
    <n v="241927.70233715963"/>
    <n v="241237.341556409"/>
    <n v="232124.20814648439"/>
    <n v="249559.27175594613"/>
    <n v="237957.19181159383"/>
    <n v="252834.58240746564"/>
    <n v="259144.18411411016"/>
    <n v="270528.52318664698"/>
    <n v="282857.98472063552"/>
    <n v="290391.13835136715"/>
    <n v="271746.5807897005"/>
    <n v="283634.00653217291"/>
    <n v="295165.76513131033"/>
    <n v="287247.86745060625"/>
    <x v="31"/>
    <n v="286483.80220900732"/>
  </r>
  <r>
    <x v="5"/>
    <x v="6"/>
    <x v="58"/>
    <n v="113.97038400000001"/>
    <n v="146.59900200000001"/>
    <n v="41.589999000000006"/>
    <n v="117.03410400000001"/>
    <n v="113.204454"/>
    <n v="89.001065999999994"/>
    <n v="132.63525557700001"/>
    <n v="151.95875036100003"/>
    <n v="157.30716295799999"/>
    <n v="181.60966230000002"/>
    <n v="194.89287991800001"/>
    <n v="208.24618013100002"/>
    <n v="43.483914110999997"/>
    <n v="36.219451026000002"/>
    <n v="34.275290906999999"/>
    <n v="43.286380764"/>
    <n v="50.813404653000006"/>
    <n v="39.429310469999997"/>
    <n v="43.726484142000004"/>
    <n v="59.108962704"/>
    <n v="65.399392607999999"/>
    <n v="84.141010370999993"/>
    <n v="87.437113533000002"/>
    <x v="32"/>
    <n v="82.522830060000004"/>
  </r>
  <r>
    <x v="5"/>
    <x v="0"/>
    <x v="59"/>
    <n v="101.18987999999999"/>
    <n v="134.18657999999999"/>
    <n v="319.62803399999996"/>
    <n v="194.53387799999999"/>
    <n v="208.53914399999996"/>
    <n v="178.32883199999998"/>
    <n v="181.11521999999999"/>
    <n v="191.08755599999998"/>
    <n v="202.89304199999998"/>
    <n v="214.69852799999998"/>
    <n v="191.01422999999997"/>
    <n v="186.02806199999998"/>
    <n v="182.58174"/>
    <n v="189.552916146"/>
    <n v="202.14137717399998"/>
    <n v="213.72791173799999"/>
    <n v="226.27860987599999"/>
    <n v="232.48191614999999"/>
    <n v="238.02103551599998"/>
    <n v="238.76881406399997"/>
    <n v="240.12593167199998"/>
    <n v="251.23342747799998"/>
    <n v="257.797204368"/>
    <x v="33"/>
    <n v="268.894801164"/>
  </r>
  <r>
    <x v="5"/>
    <x v="1"/>
    <x v="60"/>
    <m/>
    <m/>
    <m/>
    <m/>
    <m/>
    <m/>
    <m/>
    <m/>
    <m/>
    <m/>
    <m/>
    <m/>
    <m/>
    <m/>
    <m/>
    <m/>
    <m/>
    <m/>
    <m/>
    <m/>
    <m/>
    <m/>
    <m/>
    <x v="1"/>
    <m/>
  </r>
  <r>
    <x v="5"/>
    <x v="2"/>
    <x v="61"/>
    <m/>
    <m/>
    <m/>
    <m/>
    <m/>
    <m/>
    <m/>
    <m/>
    <m/>
    <m/>
    <m/>
    <m/>
    <m/>
    <m/>
    <m/>
    <m/>
    <m/>
    <m/>
    <m/>
    <m/>
    <m/>
    <m/>
    <m/>
    <x v="1"/>
    <m/>
  </r>
  <r>
    <x v="5"/>
    <x v="3"/>
    <x v="62"/>
    <n v="43.085195999999989"/>
    <n v="57.835700999999986"/>
    <n v="99.891791999999981"/>
    <n v="42.810767999999989"/>
    <n v="40.400947124999995"/>
    <n v="38.762954999999991"/>
    <n v="39.380417999999992"/>
    <n v="41.575841999999987"/>
    <n v="44.11430099999999"/>
    <n v="96.461441999999977"/>
    <n v="54.611171999999989"/>
    <n v="53.170424999999987"/>
    <n v="53.101817999999987"/>
    <n v="55.09142099999999"/>
    <n v="55.785106376999991"/>
    <n v="57.347081945999989"/>
    <n v="70.385224832999981"/>
    <n v="78.666501374999982"/>
    <n v="80.628387146999984"/>
    <n v="81.434588003999977"/>
    <n v="82.362909320999989"/>
    <n v="87.615255419999983"/>
    <n v="86.306782715999987"/>
    <x v="34"/>
    <n v="93.897323981999975"/>
  </r>
  <r>
    <x v="5"/>
    <x v="8"/>
    <x v="63"/>
    <n v="83.059416000000013"/>
    <n v="106.83852300000001"/>
    <n v="30.309988500000006"/>
    <n v="85.292196000000004"/>
    <n v="82.501221000000001"/>
    <n v="64.862258999999995"/>
    <n v="96.662014135500016"/>
    <n v="110.74460415150001"/>
    <n v="114.642424017"/>
    <n v="132.35361645000003"/>
    <n v="142.03416905700001"/>
    <n v="151.76579650650001"/>
    <n v="31.690237276500003"/>
    <n v="26.396036799000004"/>
    <n v="24.979170430500002"/>
    <n v="31.546278786000002"/>
    <n v="37.031828509500002"/>
    <n v="28.735320405"/>
    <n v="31.867017633000003"/>
    <n v="43.077471096000004"/>
    <n v="47.661814992000004"/>
    <n v="61.320344266500001"/>
    <n v="63.722480629500005"/>
    <x v="35"/>
    <n v="60.141045690000006"/>
  </r>
  <r>
    <x v="5"/>
    <x v="5"/>
    <x v="64"/>
    <n v="341.30487599999998"/>
    <n v="445.45980599999996"/>
    <n v="491.41981350000003"/>
    <n v="439.67094600000001"/>
    <n v="444.64576612499997"/>
    <n v="370.95511199999993"/>
    <n v="449.79290771249998"/>
    <n v="495.3667525125"/>
    <n v="518.95692997499998"/>
    <n v="625.12324875000002"/>
    <n v="582.55245097499994"/>
    <n v="599.21046363749997"/>
    <n v="310.85770938749999"/>
    <n v="307.259824971"/>
    <n v="317.18094488849999"/>
    <n v="345.90765323400001"/>
    <n v="384.50906787149995"/>
    <n v="379.31304839999996"/>
    <n v="394.24292443799999"/>
    <n v="422.38983586799998"/>
    <n v="435.55004859299993"/>
    <n v="484.31003753549993"/>
    <n v="495.2635812465"/>
    <x v="36"/>
    <n v="505.45600089599998"/>
  </r>
  <r>
    <x v="6"/>
    <x v="6"/>
    <x v="65"/>
    <n v="4.2892080000000004"/>
    <n v="0"/>
    <n v="0"/>
    <n v="0"/>
    <n v="0"/>
    <n v="0"/>
    <n v="0"/>
    <n v="0"/>
    <n v="0"/>
    <n v="0"/>
    <n v="0"/>
    <n v="0"/>
    <n v="0"/>
    <n v="0"/>
    <n v="0"/>
    <n v="0"/>
    <n v="0"/>
    <n v="0"/>
    <n v="0"/>
    <n v="0"/>
    <n v="0"/>
    <n v="0"/>
    <n v="0"/>
    <x v="5"/>
    <n v="0"/>
  </r>
  <r>
    <x v="6"/>
    <x v="0"/>
    <x v="66"/>
    <n v="18.698129999999999"/>
    <n v="30.356963999999994"/>
    <n v="23.024363999999998"/>
    <n v="22.731059999999999"/>
    <n v="22.731059999999999"/>
    <n v="13.491983999999999"/>
    <n v="17.524913999999999"/>
    <n v="19.43139"/>
    <n v="21.044561999999996"/>
    <n v="22.804385999999997"/>
    <n v="22.804385999999997"/>
    <n v="3.0063659999999999"/>
    <n v="1.246542"/>
    <n v="25.364269986"/>
    <n v="25.822264181999998"/>
    <n v="27.345758483999997"/>
    <n v="36.767782853999996"/>
    <n v="39.910608539999998"/>
    <n v="43.988707355999999"/>
    <n v="32.384867856"/>
    <n v="49.259526887999996"/>
    <n v="53.303015832"/>
    <n v="57.286304129999998"/>
    <x v="37"/>
    <n v="67.336365689999994"/>
  </r>
  <r>
    <x v="6"/>
    <x v="1"/>
    <x v="67"/>
    <m/>
    <m/>
    <m/>
    <m/>
    <m/>
    <m/>
    <m/>
    <m/>
    <m/>
    <m/>
    <m/>
    <m/>
    <m/>
    <m/>
    <m/>
    <m/>
    <m/>
    <m/>
    <m/>
    <m/>
    <m/>
    <m/>
    <m/>
    <x v="1"/>
    <m/>
  </r>
  <r>
    <x v="6"/>
    <x v="2"/>
    <x v="68"/>
    <m/>
    <m/>
    <m/>
    <m/>
    <m/>
    <m/>
    <m/>
    <m/>
    <m/>
    <m/>
    <m/>
    <m/>
    <m/>
    <m/>
    <m/>
    <m/>
    <m/>
    <m/>
    <m/>
    <m/>
    <m/>
    <m/>
    <m/>
    <x v="1"/>
    <m/>
  </r>
  <r>
    <x v="6"/>
    <x v="3"/>
    <x v="69"/>
    <n v="78.623621999999983"/>
    <n v="59.756696999999988"/>
    <n v="65.245256999999981"/>
    <n v="89.532134999999982"/>
    <n v="80.128516544999982"/>
    <n v="61.12883699999999"/>
    <n v="79.515512999999984"/>
    <n v="88.228601999999981"/>
    <n v="95.706764999999976"/>
    <n v="214.46548199999995"/>
    <n v="109.42816499999998"/>
    <n v="108.26184599999998"/>
    <n v="60.031124999999989"/>
    <n v="16.534286999999996"/>
    <n v="16.832796056999996"/>
    <n v="17.825950988999995"/>
    <n v="22.227295859999995"/>
    <n v="25.697094884999995"/>
    <n v="25.711639568999995"/>
    <n v="18.929082941999994"/>
    <n v="26.908831718999991"/>
    <n v="31.375559060999993"/>
    <n v="35.801465237999992"/>
    <x v="38"/>
    <n v="42.082298873999989"/>
  </r>
  <r>
    <x v="6"/>
    <x v="8"/>
    <x v="70"/>
    <n v="97.405027500000017"/>
    <n v="97.572486000000012"/>
    <n v="82.054665"/>
    <n v="92.772008999999997"/>
    <n v="85.292196000000004"/>
    <n v="72.509530499999997"/>
    <n v="138.39607732500002"/>
    <n v="166.63365524850002"/>
    <n v="176.19782419800001"/>
    <n v="208.80707372250004"/>
    <n v="112.66786502399999"/>
    <n v="111.08208884850002"/>
    <n v="104.032141818"/>
    <n v="89.955915225000012"/>
    <n v="84.181834506000001"/>
    <n v="105.03304127250001"/>
    <n v="129.07148566950002"/>
    <n v="118.29547537500001"/>
    <n v="123.48099528600001"/>
    <n v="127.31166429300002"/>
    <n v="116.13805170000001"/>
    <n v="199.07851634550002"/>
    <n v="2675.2041289710005"/>
    <x v="39"/>
    <n v="144.08536822350001"/>
  </r>
  <r>
    <x v="6"/>
    <x v="5"/>
    <x v="71"/>
    <n v="199.01598749999999"/>
    <n v="187.68614700000001"/>
    <n v="170.32428599999997"/>
    <n v="205.03520399999996"/>
    <n v="188.15177254499997"/>
    <n v="147.13035149999999"/>
    <n v="235.43650432499999"/>
    <n v="274.29364724850001"/>
    <n v="292.94915119799998"/>
    <n v="446.07694172250001"/>
    <n v="244.90041602399998"/>
    <n v="222.35030084850001"/>
    <n v="165.30980881799999"/>
    <n v="131.854472211"/>
    <n v="126.836894745"/>
    <n v="150.20475074550001"/>
    <n v="188.06656438350001"/>
    <n v="183.90317880000001"/>
    <n v="193.18134221100001"/>
    <n v="178.62561509100001"/>
    <n v="192.30641030699999"/>
    <n v="283.75709123850004"/>
    <n v="2768.2918983390005"/>
    <x v="40"/>
    <n v="253.50403278749999"/>
  </r>
  <r>
    <x v="7"/>
    <x v="17"/>
    <x v="72"/>
    <n v="8129.0621411999991"/>
    <n v="9389.8655374333339"/>
    <n v="8640.1890765666649"/>
    <n v="9587.5022052333334"/>
    <n v="8042.1233463999988"/>
    <n v="9364.1857928666668"/>
    <n v="9275.4149154333318"/>
    <n v="10180.705806699998"/>
    <n v="10432.994362266665"/>
    <n v="9597.2197749999996"/>
    <n v="8812.6109547666656"/>
    <n v="8279.5454026999996"/>
    <n v="8224.1026200666656"/>
    <n v="8427.230931166665"/>
    <n v="7039.1087004333331"/>
    <n v="9287.034075366666"/>
    <n v="5702.3713937666662"/>
    <n v="6970.1117295333333"/>
    <n v="5965.6583653333328"/>
    <n v="5892.3665085999992"/>
    <n v="4492.7154558000002"/>
    <n v="6160.3513781333331"/>
    <n v="4848.6959854666666"/>
    <x v="41"/>
    <n v="3508.2331188666667"/>
  </r>
  <r>
    <x v="7"/>
    <x v="6"/>
    <x v="73"/>
    <n v="2829.5751989999999"/>
    <n v="3057.439374"/>
    <n v="3120.1690410000001"/>
    <n v="2699.7500639999998"/>
    <n v="2279.943831"/>
    <n v="2689.1802299999999"/>
    <n v="2869.6333380000001"/>
    <n v="2834.017593"/>
    <n v="3227.0162759999998"/>
    <n v="2700.0564360000003"/>
    <n v="2187.0438749280002"/>
    <n v="2116.4314861470002"/>
    <n v="1780.8256996860002"/>
    <n v="1719.5077948620001"/>
    <n v="1670.75757585"/>
    <n v="1423.0626306270001"/>
    <n v="1216.51666191"/>
    <n v="1221.8147529060002"/>
    <n v="833.41333495200001"/>
    <n v="537.798209058"/>
    <n v="513.760338531"/>
    <n v="362.87978783099999"/>
    <n v="266.38999444199999"/>
    <x v="42"/>
    <n v="100.81163000699999"/>
  </r>
  <r>
    <x v="7"/>
    <x v="0"/>
    <x v="74"/>
    <n v="3.152431392"/>
    <n v="4.1062560000000001"/>
    <n v="0.87991199999999992"/>
    <n v="2.3464319999999996"/>
    <n v="1.7598239999999998"/>
    <n v="2.1997799999999996"/>
    <n v="2.4197579999999999"/>
    <n v="2.4197579999999999"/>
    <n v="2.7863879999999996"/>
    <n v="2.7130619999999994"/>
    <n v="2.50628268"/>
    <n v="2.6882044859999996"/>
    <n v="3.2454087599999997"/>
    <n v="3.3133086359999995"/>
    <n v="3.3657367259999993"/>
    <n v="3.9327666839999997"/>
    <n v="3.8492483699999998"/>
    <n v="5.0100722759999998"/>
    <n v="4.7287204139999996"/>
    <n v="3.4678065179999997"/>
    <n v="2.1682498199999998"/>
    <n v="0.31112221800000001"/>
    <n v="0"/>
    <x v="5"/>
    <n v="0.73325999999999991"/>
  </r>
  <r>
    <x v="7"/>
    <x v="1"/>
    <x v="75"/>
    <m/>
    <m/>
    <m/>
    <m/>
    <m/>
    <m/>
    <m/>
    <m/>
    <m/>
    <m/>
    <m/>
    <m/>
    <m/>
    <m/>
    <m/>
    <m/>
    <m/>
    <m/>
    <m/>
    <m/>
    <m/>
    <m/>
    <m/>
    <x v="1"/>
    <m/>
  </r>
  <r>
    <x v="7"/>
    <x v="7"/>
    <x v="76"/>
    <m/>
    <m/>
    <m/>
    <m/>
    <m/>
    <m/>
    <m/>
    <m/>
    <m/>
    <m/>
    <m/>
    <m/>
    <m/>
    <m/>
    <m/>
    <m/>
    <m/>
    <m/>
    <m/>
    <m/>
    <m/>
    <m/>
    <m/>
    <x v="1"/>
    <m/>
  </r>
  <r>
    <x v="7"/>
    <x v="2"/>
    <x v="77"/>
    <m/>
    <m/>
    <m/>
    <m/>
    <m/>
    <m/>
    <m/>
    <m/>
    <m/>
    <m/>
    <m/>
    <m/>
    <m/>
    <m/>
    <m/>
    <m/>
    <m/>
    <m/>
    <m/>
    <m/>
    <m/>
    <m/>
    <m/>
    <x v="1"/>
    <m/>
  </r>
  <r>
    <x v="7"/>
    <x v="3"/>
    <x v="78"/>
    <n v="0"/>
    <n v="0"/>
    <n v="0"/>
    <n v="0"/>
    <n v="0"/>
    <n v="0"/>
    <n v="0"/>
    <n v="0"/>
    <n v="0"/>
    <n v="0"/>
    <n v="0"/>
    <n v="0"/>
    <n v="0"/>
    <n v="0"/>
    <n v="1.3103936999999998E-2"/>
    <n v="1.4819111999999995E-2"/>
    <n v="1.7426177999999997E-2"/>
    <n v="2.1954239999999996E-2"/>
    <n v="1.6671500999999995E-2"/>
    <n v="2.1954239999999996E-2"/>
    <n v="2.4149663999999994E-2"/>
    <n v="1.6328465999999996E-2"/>
    <n v="2.8814939999999994E-2"/>
    <x v="43"/>
    <n v="1.9621601999999995E-2"/>
  </r>
  <r>
    <x v="7"/>
    <x v="5"/>
    <x v="79"/>
    <n v="10961.789771591999"/>
    <n v="12451.411167433333"/>
    <n v="11761.238029566666"/>
    <n v="12289.598701233333"/>
    <n v="10323.827001399999"/>
    <n v="12055.565802866668"/>
    <n v="12147.468011433331"/>
    <n v="13017.143157699998"/>
    <n v="13662.797026266666"/>
    <n v="12299.989273000001"/>
    <n v="11002.161112374666"/>
    <n v="10398.665093332998"/>
    <n v="10008.173728512666"/>
    <n v="10150.052034664664"/>
    <n v="8713.2451169463347"/>
    <n v="10714.044291789667"/>
    <n v="6922.7547302246667"/>
    <n v="8196.9585089553329"/>
    <n v="6803.8170922003328"/>
    <n v="6433.6544784159987"/>
    <n v="5008.6681938150004"/>
    <n v="6523.5586166483326"/>
    <n v="5115.1147948486669"/>
    <x v="44"/>
    <n v="3609.7976304756667"/>
  </r>
  <r>
    <x v="8"/>
    <x v="11"/>
    <x v="80"/>
    <n v="0"/>
    <n v="0"/>
    <n v="0"/>
    <n v="0"/>
    <n v="0"/>
    <n v="0"/>
    <n v="0"/>
    <n v="0"/>
    <n v="0"/>
    <n v="0"/>
    <n v="0"/>
    <n v="220.03761718399994"/>
    <n v="322.99587720399995"/>
    <n v="536.63052365999999"/>
    <n v="310.74646187199994"/>
    <n v="349.86747641999995"/>
    <n v="469.32062192399991"/>
    <n v="478.48814521199995"/>
    <n v="445.86271668399991"/>
    <n v="385.65814148399994"/>
    <n v="393.91758991199993"/>
    <n v="504.99252803999985"/>
    <n v="502.09429054399988"/>
    <x v="45"/>
    <n v="556.37612245599996"/>
  </r>
  <r>
    <x v="8"/>
    <x v="6"/>
    <x v="81"/>
    <n v="5721.5736929999921"/>
    <n v="6060.957276000001"/>
    <n v="6251.0611020000006"/>
    <n v="6221.496204"/>
    <n v="6282.6940110000005"/>
    <n v="5342.5915290000003"/>
    <n v="5661.2950020000007"/>
    <n v="5607.6799019999999"/>
    <n v="6006.4230600000001"/>
    <n v="5346.1913999999997"/>
    <n v="4308.1469979240001"/>
    <n v="3003.2779361310004"/>
    <n v="1845.9878837730002"/>
    <n v="1410.157782429"/>
    <n v="1875.3141945780001"/>
    <n v="1369.825517082"/>
    <n v="1289.25243843"/>
    <n v="1110.5009205179999"/>
    <n v="524.31653897700005"/>
    <n v="499.05233792700005"/>
    <n v="205.30784287200001"/>
    <n v="124.43360054400002"/>
    <n v="113.19939886200001"/>
    <x v="46"/>
    <n v="85.24073266500001"/>
  </r>
  <r>
    <x v="8"/>
    <x v="13"/>
    <x v="82"/>
    <n v="0"/>
    <n v="0"/>
    <n v="0"/>
    <n v="10.196225325"/>
    <n v="209.52089565000003"/>
    <n v="210.7277799"/>
    <n v="413.44949497499999"/>
    <n v="789.30050265"/>
    <n v="1167.0728421000001"/>
    <n v="1604.5741725750001"/>
    <n v="2116.6304032500002"/>
    <n v="3227.542998075"/>
    <n v="4868.0162371500001"/>
    <n v="4800.3773127750001"/>
    <n v="7366.64127787499"/>
    <n v="6997.00996664999"/>
    <n v="9181.8752495249901"/>
    <n v="10892.33519715"/>
    <n v="9295.7841594749989"/>
    <n v="9140.0008581749989"/>
    <n v="7580.2996203000002"/>
    <n v="7742.2789595249997"/>
    <n v="9047.720931150001"/>
    <x v="47"/>
    <n v="11154.7645407"/>
  </r>
  <r>
    <x v="8"/>
    <x v="0"/>
    <x v="83"/>
    <n v="69.733025999999995"/>
    <n v="0"/>
    <n v="0"/>
    <n v="0"/>
    <n v="0"/>
    <n v="0"/>
    <n v="0"/>
    <n v="0"/>
    <n v="0"/>
    <n v="0"/>
    <n v="10.943612195999998"/>
    <n v="8.3409058260000002"/>
    <n v="6.9218277479999992"/>
    <n v="5.6679531479999996"/>
    <n v="9.2741991539999997"/>
    <n v="9.4943971319999996"/>
    <n v="7.8752123999999988"/>
    <n v="7.163656896"/>
    <n v="9.0005465219999987"/>
    <n v="11.326300589999999"/>
    <n v="16.397526749999997"/>
    <n v="17.777888699999998"/>
    <n v="16.349131589999999"/>
    <x v="48"/>
    <n v="16.854641034"/>
  </r>
  <r>
    <x v="8"/>
    <x v="1"/>
    <x v="84"/>
    <m/>
    <m/>
    <m/>
    <m/>
    <m/>
    <m/>
    <m/>
    <m/>
    <m/>
    <m/>
    <m/>
    <m/>
    <m/>
    <m/>
    <m/>
    <m/>
    <m/>
    <m/>
    <m/>
    <m/>
    <m/>
    <m/>
    <m/>
    <x v="1"/>
    <m/>
  </r>
  <r>
    <x v="8"/>
    <x v="7"/>
    <x v="85"/>
    <m/>
    <m/>
    <m/>
    <m/>
    <m/>
    <m/>
    <m/>
    <m/>
    <m/>
    <m/>
    <m/>
    <m/>
    <m/>
    <m/>
    <m/>
    <m/>
    <m/>
    <m/>
    <m/>
    <m/>
    <m/>
    <m/>
    <m/>
    <x v="1"/>
    <m/>
  </r>
  <r>
    <x v="8"/>
    <x v="2"/>
    <x v="86"/>
    <m/>
    <m/>
    <m/>
    <m/>
    <m/>
    <m/>
    <m/>
    <m/>
    <m/>
    <m/>
    <m/>
    <m/>
    <m/>
    <m/>
    <m/>
    <m/>
    <m/>
    <m/>
    <m/>
    <m/>
    <m/>
    <m/>
    <m/>
    <x v="1"/>
    <m/>
  </r>
  <r>
    <x v="8"/>
    <x v="3"/>
    <x v="87"/>
    <n v="0"/>
    <n v="0"/>
    <n v="0"/>
    <n v="0"/>
    <n v="0"/>
    <n v="0"/>
    <n v="0"/>
    <n v="0"/>
    <n v="0"/>
    <n v="0"/>
    <n v="0"/>
    <n v="0.13721399999999997"/>
    <n v="0"/>
    <n v="0"/>
    <n v="0"/>
    <n v="0"/>
    <n v="0"/>
    <n v="0"/>
    <n v="0"/>
    <n v="0"/>
    <n v="3.7047779999999988E-3"/>
    <n v="3.1422005999999995E-2"/>
    <n v="1.6671500999999995E-2"/>
    <x v="49"/>
    <n v="5.9688089999999985E-3"/>
  </r>
  <r>
    <x v="8"/>
    <x v="8"/>
    <x v="88"/>
    <n v="581.36009249999995"/>
    <n v="498.91469100000006"/>
    <n v="744.79958850000003"/>
    <n v="534.80662949999999"/>
    <n v="437.79233850000003"/>
    <n v="381.74956050000003"/>
    <n v="576.56932809300008"/>
    <n v="619.78824580200012"/>
    <n v="675.47059729050011"/>
    <n v="755.76387796800009"/>
    <n v="353.32364758350002"/>
    <n v="342.30058018200003"/>
    <n v="461.53918182899952"/>
    <n v="391.77541253400005"/>
    <n v="311.96792896500006"/>
    <n v="284.63730627749999"/>
    <n v="399.85232672550001"/>
    <n v="207.067235727"/>
    <n v="168.09964277700001"/>
    <n v="251.07270601050001"/>
    <n v="259.32701457299999"/>
    <n v="255.44850825450001"/>
    <n v="454.43927634600004"/>
    <x v="50"/>
    <n v="293.29892973150004"/>
  </r>
  <r>
    <x v="8"/>
    <x v="5"/>
    <x v="89"/>
    <n v="6372.666811499992"/>
    <n v="6559.871967000001"/>
    <n v="6995.8606905000006"/>
    <n v="6766.4990588250002"/>
    <n v="6930.0072451500009"/>
    <n v="5935.0688694000009"/>
    <n v="6651.3138250680004"/>
    <n v="7016.7686504519997"/>
    <n v="7848.9664993905008"/>
    <n v="7706.5294505430002"/>
    <n v="6789.0446609535002"/>
    <n v="6801.6372513980004"/>
    <n v="7505.4610077039997"/>
    <n v="7144.6089845460001"/>
    <n v="9873.9440624439903"/>
    <n v="9010.8346635614907"/>
    <n v="11348.17584900449"/>
    <n v="12695.555155503"/>
    <n v="10443.063604434999"/>
    <n v="10287.1103441865"/>
    <n v="8455.2532991850021"/>
    <n v="8644.9629070695009"/>
    <n v="10133.819699993001"/>
    <x v="51"/>
    <n v="12106.5409353955"/>
  </r>
  <r>
    <x v="9"/>
    <x v="17"/>
    <x v="90"/>
    <n v="0"/>
    <n v="0"/>
    <n v="0"/>
    <n v="0"/>
    <n v="0"/>
    <n v="0"/>
    <n v="0"/>
    <n v="0"/>
    <n v="0"/>
    <n v="0"/>
    <n v="23.022999999999996"/>
    <n v="24.119333333333334"/>
    <n v="23.022999999999996"/>
    <n v="23.022999999999996"/>
    <n v="24.119333333333334"/>
    <n v="26.311999999999998"/>
    <n v="25.215666666666667"/>
    <n v="26.311999999999998"/>
    <n v="26.311999999999998"/>
    <n v="0"/>
    <n v="0"/>
    <n v="0"/>
    <n v="0"/>
    <x v="5"/>
    <n v="0"/>
  </r>
  <r>
    <x v="9"/>
    <x v="6"/>
    <x v="91"/>
    <n v="2380.51044"/>
    <n v="1426.92759"/>
    <n v="1142.384595"/>
    <n v="1117.4152770000001"/>
    <n v="1156.401114"/>
    <n v="719.6678280000001"/>
    <n v="1068.089385"/>
    <n v="960.32303400000012"/>
    <n v="1080.0378930000002"/>
    <n v="987.36036300000001"/>
    <n v="1146.7503959999999"/>
    <n v="1131.3552030000001"/>
    <n v="990.80704800000001"/>
    <n v="982.92317732400011"/>
    <n v="1039.600695243"/>
    <n v="1073.356072866"/>
    <n v="829.9440550170001"/>
    <n v="915.37749567000003"/>
    <n v="834.79583860200012"/>
    <n v="832.97484002700003"/>
    <n v="608.27878128600003"/>
    <n v="444.83544672599999"/>
    <n v="384.46185699899996"/>
    <x v="52"/>
    <n v="81.596437725000015"/>
  </r>
  <r>
    <x v="9"/>
    <x v="0"/>
    <x v="92"/>
    <n v="37.909541999999995"/>
    <n v="72.886043999999998"/>
    <n v="305.03616"/>
    <n v="298.36349399999995"/>
    <n v="308.84911199999993"/>
    <n v="286.04472599999997"/>
    <n v="302.176446"/>
    <n v="271.67282999999998"/>
    <n v="305.54944199999994"/>
    <n v="321.461184"/>
    <n v="79.632035999999999"/>
    <n v="64.453553999999997"/>
    <n v="61.667165999999995"/>
    <n v="61.07432528999999"/>
    <n v="64.596026417999994"/>
    <n v="66.693443321999993"/>
    <n v="89.382194220000002"/>
    <n v="98.562609420000001"/>
    <n v="108.69083649599999"/>
    <n v="95.997079331999998"/>
    <n v="90.302802149999991"/>
    <n v="83.775981563999991"/>
    <n v="28.730959949999995"/>
    <x v="53"/>
    <n v="97.455900102000001"/>
  </r>
  <r>
    <x v="9"/>
    <x v="1"/>
    <x v="93"/>
    <m/>
    <m/>
    <m/>
    <m/>
    <m/>
    <m/>
    <m/>
    <m/>
    <m/>
    <m/>
    <m/>
    <m/>
    <m/>
    <m/>
    <m/>
    <m/>
    <m/>
    <m/>
    <m/>
    <m/>
    <m/>
    <m/>
    <m/>
    <x v="1"/>
    <m/>
  </r>
  <r>
    <x v="9"/>
    <x v="7"/>
    <x v="94"/>
    <m/>
    <m/>
    <m/>
    <m/>
    <m/>
    <m/>
    <m/>
    <m/>
    <m/>
    <m/>
    <m/>
    <m/>
    <m/>
    <m/>
    <m/>
    <m/>
    <m/>
    <m/>
    <m/>
    <m/>
    <m/>
    <m/>
    <m/>
    <x v="1"/>
    <m/>
  </r>
  <r>
    <x v="9"/>
    <x v="2"/>
    <x v="95"/>
    <m/>
    <m/>
    <m/>
    <m/>
    <m/>
    <m/>
    <m/>
    <m/>
    <m/>
    <m/>
    <m/>
    <m/>
    <m/>
    <m/>
    <m/>
    <m/>
    <m/>
    <m/>
    <m/>
    <m/>
    <m/>
    <m/>
    <m/>
    <x v="1"/>
    <m/>
  </r>
  <r>
    <x v="9"/>
    <x v="3"/>
    <x v="96"/>
    <n v="16.945928999999996"/>
    <n v="11.731796999999998"/>
    <n v="15.848216999999996"/>
    <n v="15.573788999999998"/>
    <n v="14.385172724999997"/>
    <n v="14.819111999999997"/>
    <n v="15.573788999999998"/>
    <n v="13.995827999999996"/>
    <n v="15.711002999999998"/>
    <n v="34.097678999999992"/>
    <n v="77.525909999999982"/>
    <n v="20.033243999999993"/>
    <n v="19.484387999999996"/>
    <n v="19.347173999999995"/>
    <n v="20.462792426999997"/>
    <n v="21.127182614999999"/>
    <n v="26.258231537999997"/>
    <n v="30.839258141999995"/>
    <n v="33.172513604999992"/>
    <n v="32.547023585999995"/>
    <n v="30.704308172999994"/>
    <n v="30.188314925999993"/>
    <n v="27.142575767999993"/>
    <x v="54"/>
    <n v="28.611108602999991"/>
  </r>
  <r>
    <x v="9"/>
    <x v="8"/>
    <x v="97"/>
    <n v="796.32098700000006"/>
    <n v="1353.5112360000003"/>
    <n v="1084.684524"/>
    <n v="863.75094300000012"/>
    <n v="818.64878700000008"/>
    <n v="697.57629150000002"/>
    <n v="1081.4754051255002"/>
    <n v="1055.1346296315"/>
    <n v="1104.8105796420002"/>
    <n v="1269.5995120545001"/>
    <n v="1354.4367791295001"/>
    <n v="1295.5770142425001"/>
    <n v="1215.2344449464999"/>
    <n v="1166.7324906599999"/>
    <n v="1041.0773258490001"/>
    <n v="1146.7202509785"/>
    <n v="1407.1588550745003"/>
    <n v="1263.4926354765"/>
    <n v="1355.6053045425001"/>
    <n v="1351.2414476715001"/>
    <n v="1314.7371134370001"/>
    <n v="1436.1585924510002"/>
    <n v="1613.2331177160002"/>
    <x v="55"/>
    <n v="1728.6373104495001"/>
  </r>
  <r>
    <x v="9"/>
    <x v="5"/>
    <x v="98"/>
    <n v="3231.6868979999999"/>
    <n v="2865.0566670000003"/>
    <n v="2547.9534960000001"/>
    <n v="2295.1035030000003"/>
    <n v="2298.284185725"/>
    <n v="1718.1079575000001"/>
    <n v="2467.3150251255001"/>
    <n v="2301.1263216315001"/>
    <n v="2506.1089176420001"/>
    <n v="2612.5187380545003"/>
    <n v="2681.3681211294997"/>
    <n v="2535.5383485758334"/>
    <n v="2310.2160469464998"/>
    <n v="2253.1001672740003"/>
    <n v="2189.8561732703338"/>
    <n v="2334.2089497814995"/>
    <n v="2377.9590025161669"/>
    <n v="2334.5839987085001"/>
    <n v="2358.5764932455004"/>
    <n v="2312.7603906165"/>
    <n v="2044.023005046"/>
    <n v="1994.958335667"/>
    <n v="2053.568510433"/>
    <x v="56"/>
    <n v="1936.3007568795001"/>
  </r>
  <r>
    <x v="10"/>
    <x v="6"/>
    <x v="99"/>
    <n v="487.13148000000007"/>
    <n v="429.83991600000002"/>
    <n v="326.89892400000002"/>
    <n v="334.17525900000004"/>
    <n v="351.56187"/>
    <n v="249.23362200000003"/>
    <n v="343.213233"/>
    <n v="359.75732100000005"/>
    <n v="398.43678600000004"/>
    <n v="367.79958599999998"/>
    <n v="486.67192200000005"/>
    <n v="486.21236400000004"/>
    <n v="549.93773999999996"/>
    <n v="580.73249180100004"/>
    <n v="607.55084141400005"/>
    <n v="658.58514027899923"/>
    <n v="509.23346245200003"/>
    <n v="552.73047396599998"/>
    <n v="545.06604223500005"/>
    <n v="497.83711338900002"/>
    <n v="388.44262498800003"/>
    <n v="278.90498427"/>
    <n v="242.70812817900003"/>
    <x v="57"/>
    <n v="106.95844803600001"/>
  </r>
  <r>
    <x v="10"/>
    <x v="0"/>
    <x v="100"/>
    <n v="28.010531999999998"/>
    <n v="7.5525779999999987"/>
    <n v="30.063659999999995"/>
    <n v="30.650267999999997"/>
    <n v="25.370795999999995"/>
    <n v="3.2263439999999997"/>
    <n v="26.250707999999996"/>
    <n v="27.497249999999998"/>
    <n v="30.430289999999996"/>
    <n v="32.336765999999997"/>
    <n v="7.4792519999999989"/>
    <n v="4.8395159999999997"/>
    <n v="5.2794719999999993"/>
    <n v="5.5685230919999995"/>
    <n v="5.8256773739999996"/>
    <n v="6.3150550980000002"/>
    <n v="8.8657000079999992"/>
    <n v="9.621031133999999"/>
    <n v="10.268866343999999"/>
    <n v="9.4042794779999994"/>
    <n v="8.8790453399999993"/>
    <n v="8.0875644959999988"/>
    <n v="886.15556224799991"/>
    <x v="58"/>
    <n v="10.628897003999999"/>
  </r>
  <r>
    <x v="10"/>
    <x v="1"/>
    <x v="101"/>
    <m/>
    <m/>
    <m/>
    <m/>
    <m/>
    <m/>
    <m/>
    <m/>
    <m/>
    <m/>
    <m/>
    <m/>
    <m/>
    <m/>
    <m/>
    <m/>
    <m/>
    <m/>
    <m/>
    <m/>
    <m/>
    <m/>
    <m/>
    <x v="1"/>
    <m/>
  </r>
  <r>
    <x v="10"/>
    <x v="2"/>
    <x v="102"/>
    <m/>
    <m/>
    <m/>
    <m/>
    <m/>
    <m/>
    <m/>
    <m/>
    <m/>
    <m/>
    <m/>
    <m/>
    <m/>
    <m/>
    <m/>
    <m/>
    <m/>
    <m/>
    <m/>
    <m/>
    <m/>
    <m/>
    <m/>
    <x v="1"/>
    <m/>
  </r>
  <r>
    <x v="10"/>
    <x v="3"/>
    <x v="103"/>
    <n v="7.0665209999999981"/>
    <n v="2.1954239999999996"/>
    <n v="2.1954239999999996"/>
    <n v="2.2640309999999997"/>
    <n v="2.2036568399999998"/>
    <n v="6.5176649999999983"/>
    <n v="2.5384589999999991"/>
    <n v="2.6756729999999993"/>
    <n v="2.9501009999999992"/>
    <n v="6.0374159999999986"/>
    <n v="26.482301999999994"/>
    <n v="35.126783999999994"/>
    <n v="25.659017999999996"/>
    <n v="27.099764999999994"/>
    <n v="28.351225286999995"/>
    <n v="30.732711470999991"/>
    <n v="40.012562897999992"/>
    <n v="46.246675166999992"/>
    <n v="47.704711130999989"/>
    <n v="48.960425051999991"/>
    <n v="47.34582791399999"/>
    <n v="55.605699071999986"/>
    <n v="55.303210808999985"/>
    <x v="59"/>
    <n v="57.683873708999982"/>
  </r>
  <r>
    <x v="10"/>
    <x v="8"/>
    <x v="104"/>
    <n v="193.07965050000001"/>
    <n v="246.72219000000001"/>
    <n v="303.32316300000002"/>
    <n v="252.41577900000004"/>
    <n v="259.67231400000003"/>
    <n v="217.41695250000001"/>
    <n v="382.75922361600004"/>
    <n v="435.42587079750007"/>
    <n v="470.13410098050008"/>
    <n v="545.51671696499955"/>
    <n v="340.81405107750004"/>
    <n v="353.71053253800005"/>
    <n v="373.14956177400001"/>
    <n v="323.19551901450001"/>
    <n v="299.70148220100003"/>
    <n v="336.38683907400002"/>
    <n v="416.51997360600006"/>
    <n v="322.0722073965"/>
    <n v="342.73859579850006"/>
    <n v="339.03385558350004"/>
    <n v="333.19887579000005"/>
    <n v="395.92570399800007"/>
    <n v="469.16446044600002"/>
    <x v="60"/>
    <n v="763.93797390900011"/>
  </r>
  <r>
    <x v="10"/>
    <x v="5"/>
    <x v="105"/>
    <n v="715.28818350000006"/>
    <n v="686.31010800000001"/>
    <n v="662.48117100000002"/>
    <n v="619.50533700000005"/>
    <n v="638.80863683999996"/>
    <n v="476.39458350000007"/>
    <n v="754.76162361599995"/>
    <n v="825.35611479750014"/>
    <n v="901.95127798050021"/>
    <n v="951.69048496499954"/>
    <n v="861.44752707750001"/>
    <n v="879.88919653800008"/>
    <n v="954.02579177400003"/>
    <n v="936.59629890750011"/>
    <n v="941.42922627600001"/>
    <n v="1032.0197459219994"/>
    <n v="974.63169896399995"/>
    <n v="930.67038766349992"/>
    <n v="945.77821550850012"/>
    <n v="895.23567350250005"/>
    <n v="777.86637403200007"/>
    <n v="738.52395183600015"/>
    <n v="1653.3313616819999"/>
    <x v="61"/>
    <n v="939.20919265800012"/>
  </r>
  <r>
    <x v="11"/>
    <x v="0"/>
    <x v="106"/>
    <n v="344.11891799999995"/>
    <n v="352.91803799999997"/>
    <n v="378.87544199999996"/>
    <n v="385.54810799999996"/>
    <n v="385.25480399999992"/>
    <n v="294.55054200000001"/>
    <n v="354.38455799999997"/>
    <n v="359.81068199999999"/>
    <n v="376.38235799999995"/>
    <n v="410.69892599999997"/>
    <n v="462.39375599999994"/>
    <n v="441.42251999999991"/>
    <n v="434.60320199999995"/>
    <n v="449.42121338399994"/>
    <n v="473.36691857399995"/>
    <n v="488.98799630999997"/>
    <n v="672.96652328399921"/>
    <n v="731.82918976199994"/>
    <n v="768.02392992599982"/>
    <n v="759.94626443999994"/>
    <n v="756.49378305599987"/>
    <n v="725.61275813399993"/>
    <n v="11.344338785999998"/>
    <x v="62"/>
    <n v="736.65140082599987"/>
  </r>
  <r>
    <x v="11"/>
    <x v="1"/>
    <x v="107"/>
    <m/>
    <m/>
    <m/>
    <m/>
    <m/>
    <m/>
    <m/>
    <m/>
    <m/>
    <m/>
    <m/>
    <m/>
    <m/>
    <m/>
    <m/>
    <m/>
    <m/>
    <m/>
    <m/>
    <m/>
    <m/>
    <m/>
    <m/>
    <x v="1"/>
    <m/>
  </r>
  <r>
    <x v="11"/>
    <x v="2"/>
    <x v="108"/>
    <m/>
    <m/>
    <m/>
    <m/>
    <m/>
    <m/>
    <m/>
    <m/>
    <m/>
    <m/>
    <m/>
    <m/>
    <m/>
    <m/>
    <m/>
    <m/>
    <m/>
    <m/>
    <m/>
    <m/>
    <m/>
    <m/>
    <m/>
    <x v="1"/>
    <m/>
  </r>
  <r>
    <x v="11"/>
    <x v="5"/>
    <x v="109"/>
    <n v="344.11891799999995"/>
    <n v="352.91803799999997"/>
    <n v="378.87544199999996"/>
    <n v="385.54810799999996"/>
    <n v="385.25480399999992"/>
    <n v="294.55054200000001"/>
    <n v="354.38455799999997"/>
    <n v="359.81068199999999"/>
    <n v="376.38235799999995"/>
    <n v="410.69892599999997"/>
    <n v="462.39375599999994"/>
    <n v="441.42251999999991"/>
    <n v="434.60320199999995"/>
    <n v="449.42121338399994"/>
    <n v="473.36691857399995"/>
    <n v="488.98799630999997"/>
    <n v="672.96652328399921"/>
    <n v="731.82918976199994"/>
    <n v="768.02392992599982"/>
    <n v="759.94626443999994"/>
    <n v="756.49378305599987"/>
    <n v="725.61275813399993"/>
    <n v="11.344338785999998"/>
    <x v="62"/>
    <n v="736.65140082599987"/>
  </r>
  <r>
    <x v="12"/>
    <x v="6"/>
    <x v="110"/>
    <n v="172.10447099999999"/>
    <n v="211.39668"/>
    <n v="87.469206"/>
    <n v="202.894857"/>
    <n v="307.36770899999999"/>
    <n v="230.774709"/>
    <n v="297.410619"/>
    <n v="255.74402700000002"/>
    <n v="217.67730600000002"/>
    <n v="226.79187300000001"/>
    <n v="0"/>
    <n v="0"/>
    <n v="0"/>
    <n v="0"/>
    <n v="0"/>
    <n v="0"/>
    <n v="0"/>
    <n v="0"/>
    <n v="0"/>
    <n v="0"/>
    <n v="0"/>
    <n v="0"/>
    <n v="0"/>
    <x v="5"/>
    <n v="0"/>
  </r>
  <r>
    <x v="12"/>
    <x v="0"/>
    <x v="111"/>
    <n v="9.8990100000000005"/>
    <n v="10.778921999999998"/>
    <n v="6.1593840000000002"/>
    <n v="11.072225999999999"/>
    <n v="8.1391859999999987"/>
    <n v="4.6928639999999993"/>
    <n v="8.9457719999999998"/>
    <n v="7.6992299999999991"/>
    <n v="6.5260139999999991"/>
    <n v="8.285838"/>
    <n v="10.485617999999999"/>
    <n v="6.7459919999999993"/>
    <n v="7.9192079999999994"/>
    <n v="7.0464819479999994"/>
    <n v="8.1309734879999986"/>
    <n v="8.3749290899999984"/>
    <n v="9.2901842219999988"/>
    <n v="13.075199015999999"/>
    <n v="11.129200301999999"/>
    <n v="9.9114020939999996"/>
    <n v="10.220911139999998"/>
    <n v="10.766016624000001"/>
    <n v="92.453747033999989"/>
    <x v="63"/>
    <n v="10.760517173999999"/>
  </r>
  <r>
    <x v="12"/>
    <x v="1"/>
    <x v="112"/>
    <m/>
    <m/>
    <m/>
    <m/>
    <m/>
    <m/>
    <m/>
    <m/>
    <m/>
    <m/>
    <m/>
    <m/>
    <m/>
    <m/>
    <m/>
    <m/>
    <m/>
    <m/>
    <m/>
    <m/>
    <m/>
    <m/>
    <m/>
    <x v="1"/>
    <m/>
  </r>
  <r>
    <x v="12"/>
    <x v="2"/>
    <x v="113"/>
    <m/>
    <m/>
    <m/>
    <m/>
    <m/>
    <m/>
    <m/>
    <m/>
    <m/>
    <m/>
    <m/>
    <m/>
    <m/>
    <m/>
    <m/>
    <m/>
    <m/>
    <m/>
    <m/>
    <m/>
    <m/>
    <m/>
    <m/>
    <x v="1"/>
    <m/>
  </r>
  <r>
    <x v="12"/>
    <x v="8"/>
    <x v="114"/>
    <n v="731.61633600000005"/>
    <n v="595.66376100000002"/>
    <n v="471.04695000000004"/>
    <n v="550.78026299999999"/>
    <n v="491.65046699999999"/>
    <n v="437.57580900000005"/>
    <n v="712.81903512600013"/>
    <n v="665.21503035900002"/>
    <n v="552.01195503300005"/>
    <n v="722.66621417100009"/>
    <n v="373.69793633699999"/>
    <n v="338.61818915100002"/>
    <n v="200.27874649200001"/>
    <n v="217.433587074"/>
    <n v="237.83711975100002"/>
    <n v="270.243618051"/>
    <n v="263.83661360100001"/>
    <n v="313.52969244299999"/>
    <n v="252.73844108700001"/>
    <n v="260.27496250800004"/>
    <n v="147.523019952"/>
    <n v="206.95359666300001"/>
    <n v="36.044206242000001"/>
    <x v="64"/>
    <n v="38.406640734000007"/>
  </r>
  <r>
    <x v="12"/>
    <x v="5"/>
    <x v="115"/>
    <n v="913.61981700000001"/>
    <n v="817.83936300000005"/>
    <n v="564.67554000000007"/>
    <n v="764.74734599999999"/>
    <n v="807.15736199999992"/>
    <n v="673.04338200000007"/>
    <n v="1019.175426126"/>
    <n v="928.65828735900004"/>
    <n v="776.21527503300013"/>
    <n v="957.74392517100011"/>
    <n v="384.18355433699998"/>
    <n v="345.36418115100003"/>
    <n v="208.19795449200001"/>
    <n v="224.48006902200001"/>
    <n v="245.96809323900001"/>
    <n v="278.61854714100002"/>
    <n v="273.126797823"/>
    <n v="326.60489145899999"/>
    <n v="263.86764138900003"/>
    <n v="270.18636460200003"/>
    <n v="157.743931092"/>
    <n v="217.71961328700002"/>
    <n v="128.49795327599998"/>
    <x v="65"/>
    <n v="49.167157908000007"/>
  </r>
  <r>
    <x v="13"/>
    <x v="6"/>
    <x v="116"/>
    <n v="53.615099999999998"/>
    <n v="43.581416999999995"/>
    <n v="45.113276999999997"/>
    <n v="40.824069000000001"/>
    <n v="38.985837000000004"/>
    <n v="27.267108"/>
    <n v="39.675174000000005"/>
    <n v="44.883497999999996"/>
    <n v="48.330183000000005"/>
    <n v="41.283627000000003"/>
    <n v="46.645136999999998"/>
    <n v="49.479078000000001"/>
    <n v="36.078749684999998"/>
    <n v="36.274215021000003"/>
    <n v="40.843064064000004"/>
    <n v="42.093138416999999"/>
    <n v="44.564794527000004"/>
    <n v="43.225106363999998"/>
    <n v="40.55522757"/>
    <n v="36.802936500000001"/>
    <n v="46.368483084000005"/>
    <n v="49.209087675000006"/>
    <n v="51.999140885999999"/>
    <x v="66"/>
    <n v="36.824535726000001"/>
  </r>
  <r>
    <x v="13"/>
    <x v="0"/>
    <x v="117"/>
    <n v="17.524913999999999"/>
    <n v="40.549278000000001"/>
    <n v="36.149717999999993"/>
    <n v="48.101855999999998"/>
    <n v="56.900976"/>
    <n v="53.747957999999997"/>
    <n v="61.373861999999995"/>
    <n v="69.366395999999995"/>
    <n v="74.719193999999987"/>
    <n v="73.399325999999988"/>
    <n v="74.49921599999999"/>
    <n v="76.479017999999982"/>
    <n v="68.559809999999999"/>
    <n v="74.868705714000001"/>
    <n v="85.765682573999982"/>
    <n v="90.397026059999988"/>
    <n v="113.09560264199999"/>
    <n v="120.68198392799999"/>
    <n v="124.40672475"/>
    <n v="113.36602892999998"/>
    <n v="123.12175992599998"/>
    <n v="141.19705888199999"/>
    <n v="57.286304129999998"/>
    <x v="67"/>
    <n v="149.87218461599997"/>
  </r>
  <r>
    <x v="13"/>
    <x v="1"/>
    <x v="118"/>
    <m/>
    <m/>
    <m/>
    <m/>
    <m/>
    <m/>
    <m/>
    <m/>
    <m/>
    <m/>
    <m/>
    <m/>
    <m/>
    <m/>
    <m/>
    <m/>
    <m/>
    <m/>
    <m/>
    <m/>
    <m/>
    <m/>
    <m/>
    <x v="1"/>
    <m/>
  </r>
  <r>
    <x v="13"/>
    <x v="2"/>
    <x v="119"/>
    <m/>
    <m/>
    <m/>
    <m/>
    <m/>
    <m/>
    <m/>
    <m/>
    <m/>
    <m/>
    <m/>
    <m/>
    <m/>
    <m/>
    <m/>
    <m/>
    <m/>
    <m/>
    <m/>
    <m/>
    <m/>
    <m/>
    <m/>
    <x v="1"/>
    <m/>
  </r>
  <r>
    <x v="13"/>
    <x v="3"/>
    <x v="120"/>
    <n v="0.27442799999999995"/>
    <n v="0.27442799999999995"/>
    <n v="0.27442799999999995"/>
    <n v="0.27442799999999995"/>
    <n v="0.24485838299999996"/>
    <n v="0.27442799999999995"/>
    <n v="0.27442799999999995"/>
    <n v="0.34303499999999992"/>
    <n v="0.34303499999999992"/>
    <n v="0.68606999999999985"/>
    <n v="0.7329285809999998"/>
    <n v="0.8094939929999998"/>
    <n v="0.72908658899999979"/>
    <n v="0.67783715999999983"/>
    <n v="0.88674547499999989"/>
    <n v="1.4549486489999996"/>
    <n v="1.4609174579999997"/>
    <n v="1.1493044639999996"/>
    <n v="0.7915875659999998"/>
    <n v="0.61883513999999984"/>
    <n v="0.80407403999999982"/>
    <n v="0.89216542799999976"/>
    <n v="0.93257495099999976"/>
    <x v="68"/>
    <n v="1.3720713929999997"/>
  </r>
  <r>
    <x v="13"/>
    <x v="8"/>
    <x v="121"/>
    <n v="175.83142500000002"/>
    <n v="177.33855150000002"/>
    <n v="175.44068849999999"/>
    <n v="88.362268499999999"/>
    <n v="96.400276500000018"/>
    <n v="83.729250000000008"/>
    <n v="140.4098774265"/>
    <n v="172.19874775950001"/>
    <n v="180.93288074400002"/>
    <n v="194.27569492650002"/>
    <n v="333.23577247950004"/>
    <n v="322.58111377800003"/>
    <n v="286.40538894000002"/>
    <n v="220.097963085"/>
    <n v="220.49003925300002"/>
    <n v="281.17515760949999"/>
    <n v="263.65375147650002"/>
    <n v="237.54618985350004"/>
    <n v="231.91439304000002"/>
    <n v="233.95253044350005"/>
    <n v="265.56573681000003"/>
    <n v="283.37238058800006"/>
    <n v="306.88550767050003"/>
    <x v="69"/>
    <n v="320.68833035250003"/>
  </r>
  <r>
    <x v="13"/>
    <x v="5"/>
    <x v="122"/>
    <n v="247.24586700000003"/>
    <n v="261.7436745"/>
    <n v="256.97811149999995"/>
    <n v="177.56262150000001"/>
    <n v="192.53194788300002"/>
    <n v="165.018744"/>
    <n v="241.7333414265"/>
    <n v="286.79167675949998"/>
    <n v="304.32529274400002"/>
    <n v="309.64471792649999"/>
    <n v="455.11305406050002"/>
    <n v="449.34870377100003"/>
    <n v="391.773035214"/>
    <n v="331.91872097999999"/>
    <n v="347.98553136600003"/>
    <n v="415.12027073549996"/>
    <n v="422.77506610350002"/>
    <n v="402.60258460950001"/>
    <n v="397.66793292600005"/>
    <n v="384.74033101350005"/>
    <n v="435.86005385999999"/>
    <n v="474.67069257300005"/>
    <n v="417.10352763750006"/>
    <x v="70"/>
    <n v="508.75712208749997"/>
  </r>
  <r>
    <x v="14"/>
    <x v="12"/>
    <x v="123"/>
    <n v="114.93010759999999"/>
    <n v="0"/>
    <n v="0"/>
    <n v="0"/>
    <n v="0"/>
    <n v="0"/>
    <n v="0"/>
    <n v="0"/>
    <n v="0"/>
    <n v="0"/>
    <n v="0"/>
    <n v="0"/>
    <n v="0"/>
    <n v="0"/>
    <n v="0"/>
    <n v="0"/>
    <n v="0"/>
    <n v="0"/>
    <n v="0"/>
    <n v="0"/>
    <n v="0"/>
    <n v="0"/>
    <n v="0"/>
    <x v="5"/>
    <n v="0"/>
  </r>
  <r>
    <x v="14"/>
    <x v="6"/>
    <x v="124"/>
    <n v="577.89418499999999"/>
    <n v="485.59962000000002"/>
    <n v="418.27437300000003"/>
    <n v="436.58010000000002"/>
    <n v="453.58374600000002"/>
    <n v="396.29218200000003"/>
    <n v="512.10079800000005"/>
    <n v="481.38700500000004"/>
    <n v="517.84527300000002"/>
    <n v="431.44836900000001"/>
    <n v="535.16624379899997"/>
    <n v="307.08025547100004"/>
    <n v="269.08836583200002"/>
    <n v="237.87610558800003"/>
    <n v="260.66696548200002"/>
    <n v="263.44867005600003"/>
    <n v="203.71164475199998"/>
    <n v="230.964506454"/>
    <n v="219.63234232500002"/>
    <n v="91.587458424000005"/>
    <n v="189.28512342300002"/>
    <n v="156.999718656"/>
    <n v="176.44813662299998"/>
    <x v="71"/>
    <n v="169.96155204600001"/>
  </r>
  <r>
    <x v="14"/>
    <x v="0"/>
    <x v="125"/>
    <n v="351.15821399999993"/>
    <n v="330.70025999999996"/>
    <n v="281.42518799999999"/>
    <n v="291.32419799999997"/>
    <n v="302.76305399999995"/>
    <n v="355.55777399999999"/>
    <n v="362.23043999999999"/>
    <n v="340.52594399999998"/>
    <n v="366.33669600000002"/>
    <n v="351.23154"/>
    <n v="361.93713599999995"/>
    <n v="345.21880799999997"/>
    <n v="330.33362999999997"/>
    <n v="291.98046569999997"/>
    <n v="319.96423370999992"/>
    <n v="323.37880555199996"/>
    <n v="325.47086965799997"/>
    <n v="368.95003464000001"/>
    <n v="776.31768713399993"/>
    <n v="530.58092326799999"/>
    <n v="816.75250324799993"/>
    <n v="864.97072760999993"/>
    <n v="886.15556224799991"/>
    <x v="72"/>
    <n v="336.66906972599998"/>
  </r>
  <r>
    <x v="14"/>
    <x v="1"/>
    <x v="126"/>
    <m/>
    <m/>
    <m/>
    <m/>
    <m/>
    <m/>
    <m/>
    <m/>
    <m/>
    <m/>
    <m/>
    <m/>
    <m/>
    <m/>
    <m/>
    <m/>
    <m/>
    <m/>
    <m/>
    <m/>
    <m/>
    <m/>
    <m/>
    <x v="1"/>
    <m/>
  </r>
  <r>
    <x v="14"/>
    <x v="2"/>
    <x v="127"/>
    <m/>
    <m/>
    <m/>
    <m/>
    <m/>
    <m/>
    <m/>
    <m/>
    <m/>
    <m/>
    <m/>
    <m/>
    <m/>
    <m/>
    <m/>
    <m/>
    <m/>
    <m/>
    <m/>
    <m/>
    <m/>
    <m/>
    <m/>
    <x v="1"/>
    <m/>
  </r>
  <r>
    <x v="14"/>
    <x v="3"/>
    <x v="128"/>
    <n v="41.507234999999987"/>
    <n v="54.336743999999989"/>
    <n v="74.781629999999993"/>
    <n v="78.623621999999983"/>
    <n v="72.782833661999987"/>
    <n v="145.17241199999998"/>
    <n v="154.43435699999995"/>
    <n v="145.17241199999998"/>
    <n v="156.14953199999997"/>
    <n v="309.21174899999988"/>
    <n v="192.99149099999997"/>
    <n v="184.07258099999996"/>
    <n v="179.47591199999997"/>
    <n v="158.68799099999998"/>
    <n v="173.89679075999996"/>
    <n v="175.75261010999995"/>
    <n v="202.33281429899995"/>
    <n v="244.28613201299993"/>
    <n v="253.04148292499994"/>
    <n v="235.00065481199996"/>
    <n v="431.1991800269999"/>
    <n v="430.6477855679999"/>
    <n v="420.02474629499989"/>
    <x v="73"/>
    <n v="554.80113958499987"/>
  </r>
  <r>
    <x v="14"/>
    <x v="8"/>
    <x v="129"/>
    <n v="949.26641700000005"/>
    <n v="1139.1643560000002"/>
    <n v="1225.8520395"/>
    <n v="1049.9089755000002"/>
    <n v="999.16904999999997"/>
    <n v="983.42795100000001"/>
    <n v="1613.6024195280002"/>
    <n v="1645.9051083585002"/>
    <n v="1726.3746670170001"/>
    <n v="1808.3087618970001"/>
    <n v="459.09322715850004"/>
    <n v="428.41354611000003"/>
    <n v="440.03555674650005"/>
    <n v="473.6954967195"/>
    <n v="445.29492585600002"/>
    <n v="520.83891601499954"/>
    <n v="523.79935901700003"/>
    <n v="434.76139546950003"/>
    <n v="393.57034437600004"/>
    <n v="376.86356802600005"/>
    <n v="457.08763252350002"/>
    <n v="501.71666244150003"/>
    <n v="525.74014721250012"/>
    <x v="74"/>
    <n v="375.33500683800008"/>
  </r>
  <r>
    <x v="14"/>
    <x v="5"/>
    <x v="130"/>
    <n v="2034.7561585999999"/>
    <n v="2009.8009800000002"/>
    <n v="2000.3332304999999"/>
    <n v="1856.4368955"/>
    <n v="1828.298683662"/>
    <n v="1880.450319"/>
    <n v="2642.368014528"/>
    <n v="2612.9904693585004"/>
    <n v="2766.706168017"/>
    <n v="2900.2004198969998"/>
    <n v="1549.1880979574998"/>
    <n v="1264.7851905809998"/>
    <n v="1218.9334645785"/>
    <n v="1162.2400590074999"/>
    <n v="1199.8229158079998"/>
    <n v="1283.4190017329995"/>
    <n v="1255.3146877260001"/>
    <n v="1278.9620685764999"/>
    <n v="1642.56185676"/>
    <n v="1234.0326045300001"/>
    <n v="1894.3244392214997"/>
    <n v="1954.3348942754997"/>
    <n v="2008.3685923784997"/>
    <x v="75"/>
    <n v="1436.7667681949999"/>
  </r>
  <r>
    <x v="15"/>
    <x v="17"/>
    <x v="131"/>
    <n v="0"/>
    <n v="0"/>
    <n v="0"/>
    <n v="0"/>
    <n v="0"/>
    <n v="0"/>
    <n v="0"/>
    <n v="0"/>
    <n v="0"/>
    <n v="0"/>
    <n v="319.09110566666664"/>
    <n v="412.03857456666663"/>
    <n v="177.60928899999999"/>
    <n v="358.87890609999999"/>
    <n v="411.71778743333329"/>
    <n v="218.21802383333332"/>
    <n v="506.88116526666659"/>
    <n v="815.93040576666669"/>
    <n v="426.12514229999994"/>
    <n v="464.03305996666666"/>
    <n v="694.76189163333322"/>
    <n v="175.49336566666665"/>
    <n v="920.4997754333333"/>
    <x v="76"/>
    <n v="625.80241533333333"/>
  </r>
  <r>
    <x v="15"/>
    <x v="11"/>
    <x v="132"/>
    <n v="0"/>
    <n v="0"/>
    <n v="0"/>
    <n v="0"/>
    <n v="0"/>
    <n v="0"/>
    <n v="0"/>
    <n v="0"/>
    <n v="0"/>
    <n v="0"/>
    <n v="0"/>
    <n v="0"/>
    <n v="19104.938400547995"/>
    <n v="1739.0809106439997"/>
    <n v="5855.5487150159988"/>
    <n v="6625.1530520559991"/>
    <n v="9734.2709325399992"/>
    <n v="7485.7308224159888"/>
    <n v="10183.652474072"/>
    <n v="4663.5921319679992"/>
    <n v="8345.2885266519988"/>
    <n v="14906.376271555997"/>
    <n v="7586.521291271999"/>
    <x v="77"/>
    <n v="6622.7182618519982"/>
  </r>
  <r>
    <x v="15"/>
    <x v="6"/>
    <x v="133"/>
    <n v="2769.2199150000001"/>
    <n v="1457.8711619999999"/>
    <n v="1510.1075880000001"/>
    <n v="4096.3603063680002"/>
    <n v="5810.460941802"/>
    <n v="5503.8900297810005"/>
    <n v="4405.8439735860002"/>
    <n v="4575.4057867649999"/>
    <n v="3389.0368955850004"/>
    <n v="3893.8070541480006"/>
    <n v="1725.96581025"/>
    <n v="3445.7287363950004"/>
    <n v="2197.3496162640004"/>
    <n v="3269.5813038900005"/>
    <n v="2826.2371228739999"/>
    <n v="2594.1869106450004"/>
    <n v="2146.816618584"/>
    <n v="1916.0109660120002"/>
    <n v="1644.9817335600001"/>
    <n v="1364.9312243820002"/>
    <n v="1105.4287022790002"/>
    <n v="1205.8648734000001"/>
    <n v="184.92966247800001"/>
    <x v="78"/>
    <n v="114.8895"/>
  </r>
  <r>
    <x v="15"/>
    <x v="13"/>
    <x v="134"/>
    <n v="0"/>
    <n v="0"/>
    <n v="0"/>
    <n v="492.19604692500008"/>
    <n v="575.59075035000001"/>
    <n v="701.79969750000009"/>
    <n v="529.95665002499993"/>
    <n v="290.88465945000002"/>
    <n v="272.71690875000002"/>
    <n v="346.17782677500003"/>
    <n v="403.65975705000005"/>
    <n v="235.10304840000001"/>
    <n v="280.84066725000002"/>
    <n v="290.685109275"/>
    <n v="187.83571125"/>
    <n v="339.20614860000001"/>
    <n v="261.18512475"/>
    <n v="301.12979902500001"/>
    <n v="303.99896917500001"/>
    <n v="137.13539235000002"/>
    <n v="136.182562725"/>
    <n v="218.12890522499998"/>
    <n v="513.79767779999997"/>
    <x v="79"/>
    <n v="29.998410750000001"/>
  </r>
  <r>
    <x v="15"/>
    <x v="0"/>
    <x v="135"/>
    <n v="1892.9846026079999"/>
    <n v="2136.3530099999998"/>
    <n v="3262.2004139999995"/>
    <n v="2629.7254611539997"/>
    <n v="1042.0471515299998"/>
    <n v="513.73508135399993"/>
    <n v="1294.6259644559998"/>
    <n v="1823.78187024"/>
    <n v="1708.4765152619998"/>
    <n v="1248.7964811959998"/>
    <n v="1872.8543425019998"/>
    <n v="1756.8979992959999"/>
    <n v="1683.8795285399997"/>
    <n v="1751.299265892"/>
    <n v="2494.4063610839999"/>
    <n v="1998.6277172399998"/>
    <n v="1610.0879084399999"/>
    <n v="1694.103959328"/>
    <n v="1548.8434668299999"/>
    <n v="1307.6565812639999"/>
    <n v="1203.3070105979998"/>
    <n v="1688.2565041319999"/>
    <n v="2056.354563978"/>
    <x v="80"/>
    <n v="2303.8199149679999"/>
  </r>
  <r>
    <x v="15"/>
    <x v="1"/>
    <x v="136"/>
    <m/>
    <m/>
    <m/>
    <m/>
    <m/>
    <m/>
    <m/>
    <m/>
    <m/>
    <m/>
    <m/>
    <m/>
    <m/>
    <m/>
    <m/>
    <m/>
    <m/>
    <m/>
    <m/>
    <m/>
    <m/>
    <m/>
    <m/>
    <x v="1"/>
    <m/>
  </r>
  <r>
    <x v="15"/>
    <x v="2"/>
    <x v="137"/>
    <m/>
    <m/>
    <m/>
    <m/>
    <m/>
    <m/>
    <m/>
    <m/>
    <m/>
    <m/>
    <m/>
    <m/>
    <m/>
    <m/>
    <m/>
    <m/>
    <m/>
    <m/>
    <m/>
    <m/>
    <m/>
    <m/>
    <m/>
    <x v="1"/>
    <m/>
  </r>
  <r>
    <x v="15"/>
    <x v="14"/>
    <x v="138"/>
    <n v="0"/>
    <n v="0"/>
    <n v="0"/>
    <n v="0"/>
    <n v="0"/>
    <n v="0"/>
    <n v="0"/>
    <n v="0"/>
    <n v="0"/>
    <n v="0"/>
    <n v="0"/>
    <n v="0"/>
    <n v="171.58574109599999"/>
    <n v="107.087230272"/>
    <n v="58.309729632"/>
    <n v="34.015882032"/>
    <n v="47.076431819999996"/>
    <n v="38.248980396"/>
    <n v="42.129502668000001"/>
    <n v="38.202652884000003"/>
    <n v="53.256659280000001"/>
    <n v="63.346878803999999"/>
    <n v="13.054243752"/>
    <x v="81"/>
    <n v="65.390971008000008"/>
  </r>
  <r>
    <x v="15"/>
    <x v="3"/>
    <x v="139"/>
    <n v="752.00132699999983"/>
    <n v="810.93473999999981"/>
    <n v="881.05109399999981"/>
    <n v="939.36704399999985"/>
    <n v="868.12999465499979"/>
    <n v="834.74136899999985"/>
    <n v="844.48356299999978"/>
    <n v="833.36922899999979"/>
    <n v="870.21118799999977"/>
    <n v="1793.9696592509995"/>
    <n v="2335.3436542589993"/>
    <n v="2181.3015234779996"/>
    <n v="2222.9243612729992"/>
    <n v="2235.9474106199996"/>
    <n v="2291.2836213959995"/>
    <n v="2247.9890368319998"/>
    <n v="2297.0433162599998"/>
    <n v="2465.4029732639997"/>
    <n v="2343.6948413339992"/>
    <n v="2346.5831960339997"/>
    <n v="2307.3869192219995"/>
    <n v="1873.3930330499995"/>
    <n v="2009.1431654909995"/>
    <x v="82"/>
    <n v="2067.7760112239994"/>
  </r>
  <r>
    <x v="15"/>
    <x v="8"/>
    <x v="140"/>
    <n v="4412.1407385000011"/>
    <n v="4624.4781165000004"/>
    <n v="4602.3177750000004"/>
    <n v="5310.2907832920009"/>
    <n v="5841.4065716325003"/>
    <n v="7756.410232956001"/>
    <n v="3825.3309882150006"/>
    <n v="2804.5589544225004"/>
    <n v="4319.0909716680007"/>
    <n v="3714.1713102614999"/>
    <n v="4121.5813740089998"/>
    <n v="2419.681771518"/>
    <n v="6096.6811463250006"/>
    <n v="5838.1199194725004"/>
    <n v="5837.7187447260012"/>
    <n v="6835.1059246470004"/>
    <n v="7363.4579779035012"/>
    <n v="6675.5929397355003"/>
    <n v="6426.4974720540004"/>
    <n v="6746.9515837845001"/>
    <n v="7603.7229681435001"/>
    <n v="8498.0111966475015"/>
    <n v="6576.6347904675004"/>
    <x v="83"/>
    <n v="10428.310294082999"/>
  </r>
  <r>
    <x v="15"/>
    <x v="4"/>
    <x v="141"/>
    <n v="173.14010999999999"/>
    <n v="137.393685"/>
    <n v="146.66651999999999"/>
    <n v="73.474829999999997"/>
    <n v="75.810734999999994"/>
    <n v="72.625410000000002"/>
    <n v="86.216129999999993"/>
    <n v="85.295924999999997"/>
    <n v="8.7773399999999988"/>
    <n v="36.737414999999999"/>
    <n v="109.0089"/>
    <n v="153.03716999999997"/>
    <n v="119.980575"/>
    <n v="4.5332837550000002"/>
    <n v="8.0595800999999998"/>
    <n v="2.3423464350000001"/>
    <n v="2.8900099799999999"/>
    <n v="1.6940974049999999"/>
    <n v="0"/>
    <n v="7.0643429999999993E-2"/>
    <n v="0"/>
    <n v="0"/>
    <n v="0"/>
    <x v="5"/>
    <n v="0"/>
  </r>
  <r>
    <x v="15"/>
    <x v="9"/>
    <x v="142"/>
    <n v="0"/>
    <n v="0"/>
    <n v="0"/>
    <n v="0"/>
    <n v="0"/>
    <n v="0"/>
    <n v="0"/>
    <n v="0"/>
    <n v="0"/>
    <n v="0"/>
    <n v="0"/>
    <n v="0"/>
    <n v="0"/>
    <n v="0"/>
    <n v="0"/>
    <n v="0"/>
    <n v="0"/>
    <n v="0"/>
    <n v="0"/>
    <n v="0"/>
    <n v="0"/>
    <n v="0"/>
    <n v="0"/>
    <x v="5"/>
    <n v="0"/>
  </r>
  <r>
    <x v="15"/>
    <x v="5"/>
    <x v="143"/>
    <n v="9999.4866931080014"/>
    <n v="9167.0307135000003"/>
    <n v="10402.343391"/>
    <n v="13541.414471739001"/>
    <n v="14213.446144969499"/>
    <n v="15383.201820591001"/>
    <n v="10986.457269282"/>
    <n v="10413.296424877501"/>
    <n v="10568.309819265"/>
    <n v="11033.6597466315"/>
    <n v="10887.504943736667"/>
    <n v="10603.788823653666"/>
    <n v="32055.789325295998"/>
    <n v="15595.213339920499"/>
    <n v="19971.117373511333"/>
    <n v="20894.845042320332"/>
    <n v="23969.709485544168"/>
    <n v="21393.844943348155"/>
    <n v="22919.923601992999"/>
    <n v="17069.156466063167"/>
    <n v="21449.335240532833"/>
    <n v="28628.871028481168"/>
    <n v="19860.93517067183"/>
    <x v="84"/>
    <n v="22258.705779218333"/>
  </r>
  <r>
    <x v="16"/>
    <x v="6"/>
    <x v="144"/>
    <n v="859.67983200000003"/>
    <n v="738.12674100000004"/>
    <n v="789.06108600000005"/>
    <n v="701.89825199999996"/>
    <n v="168.964158"/>
    <n v="140.85452699999999"/>
    <n v="166.20680999999999"/>
    <n v="166.97274000000002"/>
    <n v="9.0379740000000002"/>
    <n v="0"/>
    <n v="0"/>
    <n v="3.5998710000000003"/>
    <n v="1.4552670000000001"/>
    <n v="0"/>
    <n v="248.99036263200003"/>
    <n v="390.95824548000002"/>
    <n v="59.125583384999999"/>
    <n v="4.205262072"/>
    <n v="16.734421605000001"/>
    <n v="15.559484985000001"/>
    <n v="16.222473993000001"/>
    <n v="15.283060848"/>
    <n v="17.919468501000001"/>
    <x v="85"/>
    <n v="10.599552084000001"/>
  </r>
  <r>
    <x v="16"/>
    <x v="0"/>
    <x v="145"/>
    <n v="0"/>
    <n v="0"/>
    <n v="0"/>
    <n v="0"/>
    <n v="0"/>
    <n v="0"/>
    <n v="0"/>
    <n v="0"/>
    <n v="0"/>
    <n v="41.135885999999999"/>
    <n v="38.276171999999995"/>
    <n v="34.756523999999992"/>
    <n v="31.016897999999998"/>
    <n v="26.440475687999999"/>
    <n v="26.592407159999997"/>
    <n v="23.063886713999999"/>
    <n v="29.514008303999994"/>
    <n v="28.663573355999997"/>
    <n v="34.131713153999996"/>
    <n v="39.571255811999997"/>
    <n v="33.556617335999995"/>
    <n v="32.225603783999993"/>
    <n v="28.730959949999995"/>
    <x v="86"/>
    <n v="28.543978649999996"/>
  </r>
  <r>
    <x v="16"/>
    <x v="1"/>
    <x v="146"/>
    <m/>
    <m/>
    <m/>
    <m/>
    <m/>
    <m/>
    <m/>
    <m/>
    <m/>
    <m/>
    <m/>
    <m/>
    <m/>
    <m/>
    <m/>
    <m/>
    <m/>
    <m/>
    <m/>
    <m/>
    <m/>
    <m/>
    <m/>
    <x v="1"/>
    <m/>
  </r>
  <r>
    <x v="16"/>
    <x v="2"/>
    <x v="147"/>
    <m/>
    <m/>
    <m/>
    <m/>
    <m/>
    <m/>
    <m/>
    <m/>
    <m/>
    <m/>
    <m/>
    <m/>
    <m/>
    <m/>
    <m/>
    <m/>
    <m/>
    <m/>
    <m/>
    <m/>
    <m/>
    <m/>
    <m/>
    <x v="1"/>
    <m/>
  </r>
  <r>
    <x v="16"/>
    <x v="14"/>
    <x v="148"/>
    <n v="0"/>
    <n v="0"/>
    <n v="0"/>
    <n v="0"/>
    <n v="0"/>
    <n v="0"/>
    <n v="0"/>
    <n v="0"/>
    <n v="0"/>
    <n v="0"/>
    <n v="0"/>
    <n v="0"/>
    <n v="0"/>
    <n v="0"/>
    <n v="44.211993012000001"/>
    <n v="76.636506276000006"/>
    <n v="62.379932472"/>
    <n v="80.310365388000008"/>
    <n v="96.662478659999991"/>
    <n v="80.969502239999997"/>
    <n v="68.178551099999993"/>
    <n v="75.979554684000007"/>
    <n v="12.571301291999999"/>
    <x v="5"/>
    <n v="0"/>
  </r>
  <r>
    <x v="16"/>
    <x v="8"/>
    <x v="149"/>
    <n v="8889.3670140000013"/>
    <n v="9875.4184815000008"/>
    <n v="8995.3682445000013"/>
    <n v="9424.976997744001"/>
    <n v="9785.3854237260002"/>
    <n v="10117.251608953502"/>
    <n v="9801.1597353284997"/>
    <n v="8621.4322417905005"/>
    <n v="7977.8721455235009"/>
    <n v="6680.3861602005009"/>
    <n v="5562.7024316490006"/>
    <n v="4740.227552841"/>
    <n v="4391.5359190065001"/>
    <n v="4274.0135437065001"/>
    <n v="4228.1514610335007"/>
    <n v="4391.6460508800001"/>
    <n v="4888.9816640445006"/>
    <n v="4753.3662351120001"/>
    <n v="5190.060994783501"/>
    <n v="5211.1858845585011"/>
    <n v="5570.2242767325006"/>
    <n v="5221.1234859630003"/>
    <n v="5653.3356606870002"/>
    <x v="87"/>
    <n v="5487.2231362904949"/>
  </r>
  <r>
    <x v="16"/>
    <x v="5"/>
    <x v="150"/>
    <n v="9749.0468460000011"/>
    <n v="10613.545222500001"/>
    <n v="9784.429330500001"/>
    <n v="10126.875249744"/>
    <n v="9954.3495817260009"/>
    <n v="10258.106135953502"/>
    <n v="9967.3665453284993"/>
    <n v="8788.4049817904997"/>
    <n v="7986.9101195235007"/>
    <n v="6721.5220462005009"/>
    <n v="5600.9786036490004"/>
    <n v="4778.5839478409998"/>
    <n v="4424.0080840065002"/>
    <n v="4300.4540193945004"/>
    <n v="4547.9462238375008"/>
    <n v="4882.3046893500004"/>
    <n v="5040.0011882055005"/>
    <n v="4866.5454359280002"/>
    <n v="5337.589608202501"/>
    <n v="5347.2861275955011"/>
    <n v="5688.1819191615004"/>
    <n v="5344.6117052790005"/>
    <n v="5712.5573904299999"/>
    <x v="88"/>
    <n v="5526.3666670244947"/>
  </r>
  <r>
    <x v="17"/>
    <x v="6"/>
    <x v="151"/>
    <n v="2705.571132"/>
    <n v="2990.4204990000003"/>
    <n v="2986.4376630000002"/>
    <n v="3031.2445680000001"/>
    <n v="3401.0355720000002"/>
    <n v="3010.028307"/>
    <n v="3286.5290370000002"/>
    <n v="3458.8632870000001"/>
    <n v="3587.3097480000001"/>
    <n v="3215.6039190000001"/>
    <n v="2918.7294510000002"/>
    <n v="2450.6696280000001"/>
    <n v="2088.2315520000002"/>
    <n v="1155.6688083270001"/>
    <n v="1163.6485734390001"/>
    <n v="1124.46872637"/>
    <n v="869.46550686600006"/>
    <n v="923.998880343"/>
    <n v="719.45620154099925"/>
    <n v="628.67978639399996"/>
    <n v="429.26194522200001"/>
    <n v="406.97399496600002"/>
    <n v="394.719344745"/>
    <x v="89"/>
    <n v="143.36578169100002"/>
  </r>
  <r>
    <x v="17"/>
    <x v="13"/>
    <x v="152"/>
    <n v="0"/>
    <n v="0"/>
    <n v="0"/>
    <n v="86.495267925000007"/>
    <n v="124.08826485"/>
    <n v="124.48367167500001"/>
    <n v="150.56145555000001"/>
    <n v="188.90493682499999"/>
    <n v="203.58300517500001"/>
    <n v="248.33764725"/>
    <n v="256.60914675000004"/>
    <n v="210.56426655000001"/>
    <n v="292.6381854"/>
    <n v="322.57590255000002"/>
    <n v="143.691399225"/>
    <n v="597.85501957500003"/>
    <n v="951.75800362500001"/>
    <n v="1260.77078325"/>
    <n v="1166.912223675"/>
    <n v="106.563886275"/>
    <n v="151.45988055000001"/>
    <n v="125.154894975"/>
    <n v="176.08730700000001"/>
    <x v="90"/>
    <n v="57.429322500000005"/>
  </r>
  <r>
    <x v="17"/>
    <x v="0"/>
    <x v="153"/>
    <n v="109.10908799999999"/>
    <n v="291.91080599999998"/>
    <n v="307.08928799999995"/>
    <n v="311.78215199999994"/>
    <n v="349.69169399999998"/>
    <n v="347.93187"/>
    <n v="363.62363399999992"/>
    <n v="382.68839399999996"/>
    <n v="396.91363799999999"/>
    <n v="409.52570999999995"/>
    <n v="362.67039599999993"/>
    <n v="304.52287799999993"/>
    <n v="283.33166399999999"/>
    <n v="293.23448695199994"/>
    <n v="302.56478049599997"/>
    <n v="309.07546936199992"/>
    <n v="321.38206524599997"/>
    <n v="325.35714103199996"/>
    <n v="317.76921989999994"/>
    <n v="307.87284963600001"/>
    <n v="306.62623430999997"/>
    <n v="306.413075628"/>
    <n v="305.88219538799996"/>
    <x v="91"/>
    <n v="306.792830982"/>
  </r>
  <r>
    <x v="17"/>
    <x v="1"/>
    <x v="154"/>
    <m/>
    <m/>
    <m/>
    <m/>
    <m/>
    <m/>
    <m/>
    <m/>
    <m/>
    <m/>
    <m/>
    <m/>
    <m/>
    <m/>
    <m/>
    <m/>
    <m/>
    <m/>
    <m/>
    <m/>
    <m/>
    <m/>
    <m/>
    <x v="1"/>
    <m/>
  </r>
  <r>
    <x v="17"/>
    <x v="2"/>
    <x v="155"/>
    <m/>
    <m/>
    <m/>
    <m/>
    <m/>
    <m/>
    <m/>
    <m/>
    <m/>
    <m/>
    <m/>
    <m/>
    <m/>
    <m/>
    <m/>
    <m/>
    <m/>
    <m/>
    <m/>
    <m/>
    <m/>
    <m/>
    <m/>
    <x v="1"/>
    <m/>
  </r>
  <r>
    <x v="17"/>
    <x v="3"/>
    <x v="156"/>
    <n v="12.555080999999998"/>
    <n v="33.823250999999992"/>
    <n v="34.372106999999993"/>
    <n v="34.920962999999993"/>
    <n v="34.830470366999997"/>
    <n v="38.282705999999997"/>
    <n v="39.997880999999985"/>
    <n v="42.124697999999988"/>
    <n v="43.70265899999999"/>
    <n v="93.031091999999987"/>
    <n v="53.101817999999987"/>
    <n v="44.594549999999991"/>
    <n v="42.330518999999988"/>
    <n v="43.83987299999999"/>
    <n v="44.142567083999992"/>
    <n v="42.656265035999986"/>
    <n v="49.107518459999987"/>
    <n v="55.571738606999986"/>
    <n v="55.999091609999986"/>
    <n v="55.812549176999987"/>
    <n v="48.52106582399999"/>
    <n v="61.742183579999981"/>
    <n v="57.200674607999993"/>
    <x v="92"/>
    <n v="57.370957181999991"/>
  </r>
  <r>
    <x v="17"/>
    <x v="8"/>
    <x v="157"/>
    <n v="2859.9120825000005"/>
    <n v="2855.7256200000002"/>
    <n v="2945.5391955"/>
    <n v="2434.0651170000001"/>
    <n v="2500.7694195000004"/>
    <n v="2254.1030490000003"/>
    <n v="3456.9159247920002"/>
    <n v="3947.9303703180008"/>
    <n v="3992.0877254610004"/>
    <n v="4498.1893445445003"/>
    <n v="5361.1996185990001"/>
    <n v="4290.7250088945002"/>
    <n v="3043.0294035570005"/>
    <n v="2478.0446870355004"/>
    <n v="2214.8625545145005"/>
    <n v="2541.8112092505003"/>
    <n v="2801.5954971675001"/>
    <n v="2552.5428430425004"/>
    <n v="2564.2846423260003"/>
    <n v="2906.6330598195004"/>
    <n v="3043.5288206235005"/>
    <n v="3379.84728081"/>
    <n v="3432.4298638245004"/>
    <x v="93"/>
    <n v="4380.9128541419941"/>
  </r>
  <r>
    <x v="17"/>
    <x v="5"/>
    <x v="158"/>
    <n v="5687.1473835000006"/>
    <n v="6171.8801760000006"/>
    <n v="6273.4382535000004"/>
    <n v="5898.5080679250004"/>
    <n v="6410.4154207170013"/>
    <n v="5774.8296036749998"/>
    <n v="7297.6279323420003"/>
    <n v="8020.5116861430006"/>
    <n v="8223.5967756360005"/>
    <n v="8464.6877127945008"/>
    <n v="8952.3104303489999"/>
    <n v="7301.0763314444994"/>
    <n v="5749.5613239570012"/>
    <n v="4293.3637578645003"/>
    <n v="3868.9098747585003"/>
    <n v="4615.8666895935003"/>
    <n v="4993.3085913645"/>
    <n v="5118.2413862745007"/>
    <n v="4824.4213790519989"/>
    <n v="4005.5621313015004"/>
    <n v="3979.3979465295006"/>
    <n v="4280.1314299590003"/>
    <n v="4366.3193855654999"/>
    <x v="94"/>
    <n v="4945.8717464969941"/>
  </r>
  <r>
    <x v="18"/>
    <x v="12"/>
    <x v="159"/>
    <n v="5235.035343999999"/>
    <n v="4922.850332091999"/>
    <n v="4748.6343855719997"/>
    <n v="4535.6795668799996"/>
    <n v="4635.8795784839995"/>
    <n v="5016.3116772999992"/>
    <n v="5102.1770852359996"/>
    <n v="4997.0975734679996"/>
    <n v="5144.6764720119991"/>
    <n v="5185.0549778719987"/>
    <n v="6713.0573870359995"/>
    <n v="5784.6968114319989"/>
    <n v="4329.1294803679993"/>
    <n v="4631.2496482559991"/>
    <n v="4634.2985362519994"/>
    <n v="4403.4898255039998"/>
    <n v="4415.7415585359995"/>
    <n v="4212.7971642679995"/>
    <n v="4424.2135864079992"/>
    <n v="3550.9781146839991"/>
    <n v="5824.3467251199991"/>
    <n v="5724.9948990079984"/>
    <n v="5964.3821591199985"/>
    <x v="12"/>
    <n v="6386.5334141839994"/>
  </r>
  <r>
    <x v="18"/>
    <x v="6"/>
    <x v="160"/>
    <n v="2023.1275020000003"/>
    <n v="1889.3961240000001"/>
    <n v="1069.9276170000001"/>
    <n v="1320.9228779999999"/>
    <n v="1473.266355"/>
    <n v="1529.332431"/>
    <n v="1780.7872500000001"/>
    <n v="1833.713013"/>
    <n v="1833.100269"/>
    <n v="1595.279004"/>
    <n v="1266.4652550000001"/>
    <n v="1006.6617990000001"/>
    <n v="805.98813900000005"/>
    <n v="820.47241145099997"/>
    <n v="935.42433474600011"/>
    <n v="733.89758191200008"/>
    <n v="635.67334003799931"/>
    <n v="653.171700225"/>
    <n v="611.25204495300011"/>
    <n v="576.41877404100001"/>
    <n v="430.15157291700007"/>
    <n v="341.90670960600005"/>
    <n v="345.49670010900002"/>
    <x v="95"/>
    <n v="140.17231314899999"/>
  </r>
  <r>
    <x v="18"/>
    <x v="13"/>
    <x v="161"/>
    <n v="0"/>
    <n v="0"/>
    <n v="0"/>
    <n v="8.466557550000001"/>
    <n v="11.780448075000001"/>
    <n v="35.773786125000001"/>
    <n v="42.722105250000006"/>
    <n v="377.08035254999999"/>
    <n v="436.14740399999999"/>
    <n v="498.21679215"/>
    <n v="705.67150995000009"/>
    <n v="252.09735622500003"/>
    <n v="389.52503617500003"/>
    <n v="560.27919254999995"/>
    <n v="515.27029620000008"/>
    <n v="356.41927282500001"/>
    <n v="580.26475650000009"/>
    <n v="600.23784232500009"/>
    <n v="593.03427067500002"/>
    <n v="357.00634364999996"/>
    <n v="175.47008902499999"/>
    <n v="181.98287167500001"/>
    <n v="246.73934917500003"/>
    <x v="96"/>
    <n v="88.687524750000009"/>
  </r>
  <r>
    <x v="18"/>
    <x v="0"/>
    <x v="162"/>
    <n v="57.194279999999999"/>
    <n v="49.86168"/>
    <n v="64.453553999999997"/>
    <n v="63.866945999999992"/>
    <n v="71.419523999999996"/>
    <n v="86.744658000000001"/>
    <n v="91.290869999999998"/>
    <n v="94.003931999999992"/>
    <n v="94.003931999999992"/>
    <n v="94.150583999999995"/>
    <n v="89.41819728599998"/>
    <n v="78.766935852000003"/>
    <n v="70.215511079999999"/>
    <n v="70.548777749999999"/>
    <n v="78.097029515999992"/>
    <n v="68.268412475999995"/>
    <n v="70.860413249999993"/>
    <n v="65.907095298000002"/>
    <n v="64.463379683999989"/>
    <n v="45.022237325999996"/>
    <n v="56.896649765999996"/>
    <n v="61.849381109999996"/>
    <n v="64.706162069999991"/>
    <x v="97"/>
    <n v="80.502268967999996"/>
  </r>
  <r>
    <x v="18"/>
    <x v="1"/>
    <x v="163"/>
    <m/>
    <m/>
    <m/>
    <m/>
    <m/>
    <m/>
    <m/>
    <m/>
    <m/>
    <m/>
    <m/>
    <m/>
    <m/>
    <m/>
    <m/>
    <m/>
    <m/>
    <m/>
    <m/>
    <m/>
    <m/>
    <m/>
    <m/>
    <x v="1"/>
    <m/>
  </r>
  <r>
    <x v="18"/>
    <x v="2"/>
    <x v="164"/>
    <m/>
    <m/>
    <m/>
    <m/>
    <m/>
    <m/>
    <m/>
    <m/>
    <m/>
    <m/>
    <m/>
    <m/>
    <m/>
    <m/>
    <m/>
    <m/>
    <m/>
    <m/>
    <m/>
    <m/>
    <m/>
    <m/>
    <m/>
    <x v="1"/>
    <m/>
  </r>
  <r>
    <x v="18"/>
    <x v="3"/>
    <x v="165"/>
    <n v="86.238998999999978"/>
    <n v="63.873116999999986"/>
    <n v="23.189165999999997"/>
    <n v="20.444885999999993"/>
    <n v="20.445297641999996"/>
    <n v="27.236978999999994"/>
    <n v="29.226581999999993"/>
    <n v="30.118472999999994"/>
    <n v="30.118472999999994"/>
    <n v="62.295155999999992"/>
    <n v="0.48024899999999993"/>
    <n v="0.4116419999999999"/>
    <n v="0.34303499999999992"/>
    <n v="0.34303499999999992"/>
    <n v="0.36704744999999989"/>
    <n v="0.3685568039999999"/>
    <n v="0.44491639499999991"/>
    <n v="0.50453587799999988"/>
    <n v="0.56847760199999986"/>
    <n v="0.4766128289999999"/>
    <n v="0.41184782099999989"/>
    <n v="0.5354776349999999"/>
    <n v="0.39613681799999989"/>
    <x v="98"/>
    <n v="0.68606999999999985"/>
  </r>
  <r>
    <x v="18"/>
    <x v="8"/>
    <x v="166"/>
    <n v="4481.1894600000005"/>
    <n v="4351.6324005000006"/>
    <n v="4275.8853390000004"/>
    <n v="3635.0216595000002"/>
    <n v="3712.3874865000007"/>
    <n v="3834.1856354999945"/>
    <n v="5960.8919512890006"/>
    <n v="6660.5772151380006"/>
    <n v="6491.7295910610001"/>
    <n v="7101.6669789615007"/>
    <n v="5233.9794982860003"/>
    <n v="4637.1552831450008"/>
    <n v="4722.9658190220007"/>
    <n v="5232.9767009685002"/>
    <n v="5606.8118936610008"/>
    <n v="6128.318857452"/>
    <n v="6472.04439783"/>
    <n v="5924.5135458465011"/>
    <n v="5802.5626746945009"/>
    <n v="4802.2246527254947"/>
    <n v="5827.773719328"/>
    <n v="6355.7195740830002"/>
    <n v="6284.1785677275002"/>
    <x v="99"/>
    <n v="6692.5358325705001"/>
  </r>
  <r>
    <x v="18"/>
    <x v="5"/>
    <x v="167"/>
    <n v="11882.785585"/>
    <n v="11277.613653592"/>
    <n v="10182.090061572"/>
    <n v="9584.4024939299998"/>
    <n v="9925.1786897009988"/>
    <n v="10529.585166924993"/>
    <n v="13007.095843775001"/>
    <n v="13992.590559156"/>
    <n v="14029.776141072998"/>
    <n v="14536.6634929835"/>
    <n v="14009.072096558"/>
    <n v="11759.789827654"/>
    <n v="10318.167020645"/>
    <n v="11315.869765975498"/>
    <n v="11770.269137825"/>
    <n v="11690.762506972998"/>
    <n v="12175.029382548999"/>
    <n v="11457.1318838405"/>
    <n v="11496.094434016501"/>
    <n v="9332.1267352554951"/>
    <n v="12315.050603976999"/>
    <n v="12666.988913116998"/>
    <n v="12905.899075019497"/>
    <x v="100"/>
    <n v="13389.117423621499"/>
  </r>
  <r>
    <x v="19"/>
    <x v="6"/>
    <x v="168"/>
    <n v="2.4509760000000003"/>
    <n v="4.59558"/>
    <n v="4.9019520000000005"/>
    <n v="4.59558"/>
    <n v="4.59558"/>
    <n v="4.0594289999999997"/>
    <n v="4.1360220000000005"/>
    <n v="4.59558"/>
    <n v="5.0551380000000004"/>
    <n v="4.3658010000000003"/>
    <n v="3.2169060000000003"/>
    <n v="7.582707000000001"/>
    <n v="1.9148250000000002"/>
    <n v="1.453352175"/>
    <n v="1.388784276"/>
    <n v="1.391541624"/>
    <n v="1.0759784640000001"/>
    <n v="0.98368389900000008"/>
    <n v="0.89973797100000008"/>
    <n v="0.79043975999999994"/>
    <n v="0.51233057699999995"/>
    <n v="0.60362943300000005"/>
    <n v="0.66643569300000005"/>
    <x v="101"/>
    <n v="0.69508147500000006"/>
  </r>
  <r>
    <x v="19"/>
    <x v="0"/>
    <x v="169"/>
    <n v="0"/>
    <n v="0.29330399999999995"/>
    <n v="0.29330399999999995"/>
    <n v="0.29330399999999995"/>
    <n v="0.29330399999999995"/>
    <n v="0.29330399999999995"/>
    <n v="0.29330399999999995"/>
    <n v="0.29330399999999995"/>
    <n v="0.29330399999999995"/>
    <n v="0.29330399999999995"/>
    <n v="0.21997799999999998"/>
    <n v="0.14665199999999998"/>
    <n v="0.14665199999999998"/>
    <n v="0.14929173599999998"/>
    <n v="0.14261906999999999"/>
    <n v="0.14291237399999998"/>
    <n v="0.18998766599999997"/>
    <n v="0.17363596799999997"/>
    <n v="0.20362630199999998"/>
    <n v="0.18155517599999998"/>
    <n v="0.17986867799999998"/>
    <n v="0.13528646999999999"/>
    <n v="0"/>
    <x v="5"/>
    <n v="0"/>
  </r>
  <r>
    <x v="19"/>
    <x v="1"/>
    <x v="170"/>
    <m/>
    <m/>
    <m/>
    <m/>
    <m/>
    <m/>
    <m/>
    <m/>
    <m/>
    <m/>
    <m/>
    <m/>
    <m/>
    <m/>
    <m/>
    <m/>
    <m/>
    <m/>
    <m/>
    <m/>
    <m/>
    <m/>
    <m/>
    <x v="1"/>
    <m/>
  </r>
  <r>
    <x v="19"/>
    <x v="2"/>
    <x v="171"/>
    <m/>
    <m/>
    <m/>
    <m/>
    <m/>
    <m/>
    <m/>
    <m/>
    <m/>
    <m/>
    <m/>
    <m/>
    <m/>
    <m/>
    <m/>
    <m/>
    <m/>
    <m/>
    <m/>
    <m/>
    <m/>
    <m/>
    <m/>
    <x v="1"/>
    <m/>
  </r>
  <r>
    <x v="19"/>
    <x v="3"/>
    <x v="172"/>
    <n v="0"/>
    <n v="0"/>
    <n v="0"/>
    <n v="0"/>
    <n v="0"/>
    <n v="0"/>
    <n v="0"/>
    <n v="0"/>
    <n v="0"/>
    <n v="0"/>
    <n v="6.8606999999999987E-2"/>
    <n v="0.13721399999999997"/>
    <n v="0.13721399999999997"/>
    <n v="0"/>
    <n v="0"/>
    <n v="0"/>
    <n v="0"/>
    <n v="0"/>
    <n v="0"/>
    <n v="0"/>
    <n v="0"/>
    <n v="0"/>
    <n v="0"/>
    <x v="5"/>
    <n v="0"/>
  </r>
  <r>
    <x v="19"/>
    <x v="8"/>
    <x v="173"/>
    <n v="14.066514000000002"/>
    <n v="13.4524995"/>
    <n v="13.675777500000001"/>
    <n v="10.438246500000002"/>
    <n v="10.047510000000001"/>
    <n v="9.0427590000000002"/>
    <n v="13.541029227000001"/>
    <n v="16.2181882665"/>
    <n v="17.392128171000003"/>
    <n v="19.2442750005"/>
    <n v="14.081361987000001"/>
    <n v="11.302667277000001"/>
    <n v="13.725066118500001"/>
    <n v="13.373514907500001"/>
    <n v="12.529579887000001"/>
    <n v="14.745558217500001"/>
    <n v="15.225940834500001"/>
    <n v="14.533890673500002"/>
    <n v="17.270664939000003"/>
    <n v="18.888090771000002"/>
    <n v="23.492697145500003"/>
    <n v="15.188932506000002"/>
    <n v="17.213059215000001"/>
    <x v="102"/>
    <n v="12.6023126955"/>
  </r>
  <r>
    <x v="19"/>
    <x v="5"/>
    <x v="174"/>
    <n v="16.517490000000002"/>
    <n v="18.341383499999999"/>
    <n v="18.871033500000003"/>
    <n v="15.327130500000003"/>
    <n v="14.936394"/>
    <n v="13.395492000000001"/>
    <n v="17.970355227000002"/>
    <n v="21.107072266500001"/>
    <n v="22.740570171000002"/>
    <n v="23.9033800005"/>
    <n v="17.586852987"/>
    <n v="19.169240277"/>
    <n v="15.923757118500001"/>
    <n v="14.9761588185"/>
    <n v="14.060983233"/>
    <n v="16.280012215500001"/>
    <n v="16.4919069645"/>
    <n v="15.691210540500002"/>
    <n v="18.374029212000003"/>
    <n v="19.860085707000003"/>
    <n v="24.184896400500001"/>
    <n v="15.927848409000003"/>
    <n v="17.879494908000002"/>
    <x v="103"/>
    <n v="13.2973941705"/>
  </r>
  <r>
    <x v="20"/>
    <x v="6"/>
    <x v="175"/>
    <n v="475.25956500000001"/>
    <n v="100.872981"/>
    <n v="105.08559600000001"/>
    <n v="107.2302"/>
    <n v="109.68117599999999"/>
    <n v="133.425006"/>
    <n v="140.241783"/>
    <n v="156.17312700000002"/>
    <n v="156.78587100000001"/>
    <n v="142.080015"/>
    <n v="203.27782200000001"/>
    <n v="230.698116"/>
    <n v="417.89140800000007"/>
    <n v="359.83475652300001"/>
    <n v="402.36585371400002"/>
    <n v="391.13203499700001"/>
    <n v="302.43243904500002"/>
    <n v="305.53698311400001"/>
    <n v="291.06174863699999"/>
    <n v="261.00244282200003"/>
    <n v="270.44053865400002"/>
    <n v="277.612553988"/>
    <n v="281.479121814"/>
    <x v="104"/>
    <n v="117.77169459000001"/>
  </r>
  <r>
    <x v="20"/>
    <x v="13"/>
    <x v="176"/>
    <n v="0"/>
    <n v="0"/>
    <n v="0"/>
    <n v="0"/>
    <n v="0"/>
    <n v="0"/>
    <n v="0"/>
    <n v="0"/>
    <n v="0"/>
    <n v="0"/>
    <n v="0"/>
    <n v="0"/>
    <n v="0"/>
    <n v="0"/>
    <n v="112.87771770000002"/>
    <n v="65.006439299999997"/>
    <n v="45.288506175000002"/>
    <n v="13.164721350000001"/>
    <n v="1.1326144500000002"/>
    <n v="0.62909714999999999"/>
    <n v="0.55712332500000006"/>
    <n v="2.9227761750000001"/>
    <n v="0.55362944999999997"/>
    <x v="105"/>
    <n v="0"/>
  </r>
  <r>
    <x v="20"/>
    <x v="0"/>
    <x v="177"/>
    <n v="42.895709999999994"/>
    <n v="44.655533999999996"/>
    <n v="94.223909999999989"/>
    <n v="87.477918000000003"/>
    <n v="114.02192999999998"/>
    <n v="72.886043999999998"/>
    <n v="116.66166599999998"/>
    <n v="129.86034599999999"/>
    <n v="130.373628"/>
    <n v="135.65309999999999"/>
    <n v="8.6524679999999989"/>
    <n v="8.5058159999999994"/>
    <n v="8.8724459999999983"/>
    <n v="7.6286903879999999"/>
    <n v="8.5303802099999988"/>
    <n v="8.2922173619999988"/>
    <n v="10.593993827999999"/>
    <n v="11.270499504"/>
    <n v="12.005006046"/>
    <n v="10.817344823999997"/>
    <n v="10.373502545999999"/>
    <n v="10.259260638000001"/>
    <n v="16.349131589999999"/>
    <x v="106"/>
    <n v="11.368389713999999"/>
  </r>
  <r>
    <x v="20"/>
    <x v="1"/>
    <x v="178"/>
    <m/>
    <m/>
    <m/>
    <m/>
    <m/>
    <m/>
    <m/>
    <m/>
    <m/>
    <m/>
    <m/>
    <m/>
    <m/>
    <m/>
    <m/>
    <m/>
    <m/>
    <m/>
    <m/>
    <m/>
    <m/>
    <m/>
    <m/>
    <x v="1"/>
    <m/>
  </r>
  <r>
    <x v="20"/>
    <x v="2"/>
    <x v="179"/>
    <m/>
    <m/>
    <m/>
    <m/>
    <m/>
    <m/>
    <m/>
    <m/>
    <m/>
    <m/>
    <m/>
    <m/>
    <m/>
    <m/>
    <m/>
    <m/>
    <m/>
    <m/>
    <m/>
    <m/>
    <m/>
    <m/>
    <m/>
    <x v="1"/>
    <m/>
  </r>
  <r>
    <x v="20"/>
    <x v="3"/>
    <x v="180"/>
    <n v="1.3721399999999997"/>
    <n v="4.939703999999999"/>
    <n v="5.4885599999999988"/>
    <n v="5.7629879999999991"/>
    <n v="5.1419574359999993"/>
    <n v="5.2141319999999984"/>
    <n v="6.0374159999999986"/>
    <n v="6.7234859999999985"/>
    <n v="6.7234859999999985"/>
    <n v="13.446971999999997"/>
    <n v="7.4095559999999985"/>
    <n v="6.997913999999998"/>
    <n v="7.2723419999999983"/>
    <n v="6.2432369999999988"/>
    <n v="6.9811738919999984"/>
    <n v="6.7862614049999985"/>
    <n v="8.0403973649999987"/>
    <n v="9.1103921369999981"/>
    <n v="9.3785082929999977"/>
    <n v="9.4740778439999982"/>
    <n v="9.7614725669999967"/>
    <n v="10.121522102999997"/>
    <n v="10.366174664999999"/>
    <x v="107"/>
    <n v="10.265665409999999"/>
  </r>
  <r>
    <x v="20"/>
    <x v="8"/>
    <x v="181"/>
    <n v="1148.4303930000001"/>
    <n v="1411.340238"/>
    <n v="1447.2879960000002"/>
    <n v="1201.9612935000002"/>
    <n v="967.63103250000017"/>
    <n v="806.926692"/>
    <n v="1215.8438822475"/>
    <n v="1468.9363052265001"/>
    <n v="1437.6287106225"/>
    <n v="1516.7642948700002"/>
    <n v="1896.5320956615003"/>
    <n v="1923.173682441"/>
    <n v="1997.5498728405003"/>
    <n v="1793.8126052054999"/>
    <n v="1764.9755258520001"/>
    <n v="2082.4760045595003"/>
    <n v="2328.5247881115001"/>
    <n v="2154.3241298040002"/>
    <n v="2260.1430538170002"/>
    <n v="2234.4737310885002"/>
    <n v="2275.3737951285002"/>
    <n v="2531.706260985"/>
    <n v="2691.3494727900002"/>
    <x v="108"/>
    <n v="2959.0030821780006"/>
  </r>
  <r>
    <x v="20"/>
    <x v="5"/>
    <x v="182"/>
    <n v="1667.9578080000001"/>
    <n v="1561.8084570000001"/>
    <n v="1652.0860620000003"/>
    <n v="1402.4323995000002"/>
    <n v="1196.4760959360001"/>
    <n v="1018.451874"/>
    <n v="1478.7847472475"/>
    <n v="1761.6932642265001"/>
    <n v="1731.5116956224999"/>
    <n v="1807.9443818700001"/>
    <n v="2115.8719416615004"/>
    <n v="2169.3755284409999"/>
    <n v="2431.5860688405005"/>
    <n v="2167.5192891164997"/>
    <n v="2295.7306513680001"/>
    <n v="2553.6929576235002"/>
    <n v="2694.8801245245004"/>
    <n v="2493.4067259090002"/>
    <n v="2573.7209312430005"/>
    <n v="2516.3966937285004"/>
    <n v="2566.5064322205003"/>
    <n v="2832.6223738889998"/>
    <n v="3000.0975303090004"/>
    <x v="109"/>
    <n v="3098.4088318920008"/>
  </r>
  <r>
    <x v="21"/>
    <x v="1"/>
    <x v="183"/>
    <m/>
    <m/>
    <m/>
    <m/>
    <m/>
    <m/>
    <m/>
    <m/>
    <m/>
    <m/>
    <m/>
    <m/>
    <m/>
    <m/>
    <m/>
    <m/>
    <m/>
    <m/>
    <m/>
    <m/>
    <m/>
    <m/>
    <m/>
    <x v="1"/>
    <m/>
  </r>
  <r>
    <x v="21"/>
    <x v="2"/>
    <x v="184"/>
    <m/>
    <m/>
    <m/>
    <m/>
    <m/>
    <m/>
    <m/>
    <m/>
    <m/>
    <m/>
    <m/>
    <m/>
    <m/>
    <m/>
    <m/>
    <m/>
    <m/>
    <m/>
    <m/>
    <m/>
    <m/>
    <m/>
    <m/>
    <x v="1"/>
    <m/>
  </r>
  <r>
    <x v="21"/>
    <x v="5"/>
    <x v="185"/>
    <m/>
    <m/>
    <m/>
    <m/>
    <m/>
    <m/>
    <m/>
    <m/>
    <m/>
    <m/>
    <m/>
    <m/>
    <m/>
    <m/>
    <m/>
    <m/>
    <m/>
    <m/>
    <m/>
    <m/>
    <m/>
    <m/>
    <m/>
    <x v="1"/>
    <m/>
  </r>
  <r>
    <x v="22"/>
    <x v="13"/>
    <x v="186"/>
    <n v="3076.3070250000001"/>
    <n v="2939.3471250000002"/>
    <n v="3240.3195000000001"/>
    <n v="0"/>
    <n v="0"/>
    <n v="0"/>
    <n v="0"/>
    <n v="0"/>
    <n v="0"/>
    <n v="0"/>
    <n v="0"/>
    <n v="0"/>
    <n v="0"/>
    <n v="0"/>
    <n v="0"/>
    <n v="0"/>
    <n v="0"/>
    <n v="0"/>
    <n v="0"/>
    <n v="0"/>
    <n v="0"/>
    <n v="0"/>
    <n v="0"/>
    <x v="5"/>
    <n v="0"/>
  </r>
  <r>
    <x v="22"/>
    <x v="0"/>
    <x v="187"/>
    <n v="94.517213999999981"/>
    <n v="99.136752000000001"/>
    <n v="121.941138"/>
    <n v="120.47461799999999"/>
    <n v="181.48184999999998"/>
    <n v="117.39492599999998"/>
    <n v="124.65419999999999"/>
    <n v="133.96660199999999"/>
    <n v="252.16811399999997"/>
    <n v="258.76745399999999"/>
    <n v="181.95964221599999"/>
    <n v="161.67143790599999"/>
    <n v="156.368354934"/>
    <n v="167.43119520599998"/>
    <n v="174.21656326799999"/>
    <n v="172.53571136999997"/>
    <n v="209.21806943399997"/>
    <n v="229.99821787799996"/>
    <n v="259.95232883399996"/>
    <n v="244.44241331399996"/>
    <n v="272.91797880599995"/>
    <n v="305.55046856399997"/>
    <n v="310.93252363799996"/>
    <x v="110"/>
    <n v="328.21003571399996"/>
  </r>
  <r>
    <x v="22"/>
    <x v="1"/>
    <x v="188"/>
    <m/>
    <m/>
    <m/>
    <m/>
    <m/>
    <m/>
    <m/>
    <m/>
    <m/>
    <m/>
    <m/>
    <m/>
    <m/>
    <m/>
    <m/>
    <m/>
    <m/>
    <m/>
    <m/>
    <m/>
    <m/>
    <m/>
    <m/>
    <x v="1"/>
    <m/>
  </r>
  <r>
    <x v="22"/>
    <x v="7"/>
    <x v="189"/>
    <m/>
    <m/>
    <m/>
    <m/>
    <m/>
    <m/>
    <m/>
    <m/>
    <m/>
    <m/>
    <m/>
    <m/>
    <m/>
    <m/>
    <m/>
    <m/>
    <m/>
    <m/>
    <m/>
    <m/>
    <m/>
    <m/>
    <m/>
    <x v="1"/>
    <m/>
  </r>
  <r>
    <x v="22"/>
    <x v="2"/>
    <x v="190"/>
    <m/>
    <m/>
    <m/>
    <m/>
    <m/>
    <m/>
    <m/>
    <m/>
    <m/>
    <m/>
    <m/>
    <m/>
    <m/>
    <m/>
    <m/>
    <m/>
    <m/>
    <m/>
    <m/>
    <m/>
    <m/>
    <m/>
    <m/>
    <x v="1"/>
    <m/>
  </r>
  <r>
    <x v="22"/>
    <x v="3"/>
    <x v="191"/>
    <n v="18716.675669999997"/>
    <n v="19745.163206999994"/>
    <n v="21565.512737999994"/>
    <n v="22832.821241999995"/>
    <n v="21585.291450029996"/>
    <n v="24209.626517999997"/>
    <n v="25033.733801999995"/>
    <n v="24875.114417999994"/>
    <n v="26062.015517999997"/>
    <n v="23550.313247999995"/>
    <n v="24426.918059543998"/>
    <n v="23846.812943183995"/>
    <n v="24067.499776550994"/>
    <n v="24250.022937062993"/>
    <n v="24368.055311753993"/>
    <n v="23019.767976050993"/>
    <n v="23001.456356108993"/>
    <n v="24943.567532498993"/>
    <n v="24705.016945685995"/>
    <n v="23740.949392082995"/>
    <n v="24388.136031797992"/>
    <n v="23663.150494829992"/>
    <n v="23291.785263284994"/>
    <x v="111"/>
    <n v="21983.361819110993"/>
  </r>
  <r>
    <x v="22"/>
    <x v="8"/>
    <x v="192"/>
    <n v="1649.4662250000001"/>
    <n v="1807.8261465000003"/>
    <n v="1801.7418210000001"/>
    <n v="1555.7254685775001"/>
    <n v="1490.928127656"/>
    <n v="1487.4246167385002"/>
    <n v="1554.3357863055003"/>
    <n v="1601.485234107"/>
    <n v="1493.1188755725"/>
    <n v="1500.4566279450003"/>
    <n v="1553.4915163680002"/>
    <n v="1669.8997344480001"/>
    <n v="1831.7908533375"/>
    <n v="1966.3788685530003"/>
    <n v="1999.6162549110004"/>
    <n v="2347.8617234820003"/>
    <n v="2374.1775476595003"/>
    <n v="2185.0130210700004"/>
    <n v="2185.1763489270002"/>
    <n v="2310.1045763895004"/>
    <n v="2309.1223764675005"/>
    <n v="2278.8953357445002"/>
    <n v="2363.6653403220002"/>
    <x v="112"/>
    <n v="2957.9609321130001"/>
  </r>
  <r>
    <x v="22"/>
    <x v="15"/>
    <x v="193"/>
    <n v="30309.432949033329"/>
    <n v="30554.305577033334"/>
    <n v="31693.8097762"/>
    <n v="30456.728730999996"/>
    <n v="30543.415588399999"/>
    <n v="30624.645994799997"/>
    <n v="30720.125993699996"/>
    <n v="30826.85908683333"/>
    <n v="30952.605779333331"/>
    <n v="31091.045819166666"/>
    <n v="31242.904978999999"/>
    <n v="29282.386237866664"/>
    <n v="29188.669142966661"/>
    <n v="29275.115026299994"/>
    <n v="29233.989151033329"/>
    <n v="29210.004666699995"/>
    <n v="29009.032843266665"/>
    <n v="28859.703582233331"/>
    <n v="28729.285961566668"/>
    <n v="28578.952239933329"/>
    <n v="28429.119104099995"/>
    <n v="28294.801167966667"/>
    <n v="28147.573906833331"/>
    <x v="30"/>
    <n v="27859.669099166662"/>
  </r>
  <r>
    <x v="22"/>
    <x v="4"/>
    <x v="194"/>
    <n v="676.84616999999992"/>
    <n v="543.06251999999995"/>
    <n v="546.46019999999999"/>
    <n v="293.89931999999999"/>
    <n v="279.88389000000001"/>
    <n v="290.28928500000001"/>
    <n v="342.670185"/>
    <n v="145.74631500000001"/>
    <n v="112.68971999999999"/>
    <n v="110.77852499999999"/>
    <n v="96.196815000000001"/>
    <n v="112.40658000000001"/>
    <n v="112.902075"/>
    <n v="88.144242614999996"/>
    <n v="101.00198394"/>
    <n v="104.52799714499999"/>
    <n v="130.88125264499999"/>
    <n v="124.33215365999999"/>
    <n v="58.859638695000001"/>
    <n v="59.376723120000001"/>
    <n v="83.350965555000002"/>
    <n v="91.083589739999994"/>
    <n v="85.377398534999998"/>
    <x v="113"/>
    <n v="135.493603245"/>
  </r>
  <r>
    <x v="22"/>
    <x v="9"/>
    <x v="195"/>
    <n v="0"/>
    <n v="0"/>
    <n v="0"/>
    <n v="0"/>
    <n v="0"/>
    <n v="0"/>
    <n v="0"/>
    <n v="0"/>
    <n v="0"/>
    <n v="0"/>
    <n v="0"/>
    <n v="0"/>
    <n v="0"/>
    <n v="0"/>
    <n v="0"/>
    <n v="0"/>
    <n v="0"/>
    <n v="0"/>
    <n v="0"/>
    <n v="0"/>
    <n v="0"/>
    <n v="0"/>
    <n v="0"/>
    <x v="5"/>
    <n v="0"/>
  </r>
  <r>
    <x v="22"/>
    <x v="5"/>
    <x v="196"/>
    <n v="54523.245253033325"/>
    <n v="55688.841327533322"/>
    <n v="58969.785173199998"/>
    <n v="55259.649379577488"/>
    <n v="54081.000906085988"/>
    <n v="56729.381340538494"/>
    <n v="57775.519967005494"/>
    <n v="57583.171655940321"/>
    <n v="58872.598006905835"/>
    <n v="56511.361674111664"/>
    <n v="57501.471012128"/>
    <n v="55073.176933404662"/>
    <n v="55357.230202789149"/>
    <n v="55747.092269736997"/>
    <n v="55876.879264906318"/>
    <n v="54854.69807474799"/>
    <n v="54724.766069114157"/>
    <n v="56342.614507340324"/>
    <n v="55938.291223708664"/>
    <n v="54933.825344839832"/>
    <n v="55482.646456726492"/>
    <n v="54633.481056845158"/>
    <n v="54199.334432613323"/>
    <x v="114"/>
    <n v="53264.695489349651"/>
  </r>
  <r>
    <x v="23"/>
    <x v="1"/>
    <x v="197"/>
    <m/>
    <m/>
    <m/>
    <m/>
    <m/>
    <m/>
    <m/>
    <m/>
    <m/>
    <m/>
    <m/>
    <m/>
    <m/>
    <m/>
    <m/>
    <m/>
    <m/>
    <m/>
    <m/>
    <m/>
    <m/>
    <m/>
    <m/>
    <x v="1"/>
    <m/>
  </r>
  <r>
    <x v="23"/>
    <x v="7"/>
    <x v="198"/>
    <m/>
    <m/>
    <m/>
    <m/>
    <m/>
    <m/>
    <m/>
    <m/>
    <m/>
    <m/>
    <m/>
    <m/>
    <m/>
    <m/>
    <m/>
    <m/>
    <m/>
    <m/>
    <m/>
    <m/>
    <m/>
    <m/>
    <m/>
    <x v="1"/>
    <m/>
  </r>
  <r>
    <x v="23"/>
    <x v="2"/>
    <x v="199"/>
    <m/>
    <m/>
    <m/>
    <m/>
    <m/>
    <m/>
    <m/>
    <m/>
    <m/>
    <m/>
    <m/>
    <m/>
    <m/>
    <m/>
    <m/>
    <m/>
    <m/>
    <m/>
    <m/>
    <m/>
    <m/>
    <m/>
    <m/>
    <x v="1"/>
    <m/>
  </r>
  <r>
    <x v="23"/>
    <x v="3"/>
    <x v="200"/>
    <n v="17328.001382999995"/>
    <n v="17191.542059999996"/>
    <n v="18546.393095999993"/>
    <n v="19849.377239999994"/>
    <n v="18398.087608130998"/>
    <n v="20667.721535999994"/>
    <n v="21370.668857999997"/>
    <n v="21086.773091999996"/>
    <n v="22092.894746999995"/>
    <n v="19654.121717999995"/>
    <n v="20086.444680686996"/>
    <n v="19574.575194635996"/>
    <n v="19562.775408098998"/>
    <n v="19876.528734677995"/>
    <n v="20114.337885641995"/>
    <n v="18866.095129727997"/>
    <n v="18680.637030362996"/>
    <n v="20501.520666857996"/>
    <n v="20443.485593915993"/>
    <n v="19523.085366707997"/>
    <n v="20069.459028233996"/>
    <n v="19250.016745805999"/>
    <n v="18824.149770425993"/>
    <x v="115"/>
    <n v="17639.322042572996"/>
  </r>
  <r>
    <x v="23"/>
    <x v="8"/>
    <x v="201"/>
    <n v="1649.4662250000001"/>
    <n v="1807.8261465000003"/>
    <n v="1801.7418210000001"/>
    <n v="1218.3137276640002"/>
    <n v="1143.2703826005002"/>
    <n v="1118.490599424"/>
    <n v="1170.7398842040002"/>
    <n v="1204.9154288985001"/>
    <n v="1103.3299674045002"/>
    <n v="1109.7249284220002"/>
    <n v="1170.8339958810002"/>
    <n v="1264.1709540405002"/>
    <n v="1392.3640082385002"/>
    <n v="1599.3212795505001"/>
    <n v="1630.6278135840003"/>
    <n v="1898.1909953820002"/>
    <n v="1861.6298368965001"/>
    <n v="1715.6374512750001"/>
    <n v="1694.1331005390002"/>
    <n v="1782.9897065310001"/>
    <n v="1761.8326647240001"/>
    <n v="1740.9619211325003"/>
    <n v="1789.5529633410001"/>
    <x v="116"/>
    <n v="2224.8793079700004"/>
  </r>
  <r>
    <x v="23"/>
    <x v="15"/>
    <x v="202"/>
    <n v="30309.432949033329"/>
    <n v="30554.305577033334"/>
    <n v="31693.8097762"/>
    <n v="30456.728730999996"/>
    <n v="30543.415588399999"/>
    <n v="30624.645994799997"/>
    <n v="30720.125993699996"/>
    <n v="30826.85908683333"/>
    <n v="30952.605779333331"/>
    <n v="31091.045819166666"/>
    <n v="31242.904978999999"/>
    <n v="29282.386237866664"/>
    <n v="29188.669142966661"/>
    <n v="29275.115026299994"/>
    <n v="29233.989151033329"/>
    <n v="29210.004666699995"/>
    <n v="29009.032843266665"/>
    <n v="28859.703582233331"/>
    <n v="28729.285961566668"/>
    <n v="28578.952239933329"/>
    <n v="28429.119104099995"/>
    <n v="28294.801167966667"/>
    <n v="28147.573906833331"/>
    <x v="30"/>
    <n v="27859.669099166662"/>
  </r>
  <r>
    <x v="23"/>
    <x v="4"/>
    <x v="203"/>
    <n v="676.84616999999992"/>
    <n v="543.06251999999995"/>
    <n v="546.46019999999999"/>
    <n v="293.89931999999999"/>
    <n v="279.88389000000001"/>
    <n v="290.28928500000001"/>
    <n v="342.670185"/>
    <n v="145.74631500000001"/>
    <n v="112.68971999999999"/>
    <n v="110.77852499999999"/>
    <n v="96.196815000000001"/>
    <n v="112.40658000000001"/>
    <n v="112.902075"/>
    <n v="88.144242614999996"/>
    <n v="101.00198394"/>
    <n v="104.52799714499999"/>
    <n v="130.88125264499999"/>
    <n v="124.33215365999999"/>
    <n v="58.859638695000001"/>
    <n v="59.376723120000001"/>
    <n v="83.350965555000002"/>
    <n v="91.083589739999994"/>
    <n v="85.377398534999998"/>
    <x v="113"/>
    <n v="135.493603245"/>
  </r>
  <r>
    <x v="23"/>
    <x v="9"/>
    <x v="204"/>
    <n v="0"/>
    <n v="0"/>
    <n v="0"/>
    <n v="0"/>
    <n v="0"/>
    <n v="0"/>
    <n v="0"/>
    <n v="0"/>
    <n v="0"/>
    <n v="0"/>
    <n v="0"/>
    <n v="0"/>
    <n v="0"/>
    <n v="0"/>
    <n v="0"/>
    <n v="0"/>
    <n v="0"/>
    <n v="0"/>
    <n v="0"/>
    <n v="0"/>
    <n v="0"/>
    <n v="0"/>
    <n v="0"/>
    <x v="5"/>
    <n v="0"/>
  </r>
  <r>
    <x v="23"/>
    <x v="5"/>
    <x v="205"/>
    <n v="49963.746727033322"/>
    <n v="50096.736303533333"/>
    <n v="52588.404893199993"/>
    <n v="51818.319018663984"/>
    <n v="50364.657469131496"/>
    <n v="52701.14741522399"/>
    <n v="53604.204920903991"/>
    <n v="53264.293922731827"/>
    <n v="54261.520213737829"/>
    <n v="51965.670990588667"/>
    <n v="52596.380470567994"/>
    <n v="50233.538966543165"/>
    <n v="50256.71063430416"/>
    <n v="50839.109283143494"/>
    <n v="51079.956834199322"/>
    <n v="50078.818788954995"/>
    <n v="49682.180963171159"/>
    <n v="51201.193854026322"/>
    <n v="50925.764294716661"/>
    <n v="49944.404036292326"/>
    <n v="50343.761762612994"/>
    <n v="49376.863424645169"/>
    <n v="48846.654039135319"/>
    <x v="117"/>
    <n v="47859.364052954661"/>
  </r>
  <r>
    <x v="24"/>
    <x v="2"/>
    <x v="206"/>
    <m/>
    <m/>
    <m/>
    <m/>
    <m/>
    <m/>
    <m/>
    <m/>
    <m/>
    <m/>
    <m/>
    <m/>
    <m/>
    <m/>
    <m/>
    <m/>
    <m/>
    <m/>
    <m/>
    <m/>
    <m/>
    <m/>
    <m/>
    <x v="1"/>
    <m/>
  </r>
  <r>
    <x v="24"/>
    <x v="14"/>
    <x v="207"/>
    <n v="103.831068"/>
    <n v="106.515816"/>
    <n v="90.407327999999993"/>
    <n v="72.488196000000002"/>
    <n v="87.660143999999988"/>
    <n v="242.12680800000001"/>
    <n v="70.989732000000004"/>
    <n v="67.368443999999997"/>
    <n v="64.933440000000004"/>
    <n v="58.814712"/>
    <n v="51.82188"/>
    <n v="55.942655999999999"/>
    <n v="50.110446803999999"/>
    <n v="50.362126320000002"/>
    <n v="45.400524708000006"/>
    <n v="62.834841168000004"/>
    <n v="59.760430092"/>
    <n v="58.589380475999995"/>
    <n v="59.731334916000002"/>
    <n v="57.767098355999998"/>
    <n v="57.906143328000006"/>
    <n v="62.314686852000001"/>
    <n v="54.679388411999994"/>
    <x v="118"/>
    <n v="52.104465335999997"/>
  </r>
  <r>
    <x v="24"/>
    <x v="4"/>
    <x v="208"/>
    <n v="5087.2471649999998"/>
    <n v="5277.8003850000005"/>
    <n v="5896.6028549999992"/>
    <n v="6248.6166599999997"/>
    <n v="6995.8231199999918"/>
    <n v="6478.8094799999999"/>
    <n v="6446.8146599999918"/>
    <n v="6935.5850849999997"/>
    <n v="7653.2034149999999"/>
    <n v="8097.3792899999999"/>
    <n v="8147.8489949999994"/>
    <n v="7999.8375599999999"/>
    <n v="7707.6370800000004"/>
    <n v="7491.1576504049999"/>
    <n v="8282.3693044949996"/>
    <n v="7915.8230558549994"/>
    <n v="8255.0263331250007"/>
    <n v="9429.8005959300008"/>
    <n v="9171.3703652999993"/>
    <n v="7777.3033938600001"/>
    <n v="8024.2096849199988"/>
    <n v="8085.8306464650004"/>
    <n v="8516.2207887899986"/>
    <x v="119"/>
    <n v="9502.90054857"/>
  </r>
  <r>
    <x v="24"/>
    <x v="5"/>
    <x v="209"/>
    <n v="5191.0782330000002"/>
    <n v="5384.3162010000005"/>
    <n v="5987.0101829999994"/>
    <n v="6321.1048559999999"/>
    <n v="7083.4832639999922"/>
    <n v="6720.9362879999999"/>
    <n v="6517.8043919999918"/>
    <n v="7002.9535289999994"/>
    <n v="7718.1368549999997"/>
    <n v="8156.1940020000002"/>
    <n v="8199.6708749999998"/>
    <n v="8055.7802160000001"/>
    <n v="7757.7475268040007"/>
    <n v="7541.5197767250002"/>
    <n v="8327.769829203"/>
    <n v="7978.6578970229994"/>
    <n v="8314.786763217"/>
    <n v="9488.3899764060006"/>
    <n v="9231.1017002159988"/>
    <n v="7835.0704922160003"/>
    <n v="8082.1158282479992"/>
    <n v="8148.1453333170002"/>
    <n v="8570.9001772019983"/>
    <x v="120"/>
    <n v="9555.0050139060004"/>
  </r>
  <r>
    <x v="25"/>
    <x v="0"/>
    <x v="210"/>
    <n v="21546.918425999997"/>
    <n v="22777.035401999998"/>
    <n v="23101.136321999998"/>
    <n v="23918.281265999995"/>
    <n v="25094.796935999999"/>
    <n v="22437.609347999998"/>
    <n v="23898.556572000001"/>
    <n v="25232.943119999996"/>
    <n v="26029.556783999997"/>
    <n v="26790.167382"/>
    <n v="27476.628895649996"/>
    <n v="26994.853464677999"/>
    <n v="27271.573396583997"/>
    <n v="29008.644778739996"/>
    <n v="31943.716348896"/>
    <n v="32363.606982299996"/>
    <n v="34444.494812705998"/>
    <n v="37998.326294015998"/>
    <n v="42467.731728774001"/>
    <n v="38058.731739534"/>
    <n v="39292.206093096"/>
    <n v="41095.899499049992"/>
    <n v="40913.540670089998"/>
    <x v="121"/>
    <n v="39763.528022856"/>
  </r>
  <r>
    <x v="25"/>
    <x v="2"/>
    <x v="211"/>
    <m/>
    <m/>
    <m/>
    <m/>
    <m/>
    <m/>
    <m/>
    <m/>
    <m/>
    <m/>
    <m/>
    <m/>
    <m/>
    <m/>
    <m/>
    <m/>
    <m/>
    <m/>
    <m/>
    <m/>
    <m/>
    <m/>
    <m/>
    <x v="1"/>
    <m/>
  </r>
  <r>
    <x v="25"/>
    <x v="14"/>
    <x v="212"/>
    <n v="52316.810171999998"/>
    <n v="56373.963887999998"/>
    <n v="56989.270668000005"/>
    <n v="58083.524003999999"/>
    <n v="59642.051436000002"/>
    <n v="57996.550655999999"/>
    <n v="58008.725676000002"/>
    <n v="59817.246852000004"/>
    <n v="61386.138659999997"/>
    <n v="59712.666551999995"/>
    <n v="62263.052280000004"/>
    <n v="63377.534879999999"/>
    <n v="65554.591164215992"/>
    <n v="69654.600700872004"/>
    <n v="73998.581966892001"/>
    <n v="77918.175376536004"/>
    <n v="83365.908242363992"/>
    <n v="88260.853742688007"/>
    <n v="92212.149343511992"/>
    <n v="91966.062469776007"/>
    <n v="93113.703081168002"/>
    <n v="93734.201414568"/>
    <n v="94009.697517383989"/>
    <x v="122"/>
    <n v="90826.878127788004"/>
  </r>
  <r>
    <x v="25"/>
    <x v="3"/>
    <x v="213"/>
    <n v="1045.4334659999997"/>
    <n v="1102.7203109999998"/>
    <n v="1202.0632469999998"/>
    <n v="1212.9717599999997"/>
    <n v="1094.0078394629998"/>
    <n v="1273.1400989999997"/>
    <n v="1315.8136529999997"/>
    <n v="1308.1296689999997"/>
    <n v="1351.9695419999996"/>
    <n v="2424.8458079999996"/>
    <n v="3106.5336730889994"/>
    <n v="3306.4185896279992"/>
    <n v="3681.7842267359993"/>
    <n v="3836.3086647269993"/>
    <n v="3814.310447639999"/>
    <n v="3340.6003808099995"/>
    <n v="2646.8574425369993"/>
    <n v="3187.1244635999992"/>
    <n v="3015.9921232979996"/>
    <n v="2853.2031488729995"/>
    <n v="2837.5178734979995"/>
    <n v="3077.0923511789993"/>
    <n v="3440.7774407159995"/>
    <x v="123"/>
    <n v="3706.9252618859991"/>
  </r>
  <r>
    <x v="25"/>
    <x v="8"/>
    <x v="214"/>
    <n v="0"/>
    <n v="0"/>
    <n v="0"/>
    <n v="0"/>
    <n v="0"/>
    <n v="0"/>
    <n v="0"/>
    <n v="0"/>
    <n v="0"/>
    <n v="0.41021750550000002"/>
    <n v="12.487491984"/>
    <n v="26.256264771000005"/>
    <n v="34.270549483499998"/>
    <n v="39.233461228500005"/>
    <n v="38.635411105500005"/>
    <n v="42.221144146500002"/>
    <n v="44.74050145950001"/>
    <n v="35.933356569000004"/>
    <n v="32.169950059500003"/>
    <n v="32.844640356000006"/>
    <n v="28.054545783000002"/>
    <n v="31.253784606"/>
    <n v="38.336162766000001"/>
    <x v="124"/>
    <n v="45.818264365500006"/>
  </r>
  <r>
    <x v="25"/>
    <x v="5"/>
    <x v="215"/>
    <n v="53362.243638"/>
    <n v="57476.684198999996"/>
    <n v="58191.333915000003"/>
    <n v="59296.495763999999"/>
    <n v="60736.059275462998"/>
    <n v="59269.690754999996"/>
    <n v="59324.539328999999"/>
    <n v="61125.376521000006"/>
    <n v="62738.108201999996"/>
    <n v="62137.922577505495"/>
    <n v="65382.073445073001"/>
    <n v="66710.209734399003"/>
    <n v="69270.645940435483"/>
    <n v="73530.142826827505"/>
    <n v="77851.527825637502"/>
    <n v="81300.996901492515"/>
    <n v="86057.506186360493"/>
    <n v="91483.911562857014"/>
    <n v="95260.311416869488"/>
    <n v="94852.110259005"/>
    <n v="95979.275500449003"/>
    <n v="96842.547550353003"/>
    <n v="97488.811120865998"/>
    <x v="125"/>
    <n v="94579.621654039511"/>
  </r>
  <r>
    <x v="26"/>
    <x v="1"/>
    <x v="216"/>
    <m/>
    <m/>
    <m/>
    <m/>
    <m/>
    <m/>
    <m/>
    <m/>
    <m/>
    <m/>
    <m/>
    <m/>
    <m/>
    <m/>
    <m/>
    <m/>
    <m/>
    <m/>
    <m/>
    <m/>
    <m/>
    <m/>
    <m/>
    <x v="1"/>
    <m/>
  </r>
  <r>
    <x v="26"/>
    <x v="2"/>
    <x v="217"/>
    <m/>
    <m/>
    <m/>
    <m/>
    <m/>
    <m/>
    <m/>
    <m/>
    <m/>
    <m/>
    <m/>
    <m/>
    <m/>
    <m/>
    <m/>
    <m/>
    <m/>
    <m/>
    <m/>
    <m/>
    <m/>
    <m/>
    <m/>
    <x v="1"/>
    <m/>
  </r>
  <r>
    <x v="26"/>
    <x v="5"/>
    <x v="218"/>
    <m/>
    <m/>
    <m/>
    <m/>
    <m/>
    <m/>
    <m/>
    <m/>
    <m/>
    <m/>
    <m/>
    <m/>
    <m/>
    <m/>
    <m/>
    <m/>
    <m/>
    <m/>
    <m/>
    <m/>
    <m/>
    <m/>
    <m/>
    <x v="1"/>
    <m/>
  </r>
  <r>
    <x v="27"/>
    <x v="0"/>
    <x v="219"/>
    <n v="1954.064574"/>
    <n v="1635.6097559999998"/>
    <n v="1649.0284139999999"/>
    <n v="1667.3599139999999"/>
    <n v="1877.4389039999999"/>
    <n v="1656.0677099999998"/>
    <n v="1773.8292659999997"/>
    <n v="2040.7359059999999"/>
    <n v="1704.3162179999997"/>
    <n v="1603.4929679999998"/>
    <n v="1672.7556810359997"/>
    <n v="1521.0436737539999"/>
    <n v="1582.3367305019999"/>
    <n v="1603.0527186960001"/>
    <n v="1782.5796242099998"/>
    <n v="1715.9825312519997"/>
    <n v="1846.1490133019997"/>
    <n v="1912.2262249199998"/>
    <n v="1894.26062166"/>
    <n v="1705.0747021439997"/>
    <n v="1909.7467795559999"/>
    <n v="2096.4918965099996"/>
    <n v="1922.5382802779998"/>
    <x v="126"/>
    <n v="1907.127648162"/>
  </r>
  <r>
    <x v="27"/>
    <x v="1"/>
    <x v="220"/>
    <m/>
    <m/>
    <m/>
    <m/>
    <m/>
    <m/>
    <m/>
    <m/>
    <m/>
    <m/>
    <m/>
    <m/>
    <m/>
    <m/>
    <m/>
    <m/>
    <m/>
    <m/>
    <m/>
    <m/>
    <m/>
    <m/>
    <m/>
    <x v="1"/>
    <m/>
  </r>
  <r>
    <x v="27"/>
    <x v="3"/>
    <x v="221"/>
    <n v="0"/>
    <n v="0"/>
    <n v="0"/>
    <n v="0"/>
    <n v="0"/>
    <n v="0"/>
    <n v="0"/>
    <n v="0"/>
    <n v="0"/>
    <n v="0"/>
    <n v="0"/>
    <n v="0.20582099999999995"/>
    <n v="0.20582099999999995"/>
    <n v="0"/>
    <n v="0"/>
    <n v="0"/>
    <n v="0"/>
    <n v="0"/>
    <n v="0"/>
    <n v="0"/>
    <n v="0"/>
    <n v="0"/>
    <n v="0"/>
    <x v="5"/>
    <n v="0"/>
  </r>
  <r>
    <x v="27"/>
    <x v="5"/>
    <x v="222"/>
    <n v="1954.064574"/>
    <n v="1635.6097559999998"/>
    <n v="1649.0284139999999"/>
    <n v="1667.3599139999999"/>
    <n v="1877.4389039999999"/>
    <n v="1656.0677099999998"/>
    <n v="1773.8292659999997"/>
    <n v="2040.7359059999999"/>
    <n v="1704.3162179999997"/>
    <n v="1603.4929679999998"/>
    <n v="1672.7556810359997"/>
    <n v="1521.2494947539999"/>
    <n v="1582.5425515019999"/>
    <n v="1603.0527186960001"/>
    <n v="1782.5796242099998"/>
    <n v="1715.9825312519997"/>
    <n v="1846.1490133019997"/>
    <n v="1912.2262249199998"/>
    <n v="1894.26062166"/>
    <n v="1705.0747021439997"/>
    <n v="1909.7467795559999"/>
    <n v="2096.4918965099996"/>
    <n v="1922.5382802779998"/>
    <x v="126"/>
    <n v="1907.127648162"/>
  </r>
  <r>
    <x v="28"/>
    <x v="6"/>
    <x v="223"/>
    <n v="1584.7857630000001"/>
    <n v="1344.743301"/>
    <n v="185.50824600000001"/>
    <n v="135.263238"/>
    <n v="128.82942600000001"/>
    <n v="107.07701399999999"/>
    <n v="128.599647"/>
    <n v="129.212391"/>
    <n v="202.43529899999999"/>
    <n v="645.21943199999998"/>
    <n v="511.40586971100004"/>
    <n v="370.88000327399999"/>
    <n v="325.44940147500006"/>
    <n v="272.785892907"/>
    <n v="244.29727974299999"/>
    <n v="258.396978741"/>
    <n v="202.36276542900004"/>
    <n v="214.15249614000001"/>
    <n v="178.02089728499999"/>
    <n v="125.668662669"/>
    <n v="145.43930738700001"/>
    <n v="118.43246240100001"/>
    <n v="27.975440064000004"/>
    <x v="127"/>
    <n v="41.460939795000002"/>
  </r>
  <r>
    <x v="28"/>
    <x v="0"/>
    <x v="224"/>
    <n v="345.87874199999993"/>
    <n v="869.13307799999995"/>
    <n v="1060.7339159999999"/>
    <n v="880.79191199999991"/>
    <n v="1867.0266119999999"/>
    <n v="1665.453438"/>
    <n v="1684.884828"/>
    <n v="1813.4986319999998"/>
    <n v="2254.1145659999997"/>
    <n v="3047.9418419999997"/>
    <n v="3221.4351909299999"/>
    <n v="2709.3748754160001"/>
    <n v="2025.0917305739999"/>
    <n v="2103.4962893339998"/>
    <n v="2089.7977459919998"/>
    <n v="2140.1350917539999"/>
    <n v="2149.4138371199997"/>
    <n v="2204.7548757959999"/>
    <n v="2835.3952854479999"/>
    <n v="1947.7886749859997"/>
    <n v="2057.9625298319997"/>
    <n v="2506.3126703339994"/>
    <n v="2368.5919971119997"/>
    <x v="128"/>
    <n v="2110.0938695099999"/>
  </r>
  <r>
    <x v="28"/>
    <x v="2"/>
    <x v="225"/>
    <m/>
    <m/>
    <m/>
    <m/>
    <m/>
    <m/>
    <m/>
    <m/>
    <m/>
    <m/>
    <m/>
    <m/>
    <m/>
    <m/>
    <m/>
    <m/>
    <m/>
    <m/>
    <m/>
    <m/>
    <m/>
    <m/>
    <m/>
    <x v="1"/>
    <m/>
  </r>
  <r>
    <x v="28"/>
    <x v="5"/>
    <x v="226"/>
    <n v="1930.664505"/>
    <n v="2213.8763789999998"/>
    <n v="1246.242162"/>
    <n v="1016.0551499999999"/>
    <n v="1995.8560379999999"/>
    <n v="1772.530452"/>
    <n v="1813.484475"/>
    <n v="1942.7110229999998"/>
    <n v="2456.549865"/>
    <n v="3693.1612739999996"/>
    <n v="3732.8410606409998"/>
    <n v="3080.2548786900002"/>
    <n v="2350.5411320490002"/>
    <n v="2376.2821822409996"/>
    <n v="2334.0950257349996"/>
    <n v="2398.532070495"/>
    <n v="2351.7766025489996"/>
    <n v="2418.9073719359999"/>
    <n v="3013.4161827329999"/>
    <n v="2073.4573376549997"/>
    <n v="2203.4018372189998"/>
    <n v="2624.7451327349995"/>
    <n v="2396.5674371759997"/>
    <x v="129"/>
    <n v="2151.554809304999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x v="0"/>
    <x v="0"/>
    <s v="CONAGD"/>
    <n v="60.146999999999998"/>
    <n v="63.87"/>
    <n v="65.587999999999994"/>
    <n v="66.77"/>
    <n v="63.131"/>
    <n v="64.992999999999995"/>
    <n v="69.025000000000006"/>
    <n v="74.200999999999894"/>
    <n v="77.388999999999996"/>
    <n v="79.567999999999998"/>
    <n v="79.398442000000003"/>
    <n v="68.430414999999996"/>
    <n v="67.081913999999998"/>
    <n v="70.385879000000003"/>
    <n v="75.897615000000002"/>
    <n v="74.365448000000001"/>
    <n v="92.255363000000003"/>
    <n v="101.418457"/>
    <n v="114.626823"/>
    <n v="107.787648"/>
    <n v="108.39257000000001"/>
    <n v="108.33868699999999"/>
    <n v="113.42271"/>
    <n v="115.550152"/>
    <n v="117.278874"/>
  </r>
  <r>
    <x v="0"/>
    <x v="1"/>
    <s v="CONAGE"/>
    <n v="24.145"/>
    <n v="23.388999999999999"/>
    <n v="20.419"/>
    <n v="21.312000000000001"/>
    <n v="23.584"/>
    <n v="24.084"/>
    <n v="27.155000000000001"/>
    <n v="27.544"/>
    <n v="27.875"/>
    <n v="28.786000000000001"/>
    <n v="28.443999999999999"/>
    <n v="26.867000000000001"/>
    <n v="25.978000000000002"/>
    <n v="26.420352999999999"/>
    <n v="25.088533999999999"/>
    <n v="29.045010999999999"/>
    <n v="28.655843000000001"/>
    <n v="28.097795999999999"/>
    <n v="29.196052000000002"/>
    <n v="33.483500999999997"/>
    <n v="30.965395000000001"/>
    <n v="39.513328999999999"/>
    <n v="38.953955999999998"/>
    <n v="37.027897000000003"/>
    <n v="36.117137"/>
  </r>
  <r>
    <x v="0"/>
    <x v="2"/>
    <s v="CONAGES"/>
    <n v="92.576999999999998"/>
    <n v="93.873999999999995"/>
    <n v="91.209999999999894"/>
    <n v="92.556999999999903"/>
    <n v="90.927301999999997"/>
    <n v="93.536000000000001"/>
    <n v="101.401"/>
    <n v="106.91800000000001"/>
    <n v="106.562"/>
    <n v="116.879"/>
    <n v="115.432348"/>
    <n v="103.631236"/>
    <n v="101.64238400000001"/>
    <n v="104.82771200000001"/>
    <n v="108.77348600000001"/>
    <n v="111.909982"/>
    <n v="126.678338"/>
    <n v="134.52336"/>
    <n v="151.011686"/>
    <n v="148.20805300000001"/>
    <n v="146.275014"/>
    <n v="155.11049399999999"/>
    <n v="158.64089999999999"/>
    <n v="158.61502999999999"/>
    <n v="159.48121499999999"/>
  </r>
  <r>
    <x v="0"/>
    <x v="3"/>
    <s v="CONAGGLP"/>
    <n v="1.5269999999999999"/>
    <n v="1.603"/>
    <n v="1.05"/>
    <n v="1.0940000000000001"/>
    <n v="0.99930200000000002"/>
    <n v="1.1220000000000001"/>
    <n v="1.1599999999999999"/>
    <n v="1.153"/>
    <n v="1.258"/>
    <n v="8.4719999999999995"/>
    <n v="7.5329059999999997"/>
    <n v="8.2948210000000007"/>
    <n v="8.5404699999999902"/>
    <n v="7.9771929999999998"/>
    <n v="7.7421550000000003"/>
    <n v="8.4582259999999998"/>
    <n v="5.7214130000000001"/>
    <n v="4.9663139999999997"/>
    <n v="7.1467219999999996"/>
    <n v="6.8866779999999999"/>
    <n v="6.8892790000000002"/>
    <n v="7.2403300000000002"/>
    <n v="6.2453770000000004"/>
    <n v="6.0288570000000004"/>
    <n v="6.0839340000000002"/>
  </r>
  <r>
    <x v="0"/>
    <x v="4"/>
    <s v="CONAGQ"/>
    <n v="6.758"/>
    <n v="5.0119999999999996"/>
    <n v="4.1529999999999996"/>
    <n v="3.3809999999999998"/>
    <n v="3.2130000000000001"/>
    <n v="3.3370000000000002"/>
    <n v="4.0609999999999999"/>
    <n v="4.0199999999999996"/>
    <n v="0.04"/>
    <n v="5.2999999999999999E-2"/>
    <n v="5.7000000000000002E-2"/>
    <n v="3.9E-2"/>
    <n v="4.2000000000000003E-2"/>
    <n v="4.4287E-2"/>
    <n v="4.5182E-2"/>
    <n v="4.1297E-2"/>
    <n v="4.5719000000000003E-2"/>
    <n v="4.0793000000000003E-2"/>
    <n v="4.2089000000000001E-2"/>
    <n v="5.0226E-2"/>
    <n v="2.777E-2"/>
    <n v="1.8148000000000001E-2"/>
    <n v="1.8856999999999999E-2"/>
    <n v="8.1239999999999906E-3"/>
    <n v="1.2700000000000001E-3"/>
  </r>
  <r>
    <x v="0"/>
    <x v="5"/>
    <s v="CONAGTO"/>
    <n v="92.576999999999998"/>
    <n v="93.873999999999995"/>
    <n v="91.209999999999894"/>
    <n v="92.556999999999903"/>
    <n v="90.927301999999997"/>
    <n v="93.536000000000001"/>
    <n v="101.401"/>
    <n v="106.91800000000001"/>
    <n v="106.562"/>
    <n v="116.879"/>
    <n v="115.432348"/>
    <n v="103.631236"/>
    <n v="101.64238400000001"/>
    <n v="104.82771200000001"/>
    <n v="108.77348600000001"/>
    <n v="111.909982"/>
    <n v="126.678338"/>
    <n v="134.52336"/>
    <n v="151.011686"/>
    <n v="148.20805300000001"/>
    <n v="146.275014"/>
    <n v="155.11049399999999"/>
    <n v="158.64089999999999"/>
    <n v="158.61502999999999"/>
    <n v="159.48121499999999"/>
  </r>
  <r>
    <x v="1"/>
    <x v="6"/>
    <s v="CONCOCO"/>
    <n v="30.817"/>
    <n v="29.445"/>
    <n v="32.46"/>
    <n v="0"/>
    <n v="0"/>
    <n v="0"/>
    <n v="0"/>
    <n v="0"/>
    <n v="0"/>
    <n v="0"/>
    <n v="0"/>
    <n v="0"/>
    <n v="0"/>
    <n v="0"/>
    <n v="0"/>
    <n v="0"/>
    <n v="0"/>
    <n v="0"/>
    <n v="0"/>
    <n v="0"/>
    <n v="0"/>
    <n v="0"/>
    <n v="0"/>
    <n v="0"/>
    <n v="0"/>
  </r>
  <r>
    <x v="1"/>
    <x v="0"/>
    <s v="CONCOD"/>
    <n v="1.2889999999999999"/>
    <n v="1.3520000000000001"/>
    <n v="1.663"/>
    <n v="1.643"/>
    <n v="2.4750000000000001"/>
    <n v="1.601"/>
    <n v="1.7"/>
    <n v="1.827"/>
    <n v="3.4390000000000001"/>
    <n v="3.5289999999999999"/>
    <n v="2.4815160000000001"/>
    <n v="2.204831"/>
    <n v="2.1325090000000002"/>
    <n v="2.2833809999999999"/>
    <n v="2.375918"/>
    <n v="2.3529949999999999"/>
    <n v="2.853259"/>
    <n v="3.1366529999999999"/>
    <n v="3.5451589999999999"/>
    <n v="3.3336389999999998"/>
    <n v="3.721981"/>
    <n v="4.167014"/>
    <n v="4.2404130000000002"/>
    <n v="4.3962430000000001"/>
    <n v="4.4760390000000001"/>
  </r>
  <r>
    <x v="1"/>
    <x v="1"/>
    <s v="CONCOE"/>
    <n v="29.826000000000001"/>
    <n v="30.949000000000002"/>
    <n v="33.284999999999997"/>
    <n v="34.207000000000001"/>
    <n v="35.51"/>
    <n v="34.735999999999997"/>
    <n v="33.807000000000002"/>
    <n v="35.588999999999999"/>
    <n v="37.843000000000004"/>
    <n v="39.47"/>
    <n v="42.088000000000001"/>
    <n v="43.801000000000002"/>
    <n v="45.168999999999997"/>
    <n v="46.480654999999999"/>
    <n v="46.751961000000001"/>
    <n v="47.087277999999998"/>
    <n v="47.745516000000002"/>
    <n v="48.452998999999998"/>
    <n v="49.500200999999997"/>
    <n v="49.060692000000003"/>
    <n v="47.302864999999997"/>
    <n v="49.482320000000001"/>
    <n v="50.681880999999997"/>
    <n v="50.081079000000003"/>
    <n v="50.888336000000002"/>
  </r>
  <r>
    <x v="1"/>
    <x v="7"/>
    <s v="CONCOEP"/>
    <n v="0.27713500000000002"/>
    <n v="0.29560999999999998"/>
    <n v="0.31957799999999997"/>
    <n v="0.35958200000000001"/>
    <n v="0.39662500000000001"/>
    <n v="0.39949899999999999"/>
    <n v="0.43764599999999998"/>
    <n v="0.48186699999999999"/>
    <n v="0.54172799999999999"/>
    <n v="0.60639299999999996"/>
    <n v="0.68930499999999995"/>
    <n v="0.82747300000000001"/>
    <n v="0.92112000000000005"/>
    <n v="1.0604389999999999"/>
    <n v="1.178266"/>
    <n v="0.80369999999999997"/>
    <n v="0.87801300000000004"/>
    <n v="1.062452"/>
    <n v="1.594781"/>
    <n v="1.5378069999999999"/>
    <n v="1.7964150000000001"/>
    <n v="2.1808860000000001"/>
    <n v="2.5625520000000002"/>
    <n v="2.818759"/>
    <n v="3.1240299999999999"/>
  </r>
  <r>
    <x v="1"/>
    <x v="2"/>
    <s v="CONCOES"/>
    <n v="82.173000000000002"/>
    <n v="98.966999999999999"/>
    <n v="111.414"/>
    <n v="85.380692999999994"/>
    <n v="90.669206000000003"/>
    <n v="94.572410999999903"/>
    <n v="95.771077000000005"/>
    <n v="99.738502999999994"/>
    <n v="106.11802400000001"/>
    <n v="106.78891400000001"/>
    <n v="114.690533"/>
    <n v="115.54558"/>
    <n v="120.83362700000001"/>
    <n v="119.08688600000001"/>
    <n v="117.739481"/>
    <n v="118.039062"/>
    <n v="122.76028700000001"/>
    <n v="124.744725"/>
    <n v="123.957454"/>
    <n v="123.316159"/>
    <n v="123.777531"/>
    <n v="127.611182"/>
    <n v="130.32668899999999"/>
    <n v="130.60563099999999"/>
    <n v="131.81518299999999"/>
  </r>
  <r>
    <x v="1"/>
    <x v="3"/>
    <s v="CONCOGLP"/>
    <n v="20.241"/>
    <n v="37.220999999999997"/>
    <n v="44.006"/>
    <n v="43.485999999999997"/>
    <n v="46.455956999999998"/>
    <n v="51.625999999999998"/>
    <n v="53.392000000000003"/>
    <n v="55.218000000000004"/>
    <n v="57.853000000000002"/>
    <n v="56.79"/>
    <n v="63.265751000000002"/>
    <n v="62.271163999999999"/>
    <n v="65.659835999999999"/>
    <n v="63.747055000000003"/>
    <n v="62.001215999999999"/>
    <n v="60.542988999999999"/>
    <n v="62.979278000000001"/>
    <n v="64.746262999999999"/>
    <n v="62.115110000000001"/>
    <n v="61.478625000000001"/>
    <n v="62.948051999999997"/>
    <n v="64.324832000000001"/>
    <n v="65.119236999999998"/>
    <n v="65.030894000000004"/>
    <n v="63.317734000000002"/>
  </r>
  <r>
    <x v="1"/>
    <x v="8"/>
    <s v="CONCOGS"/>
    <n v="0"/>
    <n v="0"/>
    <n v="0"/>
    <n v="6.0446929999999996"/>
    <n v="6.2282489999999999"/>
    <n v="6.6094109999999997"/>
    <n v="6.872077"/>
    <n v="7.1045030000000002"/>
    <n v="6.9830240000000003"/>
    <n v="6.9999140000000004"/>
    <n v="6.8552660000000003"/>
    <n v="7.2685849999999999"/>
    <n v="7.8722820000000002"/>
    <n v="6.5757950000000003"/>
    <n v="6.6103860000000001"/>
    <n v="8.0557999999999996"/>
    <n v="9.1822339999999905"/>
    <n v="8.4088100000000008"/>
    <n v="8.7969840000000001"/>
    <n v="9.4432030000000005"/>
    <n v="9.8046330000000008"/>
    <n v="9.6370159999999903"/>
    <n v="10.285157999999999"/>
    <n v="11.097415"/>
    <n v="13.133074000000001"/>
  </r>
  <r>
    <x v="1"/>
    <x v="9"/>
    <s v="CONCOS"/>
    <n v="0.27713500000000002"/>
    <n v="0.29560999999999998"/>
    <n v="0.31957799999999997"/>
    <n v="0.35958200000000001"/>
    <n v="0.39662500000000001"/>
    <n v="0.39949899999999999"/>
    <n v="0.43764599999999998"/>
    <n v="0.48186699999999999"/>
    <n v="0.54172799999999999"/>
    <n v="0.60639299999999996"/>
    <n v="0.68930499999999995"/>
    <n v="0.82747300000000001"/>
    <n v="0.92112000000000005"/>
    <n v="1.0604389999999999"/>
    <n v="1.178266"/>
    <n v="0.80369999999999997"/>
    <n v="0.87801300000000004"/>
    <n v="1.062452"/>
    <n v="1.594781"/>
    <n v="1.5378069999999999"/>
    <n v="1.7964150000000001"/>
    <n v="2.1808860000000001"/>
    <n v="2.5625520000000002"/>
    <n v="2.818759"/>
    <n v="3.1240299999999999"/>
  </r>
  <r>
    <x v="1"/>
    <x v="5"/>
    <s v="CONCOTO"/>
    <n v="82.450135000000003"/>
    <n v="99.262609999999995"/>
    <n v="111.73357799999999"/>
    <n v="85.740274999999997"/>
    <n v="91.065831000000003"/>
    <n v="94.971909999999994"/>
    <n v="96.208723000000006"/>
    <n v="100.22037"/>
    <n v="106.659752"/>
    <n v="107.395307"/>
    <n v="115.37983800000001"/>
    <n v="116.373053"/>
    <n v="121.75474699999999"/>
    <n v="120.147325"/>
    <n v="118.91774700000001"/>
    <n v="118.84276199999999"/>
    <n v="123.6383"/>
    <n v="125.807177"/>
    <n v="125.552235"/>
    <n v="124.853966"/>
    <n v="125.57394600000001"/>
    <n v="129.792068"/>
    <n v="132.889241"/>
    <n v="133.42438999999999"/>
    <n v="134.939213"/>
  </r>
  <r>
    <x v="2"/>
    <x v="10"/>
    <s v="CONFINENB"/>
    <n v="74.147723999999997"/>
    <n v="85.647907000000004"/>
    <n v="78.809872999999996"/>
    <n v="87.450613000000004"/>
    <n v="73.354727999999994"/>
    <n v="85.413674"/>
    <n v="84.603966999999997"/>
    <n v="92.861408999999995"/>
    <n v="95.162611999999996"/>
    <n v="87.539249999999996"/>
    <n v="83.503116999999904"/>
    <n v="79.498661999999996"/>
    <n v="76.844647999999907"/>
    <n v="80.350861999999907"/>
    <n v="68.181324000000004"/>
    <n v="86.940383999999995"/>
    <n v="56.866539000000003"/>
    <n v="71.258931000000004"/>
    <n v="58.541460999999998"/>
    <n v="57.978712999999999"/>
    <n v="47.316606999999998"/>
    <n v="57.791226000000002"/>
    <n v="52.622642999999997"/>
    <n v="68.724185000000006"/>
    <n v="37.707833999999998"/>
  </r>
  <r>
    <x v="2"/>
    <x v="11"/>
    <s v="CONFINENC"/>
    <n v="0"/>
    <n v="0"/>
    <n v="0"/>
    <n v="0"/>
    <n v="0"/>
    <n v="0"/>
    <n v="0"/>
    <n v="0"/>
    <n v="0"/>
    <n v="0"/>
    <n v="0"/>
    <n v="2.3734479999999998"/>
    <n v="209.56049400000001"/>
    <n v="24.547087999999999"/>
    <n v="66.513086000000001"/>
    <n v="75.236446999999998"/>
    <n v="110.06160800000001"/>
    <n v="85.906490999999903"/>
    <n v="114.655857"/>
    <n v="54.464019"/>
    <n v="94.265933000000004"/>
    <n v="166.23558700000001"/>
    <n v="87.248301999999995"/>
    <n v="100.023079"/>
    <n v="77.437701000000004"/>
  </r>
  <r>
    <x v="2"/>
    <x v="12"/>
    <s v="CONFINENCC"/>
    <n v="57.707700000000003"/>
    <n v="53.100599000000003"/>
    <n v="51.221409000000001"/>
    <n v="48.92436"/>
    <n v="50.005172999999999"/>
    <n v="54.108725"/>
    <n v="55.034917"/>
    <n v="53.901471000000001"/>
    <n v="55.493338999999999"/>
    <n v="55.928883999999996"/>
    <n v="72.410767000000007"/>
    <n v="62.396954000000001"/>
    <n v="46.696396"/>
    <n v="49.955232000000002"/>
    <n v="49.988118999999998"/>
    <n v="47.498488000000002"/>
    <n v="47.630642000000002"/>
    <n v="45.441571000000003"/>
    <n v="47.722026"/>
    <n v="38.302822999999997"/>
    <n v="62.824640000000002"/>
    <n v="61.752975999999997"/>
    <n v="64.335139999999996"/>
    <n v="65.126006000000004"/>
    <n v="68.888698000000005"/>
  </r>
  <r>
    <x v="2"/>
    <x v="6"/>
    <s v="CONFINENCO"/>
    <n v="327.98200000000003"/>
    <n v="295.63600000000002"/>
    <n v="268.565"/>
    <n v="268.53217599999903"/>
    <n v="288.284514"/>
    <n v="263.37491699999998"/>
    <n v="272.04049099999901"/>
    <n v="274.44658199999998"/>
    <n v="272.03315099999998"/>
    <n v="258.23373600000002"/>
    <n v="202.81720999999999"/>
    <n v="193.46289299999901"/>
    <n v="148.244482"/>
    <n v="142.095068"/>
    <n v="148.20363399999999"/>
    <n v="135.36601999999999"/>
    <n v="109.161264"/>
    <n v="106.172921"/>
    <n v="84.915234999999996"/>
    <n v="72.176473999999999"/>
    <n v="57.633197000000003"/>
    <n v="50.501754999999903"/>
    <n v="33.630096000000002"/>
    <n v="25.731006000000001"/>
    <n v="16.096392999999999"/>
  </r>
  <r>
    <x v="2"/>
    <x v="13"/>
    <s v="CONFINENCP"/>
    <n v="0"/>
    <n v="0"/>
    <n v="0"/>
    <n v="5.984013"/>
    <n v="9.225949"/>
    <n v="10.746656"/>
    <n v="11.386824000000001"/>
    <n v="16.490563000000002"/>
    <n v="20.831657"/>
    <n v="27.020350000000001"/>
    <n v="34.886760000000002"/>
    <n v="39.321890000000003"/>
    <n v="58.412422999999997"/>
    <n v="59.843902"/>
    <n v="83.409129999999905"/>
    <n v="83.701446000000004"/>
    <n v="110.396911"/>
    <n v="130.90546800000001"/>
    <n v="113.80778599999999"/>
    <n v="97.584128000000007"/>
    <n v="80.580708999999999"/>
    <n v="82.849671000000001"/>
    <n v="100.02403099999999"/>
    <n v="97.664293999999899"/>
    <n v="113.507436"/>
  </r>
  <r>
    <x v="2"/>
    <x v="0"/>
    <s v="CONFINEND"/>
    <n v="428.70600000000002"/>
    <n v="457.83699999999999"/>
    <n v="488.935"/>
    <n v="489.05847899999998"/>
    <n v="498.42715500000003"/>
    <n v="448.07617900000002"/>
    <n v="487.22375599999998"/>
    <n v="523.44524000000001"/>
    <n v="540.48373700000002"/>
    <n v="557.80974600000002"/>
    <n v="572.38273800000002"/>
    <n v="541.79270399999996"/>
    <n v="533.69936099999995"/>
    <n v="563.33222999999998"/>
    <n v="622.75544100000002"/>
    <n v="620.39794700000004"/>
    <n v="667.57306800000003"/>
    <n v="730.09133999999995"/>
    <n v="817.36981500000002"/>
    <n v="727.92665899999997"/>
    <n v="752.87740899999994"/>
    <n v="793.77671999999995"/>
    <n v="799.14381300000002"/>
    <n v="788.17912899999999"/>
    <n v="779.19748400000003"/>
  </r>
  <r>
    <x v="2"/>
    <x v="1"/>
    <s v="CONFINENE"/>
    <n v="327.40199999999999"/>
    <n v="337.95"/>
    <n v="350.45699999999999"/>
    <n v="363.77699999999999"/>
    <n v="393.28899999999999"/>
    <n v="407.36399999999998"/>
    <n v="436.61599999999999"/>
    <n v="467.58600000000001"/>
    <n v="492.738"/>
    <n v="520.81799999999998"/>
    <n v="559.25544100000002"/>
    <n v="565.92700000000002"/>
    <n v="575.25819999999999"/>
    <n v="580.53378499999997"/>
    <n v="659.63240399999995"/>
    <n v="685.97866799999997"/>
    <n v="709.12054499999999"/>
    <n v="728.89015099999995"/>
    <n v="746.050748"/>
    <n v="738.91946700000005"/>
    <n v="765.98695099999998"/>
    <n v="818.47689600000001"/>
    <n v="839.90340100000003"/>
    <n v="846.50693100000001"/>
    <n v="868.51996099999997"/>
  </r>
  <r>
    <x v="2"/>
    <x v="7"/>
    <s v="CONFINENEP"/>
    <n v="351.33164499999998"/>
    <n v="365.11352499999998"/>
    <n v="368.73171500000001"/>
    <n v="366.19288299999999"/>
    <n v="352.98421200000001"/>
    <n v="365.79157400000003"/>
    <n v="365.95216299999998"/>
    <n v="375.29837099999997"/>
    <n v="378.90251799999999"/>
    <n v="372.710397"/>
    <n v="370.27544699999999"/>
    <n v="351.12193400000001"/>
    <n v="555.04414299999996"/>
    <n v="374.68845099999999"/>
    <n v="404.41678899999999"/>
    <n v="430.7045"/>
    <n v="433.81631199999998"/>
    <n v="423.17206900000002"/>
    <n v="438.51649800000001"/>
    <n v="377.12703399999998"/>
    <n v="405.75106099999999"/>
    <n v="487.77750800000001"/>
    <n v="403.04100699999998"/>
    <n v="431.40526599999998"/>
    <n v="377.32647200000002"/>
  </r>
  <r>
    <x v="2"/>
    <x v="2"/>
    <s v="CONFINENES"/>
    <n v="2858.0187000000001"/>
    <n v="2979.2545989999999"/>
    <n v="3023.9664090000001"/>
    <n v="3056.7233209999999"/>
    <n v="3142.819743"/>
    <n v="3127.1381409999999"/>
    <n v="3240.8163420000001"/>
    <n v="3334.6932430000002"/>
    <n v="3442.8001479999998"/>
    <n v="3464.9010109999999"/>
    <n v="3494.3137240000001"/>
    <n v="3389.6837759999999"/>
    <n v="3430.3741420000001"/>
    <n v="3514.4766249999998"/>
    <n v="3762.538818"/>
    <n v="3856.5300109999998"/>
    <n v="4050.8654839999999"/>
    <n v="4237.2427699999998"/>
    <n v="4362.3942520000001"/>
    <n v="4184.0821770000002"/>
    <n v="4305.8940279999997"/>
    <n v="4428.0763550000001"/>
    <n v="4495.4696249999997"/>
    <n v="4488.7444660000001"/>
    <n v="4519.0897960000002"/>
  </r>
  <r>
    <x v="2"/>
    <x v="14"/>
    <s v="CONFINENG"/>
    <n v="839.59"/>
    <n v="904.61400000000003"/>
    <n v="914.21100000000001"/>
    <n v="931.44999999999902"/>
    <n v="956.65499999999997"/>
    <n v="932.774"/>
    <n v="930.22799999999995"/>
    <n v="959.13599999999997"/>
    <n v="984.224999999999"/>
    <n v="957.32399999999996"/>
    <n v="998.06"/>
    <n v="1015.976"/>
    <n v="1053.4993810000001"/>
    <n v="1118.137774"/>
    <n v="1187.560129"/>
    <n v="1250.7473669999999"/>
    <n v="1337.932043"/>
    <n v="1416.4584930000001"/>
    <n v="1480.0863710000001"/>
    <n v="1475.799246"/>
    <n v="1494.218791"/>
    <n v="1504.514103"/>
    <n v="1506.9831899999999"/>
    <n v="1472.812455"/>
    <n v="1456.601537"/>
  </r>
  <r>
    <x v="2"/>
    <x v="3"/>
    <s v="CONFINENGLP"/>
    <n v="304.72899999999998"/>
    <n v="321.50599999999997"/>
    <n v="350.43"/>
    <n v="369.50200000000001"/>
    <n v="348.164941"/>
    <n v="389.63799999999998"/>
    <n v="402.88299999999998"/>
    <n v="400.34800000000001"/>
    <n v="419.28699999999998"/>
    <n v="425.32249300000001"/>
    <n v="450.51434499999999"/>
    <n v="442.48509000000001"/>
    <n v="451.075177"/>
    <n v="454.72670299999999"/>
    <n v="456.98740299999997"/>
    <n v="430.60791599999999"/>
    <n v="419.17258299999997"/>
    <n v="458.10066699999999"/>
    <n v="452.75310300000001"/>
    <n v="435.764366"/>
    <n v="447.239217"/>
    <n v="434.63706200000001"/>
    <n v="435.28652"/>
    <n v="426.08409399999999"/>
    <n v="423.02184399999999"/>
  </r>
  <r>
    <x v="2"/>
    <x v="8"/>
    <s v="CONFINENGS"/>
    <n v="481.267"/>
    <n v="519.42499999999995"/>
    <n v="502.899"/>
    <n v="482.64829300000002"/>
    <n v="491.69801099999898"/>
    <n v="521.06366400000002"/>
    <n v="544.20735399999899"/>
    <n v="534.074387"/>
    <n v="547.83326399999999"/>
    <n v="545.91280200000006"/>
    <n v="485.92346300000003"/>
    <n v="411.51624500000003"/>
    <n v="451.26872200000003"/>
    <n v="438.66862900000001"/>
    <n v="435.40922499999999"/>
    <n v="488.85197099999999"/>
    <n v="531.32175900000004"/>
    <n v="486.14345900000001"/>
    <n v="489.24897199999998"/>
    <n v="486.84676200000001"/>
    <n v="529.96750899999995"/>
    <n v="566.03141100000005"/>
    <n v="594.627331999999"/>
    <n v="638.95174999999995"/>
    <n v="657.09081400000002"/>
  </r>
  <r>
    <x v="2"/>
    <x v="15"/>
    <s v="CONFINENL"/>
    <n v="276.461839"/>
    <n v="278.69539900000001"/>
    <n v="289.08917400000001"/>
    <n v="277.80536999999998"/>
    <n v="278.596068"/>
    <n v="279.336996"/>
    <n v="280.207899"/>
    <n v="281.181445"/>
    <n v="282.32841999999999"/>
    <n v="283.59117500000002"/>
    <n v="284.97633000000002"/>
    <n v="267.09382399999998"/>
    <n v="266.23900099999997"/>
    <n v="267.02750099999997"/>
    <n v="266.652379"/>
    <n v="266.43360899999999"/>
    <n v="264.600482"/>
    <n v="263.23840300000001"/>
    <n v="262.04882300000003"/>
    <n v="260.67758199999997"/>
    <n v="259.31090699999999"/>
    <n v="258.08575100000002"/>
    <n v="256.74284499999999"/>
    <n v="255.42239699999999"/>
    <n v="254.11677499999999"/>
  </r>
  <r>
    <x v="2"/>
    <x v="4"/>
    <s v="CONFINENQ"/>
    <n v="90.634999999999906"/>
    <n v="89.186000000000007"/>
    <n v="97.248000000000005"/>
    <n v="96.846999999999994"/>
    <n v="107.07"/>
    <n v="99.992000000000004"/>
    <n v="101.196"/>
    <n v="105.265"/>
    <n v="109.875"/>
    <n v="116.53100000000001"/>
    <n v="118.063"/>
    <n v="116.80500000000001"/>
    <n v="112.22"/>
    <n v="107.183302"/>
    <n v="118.593333"/>
    <n v="113.380188"/>
    <n v="118.556669"/>
    <n v="135.03870000000001"/>
    <n v="130.44019599999999"/>
    <n v="110.762252"/>
    <n v="114.56560500000001"/>
    <n v="115.53576099999999"/>
    <n v="121.536102"/>
    <n v="127.688801"/>
    <n v="136.165629"/>
  </r>
  <r>
    <x v="2"/>
    <x v="9"/>
    <s v="CONFINENS"/>
    <n v="0.722082"/>
    <n v="0.77021899999999999"/>
    <n v="0.83266799999999996"/>
    <n v="0.93689999999999996"/>
    <n v="1.0334159999999999"/>
    <n v="1.0409040000000001"/>
    <n v="1.1402969999999999"/>
    <n v="1.255517"/>
    <n v="1.411486"/>
    <n v="1.5799719999999999"/>
    <n v="1.796"/>
    <n v="2.1560000000000001"/>
    <n v="2.4"/>
    <n v="2.7629999999999999"/>
    <n v="3.07"/>
    <n v="2.0940599999999998"/>
    <n v="2.2876829999999999"/>
    <n v="2.7682440000000001"/>
    <n v="3.2703570000000002"/>
    <n v="4.0067199999999996"/>
    <n v="4.8576139999999999"/>
    <n v="5.6649440000000002"/>
    <n v="6.4272169999999997"/>
    <n v="7.2356049999999996"/>
    <n v="8.0641619999999996"/>
  </r>
  <r>
    <x v="2"/>
    <x v="5"/>
    <s v="CONFINENTO"/>
    <n v="3209.3503449999998"/>
    <n v="3344.3681240000001"/>
    <n v="3392.698124"/>
    <n v="3422.9162040000001"/>
    <n v="3495.8039549999999"/>
    <n v="3492.9297150000002"/>
    <n v="3606.768505"/>
    <n v="3709.991614"/>
    <n v="3821.7026660000001"/>
    <n v="3837.6114080000002"/>
    <n v="3864.5891710000001"/>
    <n v="3740.8057100000001"/>
    <n v="3985.4182850000002"/>
    <n v="3889.1650760000002"/>
    <n v="4166.9556069999999"/>
    <n v="4287.2345109999997"/>
    <n v="4484.6817959999998"/>
    <n v="4660.414839"/>
    <n v="4800.91075"/>
    <n v="4561.2092110000003"/>
    <n v="4711.6450889999996"/>
    <n v="4915.8538630000003"/>
    <n v="4898.5106320000004"/>
    <n v="4920.1497319999899"/>
    <n v="4896.4162679999999"/>
  </r>
  <r>
    <x v="3"/>
    <x v="10"/>
    <s v="CONFINOENB"/>
    <n v="6.1166499999999999"/>
    <n v="2.5859580000000002"/>
    <n v="3.1857169999999999"/>
    <n v="2.720758"/>
    <n v="1.4742519999999999"/>
    <n v="2.4414940000000001"/>
    <n v="2.6108760000000002"/>
    <n v="3.1129280000000001"/>
    <n v="4.116009"/>
    <n v="4.4415690000000003"/>
    <n v="4.5355970000000001"/>
    <n v="4.7833059999999996"/>
    <n v="3.4224250000000001"/>
    <n v="1.578365"/>
    <n v="2.0812900000000001"/>
    <n v="2.3206790000000002"/>
    <n v="1.679287"/>
    <n v="0.81306800000000001"/>
    <n v="0.44131100000000001"/>
    <n v="0"/>
    <n v="0.18424099999999999"/>
    <n v="0.27467900000000001"/>
    <n v="0.15798300000000001"/>
    <n v="0.11872199999999999"/>
    <n v="0.30170000000000002"/>
  </r>
  <r>
    <x v="3"/>
    <x v="13"/>
    <s v="CONFINOENCP"/>
    <n v="0.79500000000000004"/>
    <n v="2.12"/>
    <n v="1.8620000000000001"/>
    <n v="0"/>
    <n v="0"/>
    <n v="0"/>
    <n v="0"/>
    <n v="0"/>
    <n v="0"/>
    <n v="0"/>
    <n v="0"/>
    <n v="0"/>
    <n v="0"/>
    <n v="0"/>
    <n v="0"/>
    <n v="0"/>
    <n v="0"/>
    <n v="0"/>
    <n v="0"/>
    <n v="0"/>
    <n v="0"/>
    <n v="0"/>
    <n v="0"/>
    <n v="0"/>
    <n v="0"/>
  </r>
  <r>
    <x v="3"/>
    <x v="7"/>
    <s v="CONFINOENEP"/>
    <n v="6.1166499999999999"/>
    <n v="2.5859580000000002"/>
    <n v="3.1857169999999999"/>
    <n v="2.720758"/>
    <n v="1.4742519999999999"/>
    <n v="2.4414940000000001"/>
    <n v="2.6108760000000002"/>
    <n v="3.1129280000000001"/>
    <n v="4.116009"/>
    <n v="4.4415690000000003"/>
    <n v="4.5355970000000001"/>
    <n v="4.7833059999999996"/>
    <n v="3.4224250000000001"/>
    <n v="1.578365"/>
    <n v="2.0812900000000001"/>
    <n v="2.3206790000000002"/>
    <n v="1.679287"/>
    <n v="0.81306800000000001"/>
    <n v="0.44131100000000001"/>
    <n v="0"/>
    <n v="0.18424099999999999"/>
    <n v="0.27467900000000001"/>
    <n v="0.15798300000000001"/>
    <n v="0.11872199999999999"/>
    <n v="0.30170000000000002"/>
  </r>
  <r>
    <x v="3"/>
    <x v="2"/>
    <s v="CONFINOENES"/>
    <n v="359.459"/>
    <n v="372.05399999999997"/>
    <n v="394.87700000000001"/>
    <n v="301.57322900000003"/>
    <n v="362.84517899999997"/>
    <n v="254.96265700000001"/>
    <n v="251.38242"/>
    <n v="270.176309"/>
    <n v="249.88447600000001"/>
    <n v="306.12816600000002"/>
    <n v="230.501057"/>
    <n v="219.618044"/>
    <n v="176.44078500000001"/>
    <n v="208.89648099999999"/>
    <n v="186.659302"/>
    <n v="198.7373"/>
    <n v="210.448395"/>
    <n v="215.20237299999999"/>
    <n v="218.62987000000001"/>
    <n v="227.35091800000001"/>
    <n v="266.81923"/>
    <n v="260.232752"/>
    <n v="199.88816600000001"/>
    <n v="190.72922199999999"/>
    <n v="231.91387499999999"/>
  </r>
  <r>
    <x v="3"/>
    <x v="14"/>
    <s v="CONFINOENG"/>
    <n v="69.278999999999996"/>
    <n v="67.691999999999894"/>
    <n v="60.866999999999997"/>
    <n v="59.064999999999998"/>
    <n v="81.620999999999995"/>
    <n v="81.477999999999994"/>
    <n v="83.733000000000004"/>
    <n v="49.34"/>
    <n v="45.267000000000003"/>
    <n v="38.417000000000002"/>
    <n v="34.012"/>
    <n v="40.401000000000003"/>
    <n v="2.722318"/>
    <n v="2.1454140000000002"/>
    <n v="2.5190570000000001"/>
    <n v="2.438304"/>
    <n v="3.009064"/>
    <n v="16.399504"/>
    <n v="11.849906000000001"/>
    <n v="12.683558"/>
    <n v="79.053448000000003"/>
    <n v="60.551853000000001"/>
    <n v="9.7570200000000007"/>
    <n v="42.146814999999997"/>
    <n v="48.278049000000003"/>
  </r>
  <r>
    <x v="3"/>
    <x v="3"/>
    <s v="CONFINOENGLP"/>
    <n v="0"/>
    <n v="0"/>
    <n v="0"/>
    <n v="0"/>
    <n v="0"/>
    <n v="0"/>
    <n v="0"/>
    <n v="0"/>
    <n v="0.112"/>
    <n v="3.7999999999999999E-2"/>
    <n v="0.83199999999999996"/>
    <n v="1.105"/>
    <n v="1.1679999999999999"/>
    <n v="0.89700000000000002"/>
    <n v="0.93613299999999999"/>
    <n v="0.99482999999999999"/>
    <n v="1.027393"/>
    <n v="1.359769"/>
    <n v="1.4473819999999999"/>
    <n v="1.233166"/>
    <n v="1.385985"/>
    <n v="1.1194120000000001"/>
    <n v="1.620438"/>
    <n v="1.0809629999999999"/>
    <n v="1.4524239999999999"/>
  </r>
  <r>
    <x v="3"/>
    <x v="8"/>
    <s v="CONFINOENGS"/>
    <n v="105.79"/>
    <n v="102.84699999999999"/>
    <n v="97.379000000000005"/>
    <n v="53.320228999999998"/>
    <n v="55.359178999999997"/>
    <n v="57.236657000000001"/>
    <n v="55.448419999999999"/>
    <n v="48.774309000000002"/>
    <n v="45.133476000000002"/>
    <n v="37.793165999999999"/>
    <n v="31.470057000000001"/>
    <n v="26.817043999999999"/>
    <n v="24.844379"/>
    <n v="24.179516"/>
    <n v="23.920058999999998"/>
    <n v="24.845002000000001"/>
    <n v="27.731394999999999"/>
    <n v="26.983936"/>
    <n v="26.652038999999998"/>
    <n v="29.266677000000001"/>
    <n v="19.172478999999999"/>
    <n v="29.370180999999999"/>
    <n v="29.259148"/>
    <n v="26.078824999999998"/>
    <n v="32.151401999999997"/>
  </r>
  <r>
    <x v="3"/>
    <x v="16"/>
    <s v="CONFINOENNE"/>
    <n v="183.44399999999999"/>
    <n v="199.16800000000001"/>
    <n v="234.53800000000001"/>
    <n v="188.953"/>
    <n v="225.619"/>
    <n v="116.164"/>
    <n v="112.13"/>
    <n v="171.98599999999999"/>
    <n v="159.292"/>
    <n v="229.8"/>
    <n v="164.184"/>
    <n v="151.27600000000001"/>
    <n v="147.69408799999999"/>
    <n v="181.66411500000001"/>
    <n v="159.27941899999999"/>
    <n v="170.45916399999999"/>
    <n v="178.680543"/>
    <n v="170.45916399999999"/>
    <n v="178.680543"/>
    <n v="184.167517"/>
    <n v="167.20731799999999"/>
    <n v="169.191306"/>
    <n v="159.25156000000001"/>
    <n v="121.422619"/>
    <n v="150.03200000000001"/>
  </r>
  <r>
    <x v="3"/>
    <x v="4"/>
    <s v="CONFINOENQ"/>
    <n v="0.151"/>
    <n v="0.22700000000000001"/>
    <n v="0.23100000000000001"/>
    <n v="0.23499999999999999"/>
    <n v="0.246"/>
    <n v="8.4000000000000005E-2"/>
    <n v="7.0999999999999897E-2"/>
    <n v="7.5999999999999998E-2"/>
    <n v="0.08"/>
    <n v="0.08"/>
    <n v="3.0000000000000001E-3"/>
    <n v="1.9E-2"/>
    <n v="1.2E-2"/>
    <n v="1.0436000000000001E-2"/>
    <n v="4.6340000000000001E-3"/>
    <n v="0"/>
    <n v="0"/>
    <n v="0"/>
    <n v="0"/>
    <n v="0"/>
    <n v="0"/>
    <n v="0"/>
    <n v="0"/>
    <n v="0"/>
    <n v="0"/>
  </r>
  <r>
    <x v="3"/>
    <x v="5"/>
    <s v="CONFINOENTO"/>
    <n v="365.57565"/>
    <n v="374.63995799999998"/>
    <n v="398.06271700000002"/>
    <n v="304.29398700000002"/>
    <n v="364.31943100000001"/>
    <n v="257.40415100000001"/>
    <n v="253.99329599999999"/>
    <n v="273.28923700000001"/>
    <n v="254.000485"/>
    <n v="310.56973499999998"/>
    <n v="235.036654"/>
    <n v="224.40135000000001"/>
    <n v="179.86321000000001"/>
    <n v="210.47484600000001"/>
    <n v="188.74059199999999"/>
    <n v="201.05797899999999"/>
    <n v="212.12768199999999"/>
    <n v="216.01544100000001"/>
    <n v="219.071181"/>
    <n v="227.35091800000001"/>
    <n v="267.00347099999999"/>
    <n v="260.507431"/>
    <n v="200.04614900000001"/>
    <n v="190.84794400000001"/>
    <n v="232.215575"/>
  </r>
  <r>
    <x v="4"/>
    <x v="10"/>
    <s v="CONFITOB"/>
    <n v="80.264374000000004"/>
    <n v="88.233864999999994"/>
    <n v="81.995589999999893"/>
    <n v="90.171370999999994"/>
    <n v="74.828980000000001"/>
    <n v="87.855168000000006"/>
    <n v="87.214843000000002"/>
    <n v="95.974336999999906"/>
    <n v="99.278621000000001"/>
    <n v="91.980818999999997"/>
    <n v="88.038713999999899"/>
    <n v="84.281967999999907"/>
    <n v="80.267072999999996"/>
    <n v="81.929226999999997"/>
    <n v="70.262613999999999"/>
    <n v="89.261062999999893"/>
    <n v="58.545825999999998"/>
    <n v="72.071999000000005"/>
    <n v="58.982771999999997"/>
    <n v="57.978712999999999"/>
    <n v="47.500847999999998"/>
    <n v="58.065905000000001"/>
    <n v="52.780625999999998"/>
    <n v="68.842906999999997"/>
    <n v="38.009534000000002"/>
  </r>
  <r>
    <x v="4"/>
    <x v="11"/>
    <s v="CONFITOC"/>
    <n v="0"/>
    <n v="0"/>
    <n v="0"/>
    <n v="0"/>
    <n v="0"/>
    <n v="0"/>
    <n v="0"/>
    <n v="0"/>
    <n v="0"/>
    <n v="0"/>
    <n v="0"/>
    <n v="2.3734479999999998"/>
    <n v="209.56049400000001"/>
    <n v="24.547087999999999"/>
    <n v="66.513086000000001"/>
    <n v="75.236446999999998"/>
    <n v="110.06160800000001"/>
    <n v="85.906490999999903"/>
    <n v="114.655857"/>
    <n v="54.464019"/>
    <n v="94.265933000000004"/>
    <n v="166.23558700000001"/>
    <n v="87.248301999999995"/>
    <n v="100.023079"/>
    <n v="77.437701000000004"/>
  </r>
  <r>
    <x v="4"/>
    <x v="12"/>
    <s v="CONFITOCC"/>
    <n v="57.707700000000003"/>
    <n v="53.100599000000003"/>
    <n v="51.221409000000001"/>
    <n v="48.92436"/>
    <n v="50.005172999999999"/>
    <n v="54.108725"/>
    <n v="55.034917"/>
    <n v="53.901471000000001"/>
    <n v="55.493338999999999"/>
    <n v="55.928883999999996"/>
    <n v="72.410767000000007"/>
    <n v="62.396954000000001"/>
    <n v="46.696396"/>
    <n v="49.955232000000002"/>
    <n v="49.988118999999998"/>
    <n v="47.498488000000002"/>
    <n v="47.630642000000002"/>
    <n v="45.441571000000003"/>
    <n v="47.722026"/>
    <n v="38.302822999999997"/>
    <n v="62.824640000000002"/>
    <n v="61.752975999999997"/>
    <n v="64.335139999999996"/>
    <n v="65.126006000000004"/>
    <n v="68.888698000000005"/>
  </r>
  <r>
    <x v="4"/>
    <x v="6"/>
    <s v="CONFITOCO"/>
    <n v="327.98200000000003"/>
    <n v="295.63600000000002"/>
    <n v="268.565"/>
    <n v="268.53217599999903"/>
    <n v="288.284514"/>
    <n v="263.37491699999998"/>
    <n v="272.04049099999901"/>
    <n v="274.44658199999998"/>
    <n v="272.03315099999998"/>
    <n v="258.23373600000002"/>
    <n v="202.81720999999999"/>
    <n v="193.46289299999901"/>
    <n v="148.244482"/>
    <n v="142.095068"/>
    <n v="148.20363399999999"/>
    <n v="135.36601999999999"/>
    <n v="109.161264"/>
    <n v="106.172921"/>
    <n v="84.915234999999996"/>
    <n v="72.176473999999999"/>
    <n v="57.633197000000003"/>
    <n v="50.501754999999903"/>
    <n v="33.630096000000002"/>
    <n v="25.731006000000001"/>
    <n v="16.096392999999999"/>
  </r>
  <r>
    <x v="4"/>
    <x v="13"/>
    <s v="CONFITOCP"/>
    <n v="0.79500000000000004"/>
    <n v="2.12"/>
    <n v="1.8620000000000001"/>
    <n v="5.984013"/>
    <n v="9.225949"/>
    <n v="10.746656"/>
    <n v="11.386824000000001"/>
    <n v="16.490563000000002"/>
    <n v="20.831657"/>
    <n v="27.020350000000001"/>
    <n v="34.886760000000002"/>
    <n v="39.321890000000003"/>
    <n v="58.412422999999997"/>
    <n v="59.843902"/>
    <n v="83.409129999999905"/>
    <n v="83.701446000000004"/>
    <n v="110.396911"/>
    <n v="130.90546800000001"/>
    <n v="113.80778599999999"/>
    <n v="97.584128000000007"/>
    <n v="80.580708999999999"/>
    <n v="82.849671000000001"/>
    <n v="100.02403099999999"/>
    <n v="97.664293999999899"/>
    <n v="113.507436"/>
  </r>
  <r>
    <x v="4"/>
    <x v="0"/>
    <s v="CONFITOD"/>
    <n v="428.70600000000002"/>
    <n v="457.83699999999999"/>
    <n v="488.935"/>
    <n v="489.05847899999998"/>
    <n v="498.42715500000003"/>
    <n v="448.07617900000002"/>
    <n v="487.22375599999998"/>
    <n v="523.44524000000001"/>
    <n v="540.48373700000002"/>
    <n v="557.80974600000002"/>
    <n v="572.38273800000002"/>
    <n v="541.79270399999996"/>
    <n v="533.69936099999995"/>
    <n v="563.33222999999998"/>
    <n v="622.75544100000002"/>
    <n v="620.39794700000004"/>
    <n v="667.57306800000003"/>
    <n v="730.09133999999995"/>
    <n v="817.36981500000002"/>
    <n v="727.92665899999997"/>
    <n v="752.87740899999994"/>
    <n v="793.77671999999995"/>
    <n v="799.14381300000002"/>
    <n v="788.17912899999999"/>
    <n v="779.19748400000003"/>
  </r>
  <r>
    <x v="4"/>
    <x v="1"/>
    <s v="CONFITOE"/>
    <n v="327.40199999999999"/>
    <n v="337.95"/>
    <n v="350.45699999999999"/>
    <n v="363.77699999999999"/>
    <n v="393.28899999999999"/>
    <n v="407.36399999999998"/>
    <n v="436.61599999999999"/>
    <n v="467.58600000000001"/>
    <n v="492.738"/>
    <n v="520.81799999999998"/>
    <n v="559.25544100000002"/>
    <n v="565.92700000000002"/>
    <n v="575.25819999999999"/>
    <n v="580.53378499999997"/>
    <n v="659.63240399999995"/>
    <n v="685.97866799999997"/>
    <n v="709.12054499999999"/>
    <n v="728.89015099999995"/>
    <n v="746.050748"/>
    <n v="738.91946700000005"/>
    <n v="765.98695099999998"/>
    <n v="818.47689600000001"/>
    <n v="839.90340100000003"/>
    <n v="846.50693100000001"/>
    <n v="868.51996099999997"/>
  </r>
  <r>
    <x v="4"/>
    <x v="7"/>
    <s v="CONFITOEP"/>
    <n v="357.44829499999997"/>
    <n v="367.69948299999999"/>
    <n v="371.91743200000002"/>
    <n v="368.91364099999998"/>
    <n v="354.45846399999999"/>
    <n v="368.233068"/>
    <n v="368.563039"/>
    <n v="378.41129899999999"/>
    <n v="383.01852700000001"/>
    <n v="377.15196600000002"/>
    <n v="374.81104399999998"/>
    <n v="355.90523999999999"/>
    <n v="558.46656800000005"/>
    <n v="376.26681600000001"/>
    <n v="406.49807900000002"/>
    <n v="433.02517899999998"/>
    <n v="435.49559900000003"/>
    <n v="423.98513700000001"/>
    <n v="438.957809"/>
    <n v="377.12703399999998"/>
    <n v="405.93530199999998"/>
    <n v="488.052187"/>
    <n v="403.19898999999998"/>
    <n v="431.52398799999997"/>
    <n v="377.62817200000001"/>
  </r>
  <r>
    <x v="4"/>
    <x v="2"/>
    <s v="CONFITOES"/>
    <n v="3217.4776999999999"/>
    <n v="3351.308599"/>
    <n v="3418.8434090000001"/>
    <n v="3358.29655"/>
    <n v="3505.6649219999999"/>
    <n v="3382.1007979999999"/>
    <n v="3492.198762"/>
    <n v="3604.8695520000001"/>
    <n v="3692.684624"/>
    <n v="3771.0291769999999"/>
    <n v="3724.814781"/>
    <n v="3609.3018200000001"/>
    <n v="3606.8149269999999"/>
    <n v="3723.373106"/>
    <n v="3949.19812"/>
    <n v="4055.2673110000001"/>
    <n v="4261.3138790000003"/>
    <n v="4452.4451429999899"/>
    <n v="4581.0241219999998"/>
    <n v="4411.4330950000003"/>
    <n v="4572.7132579999998"/>
    <n v="4688.309107"/>
    <n v="4695.3577910000004"/>
    <n v="4679.473688"/>
    <n v="4751.0036710000004"/>
  </r>
  <r>
    <x v="4"/>
    <x v="14"/>
    <s v="CONFITOG"/>
    <n v="908.86900000000003"/>
    <n v="972.30600000000004"/>
    <n v="975.07799999999997"/>
    <n v="990.51499999999896"/>
    <n v="1038.2760000000001"/>
    <n v="1014.252"/>
    <n v="1013.961"/>
    <n v="1008.476"/>
    <n v="1029.492"/>
    <n v="995.74099999999999"/>
    <n v="1032.0719999999999"/>
    <n v="1056.377"/>
    <n v="1056.2216989999999"/>
    <n v="1120.2831880000001"/>
    <n v="1190.0791859999999"/>
    <n v="1253.185671"/>
    <n v="1340.9411070000001"/>
    <n v="1432.8579970000001"/>
    <n v="1491.936277"/>
    <n v="1488.482804"/>
    <n v="1573.2722389999999"/>
    <n v="1565.0659559999999"/>
    <n v="1516.7402099999999"/>
    <n v="1514.9592700000001"/>
    <n v="1504.879586"/>
  </r>
  <r>
    <x v="4"/>
    <x v="3"/>
    <s v="CONFITOGLP"/>
    <n v="304.72899999999998"/>
    <n v="321.50599999999997"/>
    <n v="350.43"/>
    <n v="369.50200000000001"/>
    <n v="348.164941"/>
    <n v="389.63799999999998"/>
    <n v="402.88299999999998"/>
    <n v="400.34800000000001"/>
    <n v="419.399"/>
    <n v="425.36049300000002"/>
    <n v="451.34634499999999"/>
    <n v="443.59008999999998"/>
    <n v="452.243177"/>
    <n v="455.62370299999998"/>
    <n v="457.92353600000001"/>
    <n v="431.60274600000002"/>
    <n v="420.19997599999999"/>
    <n v="459.46043600000002"/>
    <n v="454.20048500000001"/>
    <n v="436.99753199999998"/>
    <n v="448.625202"/>
    <n v="435.75647400000003"/>
    <n v="436.90695799999997"/>
    <n v="427.16505699999999"/>
    <n v="424.474268"/>
  </r>
  <r>
    <x v="4"/>
    <x v="8"/>
    <s v="CONFITOGS"/>
    <n v="587.05700000000002"/>
    <n v="622.27199999999903"/>
    <n v="600.27800000000002"/>
    <n v="535.96852200000001"/>
    <n v="547.05718999999897"/>
    <n v="578.30032100000005"/>
    <n v="599.65577399999904"/>
    <n v="582.84869600000002"/>
    <n v="592.96673999999996"/>
    <n v="583.70596799999998"/>
    <n v="517.39351999999997"/>
    <n v="438.33328899999998"/>
    <n v="476.11310099999997"/>
    <n v="462.84814499999999"/>
    <n v="459.32928399999997"/>
    <n v="513.69697299999996"/>
    <n v="559.05315399999995"/>
    <n v="513.12739499999998"/>
    <n v="515.90101100000004"/>
    <n v="516.11343899999997"/>
    <n v="549.13998799999899"/>
    <n v="595.40159200000005"/>
    <n v="623.88647999999898"/>
    <n v="665.030575"/>
    <n v="689.24221599999998"/>
  </r>
  <r>
    <x v="4"/>
    <x v="15"/>
    <s v="CONFITOL"/>
    <n v="276.461839"/>
    <n v="278.69539900000001"/>
    <n v="289.08917400000001"/>
    <n v="277.80536999999998"/>
    <n v="278.596068"/>
    <n v="279.336996"/>
    <n v="280.207899"/>
    <n v="281.181445"/>
    <n v="282.32841999999999"/>
    <n v="283.59117500000002"/>
    <n v="284.97633000000002"/>
    <n v="267.09382399999998"/>
    <n v="266.23900099999997"/>
    <n v="267.02750099999997"/>
    <n v="266.652379"/>
    <n v="266.43360899999999"/>
    <n v="264.600482"/>
    <n v="263.23840300000001"/>
    <n v="262.04882300000003"/>
    <n v="260.67758199999997"/>
    <n v="259.31090699999999"/>
    <n v="258.08575100000002"/>
    <n v="256.74284499999999"/>
    <n v="255.42239699999999"/>
    <n v="254.11677499999999"/>
  </r>
  <r>
    <x v="4"/>
    <x v="16"/>
    <s v="CONFITONE"/>
    <n v="183.44399999999999"/>
    <n v="199.16800000000001"/>
    <n v="234.53800000000001"/>
    <n v="188.953"/>
    <n v="225.619"/>
    <n v="116.164"/>
    <n v="112.13"/>
    <n v="171.98599999999999"/>
    <n v="159.292"/>
    <n v="229.8"/>
    <n v="164.184"/>
    <n v="151.27600000000001"/>
    <n v="147.69408799999999"/>
    <n v="181.66411500000001"/>
    <n v="159.27941899999999"/>
    <n v="170.45916399999999"/>
    <n v="178.680543"/>
    <n v="170.45916399999999"/>
    <n v="178.680543"/>
    <n v="184.167517"/>
    <n v="167.20731799999999"/>
    <n v="169.191306"/>
    <n v="159.25156000000001"/>
    <n v="121.422619"/>
    <n v="150.03200000000001"/>
  </r>
  <r>
    <x v="4"/>
    <x v="4"/>
    <s v="CONFITOQ"/>
    <n v="90.785999999999902"/>
    <n v="89.412999999999997"/>
    <n v="97.478999999999999"/>
    <n v="97.081999999999894"/>
    <n v="107.316"/>
    <n v="100.07599999999999"/>
    <n v="101.267"/>
    <n v="105.34099999999999"/>
    <n v="109.955"/>
    <n v="116.611"/>
    <n v="118.066"/>
    <n v="116.824"/>
    <n v="112.232"/>
    <n v="107.193738"/>
    <n v="118.597967"/>
    <n v="113.380188"/>
    <n v="118.556669"/>
    <n v="135.03870000000001"/>
    <n v="130.44019599999999"/>
    <n v="110.762252"/>
    <n v="114.56560500000001"/>
    <n v="115.53576099999999"/>
    <n v="121.536102"/>
    <n v="127.688801"/>
    <n v="136.165629"/>
  </r>
  <r>
    <x v="4"/>
    <x v="9"/>
    <s v="CONFITOS"/>
    <n v="0.722082"/>
    <n v="0.77021899999999999"/>
    <n v="0.83266799999999996"/>
    <n v="0.93689999999999996"/>
    <n v="1.0334159999999999"/>
    <n v="1.0409040000000001"/>
    <n v="1.1402969999999999"/>
    <n v="1.255517"/>
    <n v="1.411486"/>
    <n v="1.5799719999999999"/>
    <n v="1.796"/>
    <n v="2.1560000000000001"/>
    <n v="2.4"/>
    <n v="2.7629999999999999"/>
    <n v="3.07"/>
    <n v="2.0940599999999998"/>
    <n v="2.2876829999999999"/>
    <n v="2.7682440000000001"/>
    <n v="3.2703570000000002"/>
    <n v="4.0067199999999996"/>
    <n v="4.8576139999999999"/>
    <n v="5.6649440000000002"/>
    <n v="6.4272169999999997"/>
    <n v="7.2356049999999996"/>
    <n v="8.0641619999999996"/>
  </r>
  <r>
    <x v="4"/>
    <x v="5"/>
    <s v="CONFITOTO"/>
    <n v="3574.9259950000001"/>
    <n v="3719.0080819999998"/>
    <n v="3790.7608409999998"/>
    <n v="3727.2101910000001"/>
    <n v="3860.1233860000002"/>
    <n v="3750.3338659999999"/>
    <n v="3860.7618010000001"/>
    <n v="3983.280851"/>
    <n v="4075.7031510000002"/>
    <n v="4148.1811429999998"/>
    <n v="4099.6258250000001"/>
    <n v="3965.2070600000002"/>
    <n v="4165.2814950000002"/>
    <n v="4099.6399220000003"/>
    <n v="4355.696199"/>
    <n v="4488.2924899999998"/>
    <n v="4696.8094780000001"/>
    <n v="4876.4302799999896"/>
    <n v="5019.9819310000003"/>
    <n v="4788.5601290000004"/>
    <n v="4978.6485599999996"/>
    <n v="5176.3612940000003"/>
    <n v="5098.5567810000002"/>
    <n v="5110.997676"/>
    <n v="5128.6318430000001"/>
  </r>
  <r>
    <x v="5"/>
    <x v="6"/>
    <s v="CONINAGCO"/>
    <n v="1.488"/>
    <n v="1.9139999999999999"/>
    <n v="0.54300000000000004"/>
    <n v="1.528"/>
    <n v="1.478"/>
    <n v="1.1619999999999999"/>
    <n v="1.731689"/>
    <n v="1.9839770000000001"/>
    <n v="2.0538059999999998"/>
    <n v="2.3711000000000002"/>
    <n v="2.5445259999999998"/>
    <n v="2.7188669999999999"/>
    <n v="0.56772699999999998"/>
    <n v="0.47288200000000002"/>
    <n v="0.44749899999999998"/>
    <n v="0.56514799999999998"/>
    <n v="0.66342100000000004"/>
    <n v="0.51478999999999997"/>
    <n v="0.57089400000000001"/>
    <n v="0.77172799999999997"/>
    <n v="0.85385599999999995"/>
    <n v="1.0985469999999999"/>
    <n v="1.141581"/>
    <n v="0.96126599999999995"/>
    <n v="1.07742"/>
  </r>
  <r>
    <x v="5"/>
    <x v="0"/>
    <s v="CONINAGD"/>
    <n v="1.38"/>
    <n v="1.83"/>
    <n v="4.359"/>
    <n v="2.653"/>
    <n v="2.8439999999999999"/>
    <n v="2.4319999999999999"/>
    <n v="2.4700000000000002"/>
    <n v="2.6059999999999999"/>
    <n v="2.7669999999999999"/>
    <n v="2.9279999999999999"/>
    <n v="2.605"/>
    <n v="2.5369999999999999"/>
    <n v="2.4900000000000002"/>
    <n v="2.5850710000000001"/>
    <n v="2.7567490000000001"/>
    <n v="2.9147630000000002"/>
    <n v="3.0859260000000002"/>
    <n v="3.170525"/>
    <n v="3.2460659999999999"/>
    <n v="3.2562639999999998"/>
    <n v="3.274772"/>
    <n v="3.426253"/>
    <n v="3.515768"/>
    <n v="3.5512489999999999"/>
    <n v="3.6671140000000002"/>
  </r>
  <r>
    <x v="5"/>
    <x v="1"/>
    <s v="CONINAGE"/>
    <n v="1.591"/>
    <n v="1.821"/>
    <n v="1.3520000000000001"/>
    <n v="2.1560000000000001"/>
    <n v="2.2770000000000001"/>
    <n v="1.9470000000000001"/>
    <n v="1.9790000000000001"/>
    <n v="2.0880000000000001"/>
    <n v="2.2170000000000001"/>
    <n v="2.3679999999999999"/>
    <n v="2.681"/>
    <n v="2.6110000000000002"/>
    <n v="2.6459999999999999"/>
    <n v="2.7469920000000001"/>
    <n v="2.7815799999999999"/>
    <n v="2.859464"/>
    <n v="2.9402149999999998"/>
    <n v="3.0405570000000002"/>
    <n v="3.0536379999999999"/>
    <n v="2.8957269999999999"/>
    <n v="2.7663329999999999"/>
    <n v="2.9308019999999999"/>
    <n v="3.0327920000000002"/>
    <n v="3.0633979999999998"/>
    <n v="3.1633469999999999"/>
  </r>
  <r>
    <x v="5"/>
    <x v="2"/>
    <s v="CONINAGES"/>
    <n v="6.5750000000000002"/>
    <n v="8.3219999999999903"/>
    <n v="8.2530000000000001"/>
    <n v="8.4890000000000008"/>
    <n v="8.6658749999999998"/>
    <n v="7.2679999999999998"/>
    <n v="8.4863780000000002"/>
    <n v="9.2679539999999996"/>
    <n v="9.7346120000000003"/>
    <n v="11.4442"/>
    <n v="11.171052"/>
    <n v="11.360734000000001"/>
    <n v="7.0454540000000003"/>
    <n v="7.0808270000000002"/>
    <n v="7.2464380000000004"/>
    <n v="7.7404010000000003"/>
    <n v="8.3789020000000001"/>
    <n v="8.3872869999999899"/>
    <n v="8.6167129999999901"/>
    <n v="8.8824189999999899"/>
    <n v="8.9493200000000002"/>
    <n v="9.8312089999999994"/>
    <n v="10.08971"/>
    <n v="9.8206860000000002"/>
    <n v="10.353927000000001"/>
  </r>
  <r>
    <x v="5"/>
    <x v="3"/>
    <s v="CONINAGGLP"/>
    <n v="0.628"/>
    <n v="0.84299999999999997"/>
    <n v="1.456"/>
    <n v="0.624"/>
    <n v="0.58887500000000004"/>
    <n v="0.56499999999999995"/>
    <n v="0.57399999999999995"/>
    <n v="0.60599999999999998"/>
    <n v="0.64300000000000002"/>
    <n v="1.4059999999999999"/>
    <n v="0.79600000000000004"/>
    <n v="0.77500000000000002"/>
    <n v="0.77400000000000002"/>
    <n v="0.80300000000000005"/>
    <n v="0.81311100000000003"/>
    <n v="0.83587800000000001"/>
    <n v="1.025919"/>
    <n v="1.146625"/>
    <n v="1.1752210000000001"/>
    <n v="1.1869719999999999"/>
    <n v="1.2005030000000001"/>
    <n v="1.2770600000000001"/>
    <n v="1.2579880000000001"/>
    <n v="1.283507"/>
    <n v="1.3686259999999999"/>
  </r>
  <r>
    <x v="5"/>
    <x v="8"/>
    <s v="CONINAGGS"/>
    <n v="1.488"/>
    <n v="1.9139999999999999"/>
    <n v="0.54300000000000004"/>
    <n v="1.528"/>
    <n v="1.478"/>
    <n v="1.1619999999999999"/>
    <n v="1.731689"/>
    <n v="1.9839770000000001"/>
    <n v="2.0538059999999998"/>
    <n v="2.3711000000000002"/>
    <n v="2.5445259999999998"/>
    <n v="2.7188669999999999"/>
    <n v="0.56772699999999998"/>
    <n v="0.47288200000000002"/>
    <n v="0.44749899999999998"/>
    <n v="0.56514799999999998"/>
    <n v="0.66342100000000004"/>
    <n v="0.51478999999999997"/>
    <n v="0.57089400000000001"/>
    <n v="0.77172799999999997"/>
    <n v="0.85385599999999995"/>
    <n v="1.0985469999999999"/>
    <n v="1.141581"/>
    <n v="0.96126599999999995"/>
    <n v="1.07742"/>
  </r>
  <r>
    <x v="5"/>
    <x v="5"/>
    <s v="CONINAGTO"/>
    <n v="6.5750000000000002"/>
    <n v="8.3219999999999903"/>
    <n v="8.2530000000000001"/>
    <n v="8.4890000000000008"/>
    <n v="8.6658749999999998"/>
    <n v="7.2679999999999998"/>
    <n v="8.4863780000000002"/>
    <n v="9.2679539999999996"/>
    <n v="9.7346120000000003"/>
    <n v="11.4442"/>
    <n v="11.171052"/>
    <n v="11.360734000000001"/>
    <n v="7.0454540000000003"/>
    <n v="7.0808270000000002"/>
    <n v="7.2464380000000004"/>
    <n v="7.7404010000000003"/>
    <n v="8.3789020000000001"/>
    <n v="8.3872869999999899"/>
    <n v="8.6167129999999901"/>
    <n v="8.8824189999999899"/>
    <n v="8.9493200000000002"/>
    <n v="9.8312089999999994"/>
    <n v="10.08971"/>
    <n v="9.8206860000000002"/>
    <n v="10.353927000000001"/>
  </r>
  <r>
    <x v="6"/>
    <x v="6"/>
    <s v="CONINAUCO"/>
    <n v="5.6000000000000001E-2"/>
    <m/>
    <m/>
    <m/>
    <m/>
    <m/>
    <m/>
    <m/>
    <m/>
    <m/>
    <m/>
    <m/>
    <m/>
    <m/>
    <m/>
    <m/>
    <m/>
    <m/>
    <m/>
    <m/>
    <m/>
    <m/>
    <m/>
    <m/>
    <m/>
  </r>
  <r>
    <x v="6"/>
    <x v="0"/>
    <s v="CONINAUD"/>
    <n v="0.255"/>
    <n v="0.41399999999999998"/>
    <n v="0.314"/>
    <n v="0.31"/>
    <n v="0.31"/>
    <n v="0.184"/>
    <n v="0.23899999999999999"/>
    <n v="0.26500000000000001"/>
    <n v="0.28699999999999998"/>
    <n v="0.311"/>
    <n v="0.311"/>
    <n v="4.1000000000000002E-2"/>
    <n v="1.7000000000000001E-2"/>
    <n v="0.34591100000000002"/>
    <n v="0.352157"/>
    <n v="0.37293399999999999"/>
    <n v="0.50142900000000001"/>
    <n v="0.54429000000000005"/>
    <n v="0.59990600000000005"/>
    <n v="0.44165599999999999"/>
    <n v="0.67178800000000005"/>
    <n v="0.72693200000000002"/>
    <n v="0.78125500000000003"/>
    <n v="0.82255599999999995"/>
    <n v="0.91831499999999999"/>
  </r>
  <r>
    <x v="6"/>
    <x v="1"/>
    <s v="CONINAUE"/>
    <n v="2.9180000000000001"/>
    <n v="2.39"/>
    <n v="3.1480000000000001"/>
    <n v="3.2690000000000001"/>
    <n v="3.282"/>
    <n v="2.722"/>
    <n v="3.5409999999999999"/>
    <n v="3.9279999999999999"/>
    <n v="4.26"/>
    <n v="4.6680000000000001"/>
    <n v="4.7469999999999999"/>
    <n v="5.3449999999999998"/>
    <n v="5.3390000000000004"/>
    <n v="5.8029830000000002"/>
    <n v="5.9077590000000004"/>
    <n v="6.2563170000000001"/>
    <n v="6.5354679999999998"/>
    <n v="6.7585069999999998"/>
    <n v="7.0542179999999997"/>
    <n v="6.6679349999999999"/>
    <n v="7.139246"/>
    <n v="7.6110090000000001"/>
    <n v="7.6535229999999999"/>
    <n v="7.8754580000000001"/>
    <n v="8.5267569999999999"/>
  </r>
  <r>
    <x v="6"/>
    <x v="2"/>
    <s v="CONINAUES"/>
    <n v="6.12"/>
    <n v="5.423"/>
    <n v="5.883"/>
    <n v="6.5460000000000003"/>
    <n v="6.2879350000000001"/>
    <n v="5.0960000000000001"/>
    <n v="7.4183500000000002"/>
    <n v="8.4642230000000005"/>
    <n v="9.0985639999999997"/>
    <n v="11.845755"/>
    <n v="8.6714319999999905"/>
    <n v="8.9540229999999994"/>
    <n v="8.0947239999999905"/>
    <n v="8.0014439999999905"/>
    <n v="8.0133749999999999"/>
    <n v="8.7707329999999999"/>
    <n v="9.6731780000000001"/>
    <n v="9.796602"/>
    <n v="10.241039000000001"/>
    <n v="9.6662710000000001"/>
    <n v="10.283851"/>
    <n v="12.361732999999999"/>
    <n v="56.88259"/>
    <n v="13.979554"/>
    <n v="12.639727000000001"/>
  </r>
  <r>
    <x v="6"/>
    <x v="3"/>
    <s v="CONINAUGLP"/>
    <n v="1.1459999999999999"/>
    <n v="0.871"/>
    <n v="0.95099999999999996"/>
    <n v="1.3049999999999999"/>
    <n v="1.1679349999999999"/>
    <n v="0.89100000000000001"/>
    <n v="1.159"/>
    <n v="1.286"/>
    <n v="1.395"/>
    <n v="3.1259999999999999"/>
    <n v="1.595"/>
    <n v="1.5780000000000001"/>
    <n v="0.875"/>
    <n v="0.24099999999999999"/>
    <n v="0.24535100000000001"/>
    <n v="0.25982699999999997"/>
    <n v="0.32397999999999999"/>
    <n v="0.37455500000000003"/>
    <n v="0.37476700000000002"/>
    <n v="0.27590599999999998"/>
    <n v="0.39221699999999998"/>
    <n v="0.45732299999999998"/>
    <n v="0.52183400000000002"/>
    <n v="0.54942100000000005"/>
    <n v="0.61338199999999998"/>
  </r>
  <r>
    <x v="6"/>
    <x v="8"/>
    <s v="CONINAUGS"/>
    <n v="1.7450000000000001"/>
    <n v="1.748"/>
    <n v="1.47"/>
    <n v="1.6619999999999999"/>
    <n v="1.528"/>
    <n v="1.2989999999999999"/>
    <n v="2.4793500000000002"/>
    <n v="2.985223"/>
    <n v="3.1565639999999999"/>
    <n v="3.7407550000000001"/>
    <n v="2.0184319999999998"/>
    <n v="1.9900230000000001"/>
    <n v="1.8637239999999999"/>
    <n v="1.61155"/>
    <n v="1.508108"/>
    <n v="1.8816550000000001"/>
    <n v="2.3123010000000002"/>
    <n v="2.1192500000000001"/>
    <n v="2.212148"/>
    <n v="2.2807740000000001"/>
    <n v="2.0806"/>
    <n v="3.5664690000000001"/>
    <n v="47.925978000000001"/>
    <n v="4.732119"/>
    <n v="2.5812729999999999"/>
  </r>
  <r>
    <x v="6"/>
    <x v="5"/>
    <s v="CONINAUTO"/>
    <n v="6.12"/>
    <n v="5.423"/>
    <n v="5.883"/>
    <n v="6.5460000000000003"/>
    <n v="6.2879350000000001"/>
    <n v="5.0960000000000001"/>
    <n v="7.4183500000000002"/>
    <n v="8.4642230000000005"/>
    <n v="9.0985639999999997"/>
    <n v="11.845755"/>
    <n v="8.6714319999999905"/>
    <n v="8.9540229999999994"/>
    <n v="8.0947239999999905"/>
    <n v="8.0014439999999905"/>
    <n v="8.0133749999999999"/>
    <n v="8.7707329999999999"/>
    <n v="9.6731780000000001"/>
    <n v="9.796602"/>
    <n v="10.241039000000001"/>
    <n v="9.6662710000000001"/>
    <n v="10.283851"/>
    <n v="12.361732999999999"/>
    <n v="56.88259"/>
    <n v="13.979554"/>
    <n v="12.639727000000001"/>
  </r>
  <r>
    <x v="7"/>
    <x v="10"/>
    <s v="CONINAZB"/>
    <n v="74.147723999999997"/>
    <n v="85.647907000000004"/>
    <n v="78.809872999999996"/>
    <n v="87.450613000000004"/>
    <n v="73.354727999999994"/>
    <n v="85.413674"/>
    <n v="84.603966999999997"/>
    <n v="92.861408999999995"/>
    <n v="95.162611999999996"/>
    <n v="87.539249999999996"/>
    <n v="80.382587000000001"/>
    <n v="75.520329000000004"/>
    <n v="75.014617999999999"/>
    <n v="76.867414999999994"/>
    <n v="64.205916999999999"/>
    <n v="84.709948999999995"/>
    <n v="52.013117000000001"/>
    <n v="63.576574000000001"/>
    <n v="54.414639999999999"/>
    <n v="53.746122"/>
    <n v="40.979466000000002"/>
    <n v="56.190496000000003"/>
    <n v="44.226475999999998"/>
    <n v="64.46857"/>
    <n v="31.999694000000002"/>
  </r>
  <r>
    <x v="7"/>
    <x v="6"/>
    <s v="CONINAZCO"/>
    <n v="36.942999999999998"/>
    <n v="39.917999999999999"/>
    <n v="40.737000000000002"/>
    <n v="35.247999999999998"/>
    <n v="29.766999999999999"/>
    <n v="35.11"/>
    <n v="37.466000000000001"/>
    <n v="37.000999999999998"/>
    <n v="42.131999999999998"/>
    <n v="35.252000000000002"/>
    <n v="28.554096000000001"/>
    <n v="27.632179000000001"/>
    <n v="23.250502000000001"/>
    <n v="22.449933999999999"/>
    <n v="21.81345"/>
    <n v="18.579539"/>
    <n v="15.88287"/>
    <n v="15.952042"/>
    <n v="10.881064"/>
    <n v="7.0215059999999996"/>
    <n v="6.7076669999999998"/>
    <n v="4.7377669999999998"/>
    <n v="3.4779939999999998"/>
    <n v="3.4816769999999999"/>
    <n v="1.3161989999999999"/>
  </r>
  <r>
    <x v="7"/>
    <x v="0"/>
    <s v="CONINAZD"/>
    <n v="4.2992000000000002E-2"/>
    <n v="5.6000000000000001E-2"/>
    <n v="1.2E-2"/>
    <n v="3.2000000000000001E-2"/>
    <n v="2.4E-2"/>
    <n v="0.03"/>
    <n v="3.3000000000000002E-2"/>
    <n v="3.3000000000000002E-2"/>
    <n v="3.7999999999999999E-2"/>
    <n v="3.6999999999999998E-2"/>
    <n v="3.4180000000000002E-2"/>
    <n v="3.6660999999999999E-2"/>
    <n v="4.4260000000000001E-2"/>
    <n v="4.5185999999999997E-2"/>
    <n v="4.5900999999999997E-2"/>
    <n v="5.3634000000000001E-2"/>
    <n v="5.2495E-2"/>
    <n v="6.8325999999999998E-2"/>
    <n v="6.4489000000000005E-2"/>
    <n v="4.7293000000000002E-2"/>
    <n v="2.9569999999999999E-2"/>
    <n v="4.2430000000000002E-3"/>
    <n v="0"/>
    <n v="0"/>
    <n v="0.01"/>
  </r>
  <r>
    <x v="7"/>
    <x v="1"/>
    <s v="CONINAZE"/>
    <n v="0.30099999999999999"/>
    <n v="0.26800000000000002"/>
    <n v="0.20899999999999999"/>
    <n v="0.43099999999999999"/>
    <n v="0.373"/>
    <n v="0.46100000000000002"/>
    <n v="0.48599999999999999"/>
    <n v="0.48"/>
    <n v="0.54700000000000004"/>
    <n v="0.53200000000000003"/>
    <n v="0.496"/>
    <n v="0.46300000000000002"/>
    <n v="0.52500000000000002"/>
    <n v="2.734334"/>
    <n v="2.7745250000000001"/>
    <n v="3.1345489999999998"/>
    <n v="2.9655670000000001"/>
    <n v="3.0537779999999999"/>
    <n v="3.0149599999999999"/>
    <n v="2.6937570000000002"/>
    <n v="2.72167"/>
    <n v="2.8507699999999998"/>
    <n v="3.0387219999999999"/>
    <n v="4.1446050000000003"/>
    <n v="3.5094259999999999"/>
  </r>
  <r>
    <x v="7"/>
    <x v="7"/>
    <s v="CONINAZEP"/>
    <n v="74.147723999999997"/>
    <n v="85.647907000000004"/>
    <n v="78.809872999999996"/>
    <n v="87.450613000000004"/>
    <n v="73.354727999999994"/>
    <n v="85.413674"/>
    <n v="84.603966999999997"/>
    <n v="92.861408999999995"/>
    <n v="95.162611999999996"/>
    <n v="87.539249999999996"/>
    <n v="80.382587000000001"/>
    <n v="75.520329000000004"/>
    <n v="75.014617999999999"/>
    <n v="76.867414999999994"/>
    <n v="64.205916999999999"/>
    <n v="84.709948999999995"/>
    <n v="52.013117000000001"/>
    <n v="63.576574000000001"/>
    <n v="54.414639999999999"/>
    <n v="53.746122"/>
    <n v="40.979466000000002"/>
    <n v="56.190496000000003"/>
    <n v="44.226475999999998"/>
    <n v="64.46857"/>
    <n v="31.999694000000002"/>
  </r>
  <r>
    <x v="7"/>
    <x v="2"/>
    <s v="CONINAZES"/>
    <n v="37.286991999999998"/>
    <n v="40.241999999999997"/>
    <n v="40.957999999999998"/>
    <n v="35.710999999999999"/>
    <n v="30.164000000000001"/>
    <n v="35.600999999999999"/>
    <n v="37.984999999999999"/>
    <n v="37.514000000000003"/>
    <n v="42.716999999999999"/>
    <n v="35.820999999999998"/>
    <n v="29.084275999999999"/>
    <n v="28.13184"/>
    <n v="23.819762000000001"/>
    <n v="25.229454"/>
    <n v="24.634067000000002"/>
    <n v="21.767938000000001"/>
    <n v="18.901185999999999"/>
    <n v="19.074466000000001"/>
    <n v="13.960756"/>
    <n v="9.7628760000000003"/>
    <n v="9.4592589999999994"/>
    <n v="7.5930179999999998"/>
    <n v="6.5171359999999998"/>
    <n v="7.626538"/>
    <n v="4.8359110000000003"/>
  </r>
  <r>
    <x v="7"/>
    <x v="3"/>
    <s v="CONINAZGLP"/>
    <n v="0"/>
    <n v="0"/>
    <n v="0"/>
    <n v="0"/>
    <n v="0"/>
    <n v="0"/>
    <n v="0"/>
    <n v="0"/>
    <n v="0"/>
    <n v="0"/>
    <n v="0"/>
    <n v="0"/>
    <n v="0"/>
    <n v="0"/>
    <n v="1.9100000000000001E-4"/>
    <n v="2.1599999999999999E-4"/>
    <n v="2.5399999999999999E-4"/>
    <n v="3.2000000000000003E-4"/>
    <n v="2.43E-4"/>
    <n v="3.2000000000000003E-4"/>
    <n v="3.5199999999999999E-4"/>
    <n v="2.3800000000000001E-4"/>
    <n v="4.2000000000000002E-4"/>
    <n v="2.5599999999999999E-4"/>
    <n v="2.8600000000000001E-4"/>
  </r>
  <r>
    <x v="7"/>
    <x v="5"/>
    <s v="CONINAZTO"/>
    <n v="111.43471599999999"/>
    <n v="125.88990699999999"/>
    <n v="119.76787299999999"/>
    <n v="123.161613"/>
    <n v="103.518728"/>
    <n v="121.014674"/>
    <n v="122.588967"/>
    <n v="130.37540899999999"/>
    <n v="137.87961200000001"/>
    <n v="123.36024999999999"/>
    <n v="109.466863"/>
    <n v="103.652169"/>
    <n v="98.834379999999996"/>
    <n v="102.096869"/>
    <n v="88.839984000000001"/>
    <n v="106.477887"/>
    <n v="70.914303000000004"/>
    <n v="82.651039999999995"/>
    <n v="68.375395999999995"/>
    <n v="63.508997999999998"/>
    <n v="50.438724999999998"/>
    <n v="63.783513999999997"/>
    <n v="50.743611999999999"/>
    <n v="72.095107999999996"/>
    <n v="36.835605000000001"/>
  </r>
  <r>
    <x v="8"/>
    <x v="11"/>
    <s v="CONINCEC"/>
    <n v="0"/>
    <n v="0"/>
    <n v="0"/>
    <n v="0"/>
    <n v="0"/>
    <n v="0"/>
    <n v="0"/>
    <n v="0"/>
    <n v="0"/>
    <n v="0"/>
    <n v="0"/>
    <n v="2.3734479999999998"/>
    <n v="3.484013"/>
    <n v="5.7883950000000004"/>
    <n v="3.3518840000000001"/>
    <n v="3.7738649999999998"/>
    <n v="5.0623529999999999"/>
    <n v="5.1612390000000001"/>
    <n v="4.809323"/>
    <n v="4.159923"/>
    <n v="4.2490139999999998"/>
    <n v="5.4471299999999996"/>
    <n v="5.4158679999999997"/>
    <n v="5.8601640000000002"/>
    <n v="6.0013820000000004"/>
  </r>
  <r>
    <x v="8"/>
    <x v="6"/>
    <s v="CONINCECO"/>
    <n v="74.700999999999894"/>
    <n v="79.132000000000005"/>
    <n v="81.614000000000004"/>
    <n v="81.227999999999994"/>
    <n v="82.027000000000001"/>
    <n v="69.753"/>
    <n v="73.914000000000001"/>
    <n v="73.213999999999999"/>
    <n v="78.42"/>
    <n v="69.8"/>
    <n v="56.247267999999998"/>
    <n v="39.210867"/>
    <n v="24.101261000000001"/>
    <n v="18.411052999999999"/>
    <n v="24.484145999999999"/>
    <n v="17.884474000000001"/>
    <n v="16.832509999999999"/>
    <n v="14.498726"/>
    <n v="6.8454889999999997"/>
    <n v="6.5156390000000002"/>
    <n v="2.680504"/>
    <n v="1.6246080000000001"/>
    <n v="1.4779340000000001"/>
    <n v="1.4900869999999999"/>
    <n v="1.112905"/>
  </r>
  <r>
    <x v="8"/>
    <x v="13"/>
    <s v="CONINCECP"/>
    <n v="0"/>
    <n v="0"/>
    <n v="0"/>
    <n v="0.102141"/>
    <n v="2.0988820000000001"/>
    <n v="2.1109719999999998"/>
    <n v="4.141743"/>
    <n v="7.9068420000000001"/>
    <n v="11.691188"/>
    <n v="16.073871"/>
    <n v="21.203410000000002"/>
    <n v="32.332011000000001"/>
    <n v="48.765501999999998"/>
    <n v="48.087927000000001"/>
    <n v="73.795554999999894"/>
    <n v="70.092761999999894"/>
    <n v="91.979716999999894"/>
    <n v="109.114302"/>
    <n v="93.120802999999995"/>
    <n v="91.560238999999996"/>
    <n v="75.935884000000001"/>
    <n v="77.558516999999995"/>
    <n v="90.635822000000005"/>
    <n v="88.059078999999997"/>
    <n v="111.743196"/>
  </r>
  <r>
    <x v="8"/>
    <x v="0"/>
    <s v="CONINCED"/>
    <n v="0.95099999999999996"/>
    <n v="0"/>
    <n v="0"/>
    <n v="0"/>
    <n v="0"/>
    <n v="0"/>
    <n v="0"/>
    <n v="0"/>
    <n v="0"/>
    <n v="0"/>
    <n v="0.14924599999999999"/>
    <n v="0.113751"/>
    <n v="9.4397999999999996E-2"/>
    <n v="7.7298000000000006E-2"/>
    <n v="0.12647900000000001"/>
    <n v="0.12948200000000001"/>
    <n v="0.1074"/>
    <n v="9.7696000000000005E-2"/>
    <n v="0.122747"/>
    <n v="0.15446499999999999"/>
    <n v="0.22362499999999999"/>
    <n v="0.24245"/>
    <n v="0.222965"/>
    <n v="0.26655099999999998"/>
    <n v="0.22985900000000001"/>
  </r>
  <r>
    <x v="8"/>
    <x v="1"/>
    <s v="CONINCEE"/>
    <n v="9.3689999999999998"/>
    <n v="11.688000000000001"/>
    <n v="11.955"/>
    <n v="12.324"/>
    <n v="13.864000000000001"/>
    <n v="10.733000000000001"/>
    <n v="11.815"/>
    <n v="11.702999999999999"/>
    <n v="13.93"/>
    <n v="14.404"/>
    <n v="13.904"/>
    <n v="13.821"/>
    <n v="14.225"/>
    <n v="28.276992"/>
    <n v="28.387481999999999"/>
    <n v="29.756232000000001"/>
    <n v="31.628015000000001"/>
    <n v="33.812690000000003"/>
    <n v="34.592083000000002"/>
    <n v="33.294272999999997"/>
    <n v="30.49089"/>
    <n v="31.543513999999998"/>
    <n v="33.658607000000003"/>
    <n v="36.133094"/>
    <n v="33.012694000000003"/>
  </r>
  <r>
    <x v="8"/>
    <x v="7"/>
    <s v="CONINCEEP"/>
    <n v="0"/>
    <n v="0"/>
    <n v="0"/>
    <n v="0"/>
    <n v="0"/>
    <n v="0"/>
    <n v="0"/>
    <n v="0"/>
    <n v="0"/>
    <n v="0"/>
    <n v="0"/>
    <n v="2.3734479999999998"/>
    <n v="3.484013"/>
    <n v="5.7883950000000004"/>
    <n v="3.3518840000000001"/>
    <n v="3.7738649999999998"/>
    <n v="5.0623529999999999"/>
    <n v="5.1612390000000001"/>
    <n v="4.809323"/>
    <n v="4.159923"/>
    <n v="4.2490139999999998"/>
    <n v="5.4471299999999996"/>
    <n v="5.4158679999999997"/>
    <n v="5.8601640000000002"/>
    <n v="6.0013820000000004"/>
  </r>
  <r>
    <x v="8"/>
    <x v="2"/>
    <s v="CONINCEES"/>
    <n v="95.435999999999893"/>
    <n v="99.757999999999996"/>
    <n v="106.91200000000001"/>
    <n v="103.235141"/>
    <n v="105.832882"/>
    <n v="89.435972000000007"/>
    <n v="100.199917"/>
    <n v="103.927278"/>
    <n v="116.142167"/>
    <n v="113.817295"/>
    <n v="97.833676999999994"/>
    <n v="91.611904999999993"/>
    <n v="95.454583"/>
    <n v="101.871882"/>
    <n v="132.382532"/>
    <n v="122.96219499999999"/>
    <n v="147.71095099999999"/>
    <n v="161.233"/>
    <n v="137.69260800000001"/>
    <n v="136.02255500000001"/>
    <n v="113.976771"/>
    <n v="115.545878"/>
    <n v="134.136799"/>
    <n v="130.37346600000001"/>
    <n v="151.35315800000001"/>
  </r>
  <r>
    <x v="8"/>
    <x v="3"/>
    <s v="CONINCEGLP"/>
    <n v="0"/>
    <n v="0"/>
    <n v="0"/>
    <n v="0"/>
    <n v="0"/>
    <n v="0"/>
    <n v="0"/>
    <n v="0"/>
    <n v="0"/>
    <n v="0"/>
    <n v="0"/>
    <n v="2E-3"/>
    <n v="0"/>
    <n v="0"/>
    <n v="0"/>
    <n v="0"/>
    <n v="0"/>
    <n v="0"/>
    <n v="0"/>
    <n v="0"/>
    <n v="5.3999999999999998E-5"/>
    <n v="4.5800000000000002E-4"/>
    <n v="2.43E-4"/>
    <n v="4.0000000000000003E-5"/>
    <n v="8.7000000000000001E-5"/>
  </r>
  <r>
    <x v="8"/>
    <x v="8"/>
    <s v="CONINCEGS"/>
    <n v="10.414999999999999"/>
    <n v="8.9380000000000006"/>
    <n v="13.343"/>
    <n v="9.5809999999999995"/>
    <n v="7.843"/>
    <n v="6.8390000000000004"/>
    <n v="10.329174"/>
    <n v="11.103436"/>
    <n v="12.100979000000001"/>
    <n v="13.539424"/>
    <n v="6.3297530000000002"/>
    <n v="6.1322760000000001"/>
    <n v="8.2684219999999904"/>
    <n v="7.0186120000000001"/>
    <n v="5.58887"/>
    <n v="5.0992449999999998"/>
    <n v="7.1633089999999999"/>
    <n v="3.7095859999999998"/>
    <n v="3.0114860000000001"/>
    <n v="4.4979389999999997"/>
    <n v="4.6458139999999997"/>
    <n v="4.5763309999999997"/>
    <n v="8.1412279999999999"/>
    <n v="4.4246150000000002"/>
    <n v="5.2544170000000001"/>
  </r>
  <r>
    <x v="8"/>
    <x v="5"/>
    <s v="CONINCETO"/>
    <n v="95.435999999999893"/>
    <n v="99.757999999999996"/>
    <n v="106.91200000000001"/>
    <n v="103.235141"/>
    <n v="105.832882"/>
    <n v="89.435972000000007"/>
    <n v="100.199917"/>
    <n v="103.927278"/>
    <n v="116.142167"/>
    <n v="113.817295"/>
    <n v="97.833676999999994"/>
    <n v="93.985353000000003"/>
    <n v="98.938596000000004"/>
    <n v="107.66027699999999"/>
    <n v="135.73441600000001"/>
    <n v="126.73605999999999"/>
    <n v="152.773304"/>
    <n v="166.394239"/>
    <n v="142.50193100000001"/>
    <n v="140.182478"/>
    <n v="118.225785"/>
    <n v="120.993008"/>
    <n v="139.55266700000001"/>
    <n v="136.23363000000001"/>
    <n v="157.35453999999999"/>
  </r>
  <r>
    <x v="9"/>
    <x v="10"/>
    <s v="CONINCELB"/>
    <n v="0"/>
    <n v="0"/>
    <n v="0"/>
    <n v="0"/>
    <n v="0"/>
    <n v="0"/>
    <n v="0"/>
    <n v="0"/>
    <n v="0"/>
    <n v="0"/>
    <n v="0.21"/>
    <n v="0.22"/>
    <n v="0.21"/>
    <n v="0.21"/>
    <n v="0.22"/>
    <n v="0.24"/>
    <n v="0.23"/>
    <n v="0.24"/>
    <n v="0.24"/>
    <n v="0"/>
    <n v="0"/>
    <n v="0"/>
    <n v="0"/>
    <n v="0"/>
    <n v="0"/>
  </r>
  <r>
    <x v="9"/>
    <x v="6"/>
    <s v="CONINCELCO"/>
    <n v="31.08"/>
    <n v="18.63"/>
    <n v="14.914999999999999"/>
    <n v="14.589"/>
    <n v="15.098000000000001"/>
    <n v="9.3960000000000008"/>
    <n v="13.945"/>
    <n v="12.538"/>
    <n v="14.101000000000001"/>
    <n v="12.891"/>
    <n v="14.972"/>
    <n v="14.771000000000001"/>
    <n v="12.936"/>
    <n v="12.833068000000001"/>
    <n v="13.573051"/>
    <n v="14.013762"/>
    <n v="10.835769000000001"/>
    <n v="11.95119"/>
    <n v="10.899114000000001"/>
    <n v="10.875339"/>
    <n v="7.9417020000000003"/>
    <n v="5.8077819999999996"/>
    <n v="5.0195429999999996"/>
    <n v="5.1573520000000004"/>
    <n v="1.0653250000000001"/>
  </r>
  <r>
    <x v="9"/>
    <x v="0"/>
    <s v="CONINCELD"/>
    <n v="0.51700000000000002"/>
    <n v="0.99399999999999999"/>
    <n v="4.16"/>
    <n v="4.069"/>
    <n v="4.2119999999999997"/>
    <n v="3.9009999999999998"/>
    <n v="4.1210000000000004"/>
    <n v="3.7050000000000001"/>
    <n v="4.1669999999999998"/>
    <n v="4.3840000000000003"/>
    <n v="1.0860000000000001"/>
    <n v="0.879"/>
    <n v="0.84099999999999997"/>
    <n v="0.83291499999999996"/>
    <n v="0.88094300000000003"/>
    <n v="0.90954699999999999"/>
    <n v="1.2189700000000001"/>
    <n v="1.3441700000000001"/>
    <n v="1.4822960000000001"/>
    <n v="1.3091820000000001"/>
    <n v="1.231525"/>
    <n v="1.142514"/>
    <n v="0.39182499999999998"/>
    <n v="1.29373"/>
    <n v="1.3290770000000001"/>
  </r>
  <r>
    <x v="9"/>
    <x v="1"/>
    <s v="CONINCELE"/>
    <n v="9.2690000000000001"/>
    <n v="7.9660000000000002"/>
    <n v="9.82"/>
    <n v="9.6069999999999904"/>
    <n v="9.9420000000000002"/>
    <n v="9.2149999999999999"/>
    <n v="9.734"/>
    <n v="8.7520000000000007"/>
    <n v="9.4"/>
    <n v="9.9830000000000005"/>
    <n v="8.798"/>
    <n v="9.0250000000000004"/>
    <n v="8.9139999999999997"/>
    <n v="10.261196999999999"/>
    <n v="10.632467"/>
    <n v="11.059867000000001"/>
    <n v="10.321130999999999"/>
    <n v="9.3433290000000007"/>
    <n v="9.0260049999999996"/>
    <n v="10.161371000000001"/>
    <n v="9.6486470000000004"/>
    <n v="9.6027360000000002"/>
    <n v="10.034647"/>
    <n v="10.296251"/>
    <n v="10.577565"/>
  </r>
  <r>
    <x v="9"/>
    <x v="7"/>
    <s v="CONINCELEP"/>
    <n v="0"/>
    <n v="0"/>
    <n v="0"/>
    <n v="0"/>
    <n v="0"/>
    <n v="0"/>
    <n v="0"/>
    <n v="0"/>
    <n v="0"/>
    <n v="0"/>
    <n v="0.21"/>
    <n v="0.22"/>
    <n v="0.21"/>
    <n v="0.21"/>
    <n v="0.22"/>
    <n v="0.24"/>
    <n v="0.23"/>
    <n v="0.24"/>
    <n v="0.24"/>
    <n v="0"/>
    <n v="0"/>
    <n v="0"/>
    <n v="0"/>
    <n v="0"/>
    <n v="0"/>
  </r>
  <r>
    <x v="9"/>
    <x v="2"/>
    <s v="CONINCELES"/>
    <n v="55.378999999999998"/>
    <n v="52.009"/>
    <n v="48.558"/>
    <n v="43.966000000000001"/>
    <n v="44.127675000000004"/>
    <n v="35.225000000000001"/>
    <n v="47.401508999999997"/>
    <n v="44.101616999999997"/>
    <n v="47.689556000000003"/>
    <n v="50.499730999999997"/>
    <n v="50.250580999999997"/>
    <n v="48.177115000000001"/>
    <n v="44.745787"/>
    <n v="45.111060000000002"/>
    <n v="44.035504000000003"/>
    <n v="46.834484000000003"/>
    <n v="47.967694999999999"/>
    <n v="45.723522000000003"/>
    <n v="46.176445000000001"/>
    <n v="47.027627000000003"/>
    <n v="42.822778999999997"/>
    <n v="42.721668000000001"/>
    <n v="44.742527000000003"/>
    <n v="49.817509000000001"/>
    <n v="44.357337000000001"/>
  </r>
  <r>
    <x v="9"/>
    <x v="3"/>
    <s v="CONINCELGLP"/>
    <n v="0.247"/>
    <n v="0.17100000000000001"/>
    <n v="0.23100000000000001"/>
    <n v="0.22700000000000001"/>
    <n v="0.209675"/>
    <n v="0.216"/>
    <n v="0.22700000000000001"/>
    <n v="0.20399999999999999"/>
    <n v="0.22900000000000001"/>
    <n v="0.497"/>
    <n v="1.1299999999999999"/>
    <n v="0.29199999999999998"/>
    <n v="0.28399999999999997"/>
    <n v="0.28199999999999997"/>
    <n v="0.298261"/>
    <n v="0.30794500000000002"/>
    <n v="0.38273400000000002"/>
    <n v="0.44950600000000002"/>
    <n v="0.48351499999999997"/>
    <n v="0.47439799999999999"/>
    <n v="0.44753900000000002"/>
    <n v="0.44001800000000002"/>
    <n v="0.39562399999999998"/>
    <n v="0.40593800000000002"/>
    <n v="0.41702899999999998"/>
  </r>
  <r>
    <x v="9"/>
    <x v="8"/>
    <s v="CONINCELGS"/>
    <n v="14.266"/>
    <n v="24.248000000000001"/>
    <n v="19.431999999999999"/>
    <n v="15.474"/>
    <n v="14.666"/>
    <n v="12.497"/>
    <n v="19.374509"/>
    <n v="18.902616999999999"/>
    <n v="19.792556000000001"/>
    <n v="22.744731000000002"/>
    <n v="24.264581"/>
    <n v="23.210114999999998"/>
    <n v="21.770786999999999"/>
    <n v="20.901879999999998"/>
    <n v="18.650782"/>
    <n v="20.543362999999999"/>
    <n v="25.209091000000001"/>
    <n v="22.635327"/>
    <n v="24.285515"/>
    <n v="24.207336999999999"/>
    <n v="23.553366"/>
    <n v="25.728618000000001"/>
    <n v="28.900887999999998"/>
    <n v="32.664237999999997"/>
    <n v="30.968340999999999"/>
  </r>
  <r>
    <x v="9"/>
    <x v="5"/>
    <s v="CONINCELTO"/>
    <n v="55.378999999999998"/>
    <n v="52.009"/>
    <n v="48.558"/>
    <n v="43.966000000000001"/>
    <n v="44.127675000000004"/>
    <n v="35.225000000000001"/>
    <n v="47.401508999999997"/>
    <n v="44.101616999999997"/>
    <n v="47.689556000000003"/>
    <n v="50.499730999999997"/>
    <n v="50.460580999999998"/>
    <n v="48.397114999999999"/>
    <n v="44.955787000000001"/>
    <n v="45.321060000000003"/>
    <n v="44.255504000000002"/>
    <n v="47.074483999999998"/>
    <n v="48.197695000000003"/>
    <n v="45.963521999999998"/>
    <n v="46.416445000000003"/>
    <n v="47.027627000000003"/>
    <n v="42.822778999999997"/>
    <n v="42.721668000000001"/>
    <n v="44.742527000000003"/>
    <n v="49.817509000000001"/>
    <n v="44.357337000000001"/>
  </r>
  <r>
    <x v="10"/>
    <x v="6"/>
    <s v="CONINCERCO"/>
    <n v="6.36"/>
    <n v="5.6120000000000001"/>
    <n v="4.2679999999999998"/>
    <n v="4.3630000000000004"/>
    <n v="4.59"/>
    <n v="3.254"/>
    <n v="4.4809999999999999"/>
    <n v="4.6970000000000001"/>
    <n v="5.202"/>
    <n v="4.8019999999999996"/>
    <n v="6.3540000000000001"/>
    <n v="6.3479999999999999"/>
    <n v="7.18"/>
    <n v="7.5820569999999998"/>
    <n v="7.9321979999999996"/>
    <n v="8.5985029999999902"/>
    <n v="6.6485640000000004"/>
    <n v="7.2164619999999999"/>
    <n v="7.1163949999999998"/>
    <n v="6.4997730000000002"/>
    <n v="5.0715159999999999"/>
    <n v="3.6413899999999999"/>
    <n v="3.168803"/>
    <n v="2.080508"/>
    <n v="1.396452"/>
  </r>
  <r>
    <x v="10"/>
    <x v="0"/>
    <s v="CONINCERD"/>
    <n v="0.38200000000000001"/>
    <n v="0.10299999999999999"/>
    <n v="0.41"/>
    <n v="0.41799999999999998"/>
    <n v="0.34599999999999997"/>
    <n v="4.3999999999999997E-2"/>
    <n v="0.35799999999999998"/>
    <n v="0.375"/>
    <n v="0.41499999999999998"/>
    <n v="0.441"/>
    <n v="0.10199999999999999"/>
    <n v="6.6000000000000003E-2"/>
    <n v="7.1999999999999995E-2"/>
    <n v="7.5941999999999996E-2"/>
    <n v="7.9449000000000006E-2"/>
    <n v="8.6123000000000005E-2"/>
    <n v="0.120908"/>
    <n v="0.13120899999999999"/>
    <n v="0.140044"/>
    <n v="0.12825300000000001"/>
    <n v="0.12109"/>
    <n v="0.11029600000000001"/>
    <n v="12.085148"/>
    <n v="0.140374"/>
    <n v="0.144954"/>
  </r>
  <r>
    <x v="10"/>
    <x v="1"/>
    <s v="CONINCERE"/>
    <n v="0.71599999999999997"/>
    <n v="0.871"/>
    <n v="1.1339999999999999"/>
    <n v="1.1599999999999999"/>
    <n v="1.532"/>
    <n v="1.4890000000000001"/>
    <n v="1.5069999999999999"/>
    <n v="1.58"/>
    <n v="1.75"/>
    <n v="1.877"/>
    <n v="1.242"/>
    <n v="1.335"/>
    <n v="2.367"/>
    <n v="2.4999929999999999"/>
    <n v="2.615443"/>
    <n v="2.83514"/>
    <n v="3.0923889999999998"/>
    <n v="3.1979250000000001"/>
    <n v="3.2323279999999999"/>
    <n v="3.092387"/>
    <n v="3.2817029999999998"/>
    <n v="2.9576259999999999"/>
    <n v="3.645391"/>
    <n v="3.6821799999999998"/>
    <n v="3.8023169999999999"/>
  </r>
  <r>
    <x v="10"/>
    <x v="2"/>
    <s v="CONINCERES"/>
    <n v="11.02"/>
    <n v="11.038"/>
    <n v="11.278"/>
    <n v="10.496"/>
    <n v="11.15212"/>
    <n v="8.7769999999999992"/>
    <n v="13.240088"/>
    <n v="14.491605"/>
    <n v="15.832399000000001"/>
    <n v="16.980869999999999"/>
    <n v="14.189645000000001"/>
    <n v="14.597683999999999"/>
    <n v="16.677931999999998"/>
    <n v="16.343003"/>
    <n v="16.409448999999999"/>
    <n v="17.994050999999999"/>
    <n v="17.906983"/>
    <n v="16.989564000000001"/>
    <n v="17.324223"/>
    <n v="16.507802000000002"/>
    <n v="15.133630999999999"/>
    <n v="14.612772"/>
    <n v="28.110457"/>
    <n v="21.972625000000001"/>
    <n v="19.870372"/>
  </r>
  <r>
    <x v="10"/>
    <x v="3"/>
    <s v="CONINCERGLP"/>
    <n v="0.10299999999999999"/>
    <n v="3.2000000000000001E-2"/>
    <n v="3.2000000000000001E-2"/>
    <n v="3.3000000000000002E-2"/>
    <n v="3.2120000000000003E-2"/>
    <n v="9.5000000000000001E-2"/>
    <n v="3.6999999999999998E-2"/>
    <n v="3.9E-2"/>
    <n v="4.2999999999999997E-2"/>
    <n v="8.7999999999999995E-2"/>
    <n v="0.38600000000000001"/>
    <n v="0.51200000000000001"/>
    <n v="0.374"/>
    <n v="0.39500000000000002"/>
    <n v="0.41324100000000002"/>
    <n v="0.44795299999999999"/>
    <n v="0.58321400000000001"/>
    <n v="0.67408100000000004"/>
    <n v="0.69533299999999998"/>
    <n v="0.71363600000000005"/>
    <n v="0.69010199999999999"/>
    <n v="0.81049599999999999"/>
    <n v="0.806087"/>
    <n v="0.814222"/>
    <n v="0.84078699999999995"/>
  </r>
  <r>
    <x v="10"/>
    <x v="8"/>
    <s v="CONINCERGS"/>
    <n v="3.4590000000000001"/>
    <n v="4.42"/>
    <n v="5.4340000000000002"/>
    <n v="4.5220000000000002"/>
    <n v="4.6520000000000001"/>
    <n v="3.895"/>
    <n v="6.8570880000000001"/>
    <n v="7.800605"/>
    <n v="8.4223990000000004"/>
    <n v="9.7728699999999904"/>
    <n v="6.105645"/>
    <n v="6.336684"/>
    <n v="6.6849319999999999"/>
    <n v="5.7900109999999998"/>
    <n v="5.3691180000000003"/>
    <n v="6.026332"/>
    <n v="7.4619080000000002"/>
    <n v="5.7698869999999998"/>
    <n v="6.140123"/>
    <n v="6.073753"/>
    <n v="5.96922"/>
    <n v="7.0929640000000003"/>
    <n v="8.4050279999999997"/>
    <n v="15.255341"/>
    <n v="13.685862"/>
  </r>
  <r>
    <x v="10"/>
    <x v="5"/>
    <s v="CONINCERTO"/>
    <n v="11.02"/>
    <n v="11.038"/>
    <n v="11.278"/>
    <n v="10.496"/>
    <n v="11.15212"/>
    <n v="8.7769999999999992"/>
    <n v="13.240088"/>
    <n v="14.491605"/>
    <n v="15.832399000000001"/>
    <n v="16.980869999999999"/>
    <n v="14.189645000000001"/>
    <n v="14.597683999999999"/>
    <n v="16.677931999999998"/>
    <n v="16.343003"/>
    <n v="16.409448999999999"/>
    <n v="17.994050999999999"/>
    <n v="17.906983"/>
    <n v="16.989564000000001"/>
    <n v="17.324223"/>
    <n v="16.507802000000002"/>
    <n v="15.133630999999999"/>
    <n v="14.612772"/>
    <n v="28.110457"/>
    <n v="21.972625000000001"/>
    <n v="19.870372"/>
  </r>
  <r>
    <x v="11"/>
    <x v="0"/>
    <s v="CONINCOD"/>
    <n v="4.6929999999999996"/>
    <n v="4.8129999999999997"/>
    <n v="5.1669999999999998"/>
    <n v="5.258"/>
    <n v="5.2539999999999996"/>
    <n v="4.0170000000000003"/>
    <n v="4.8330000000000002"/>
    <n v="4.907"/>
    <n v="5.133"/>
    <n v="5.601"/>
    <n v="6.306"/>
    <n v="6.02"/>
    <n v="5.9269999999999996"/>
    <n v="6.1290839999999998"/>
    <n v="6.4556490000000002"/>
    <n v="6.668685"/>
    <n v="9.1777339999999903"/>
    <n v="9.9804870000000001"/>
    <n v="10.474100999999999"/>
    <n v="10.363939999999999"/>
    <n v="10.316856"/>
    <n v="9.8957090000000001"/>
    <n v="0.15471099999999999"/>
    <n v="10.947546000000001"/>
    <n v="10.046251"/>
  </r>
  <r>
    <x v="11"/>
    <x v="1"/>
    <s v="CONINCOE"/>
    <n v="1.0629999999999999"/>
    <n v="1.097"/>
    <n v="1.1850000000000001"/>
    <n v="1.2270000000000001"/>
    <n v="1.524"/>
    <n v="1.1679999999999999"/>
    <n v="1.407"/>
    <n v="1.429"/>
    <n v="1.4950000000000001"/>
    <n v="1.6140000000000001"/>
    <n v="1.421"/>
    <n v="1.3560000000000001"/>
    <n v="1.379"/>
    <n v="1.425996"/>
    <n v="1.5019750000000001"/>
    <n v="1.5515399999999999"/>
    <n v="1.658971"/>
    <n v="1.7155879999999999"/>
    <n v="1.7049920000000001"/>
    <n v="1.63714"/>
    <n v="1.6525289999999999"/>
    <n v="1.719282"/>
    <n v="1.785337"/>
    <n v="1.7727059999999999"/>
    <n v="1.842984"/>
  </r>
  <r>
    <x v="11"/>
    <x v="2"/>
    <s v="CONINCOES"/>
    <n v="5.7559999999999896"/>
    <n v="5.91"/>
    <n v="6.3520000000000003"/>
    <n v="6.4850000000000003"/>
    <n v="6.7779999999999996"/>
    <n v="5.1849999999999996"/>
    <n v="6.24"/>
    <n v="6.3360000000000003"/>
    <n v="6.6280000000000001"/>
    <n v="7.2149999999999999"/>
    <n v="7.7270000000000003"/>
    <n v="7.3760000000000003"/>
    <n v="7.3059999999999903"/>
    <n v="7.5550800000000002"/>
    <n v="7.957624"/>
    <n v="8.2202249999999903"/>
    <n v="10.836705"/>
    <n v="11.696075"/>
    <n v="12.179093"/>
    <n v="12.00108"/>
    <n v="11.969385000000001"/>
    <n v="11.614991"/>
    <n v="1.940048"/>
    <n v="12.720252"/>
    <n v="11.889234999999999"/>
  </r>
  <r>
    <x v="11"/>
    <x v="5"/>
    <s v="CONINCOTO"/>
    <n v="5.7559999999999896"/>
    <n v="5.91"/>
    <n v="6.3520000000000003"/>
    <n v="6.4850000000000003"/>
    <n v="6.7779999999999996"/>
    <n v="5.1849999999999996"/>
    <n v="6.24"/>
    <n v="6.3360000000000003"/>
    <n v="6.6280000000000001"/>
    <n v="7.2149999999999999"/>
    <n v="7.7270000000000003"/>
    <n v="7.3760000000000003"/>
    <n v="7.3059999999999903"/>
    <n v="7.5550800000000002"/>
    <n v="7.957624"/>
    <n v="8.2202249999999903"/>
    <n v="10.836705"/>
    <n v="11.696075"/>
    <n v="12.179093"/>
    <n v="12.00108"/>
    <n v="11.969385000000001"/>
    <n v="11.614991"/>
    <n v="1.940048"/>
    <n v="12.720252"/>
    <n v="11.889234999999999"/>
  </r>
  <r>
    <x v="12"/>
    <x v="6"/>
    <s v="CONINFECO"/>
    <n v="2.2469999999999999"/>
    <n v="2.76"/>
    <n v="1.1419999999999999"/>
    <n v="2.649"/>
    <n v="4.0129999999999999"/>
    <n v="3.0129999999999999"/>
    <n v="3.883"/>
    <n v="3.339"/>
    <n v="2.8420000000000001"/>
    <n v="2.9609999999999999"/>
    <n v="0"/>
    <n v="0"/>
    <n v="0"/>
    <n v="0"/>
    <n v="0"/>
    <n v="0"/>
    <n v="0"/>
    <n v="0"/>
    <n v="0"/>
    <n v="0"/>
    <n v="0"/>
    <n v="0"/>
    <n v="0"/>
    <n v="0"/>
    <n v="0"/>
  </r>
  <r>
    <x v="12"/>
    <x v="0"/>
    <s v="CONINFED"/>
    <n v="0.13500000000000001"/>
    <n v="0.14699999999999999"/>
    <n v="8.4000000000000005E-2"/>
    <n v="0.151"/>
    <n v="0.111"/>
    <n v="6.4000000000000001E-2"/>
    <n v="0.122"/>
    <n v="0.105"/>
    <n v="8.8999999999999996E-2"/>
    <n v="0.113"/>
    <n v="0.14299999999999999"/>
    <n v="9.1999999999999998E-2"/>
    <n v="0.108"/>
    <n v="9.6098000000000003E-2"/>
    <n v="0.110888"/>
    <n v="0.114215"/>
    <n v="0.126697"/>
    <n v="0.178316"/>
    <n v="0.151777"/>
    <n v="0.13516900000000001"/>
    <n v="0.13938999999999999"/>
    <n v="0.14682400000000001"/>
    <n v="1.260859"/>
    <n v="0.162296"/>
    <n v="0.14674899999999999"/>
  </r>
  <r>
    <x v="12"/>
    <x v="1"/>
    <s v="CONINFEE"/>
    <n v="1.905"/>
    <n v="0.99199999999999999"/>
    <n v="0.72399999999999998"/>
    <n v="1.478"/>
    <n v="1.377"/>
    <n v="1.62"/>
    <n v="1.6739999999999999"/>
    <n v="1.44"/>
    <n v="1.226"/>
    <n v="1.4830000000000001"/>
    <n v="0.753"/>
    <n v="0.69399999999999995"/>
    <n v="0.72899999999999998"/>
    <n v="0.64999799999999996"/>
    <n v="0.75003500000000001"/>
    <n v="0.772536"/>
    <n v="0.66579900000000003"/>
    <n v="0.68852100000000005"/>
    <n v="0.55497799999999997"/>
    <n v="0.49965399999999999"/>
    <n v="0.49134299999999997"/>
    <n v="0.51855399999999996"/>
    <n v="0.486736"/>
    <n v="0.47497699999999998"/>
    <n v="0.72536299999999998"/>
  </r>
  <r>
    <x v="12"/>
    <x v="2"/>
    <s v="CONINFEES"/>
    <n v="13.839"/>
    <n v="11.676"/>
    <n v="8.1"/>
    <n v="11.468999999999999"/>
    <n v="11.92"/>
    <n v="10.41"/>
    <n v="14.985582000000001"/>
    <n v="13.569063"/>
    <n v="11.364081000000001"/>
    <n v="13.992146999999999"/>
    <n v="5.7750089999999998"/>
    <n v="5.2070069999999999"/>
    <n v="3.4518439999999999"/>
    <n v="3.5849139999999999"/>
    <n v="3.9661300000000002"/>
    <n v="4.4150580000000001"/>
    <n v="4.2371530000000002"/>
    <n v="4.9602880000000003"/>
    <n v="4.0065140000000001"/>
    <n v="4.0329790000000001"/>
    <n v="2.556797"/>
    <n v="3.3673690000000001"/>
    <n v="2.2181890000000002"/>
    <n v="1.1544810000000001"/>
    <n v="1.37355"/>
  </r>
  <r>
    <x v="12"/>
    <x v="8"/>
    <s v="CONINFEGS"/>
    <n v="9.5519999999999996"/>
    <n v="7.7770000000000001"/>
    <n v="6.15"/>
    <n v="7.1909999999999998"/>
    <n v="6.4189999999999996"/>
    <n v="5.7130000000000001"/>
    <n v="9.3065820000000006"/>
    <n v="8.6850629999999995"/>
    <n v="7.2070809999999996"/>
    <n v="9.4351470000000006"/>
    <n v="4.8790089999999999"/>
    <n v="4.4210070000000004"/>
    <n v="2.6148440000000002"/>
    <n v="2.8388179999999998"/>
    <n v="3.1052070000000001"/>
    <n v="3.5283069999999999"/>
    <n v="3.4446569999999999"/>
    <n v="4.093451"/>
    <n v="3.2997589999999999"/>
    <n v="3.3981560000000002"/>
    <n v="1.926064"/>
    <n v="2.701991"/>
    <n v="0.47059400000000001"/>
    <n v="0.517208"/>
    <n v="0.50143800000000005"/>
  </r>
  <r>
    <x v="12"/>
    <x v="5"/>
    <s v="CONINFETO"/>
    <n v="13.839"/>
    <n v="11.676"/>
    <n v="8.1"/>
    <n v="11.468999999999999"/>
    <n v="11.92"/>
    <n v="10.41"/>
    <n v="14.985582000000001"/>
    <n v="13.569063"/>
    <n v="11.364081000000001"/>
    <n v="13.992146999999999"/>
    <n v="5.7750089999999998"/>
    <n v="5.2070069999999999"/>
    <n v="3.4518439999999999"/>
    <n v="3.5849139999999999"/>
    <n v="3.9661300000000002"/>
    <n v="4.4150580000000001"/>
    <n v="4.2371530000000002"/>
    <n v="4.9602880000000003"/>
    <n v="4.0065140000000001"/>
    <n v="4.0329790000000001"/>
    <n v="2.556797"/>
    <n v="3.3673690000000001"/>
    <n v="2.2181890000000002"/>
    <n v="1.1544810000000001"/>
    <n v="1.37355"/>
  </r>
  <r>
    <x v="13"/>
    <x v="6"/>
    <s v="CONINHUCO"/>
    <n v="0.7"/>
    <n v="0.56899999999999995"/>
    <n v="0.58899999999999997"/>
    <n v="0.53300000000000003"/>
    <n v="0.50900000000000001"/>
    <n v="0.35599999999999998"/>
    <n v="0.51800000000000002"/>
    <n v="0.58599999999999997"/>
    <n v="0.63100000000000001"/>
    <n v="0.53900000000000003"/>
    <n v="0.60899999999999999"/>
    <n v="0.64600000000000002"/>
    <n v="0.47104499999999999"/>
    <n v="0.47359699999999999"/>
    <n v="0.53324800000000006"/>
    <n v="0.54956899999999997"/>
    <n v="0.581839"/>
    <n v="0.56434799999999996"/>
    <n v="0.52949000000000002"/>
    <n v="0.48049999999999998"/>
    <n v="0.60538800000000004"/>
    <n v="0.64247500000000002"/>
    <n v="0.67890200000000001"/>
    <n v="0.50555899999999998"/>
    <n v="0.48078199999999999"/>
  </r>
  <r>
    <x v="13"/>
    <x v="0"/>
    <s v="CONINHUD"/>
    <n v="0.23899999999999999"/>
    <n v="0.55300000000000005"/>
    <n v="0.49299999999999999"/>
    <n v="0.65600000000000003"/>
    <n v="0.77600000000000002"/>
    <n v="0.73299999999999998"/>
    <n v="0.83699999999999997"/>
    <n v="0.94599999999999995"/>
    <n v="1.0189999999999999"/>
    <n v="1.0009999999999999"/>
    <n v="1.016"/>
    <n v="1.0429999999999999"/>
    <n v="0.93500000000000005"/>
    <n v="1.021039"/>
    <n v="1.1696489999999999"/>
    <n v="1.23281"/>
    <n v="1.542367"/>
    <n v="1.6458280000000001"/>
    <n v="1.696625"/>
    <n v="1.546055"/>
    <n v="1.679101"/>
    <n v="1.9256070000000001"/>
    <n v="0.78125500000000003"/>
    <n v="1.942977"/>
    <n v="2.0439159999999998"/>
  </r>
  <r>
    <x v="13"/>
    <x v="1"/>
    <s v="CONINHUE"/>
    <n v="1.0089999999999999"/>
    <n v="1.03"/>
    <n v="0.99199999999999999"/>
    <n v="0.92500000000000004"/>
    <n v="1.0089999999999999"/>
    <n v="0.95299999999999996"/>
    <n v="1.089"/>
    <n v="1.2310000000000001"/>
    <n v="1.3260000000000001"/>
    <n v="1.3149999999999999"/>
    <n v="1.2760640000000001"/>
    <n v="1.2150639999999999"/>
    <n v="1.2618670000000001"/>
    <n v="1.334074"/>
    <n v="1.3772150000000001"/>
    <n v="1.3877360000000001"/>
    <n v="1.419189"/>
    <n v="1.4503760000000001"/>
    <n v="1.3989879999999999"/>
    <n v="1.265037"/>
    <n v="1.4359770000000001"/>
    <n v="1.5322610000000001"/>
    <n v="1.659403"/>
    <n v="1.6484019999999999"/>
    <n v="1.734038"/>
  </r>
  <r>
    <x v="13"/>
    <x v="2"/>
    <s v="CONINHUES"/>
    <n v="5.1020000000000003"/>
    <n v="5.3330000000000002"/>
    <n v="5.2210000000000001"/>
    <n v="3.7010000000000001"/>
    <n v="4.0245689999999996"/>
    <n v="3.5459999999999998"/>
    <n v="4.9634270000000003"/>
    <n v="5.8529210000000003"/>
    <n v="6.2223919999999904"/>
    <n v="6.3454269999999902"/>
    <n v="8.8816279999999992"/>
    <n v="8.6948669999999897"/>
    <n v="7.8094590000000004"/>
    <n v="6.7816200000000002"/>
    <n v="7.0430910000000004"/>
    <n v="8.2285430000000002"/>
    <n v="8.2880160000000007"/>
    <n v="7.9329169999999998"/>
    <n v="7.7913610000000002"/>
    <n v="7.4918449999999996"/>
    <n v="8.4897659999999995"/>
    <n v="9.1899309999999996"/>
    <n v="8.6309719999999999"/>
    <n v="9.5769640000000003"/>
    <n v="10.02383"/>
  </r>
  <r>
    <x v="13"/>
    <x v="3"/>
    <s v="CONINHUGLP"/>
    <n v="4.0000000000000001E-3"/>
    <n v="4.0000000000000001E-3"/>
    <n v="4.0000000000000001E-3"/>
    <n v="4.0000000000000001E-3"/>
    <n v="3.5690000000000001E-3"/>
    <n v="4.0000000000000001E-3"/>
    <n v="4.0000000000000001E-3"/>
    <n v="5.0000000000000001E-3"/>
    <n v="5.0000000000000001E-3"/>
    <n v="0.01"/>
    <n v="1.0683E-2"/>
    <n v="1.1799E-2"/>
    <n v="1.0626999999999999E-2"/>
    <n v="9.8799999999999999E-3"/>
    <n v="1.2925000000000001E-2"/>
    <n v="2.1207E-2"/>
    <n v="2.1294E-2"/>
    <n v="1.6752E-2"/>
    <n v="1.1538E-2"/>
    <n v="9.0200000000000002E-3"/>
    <n v="1.172E-2"/>
    <n v="1.3004E-2"/>
    <n v="1.3592999999999999E-2"/>
    <n v="1.8652999999999999E-2"/>
    <n v="1.9998999999999999E-2"/>
  </r>
  <r>
    <x v="13"/>
    <x v="8"/>
    <s v="CONINHUGS"/>
    <n v="3.15"/>
    <n v="3.177"/>
    <n v="3.1429999999999998"/>
    <n v="1.583"/>
    <n v="1.7270000000000001"/>
    <n v="1.5"/>
    <n v="2.5154269999999999"/>
    <n v="3.084921"/>
    <n v="3.2413919999999998"/>
    <n v="3.4804270000000002"/>
    <n v="5.969881"/>
    <n v="5.7790039999999996"/>
    <n v="5.1309199999999997"/>
    <n v="3.9430299999999998"/>
    <n v="3.9500540000000002"/>
    <n v="5.0372209999999997"/>
    <n v="4.7233270000000003"/>
    <n v="4.2556130000000003"/>
    <n v="4.1547200000000002"/>
    <n v="4.1912330000000004"/>
    <n v="4.7575799999999999"/>
    <n v="5.0765840000000004"/>
    <n v="5.4978189999999998"/>
    <n v="5.461373"/>
    <n v="5.7450950000000001"/>
  </r>
  <r>
    <x v="13"/>
    <x v="5"/>
    <s v="CONINHUTO"/>
    <n v="5.1020000000000003"/>
    <n v="5.3330000000000002"/>
    <n v="5.2210000000000001"/>
    <n v="3.7010000000000001"/>
    <n v="4.0245689999999996"/>
    <n v="3.5459999999999998"/>
    <n v="4.9634270000000003"/>
    <n v="5.8529210000000003"/>
    <n v="6.2223919999999904"/>
    <n v="6.3454269999999902"/>
    <n v="8.8816279999999992"/>
    <n v="8.6948669999999897"/>
    <n v="7.8094590000000004"/>
    <n v="6.7816200000000002"/>
    <n v="7.0430910000000004"/>
    <n v="8.2285430000000002"/>
    <n v="8.2880160000000007"/>
    <n v="7.9329169999999998"/>
    <n v="7.7913610000000002"/>
    <n v="7.4918449999999996"/>
    <n v="8.4897659999999995"/>
    <n v="9.1899309999999996"/>
    <n v="8.6309719999999999"/>
    <n v="9.5769640000000003"/>
    <n v="10.02383"/>
  </r>
  <r>
    <x v="14"/>
    <x v="12"/>
    <s v="CONINMICC"/>
    <n v="1.2397"/>
    <n v="0"/>
    <n v="0"/>
    <n v="0"/>
    <n v="0"/>
    <n v="0"/>
    <n v="0"/>
    <n v="0"/>
    <n v="0"/>
    <n v="0"/>
    <n v="0"/>
    <n v="0"/>
    <n v="0"/>
    <n v="0"/>
    <n v="0"/>
    <n v="0"/>
    <n v="0"/>
    <n v="0"/>
    <n v="0"/>
    <n v="0"/>
    <n v="0"/>
    <n v="0"/>
    <n v="0"/>
    <n v="0"/>
    <n v="0"/>
  </r>
  <r>
    <x v="14"/>
    <x v="6"/>
    <s v="CONINMICO"/>
    <n v="7.5449999999999999"/>
    <n v="6.34"/>
    <n v="5.4610000000000003"/>
    <n v="5.7"/>
    <n v="5.9219999999999997"/>
    <n v="5.1740000000000004"/>
    <n v="6.6859999999999999"/>
    <n v="6.2850000000000001"/>
    <n v="6.7610000000000001"/>
    <n v="5.633"/>
    <n v="6.9871429999999997"/>
    <n v="4.0092470000000002"/>
    <n v="3.5132240000000001"/>
    <n v="3.1057160000000001"/>
    <n v="3.4032740000000001"/>
    <n v="3.4395920000000002"/>
    <n v="2.6596639999999998"/>
    <n v="3.0154779999999999"/>
    <n v="2.8675250000000001"/>
    <n v="1.1957679999999999"/>
    <n v="2.471311"/>
    <n v="2.0497920000000001"/>
    <n v="2.3037109999999998"/>
    <n v="2.2258830000000001"/>
    <n v="2.2190219999999998"/>
  </r>
  <r>
    <x v="14"/>
    <x v="0"/>
    <s v="CONINMID"/>
    <n v="4.7889999999999997"/>
    <n v="4.51"/>
    <n v="3.8380000000000001"/>
    <n v="3.9729999999999999"/>
    <n v="4.1289999999999996"/>
    <n v="4.8490000000000002"/>
    <n v="4.9400000000000004"/>
    <n v="4.6440000000000001"/>
    <n v="4.9960000000000004"/>
    <n v="4.79"/>
    <n v="4.9359999999999999"/>
    <n v="4.7080000000000002"/>
    <n v="4.5049999999999999"/>
    <n v="3.9819499999999999"/>
    <n v="4.3635849999999996"/>
    <n v="4.4101520000000001"/>
    <n v="4.4386830000000002"/>
    <n v="5.0316400000000003"/>
    <n v="10.587209"/>
    <n v="7.2359179999999999"/>
    <n v="11.138648"/>
    <n v="11.796234999999999"/>
    <n v="12.085148"/>
    <n v="4.3686129999999999"/>
    <n v="4.5914010000000003"/>
  </r>
  <r>
    <x v="14"/>
    <x v="1"/>
    <s v="CONINMIE"/>
    <n v="17.184999999999999"/>
    <n v="15.028"/>
    <n v="15.342000000000001"/>
    <n v="16.14"/>
    <n v="16.777999999999999"/>
    <n v="18.920000000000002"/>
    <n v="20.079999999999998"/>
    <n v="18.875"/>
    <n v="20.305"/>
    <n v="19.655000000000001"/>
    <n v="20.576387"/>
    <n v="19.627389000000001"/>
    <n v="19.396792000000001"/>
    <n v="17.146937999999999"/>
    <n v="18.790319"/>
    <n v="18.990845"/>
    <n v="19.651620000000001"/>
    <n v="20.322281"/>
    <n v="20.626791000000001"/>
    <n v="19.226624999999999"/>
    <n v="26.322008"/>
    <n v="26.2667"/>
    <n v="30.884371000000002"/>
    <n v="36.293858"/>
    <n v="34.349463999999998"/>
  </r>
  <r>
    <x v="14"/>
    <x v="2"/>
    <s v="CONINMIES"/>
    <n v="48.369700000000002"/>
    <n v="47.078000000000003"/>
    <n v="47.692"/>
    <n v="45.768000000000001"/>
    <n v="45.789866000000004"/>
    <n v="48.677"/>
    <n v="62.864503999999997"/>
    <n v="61.406202999999998"/>
    <n v="65.265805999999998"/>
    <n v="66.980645999999993"/>
    <n v="43.537132999999997"/>
    <n v="38.702615999999999"/>
    <n v="37.914203000000001"/>
    <n v="35.033805000000001"/>
    <n v="37.069265999999999"/>
    <n v="38.733089"/>
    <n v="39.082929999999998"/>
    <n v="39.718758999999999"/>
    <n v="44.820568000000002"/>
    <n v="37.835095000000003"/>
    <n v="54.405701000000001"/>
    <n v="55.377948000000004"/>
    <n v="60.813989999999997"/>
    <n v="61.482112999999998"/>
    <n v="55.970626000000003"/>
  </r>
  <r>
    <x v="14"/>
    <x v="3"/>
    <s v="CONINMIGLP"/>
    <n v="0.60499999999999998"/>
    <n v="0.79200000000000004"/>
    <n v="1.0900000000000001"/>
    <n v="1.1459999999999999"/>
    <n v="1.0608660000000001"/>
    <n v="2.1160000000000001"/>
    <n v="2.2509999999999999"/>
    <n v="2.1160000000000001"/>
    <n v="2.2759999999999998"/>
    <n v="4.5069999999999997"/>
    <n v="2.8130000000000002"/>
    <n v="2.6829999999999998"/>
    <n v="2.6160000000000001"/>
    <n v="2.3130000000000002"/>
    <n v="2.5346799999999998"/>
    <n v="2.5617299999999998"/>
    <n v="2.949157"/>
    <n v="3.5606589999999998"/>
    <n v="3.688275"/>
    <n v="3.425316"/>
    <n v="6.2850609999999998"/>
    <n v="6.2770239999999999"/>
    <n v="6.122185"/>
    <n v="9.3198019999999904"/>
    <n v="8.0866550000000004"/>
  </r>
  <r>
    <x v="14"/>
    <x v="8"/>
    <s v="CONINMIGS"/>
    <n v="17.006"/>
    <n v="20.408000000000001"/>
    <n v="21.960999999999999"/>
    <n v="18.809000000000001"/>
    <n v="17.899999999999999"/>
    <n v="17.617999999999999"/>
    <n v="28.907503999999999"/>
    <n v="29.486203"/>
    <n v="30.927806"/>
    <n v="32.395645999999999"/>
    <n v="8.2246030000000001"/>
    <n v="7.6749799999999997"/>
    <n v="7.8831870000000004"/>
    <n v="8.4862009999999994"/>
    <n v="7.9774079999999996"/>
    <n v="9.3307699999999905"/>
    <n v="9.3838059999999999"/>
    <n v="7.7887009999999997"/>
    <n v="7.0507679999999997"/>
    <n v="6.751468"/>
    <n v="8.1886729999999996"/>
    <n v="8.9881969999999995"/>
    <n v="9.4185750000000006"/>
    <n v="9.2739569999999905"/>
    <n v="6.7240840000000004"/>
  </r>
  <r>
    <x v="14"/>
    <x v="5"/>
    <s v="CONINMITO"/>
    <n v="48.369700000000002"/>
    <n v="47.078000000000003"/>
    <n v="47.692"/>
    <n v="45.768000000000001"/>
    <n v="45.789866000000004"/>
    <n v="48.677"/>
    <n v="62.864503999999997"/>
    <n v="61.406202999999998"/>
    <n v="65.265805999999998"/>
    <n v="66.980645999999993"/>
    <n v="43.537132999999997"/>
    <n v="38.702615999999999"/>
    <n v="37.914203000000001"/>
    <n v="35.033805000000001"/>
    <n v="37.069265999999999"/>
    <n v="38.733089"/>
    <n v="39.082929999999998"/>
    <n v="39.718758999999999"/>
    <n v="44.820568000000002"/>
    <n v="37.835095000000003"/>
    <n v="54.405701000000001"/>
    <n v="55.377948000000004"/>
    <n v="60.813989999999997"/>
    <n v="61.482112999999998"/>
    <n v="55.970626000000003"/>
  </r>
  <r>
    <x v="15"/>
    <x v="10"/>
    <s v="CONINOTB"/>
    <n v="0"/>
    <n v="0"/>
    <n v="0"/>
    <n v="0"/>
    <n v="0"/>
    <n v="0"/>
    <n v="0"/>
    <n v="0"/>
    <n v="0"/>
    <n v="0"/>
    <n v="2.9105300000000001"/>
    <n v="3.7583329999999999"/>
    <n v="1.6200300000000001"/>
    <n v="3.273447"/>
    <n v="3.7554069999999999"/>
    <n v="1.990435"/>
    <n v="4.6234219999999997"/>
    <n v="7.4423570000000003"/>
    <n v="3.8868209999999999"/>
    <n v="4.2325910000000002"/>
    <n v="6.3371409999999999"/>
    <n v="1.60073"/>
    <n v="8.3961670000000002"/>
    <n v="4.2556149999999997"/>
    <n v="5.7081400000000002"/>
  </r>
  <r>
    <x v="15"/>
    <x v="11"/>
    <s v="CONINOTC"/>
    <n v="0"/>
    <n v="0"/>
    <n v="0"/>
    <n v="0"/>
    <n v="0"/>
    <n v="0"/>
    <n v="0"/>
    <n v="0"/>
    <n v="0"/>
    <n v="0"/>
    <n v="0"/>
    <n v="0"/>
    <n v="206.076481"/>
    <n v="18.758693000000001"/>
    <n v="63.161202000000003"/>
    <n v="71.462581999999998"/>
    <n v="104.99925500000001"/>
    <n v="80.745251999999894"/>
    <n v="109.84653400000001"/>
    <n v="50.304096000000001"/>
    <n v="90.016919000000001"/>
    <n v="160.78845699999999"/>
    <n v="81.832434000000006"/>
    <n v="94.162914999999998"/>
    <n v="71.436318999999997"/>
  </r>
  <r>
    <x v="15"/>
    <x v="6"/>
    <s v="CONINOTCO"/>
    <n v="36.155000000000001"/>
    <n v="19.033999999999999"/>
    <n v="19.716000000000001"/>
    <n v="53.482176000000003"/>
    <n v="75.861514"/>
    <n v="71.858917000000005"/>
    <n v="57.522801999999999"/>
    <n v="59.736604999999997"/>
    <n v="44.247345000000003"/>
    <n v="50.837636000000003"/>
    <n v="22.53425"/>
    <n v="44.987515000000002"/>
    <n v="28.688648000000001"/>
    <n v="42.687730000000002"/>
    <n v="36.899417999999997"/>
    <n v="33.869765000000001"/>
    <n v="28.028887999999998"/>
    <n v="25.015484000000001"/>
    <n v="21.47692"/>
    <n v="17.820574000000001"/>
    <n v="14.432503000000001"/>
    <n v="15.7438"/>
    <n v="2.4144459999999999"/>
    <n v="1.011271"/>
    <n v="1.5"/>
  </r>
  <r>
    <x v="15"/>
    <x v="13"/>
    <s v="CONINOTCP"/>
    <n v="0"/>
    <n v="0"/>
    <n v="0"/>
    <n v="4.9305890000000003"/>
    <n v="5.7659979999999997"/>
    <n v="7.0303000000000004"/>
    <n v="5.3088569999999997"/>
    <n v="2.9139460000000001"/>
    <n v="2.7319499999999999"/>
    <n v="3.4678469999999999"/>
    <n v="4.0436740000000002"/>
    <n v="2.3551519999999999"/>
    <n v="2.8133300000000001"/>
    <n v="2.9119470000000001"/>
    <n v="1.88165"/>
    <n v="3.3980079999999999"/>
    <n v="2.6164299999999998"/>
    <n v="3.0165769999999998"/>
    <n v="3.0453190000000001"/>
    <n v="1.373758"/>
    <n v="1.3642129999999999"/>
    <n v="2.1851129999999999"/>
    <n v="5.1469839999999998"/>
    <n v="5.4324640000000004"/>
    <n v="0.30051"/>
  </r>
  <r>
    <x v="15"/>
    <x v="0"/>
    <s v="CONINOTD"/>
    <n v="25.816008"/>
    <n v="29.135000000000002"/>
    <n v="44.488999999999997"/>
    <n v="35.863478999999998"/>
    <n v="14.211155"/>
    <n v="7.0061790000000004"/>
    <n v="17.655756"/>
    <n v="24.872240000000001"/>
    <n v="23.299737"/>
    <n v="17.030746000000001"/>
    <n v="25.541477"/>
    <n v="23.960096"/>
    <n v="22.964289999999998"/>
    <n v="23.883742000000002"/>
    <n v="34.018034"/>
    <n v="27.256740000000001"/>
    <n v="21.957940000000001"/>
    <n v="23.103728"/>
    <n v="21.122705"/>
    <n v="17.833463999999999"/>
    <n v="16.410373"/>
    <n v="23.023982"/>
    <n v="28.044003"/>
    <n v="35.364891"/>
    <n v="31.418868"/>
  </r>
  <r>
    <x v="15"/>
    <x v="1"/>
    <s v="CONINOTE"/>
    <n v="87.087000000000003"/>
    <n v="99.608000000000004"/>
    <n v="99.799000000000007"/>
    <n v="106.72499999999999"/>
    <n v="116.31699999999999"/>
    <n v="126.9"/>
    <n v="148.126"/>
    <n v="172.11500000000001"/>
    <n v="181.28700000000001"/>
    <n v="194.05099999999999"/>
    <n v="224.08492000000001"/>
    <n v="230.88471799999999"/>
    <n v="238.01151400000001"/>
    <n v="220.287172"/>
    <n v="288.35177099999999"/>
    <n v="299.87572"/>
    <n v="312.34754800000002"/>
    <n v="322.18648000000002"/>
    <n v="329.88777599999997"/>
    <n v="311.086994"/>
    <n v="341.39703400000002"/>
    <n v="368.732168"/>
    <n v="380.47524900000002"/>
    <n v="376.97538700000001"/>
    <n v="397.93252999999999"/>
  </r>
  <r>
    <x v="15"/>
    <x v="2"/>
    <s v="CONINOTES"/>
    <n v="241.50800799999999"/>
    <n v="244.38499999999999"/>
    <n v="261.36799999999999"/>
    <n v="310.86450000000002"/>
    <n v="330.52846699999998"/>
    <n v="364.94360399999999"/>
    <n v="310.67078500000002"/>
    <n v="323.23314599999998"/>
    <n v="341.75005599999997"/>
    <n v="358.59367900000001"/>
    <n v="385.62142"/>
    <n v="379.49195900000001"/>
    <n v="438.54315700000001"/>
    <n v="428.72970099999998"/>
    <n v="500.17794099999998"/>
    <n v="520.19445800000005"/>
    <n v="531.14232200000004"/>
    <n v="529.48645399999998"/>
    <n v="525.49861699999997"/>
    <n v="503.80178999999998"/>
    <n v="544.30888200000004"/>
    <n v="590.24670700000001"/>
    <n v="563.39424199999996"/>
    <n v="628.93452600000001"/>
    <n v="649.160662"/>
  </r>
  <r>
    <x v="15"/>
    <x v="14"/>
    <s v="CONINOTG"/>
    <n v="0"/>
    <n v="0"/>
    <n v="0"/>
    <n v="0"/>
    <n v="0"/>
    <n v="0"/>
    <n v="0"/>
    <n v="0"/>
    <n v="0"/>
    <n v="0"/>
    <n v="0"/>
    <n v="0"/>
    <n v="2.748186"/>
    <n v="1.715152"/>
    <n v="0.93391199999999996"/>
    <n v="0.54481199999999996"/>
    <n v="0.75399499999999997"/>
    <n v="0.61261100000000002"/>
    <n v="0.674763"/>
    <n v="0.611869"/>
    <n v="0.85297999999999996"/>
    <n v="1.014589"/>
    <n v="0.20908199999999999"/>
    <n v="0.85200500000000001"/>
    <n v="1.047328"/>
  </r>
  <r>
    <x v="15"/>
    <x v="3"/>
    <s v="CONINOTGLP"/>
    <n v="10.961"/>
    <n v="11.82"/>
    <n v="12.842000000000001"/>
    <n v="13.692"/>
    <n v="12.653665"/>
    <n v="12.167"/>
    <n v="12.308999999999999"/>
    <n v="12.147"/>
    <n v="12.683999999999999"/>
    <n v="26.148492999999998"/>
    <n v="34.039437"/>
    <n v="31.794153999999999"/>
    <n v="32.400838999999998"/>
    <n v="32.59066"/>
    <n v="33.397227999999998"/>
    <n v="32.766176000000002"/>
    <n v="33.481180000000002"/>
    <n v="35.935152000000002"/>
    <n v="34.161161999999997"/>
    <n v="34.203262000000002"/>
    <n v="33.631945999999999"/>
    <n v="27.306149999999999"/>
    <n v="29.284813"/>
    <n v="30.583707"/>
    <n v="30.139431999999999"/>
  </r>
  <r>
    <x v="15"/>
    <x v="8"/>
    <s v="CONINOTGS"/>
    <n v="79.043000000000006"/>
    <n v="82.846999999999994"/>
    <n v="82.45"/>
    <n v="95.133256000000003"/>
    <n v="104.648135"/>
    <n v="138.955208"/>
    <n v="68.530370000000005"/>
    <n v="50.243355000000001"/>
    <n v="77.376024000000001"/>
    <n v="66.538956999999996"/>
    <n v="73.837661999999995"/>
    <n v="43.348323999999998"/>
    <n v="109.22135"/>
    <n v="104.58925499999999"/>
    <n v="104.58206800000001"/>
    <n v="122.450146"/>
    <n v="131.915513"/>
    <n v="119.592489"/>
    <n v="115.129972"/>
    <n v="120.87087099999999"/>
    <n v="136.21983299999999"/>
    <n v="152.240905"/>
    <n v="117.819665"/>
    <n v="178.71480099999999"/>
    <n v="186.82199399999999"/>
  </r>
  <r>
    <x v="15"/>
    <x v="4"/>
    <s v="CONINOTQ"/>
    <n v="2.4460000000000002"/>
    <n v="1.9410000000000001"/>
    <n v="2.0720000000000001"/>
    <n v="1.038"/>
    <n v="1.071"/>
    <n v="1.026"/>
    <n v="1.218"/>
    <n v="1.2050000000000001"/>
    <n v="0.124"/>
    <n v="0.51900000000000002"/>
    <n v="1.54"/>
    <n v="2.1619999999999999"/>
    <n v="1.6950000000000001"/>
    <n v="6.4043000000000003E-2"/>
    <n v="0.11386"/>
    <n v="3.3091000000000002E-2"/>
    <n v="4.0828000000000003E-2"/>
    <n v="2.3932999999999999E-2"/>
    <n v="0"/>
    <n v="9.9799999999999997E-4"/>
    <n v="0"/>
    <n v="0"/>
    <n v="0"/>
    <n v="0"/>
    <n v="0"/>
  </r>
  <r>
    <x v="15"/>
    <x v="9"/>
    <s v="CONINOTS"/>
    <n v="3.3577000000000003E-2"/>
    <n v="3.5815E-2"/>
    <n v="3.8719000000000003E-2"/>
    <n v="4.3566000000000001E-2"/>
    <n v="4.8053999999999999E-2"/>
    <n v="4.8402000000000001E-2"/>
    <n v="5.3024000000000002E-2"/>
    <n v="5.8382000000000003E-2"/>
    <n v="6.5633999999999998E-2"/>
    <n v="7.3469000000000007E-2"/>
    <n v="8.3514000000000005E-2"/>
    <n v="0.100254"/>
    <n v="0.1116"/>
    <n v="0.12848000000000001"/>
    <n v="0.14275499999999999"/>
    <n v="9.7374000000000002E-2"/>
    <n v="0.106377"/>
    <n v="0.128723"/>
    <n v="0.193498"/>
    <n v="0.18624199999999999"/>
    <n v="0.218413"/>
    <n v="0.26515300000000003"/>
    <n v="0.33332000000000001"/>
    <n v="0.38087300000000002"/>
    <n v="0.41489999999999999"/>
  </r>
  <r>
    <x v="15"/>
    <x v="5"/>
    <s v="CONINOTTO"/>
    <n v="241.541585"/>
    <n v="244.420815"/>
    <n v="261.40671900000001"/>
    <n v="310.90806600000002"/>
    <n v="330.57652100000001"/>
    <n v="364.992006"/>
    <n v="310.72380900000002"/>
    <n v="323.29152800000003"/>
    <n v="341.81569000000002"/>
    <n v="358.667148"/>
    <n v="388.61546399999997"/>
    <n v="383.35054600000001"/>
    <n v="646.351268"/>
    <n v="450.89032099999997"/>
    <n v="567.23730499999999"/>
    <n v="593.74484899999902"/>
    <n v="640.87137600000005"/>
    <n v="617.80278599999997"/>
    <n v="639.42547000000002"/>
    <n v="558.524719"/>
    <n v="640.88135499999999"/>
    <n v="752.90104699999995"/>
    <n v="653.95616299999995"/>
    <n v="727.73392899999999"/>
    <n v="726.72002099999997"/>
  </r>
  <r>
    <x v="16"/>
    <x v="6"/>
    <s v="CONINPETPECO"/>
    <n v="11.224"/>
    <n v="9.6370000000000005"/>
    <n v="10.302"/>
    <n v="9.1639999999999997"/>
    <n v="2.206"/>
    <n v="1.839"/>
    <n v="2.17"/>
    <n v="2.1800000000000002"/>
    <n v="0.11799999999999999"/>
    <n v="0"/>
    <n v="0"/>
    <n v="4.7E-2"/>
    <n v="1.9E-2"/>
    <n v="0"/>
    <n v="3.2508240000000002"/>
    <n v="5.1043599999999998"/>
    <n v="0.77194499999999999"/>
    <n v="5.4904000000000001E-2"/>
    <n v="0.21848500000000001"/>
    <n v="0.20314499999999999"/>
    <n v="0.21180099999999999"/>
    <n v="0.19953599999999999"/>
    <n v="0.233957"/>
    <n v="9.5647999999999997E-2"/>
    <n v="0.13838800000000001"/>
  </r>
  <r>
    <x v="16"/>
    <x v="0"/>
    <s v="CONINPETPED"/>
    <n v="0"/>
    <n v="0"/>
    <n v="0"/>
    <n v="0"/>
    <n v="0"/>
    <n v="0"/>
    <n v="0"/>
    <n v="0"/>
    <n v="0"/>
    <n v="0.56100000000000005"/>
    <n v="0.52200000000000002"/>
    <n v="0.47399999999999998"/>
    <n v="0.42299999999999999"/>
    <n v="0.36058800000000002"/>
    <n v="0.36265999999999998"/>
    <n v="0.31453900000000001"/>
    <n v="0.40250399999999997"/>
    <n v="0.39090599999999998"/>
    <n v="0.46547899999999998"/>
    <n v="0.53966199999999998"/>
    <n v="0.45763599999999999"/>
    <n v="0.43948399999999999"/>
    <n v="0.39182499999999998"/>
    <n v="0.43508999999999998"/>
    <n v="0.38927499999999998"/>
  </r>
  <r>
    <x v="16"/>
    <x v="1"/>
    <s v="CONINPETPEE"/>
    <n v="0"/>
    <n v="0"/>
    <n v="0"/>
    <n v="0"/>
    <n v="0"/>
    <n v="0"/>
    <n v="0"/>
    <n v="0"/>
    <n v="0"/>
    <n v="0"/>
    <n v="0"/>
    <n v="0"/>
    <n v="0"/>
    <n v="4.8743280000000002"/>
    <n v="4.673629"/>
    <n v="4.677778"/>
    <n v="5.153162"/>
    <n v="4.8812949999999997"/>
    <n v="4.9417929999999997"/>
    <n v="4.9516039999999997"/>
    <n v="4.9232630000000004"/>
    <n v="5.0080010000000001"/>
    <n v="4.7836059999999998"/>
    <n v="5.11747"/>
    <n v="4.992642"/>
  </r>
  <r>
    <x v="16"/>
    <x v="2"/>
    <s v="CONINPETPEES"/>
    <n v="170.476"/>
    <n v="186.554"/>
    <n v="171.453"/>
    <n v="178.011392"/>
    <n v="177.51006799999999"/>
    <n v="183.088413"/>
    <n v="177.756663"/>
    <n v="156.631979"/>
    <n v="143.040673"/>
    <n v="120.23935899999999"/>
    <n v="100.177182"/>
    <n v="85.441637999999998"/>
    <n v="79.115866999999994"/>
    <n v="81.803382999999997"/>
    <n v="84.742082999999994"/>
    <n v="89.999957999999907"/>
    <n v="94.912263999999894"/>
    <n v="91.769403999999994"/>
    <n v="100.153295"/>
    <n v="100.349054"/>
    <n v="106.47461"/>
    <n v="100.39977399999999"/>
    <n v="106.889601"/>
    <n v="116.42754100000001"/>
    <n v="103.823284"/>
  </r>
  <r>
    <x v="16"/>
    <x v="14"/>
    <s v="CONINPETPEG"/>
    <n v="0"/>
    <n v="0"/>
    <n v="0"/>
    <n v="0"/>
    <n v="0"/>
    <n v="0"/>
    <n v="0"/>
    <n v="0"/>
    <n v="0"/>
    <n v="0"/>
    <n v="0"/>
    <n v="0"/>
    <n v="0"/>
    <n v="0"/>
    <n v="0.708117"/>
    <n v="1.227441"/>
    <n v="0.99910200000000005"/>
    <n v="1.2862830000000001"/>
    <n v="1.5481849999999999"/>
    <n v="1.29684"/>
    <n v="1.0919749999999999"/>
    <n v="1.2169190000000001"/>
    <n v="0.201347"/>
    <n v="0"/>
    <n v="0"/>
  </r>
  <r>
    <x v="16"/>
    <x v="8"/>
    <s v="CONINPETPEGS"/>
    <n v="159.25200000000001"/>
    <n v="176.917"/>
    <n v="161.15100000000001"/>
    <n v="168.84739200000001"/>
    <n v="175.304068"/>
    <n v="181.249413"/>
    <n v="175.58666299999999"/>
    <n v="154.45197899999999"/>
    <n v="142.922673"/>
    <n v="119.678359"/>
    <n v="99.655181999999996"/>
    <n v="84.920637999999997"/>
    <n v="78.673867000000001"/>
    <n v="76.568466999999998"/>
    <n v="75.746853000000002"/>
    <n v="78.675839999999994"/>
    <n v="87.585550999999995"/>
    <n v="85.156015999999994"/>
    <n v="92.979353000000003"/>
    <n v="93.357803000000004"/>
    <n v="99.789935"/>
    <n v="93.535833999999994"/>
    <n v="101.27886599999999"/>
    <n v="110.77933299999999"/>
    <n v="98.302978999999894"/>
  </r>
  <r>
    <x v="16"/>
    <x v="5"/>
    <s v="CONINPETPETO"/>
    <n v="170.476"/>
    <n v="186.554"/>
    <n v="171.453"/>
    <n v="178.011392"/>
    <n v="177.51006799999999"/>
    <n v="183.088413"/>
    <n v="177.756663"/>
    <n v="156.631979"/>
    <n v="143.040673"/>
    <n v="120.23935899999999"/>
    <n v="100.177182"/>
    <n v="85.441637999999998"/>
    <n v="79.115866999999994"/>
    <n v="81.803382999999997"/>
    <n v="84.742082999999994"/>
    <n v="89.999957999999907"/>
    <n v="94.912263999999894"/>
    <n v="91.769403999999994"/>
    <n v="100.153295"/>
    <n v="100.349054"/>
    <n v="106.47461"/>
    <n v="100.39977399999999"/>
    <n v="106.889601"/>
    <n v="116.42754100000001"/>
    <n v="103.823284"/>
  </r>
  <r>
    <x v="17"/>
    <x v="6"/>
    <s v="CONINQUCO"/>
    <n v="35.323999999999998"/>
    <n v="39.042999999999999"/>
    <n v="38.991"/>
    <n v="39.576000000000001"/>
    <n v="44.404000000000003"/>
    <n v="39.298999999999999"/>
    <n v="42.908999999999999"/>
    <n v="45.158999999999999"/>
    <n v="46.835999999999999"/>
    <n v="41.982999999999997"/>
    <n v="38.106999999999999"/>
    <n v="31.995999999999999"/>
    <n v="27.263999999999999"/>
    <n v="15.088438999999999"/>
    <n v="15.192622999999999"/>
    <n v="14.681089999999999"/>
    <n v="11.351762000000001"/>
    <n v="12.063751"/>
    <n v="9.3932369999999903"/>
    <n v="8.2080579999999994"/>
    <n v="5.6044539999999996"/>
    <n v="5.3134620000000004"/>
    <n v="5.1534649999999997"/>
    <n v="3.3719830000000002"/>
    <n v="1.8717870000000001"/>
  </r>
  <r>
    <x v="17"/>
    <x v="13"/>
    <s v="CONINQUCP"/>
    <n v="0"/>
    <n v="0"/>
    <n v="0"/>
    <n v="0.86646900000000004"/>
    <n v="1.243058"/>
    <n v="1.2470190000000001"/>
    <n v="1.508254"/>
    <n v="1.892361"/>
    <n v="2.039399"/>
    <n v="2.48773"/>
    <n v="2.5705900000000002"/>
    <n v="2.109334"/>
    <n v="2.9315120000000001"/>
    <n v="3.231414"/>
    <n v="1.439433"/>
    <n v="5.9890309999999998"/>
    <n v="9.5342649999999995"/>
    <n v="12.629810000000001"/>
    <n v="11.689579"/>
    <n v="1.067507"/>
    <n v="1.5172540000000001"/>
    <n v="1.2537430000000001"/>
    <n v="1.76396"/>
    <n v="1.90296"/>
    <n v="0.57530000000000003"/>
  </r>
  <r>
    <x v="17"/>
    <x v="0"/>
    <s v="CONINQUD"/>
    <n v="1.488"/>
    <n v="3.9809999999999999"/>
    <n v="4.1879999999999997"/>
    <n v="4.2519999999999998"/>
    <n v="4.7690000000000001"/>
    <n v="4.7450000000000001"/>
    <n v="4.9589999999999996"/>
    <n v="5.2190000000000003"/>
    <n v="5.4130000000000003"/>
    <n v="5.585"/>
    <n v="4.9459999999999997"/>
    <n v="4.1529999999999996"/>
    <n v="3.8639999999999999"/>
    <n v="3.9990519999999998"/>
    <n v="4.126296"/>
    <n v="4.2150869999999996"/>
    <n v="4.3829209999999996"/>
    <n v="4.4371320000000001"/>
    <n v="4.3336499999999996"/>
    <n v="4.1986860000000004"/>
    <n v="4.1816849999999999"/>
    <n v="4.1787780000000003"/>
    <n v="4.171538"/>
    <n v="4.1992229999999999"/>
    <n v="4.1839570000000004"/>
  </r>
  <r>
    <x v="17"/>
    <x v="1"/>
    <s v="CONINQUE"/>
    <n v="16.079999999999998"/>
    <n v="14.823"/>
    <n v="16.437999999999999"/>
    <n v="16.686"/>
    <n v="18.72"/>
    <n v="18.355"/>
    <n v="19.181000000000001"/>
    <n v="20.187000000000001"/>
    <n v="20.936"/>
    <n v="21.800999999999998"/>
    <n v="21.878"/>
    <n v="18.369"/>
    <n v="17.652999999999999"/>
    <n v="17.141766000000001"/>
    <n v="16.841940000000001"/>
    <n v="17.628316000000002"/>
    <n v="16.957687"/>
    <n v="17.55087"/>
    <n v="16.118615999999999"/>
    <n v="19.306609000000002"/>
    <n v="17.892489999999999"/>
    <n v="17.861856"/>
    <n v="17.011744"/>
    <n v="17.124642000000001"/>
    <n v="19.854524999999999"/>
  </r>
  <r>
    <x v="17"/>
    <x v="2"/>
    <s v="CONINQUES"/>
    <n v="104.31"/>
    <n v="109.5"/>
    <n v="112.887"/>
    <n v="105.495469"/>
    <n v="114.444739"/>
    <n v="104.58601899999999"/>
    <n v="131.07051000000001"/>
    <n v="143.79808499999999"/>
    <n v="147.379197"/>
    <n v="153.797281"/>
    <n v="164.32087200000001"/>
    <n v="134.145185"/>
    <n v="106.845038"/>
    <n v="84.493560000000002"/>
    <n v="77.922714999999997"/>
    <n v="88.671531000000002"/>
    <n v="93.132679999999894"/>
    <n v="93.220078999999998"/>
    <n v="88.290179999999907"/>
    <n v="85.666371999999996"/>
    <n v="84.427588"/>
    <n v="90.057359000000005"/>
    <n v="90.426041999999995"/>
    <n v="93.726121000000006"/>
    <n v="105.805351"/>
  </r>
  <r>
    <x v="17"/>
    <x v="3"/>
    <s v="CONINQUGLP"/>
    <n v="0.183"/>
    <n v="0.49299999999999999"/>
    <n v="0.501"/>
    <n v="0.50900000000000001"/>
    <n v="0.50768100000000005"/>
    <n v="0.55800000000000005"/>
    <n v="0.58299999999999996"/>
    <n v="0.61399999999999999"/>
    <n v="0.63700000000000001"/>
    <n v="1.3560000000000001"/>
    <n v="0.77400000000000002"/>
    <n v="0.65"/>
    <n v="0.61699999999999999"/>
    <n v="0.63900000000000001"/>
    <n v="0.64341199999999998"/>
    <n v="0.62174799999999997"/>
    <n v="0.71577999999999997"/>
    <n v="0.81000099999999997"/>
    <n v="0.81623000000000001"/>
    <n v="0.81351099999999998"/>
    <n v="0.70723199999999997"/>
    <n v="0.89993999999999996"/>
    <n v="0.83374400000000004"/>
    <n v="0.83927700000000005"/>
    <n v="0.83622600000000002"/>
  </r>
  <r>
    <x v="17"/>
    <x v="8"/>
    <s v="CONINQUGS"/>
    <n v="51.234999999999999"/>
    <n v="51.16"/>
    <n v="52.768999999999998"/>
    <n v="43.606000000000002"/>
    <n v="44.801000000000002"/>
    <n v="40.381999999999998"/>
    <n v="61.930256"/>
    <n v="70.726724000000004"/>
    <n v="71.517797999999999"/>
    <n v="80.584551000000005"/>
    <n v="96.045282"/>
    <n v="76.867851000000002"/>
    <n v="54.515526000000001"/>
    <n v="44.393889000000001"/>
    <n v="39.679011000000003"/>
    <n v="45.536259000000001"/>
    <n v="50.190264999999997"/>
    <n v="45.728515000000002"/>
    <n v="45.938867999999999"/>
    <n v="52.072001"/>
    <n v="54.524473"/>
    <n v="60.549579999999999"/>
    <n v="61.491591"/>
    <n v="66.288036000000005"/>
    <n v="78.483555999999894"/>
  </r>
  <r>
    <x v="17"/>
    <x v="5"/>
    <s v="CONINQUTO"/>
    <n v="104.31"/>
    <n v="109.5"/>
    <n v="112.887"/>
    <n v="105.495469"/>
    <n v="114.444739"/>
    <n v="104.58601899999999"/>
    <n v="131.07051000000001"/>
    <n v="143.79808499999999"/>
    <n v="147.379197"/>
    <n v="153.797281"/>
    <n v="164.32087200000001"/>
    <n v="134.145185"/>
    <n v="106.845038"/>
    <n v="84.493560000000002"/>
    <n v="77.922714999999997"/>
    <n v="88.671531000000002"/>
    <n v="93.132679999999894"/>
    <n v="93.220078999999998"/>
    <n v="88.290179999999907"/>
    <n v="85.666371999999996"/>
    <n v="84.427588"/>
    <n v="90.057359000000005"/>
    <n v="90.426041999999995"/>
    <n v="93.726121000000006"/>
    <n v="105.805351"/>
  </r>
  <r>
    <x v="18"/>
    <x v="12"/>
    <s v="CONINSICC"/>
    <n v="56.468000000000004"/>
    <n v="53.100599000000003"/>
    <n v="51.221409000000001"/>
    <n v="48.92436"/>
    <n v="50.005172999999999"/>
    <n v="54.108725"/>
    <n v="55.034917"/>
    <n v="53.901471000000001"/>
    <n v="55.493338999999999"/>
    <n v="55.928883999999996"/>
    <n v="72.410767000000007"/>
    <n v="62.396954000000001"/>
    <n v="46.696396"/>
    <n v="49.955232000000002"/>
    <n v="49.988118999999998"/>
    <n v="47.498488000000002"/>
    <n v="47.630642000000002"/>
    <n v="45.441571000000003"/>
    <n v="47.722026"/>
    <n v="38.302822999999997"/>
    <n v="62.824640000000002"/>
    <n v="61.752975999999997"/>
    <n v="64.335139999999996"/>
    <n v="65.126006000000004"/>
    <n v="68.888698000000005"/>
  </r>
  <r>
    <x v="18"/>
    <x v="6"/>
    <s v="CONINSICO"/>
    <n v="26.414000000000001"/>
    <n v="24.667999999999999"/>
    <n v="13.968999999999999"/>
    <n v="17.245999999999999"/>
    <n v="19.234999999999999"/>
    <n v="19.966999999999999"/>
    <n v="23.25"/>
    <n v="23.940999999999999"/>
    <n v="23.933"/>
    <n v="20.827999999999999"/>
    <n v="16.535"/>
    <n v="13.143000000000001"/>
    <n v="10.523"/>
    <n v="10.712107"/>
    <n v="12.212922000000001"/>
    <n v="9.5817840000000007"/>
    <n v="8.2993659999999903"/>
    <n v="8.527825"/>
    <n v="7.9805210000000004"/>
    <n v="7.5257370000000003"/>
    <n v="5.6160690000000004"/>
    <n v="4.4639420000000003"/>
    <n v="4.5108129999999997"/>
    <n v="2.9323039999999998"/>
    <n v="1.830093"/>
  </r>
  <r>
    <x v="18"/>
    <x v="13"/>
    <s v="CONINSICP"/>
    <n v="0"/>
    <n v="0"/>
    <n v="0"/>
    <n v="8.4814000000000001E-2"/>
    <n v="0.118011"/>
    <n v="0.35836499999999999"/>
    <n v="0.42797000000000002"/>
    <n v="3.7774139999999998"/>
    <n v="4.3691199999999997"/>
    <n v="4.9909020000000002"/>
    <n v="7.0690860000000004"/>
    <n v="2.5253930000000002"/>
    <n v="3.9020790000000001"/>
    <n v="5.6126139999999998"/>
    <n v="5.1617360000000003"/>
    <n v="3.5704410000000002"/>
    <n v="5.8128200000000003"/>
    <n v="6.0129010000000003"/>
    <n v="5.9407389999999998"/>
    <n v="3.5763219999999998"/>
    <n v="1.7577769999999999"/>
    <n v="1.8230189999999999"/>
    <n v="2.4717190000000002"/>
    <n v="2.2635710000000002"/>
    <n v="0.88843000000000005"/>
  </r>
  <r>
    <x v="18"/>
    <x v="0"/>
    <s v="CONINSID"/>
    <n v="0.78"/>
    <n v="0.68"/>
    <n v="0.879"/>
    <n v="0.871"/>
    <n v="0.97399999999999998"/>
    <n v="1.1830000000000001"/>
    <n v="1.2450000000000001"/>
    <n v="1.282"/>
    <n v="1.282"/>
    <n v="1.284"/>
    <n v="1.2194609999999999"/>
    <n v="1.0742020000000001"/>
    <n v="0.95757999999999999"/>
    <n v="0.96212500000000001"/>
    <n v="1.0650660000000001"/>
    <n v="0.93102600000000002"/>
    <n v="0.96637499999999998"/>
    <n v="0.89882300000000004"/>
    <n v="0.87913399999999997"/>
    <n v="0.61400100000000002"/>
    <n v="0.77594099999999999"/>
    <n v="0.84348500000000004"/>
    <n v="0.88244500000000003"/>
    <n v="0.88261100000000003"/>
    <n v="1.0978680000000001"/>
  </r>
  <r>
    <x v="18"/>
    <x v="1"/>
    <s v="CONINSIE"/>
    <n v="29.477"/>
    <n v="23.844000000000001"/>
    <n v="23.981999999999999"/>
    <n v="18.815999999999999"/>
    <n v="20.984999999999999"/>
    <n v="25.372"/>
    <n v="26.9"/>
    <n v="27.699000000000002"/>
    <n v="27.689"/>
    <n v="31.04"/>
    <n v="26.916070000000001"/>
    <n v="21.983829"/>
    <n v="20.715026999999999"/>
    <n v="18.856314999999999"/>
    <n v="24.778728999999998"/>
    <n v="24.493516"/>
    <n v="25.396720999999999"/>
    <n v="26.459769000000001"/>
    <n v="27.376287999999999"/>
    <n v="26.104088000000001"/>
    <n v="21.832560999999998"/>
    <n v="21.782381999999998"/>
    <n v="23.348987000000001"/>
    <n v="21.581731999999999"/>
    <n v="19.854524999999999"/>
  </r>
  <r>
    <x v="18"/>
    <x v="2"/>
    <s v="CONINSIES"/>
    <n v="194.67599999999999"/>
    <n v="181.18259900000001"/>
    <n v="166.991409"/>
    <n v="151.36117400000001"/>
    <n v="158.12218999999999"/>
    <n v="170.07508999999999"/>
    <n v="214.07258899999999"/>
    <n v="230.36336900000001"/>
    <n v="229.50405699999999"/>
    <n v="242.205343"/>
    <n v="217.92353199999999"/>
    <n v="184.20348799999999"/>
    <n v="167.41047800000001"/>
    <n v="179.85157599999999"/>
    <n v="193.65732"/>
    <n v="195.868763"/>
    <n v="204.05834899999999"/>
    <n v="193.48523"/>
    <n v="193.85924499999999"/>
    <n v="162.161227"/>
    <n v="197.21689499999999"/>
    <n v="204.53560300000001"/>
    <n v="208.135223"/>
    <n v="208.07736399999999"/>
    <n v="212.465633"/>
  </r>
  <r>
    <x v="18"/>
    <x v="3"/>
    <s v="CONINSIGLP"/>
    <n v="1.2569999999999999"/>
    <n v="0.93100000000000005"/>
    <n v="0.33800000000000002"/>
    <n v="0.29799999999999999"/>
    <n v="0.29800599999999999"/>
    <n v="0.39700000000000002"/>
    <n v="0.42599999999999999"/>
    <n v="0.439"/>
    <n v="0.439"/>
    <n v="0.90800000000000003"/>
    <n v="7.0000000000000001E-3"/>
    <n v="6.0000000000000001E-3"/>
    <n v="5.0000000000000001E-3"/>
    <n v="5.0000000000000001E-3"/>
    <n v="5.3499999999999997E-3"/>
    <n v="5.372E-3"/>
    <n v="6.4850000000000003E-3"/>
    <n v="7.3540000000000003E-3"/>
    <n v="8.286E-3"/>
    <n v="6.9470000000000001E-3"/>
    <n v="6.0029999999999997E-3"/>
    <n v="7.8050000000000003E-3"/>
    <n v="5.7739999999999996E-3"/>
    <n v="6.2030000000000002E-3"/>
    <n v="0.01"/>
  </r>
  <r>
    <x v="18"/>
    <x v="8"/>
    <s v="CONINSIGS"/>
    <n v="80.28"/>
    <n v="77.959000000000003"/>
    <n v="76.602000000000004"/>
    <n v="65.120999999999995"/>
    <n v="66.507000000000005"/>
    <n v="68.688999999999893"/>
    <n v="106.788702"/>
    <n v="119.32348399999999"/>
    <n v="116.298598"/>
    <n v="127.22555699999999"/>
    <n v="93.766148000000001"/>
    <n v="83.074110000000005"/>
    <n v="84.611395999999999"/>
    <n v="93.748182999999997"/>
    <n v="100.445398"/>
    <n v="109.78813599999999"/>
    <n v="115.94593999999999"/>
    <n v="106.136987"/>
    <n v="103.952251"/>
    <n v="86.031308999999894"/>
    <n v="104.403904"/>
    <n v="113.861994"/>
    <n v="112.58034499999999"/>
    <n v="115.284937"/>
    <n v="119.896019"/>
  </r>
  <r>
    <x v="18"/>
    <x v="5"/>
    <s v="CONINSITO"/>
    <n v="194.67599999999999"/>
    <n v="181.18259900000001"/>
    <n v="166.991409"/>
    <n v="151.36117400000001"/>
    <n v="158.12218999999999"/>
    <n v="170.07508999999999"/>
    <n v="214.07258899999999"/>
    <n v="230.36336900000001"/>
    <n v="229.50405699999999"/>
    <n v="242.205343"/>
    <n v="217.92353199999999"/>
    <n v="184.20348799999999"/>
    <n v="167.41047800000001"/>
    <n v="179.85157599999999"/>
    <n v="193.65732"/>
    <n v="195.868763"/>
    <n v="204.05834899999999"/>
    <n v="193.48523"/>
    <n v="193.85924499999999"/>
    <n v="162.161227"/>
    <n v="197.21689499999999"/>
    <n v="204.53560300000001"/>
    <n v="208.135223"/>
    <n v="208.07736399999999"/>
    <n v="212.465633"/>
  </r>
  <r>
    <x v="19"/>
    <x v="6"/>
    <s v="CONINTACO"/>
    <n v="3.2000000000000001E-2"/>
    <n v="0.06"/>
    <n v="6.4000000000000001E-2"/>
    <n v="0.06"/>
    <n v="0.06"/>
    <n v="5.2999999999999999E-2"/>
    <n v="5.3999999999999999E-2"/>
    <n v="0.06"/>
    <n v="6.6000000000000003E-2"/>
    <n v="5.7000000000000002E-2"/>
    <n v="4.2000000000000003E-2"/>
    <n v="9.9000000000000005E-2"/>
    <n v="2.5000000000000001E-2"/>
    <n v="1.8974999999999999E-2"/>
    <n v="1.8131999999999999E-2"/>
    <n v="1.8168E-2"/>
    <n v="1.4048E-2"/>
    <n v="1.2843E-2"/>
    <n v="1.1747E-2"/>
    <n v="1.0319999999999999E-2"/>
    <n v="6.6889999999999996E-3"/>
    <n v="7.8810000000000009E-3"/>
    <n v="8.7010000000000004E-3"/>
    <n v="8.7880000000000007E-3"/>
    <n v="9.0749999999999997E-3"/>
  </r>
  <r>
    <x v="19"/>
    <x v="0"/>
    <s v="CONINTAD"/>
    <n v="0"/>
    <n v="4.0000000000000001E-3"/>
    <n v="4.0000000000000001E-3"/>
    <n v="4.0000000000000001E-3"/>
    <n v="4.0000000000000001E-3"/>
    <n v="4.0000000000000001E-3"/>
    <n v="4.0000000000000001E-3"/>
    <n v="4.0000000000000001E-3"/>
    <n v="4.0000000000000001E-3"/>
    <n v="4.0000000000000001E-3"/>
    <n v="3.0000000000000001E-3"/>
    <n v="2E-3"/>
    <n v="2E-3"/>
    <n v="2.036E-3"/>
    <n v="1.9449999999999999E-3"/>
    <n v="1.949E-3"/>
    <n v="2.591E-3"/>
    <n v="2.3679999999999999E-3"/>
    <n v="2.777E-3"/>
    <n v="2.4759999999999999E-3"/>
    <n v="2.4529999999999999E-3"/>
    <n v="1.8450000000000001E-3"/>
    <n v="0"/>
    <n v="0"/>
    <n v="0"/>
  </r>
  <r>
    <x v="19"/>
    <x v="1"/>
    <s v="CONINTAE"/>
    <n v="0.13"/>
    <n v="0.14699999999999999"/>
    <n v="0.151"/>
    <n v="0.13800000000000001"/>
    <n v="0.14699999999999999"/>
    <n v="0.161"/>
    <n v="0.16400000000000001"/>
    <n v="0.18099999999999999"/>
    <n v="0.19900000000000001"/>
    <n v="0.20300000000000001"/>
    <n v="0.15"/>
    <n v="0.155"/>
    <n v="0.16500000000000001"/>
    <n v="0.17599899999999999"/>
    <n v="0.18768699999999999"/>
    <n v="0.19844500000000001"/>
    <n v="0.21009900000000001"/>
    <n v="0.21585799999999999"/>
    <n v="0.221001"/>
    <n v="0.221696"/>
    <n v="0.22295599999999999"/>
    <n v="0.233269"/>
    <n v="0.23936399999999999"/>
    <n v="0.24177899999999999"/>
    <n v="0.249668"/>
  </r>
  <r>
    <x v="19"/>
    <x v="2"/>
    <s v="CONINTAES"/>
    <n v="0.41399999999999998"/>
    <n v="0.45200000000000001"/>
    <n v="0.46400000000000002"/>
    <n v="0.38900000000000001"/>
    <n v="0.39100000000000001"/>
    <n v="0.38"/>
    <n v="0.464586"/>
    <n v="0.535547"/>
    <n v="0.58057800000000004"/>
    <n v="0.60875900000000005"/>
    <n v="0.448266"/>
    <n v="0.46048600000000001"/>
    <n v="0.43988300000000002"/>
    <n v="0.43659500000000001"/>
    <n v="0.43223"/>
    <n v="0.48272700000000002"/>
    <n v="0.49950899999999998"/>
    <n v="0.49144199999999999"/>
    <n v="0.54492700000000005"/>
    <n v="0.57286999999999999"/>
    <n v="0.65296699999999996"/>
    <n v="0.51510299999999998"/>
    <n v="0.55643500000000001"/>
    <n v="0.52380499999999997"/>
    <n v="0.484512"/>
  </r>
  <r>
    <x v="19"/>
    <x v="3"/>
    <s v="CONINTAGLP"/>
    <n v="0"/>
    <n v="0"/>
    <n v="0"/>
    <n v="0"/>
    <n v="0"/>
    <n v="0"/>
    <n v="0"/>
    <n v="0"/>
    <n v="0"/>
    <n v="0"/>
    <n v="1E-3"/>
    <n v="2E-3"/>
    <n v="2E-3"/>
    <n v="0"/>
    <n v="0"/>
    <n v="0"/>
    <n v="0"/>
    <n v="0"/>
    <n v="0"/>
    <n v="0"/>
    <n v="0"/>
    <n v="0"/>
    <n v="0"/>
    <n v="0"/>
    <n v="0"/>
  </r>
  <r>
    <x v="19"/>
    <x v="8"/>
    <s v="CONINTAGS"/>
    <n v="0.252"/>
    <n v="0.24099999999999999"/>
    <n v="0.245"/>
    <n v="0.187"/>
    <n v="0.18"/>
    <n v="0.16200000000000001"/>
    <n v="0.242586"/>
    <n v="0.290547"/>
    <n v="0.31157800000000002"/>
    <n v="0.34475899999999998"/>
    <n v="0.25226599999999999"/>
    <n v="0.202486"/>
    <n v="0.24588299999999999"/>
    <n v="0.23958499999999999"/>
    <n v="0.224466"/>
    <n v="0.26416499999999998"/>
    <n v="0.27277099999999999"/>
    <n v="0.26037300000000002"/>
    <n v="0.30940200000000001"/>
    <n v="0.33837800000000001"/>
    <n v="0.42086899999999999"/>
    <n v="0.27210800000000002"/>
    <n v="0.30836999999999998"/>
    <n v="0.27323799999999998"/>
    <n v="0.225769"/>
  </r>
  <r>
    <x v="19"/>
    <x v="5"/>
    <s v="CONINTATO"/>
    <n v="0.41399999999999998"/>
    <n v="0.45200000000000001"/>
    <n v="0.46400000000000002"/>
    <n v="0.38900000000000001"/>
    <n v="0.39100000000000001"/>
    <n v="0.38"/>
    <n v="0.464586"/>
    <n v="0.535547"/>
    <n v="0.58057800000000004"/>
    <n v="0.60875900000000005"/>
    <n v="0.448266"/>
    <n v="0.46048600000000001"/>
    <n v="0.43988300000000002"/>
    <n v="0.43659500000000001"/>
    <n v="0.43223"/>
    <n v="0.48272700000000002"/>
    <n v="0.49950899999999998"/>
    <n v="0.49144199999999999"/>
    <n v="0.54492700000000005"/>
    <n v="0.57286999999999999"/>
    <n v="0.65296699999999996"/>
    <n v="0.51510299999999998"/>
    <n v="0.55643500000000001"/>
    <n v="0.52380499999999997"/>
    <n v="0.484512"/>
  </r>
  <r>
    <x v="20"/>
    <x v="6"/>
    <s v="CONINVICO"/>
    <n v="6.2050000000000001"/>
    <n v="1.3169999999999999"/>
    <n v="1.3720000000000001"/>
    <n v="1.4"/>
    <n v="1.4319999999999999"/>
    <n v="1.742"/>
    <n v="1.831"/>
    <n v="2.0390000000000001"/>
    <n v="2.0470000000000002"/>
    <n v="1.855"/>
    <n v="2.6539999999999999"/>
    <n v="3.012"/>
    <n v="5.4560000000000004"/>
    <n v="4.6980110000000002"/>
    <n v="5.253298"/>
    <n v="5.1066289999999999"/>
    <n v="3.9485649999999999"/>
    <n v="3.9890979999999998"/>
    <n v="3.800109"/>
    <n v="3.407654"/>
    <n v="3.530878"/>
    <n v="3.6245159999999998"/>
    <n v="3.674998"/>
    <n v="2.3273769999999998"/>
    <n v="1.5376300000000001"/>
  </r>
  <r>
    <x v="20"/>
    <x v="13"/>
    <s v="CONINVICP"/>
    <n v="0"/>
    <n v="0"/>
    <n v="0"/>
    <n v="0"/>
    <n v="0"/>
    <n v="0"/>
    <n v="0"/>
    <n v="0"/>
    <n v="0"/>
    <n v="0"/>
    <n v="0"/>
    <n v="0"/>
    <n v="0"/>
    <n v="0"/>
    <n v="1.1307560000000001"/>
    <n v="0.65120400000000001"/>
    <n v="0.453679"/>
    <n v="0.131878"/>
    <n v="1.1346E-2"/>
    <n v="6.3020000000000003E-3"/>
    <n v="5.581E-3"/>
    <n v="2.9278999999999999E-2"/>
    <n v="5.5459999999999997E-3"/>
    <n v="6.2199999999999998E-3"/>
    <n v="0"/>
  </r>
  <r>
    <x v="20"/>
    <x v="0"/>
    <s v="CONINVID"/>
    <n v="0.58499999999999996"/>
    <n v="0.60899999999999999"/>
    <n v="1.2849999999999999"/>
    <n v="1.1930000000000001"/>
    <n v="1.5549999999999999"/>
    <n v="0.99399999999999999"/>
    <n v="1.591"/>
    <n v="1.7709999999999999"/>
    <n v="1.778"/>
    <n v="1.85"/>
    <n v="0.11799999999999999"/>
    <n v="0.11600000000000001"/>
    <n v="0.121"/>
    <n v="0.10403800000000001"/>
    <n v="0.11633499999999999"/>
    <n v="0.11308699999999999"/>
    <n v="0.144478"/>
    <n v="0.15370400000000001"/>
    <n v="0.16372100000000001"/>
    <n v="0.14752399999999999"/>
    <n v="0.14147100000000001"/>
    <n v="0.13991300000000001"/>
    <n v="0.222965"/>
    <n v="0.152535"/>
    <n v="0.15503900000000001"/>
  </r>
  <r>
    <x v="20"/>
    <x v="1"/>
    <s v="CONINVIE"/>
    <n v="2.9140000000000001"/>
    <n v="3.0640000000000001"/>
    <n v="3.165"/>
    <n v="3.2610000000000001"/>
    <n v="3.6419999999999999"/>
    <n v="3.5129999999999999"/>
    <n v="3.6970000000000001"/>
    <n v="4.1159999999999997"/>
    <n v="4.1319999999999997"/>
    <n v="4.2320000000000002"/>
    <n v="4.6349999999999998"/>
    <n v="4.7830000000000004"/>
    <n v="4.3959999999999999"/>
    <n v="3.7849889999999999"/>
    <n v="4.2323599999999999"/>
    <n v="4.1141949999999996"/>
    <n v="4.083704"/>
    <n v="4.223071"/>
    <n v="4.2598070000000003"/>
    <n v="4.0170620000000001"/>
    <n v="5.545814"/>
    <n v="6.1504960000000004"/>
    <n v="4.2885479999999996"/>
    <n v="4.1783659999999996"/>
    <n v="4.2469619999999999"/>
  </r>
  <r>
    <x v="20"/>
    <x v="2"/>
    <s v="CONINVIES"/>
    <n v="30.297999999999998"/>
    <n v="30.346"/>
    <n v="31.83"/>
    <n v="27.471"/>
    <n v="24.038948000000001"/>
    <n v="20.780999999999999"/>
    <n v="28.988705"/>
    <n v="34.339827"/>
    <n v="33.809955000000002"/>
    <n v="35.305660000000003"/>
    <n v="41.491157000000001"/>
    <n v="42.466437999999997"/>
    <n v="45.864879000000002"/>
    <n v="40.813986999999997"/>
    <n v="42.453840999999997"/>
    <n v="47.391351"/>
    <n v="50.462878000000003"/>
    <n v="47.225014000000002"/>
    <n v="48.861888"/>
    <n v="47.746977000000001"/>
    <n v="50.129088000000003"/>
    <n v="55.446962999999997"/>
    <n v="56.558371999999999"/>
    <n v="55.365775999999997"/>
    <n v="59.099465000000002"/>
  </r>
  <r>
    <x v="20"/>
    <x v="3"/>
    <s v="CONINVIGLP"/>
    <n v="0.02"/>
    <n v="7.1999999999999995E-2"/>
    <n v="0.08"/>
    <n v="8.4000000000000005E-2"/>
    <n v="7.4948000000000001E-2"/>
    <n v="7.5999999999999998E-2"/>
    <n v="8.7999999999999995E-2"/>
    <n v="9.8000000000000004E-2"/>
    <n v="9.8000000000000004E-2"/>
    <n v="0.19600000000000001"/>
    <n v="0.108"/>
    <n v="0.10199999999999999"/>
    <n v="0.106"/>
    <n v="9.0999999999999998E-2"/>
    <n v="0.101756"/>
    <n v="9.8915000000000003E-2"/>
    <n v="0.11719499999999999"/>
    <n v="0.13279099999999999"/>
    <n v="0.13669899999999999"/>
    <n v="0.13809199999999999"/>
    <n v="0.14228099999999999"/>
    <n v="0.14752899999999999"/>
    <n v="0.15109500000000001"/>
    <n v="0.14721300000000001"/>
    <n v="0.14963000000000001"/>
  </r>
  <r>
    <x v="20"/>
    <x v="8"/>
    <s v="CONINVIGS"/>
    <n v="20.574000000000002"/>
    <n v="25.283999999999999"/>
    <n v="25.928000000000001"/>
    <n v="21.533000000000001"/>
    <n v="17.335000000000001"/>
    <n v="14.456"/>
    <n v="21.781704999999999"/>
    <n v="26.315826999999999"/>
    <n v="25.754954999999999"/>
    <n v="27.17266"/>
    <n v="33.976157000000001"/>
    <n v="34.453437999999998"/>
    <n v="35.785879000000001"/>
    <n v="32.135948999999997"/>
    <n v="31.619336000000001"/>
    <n v="37.307321000000002"/>
    <n v="41.715257000000001"/>
    <n v="38.594472000000003"/>
    <n v="40.490206000000001"/>
    <n v="40.030343000000002"/>
    <n v="40.763063000000002"/>
    <n v="45.355229999999999"/>
    <n v="48.215220000000002"/>
    <n v="48.554065000000001"/>
    <n v="53.010204000000002"/>
  </r>
  <r>
    <x v="20"/>
    <x v="5"/>
    <s v="CONINVITO"/>
    <n v="30.297999999999998"/>
    <n v="30.346"/>
    <n v="31.83"/>
    <n v="27.471"/>
    <n v="24.038948000000001"/>
    <n v="20.780999999999999"/>
    <n v="28.988705"/>
    <n v="34.339827"/>
    <n v="33.809955000000002"/>
    <n v="35.305660000000003"/>
    <n v="41.491157000000001"/>
    <n v="42.466437999999997"/>
    <n v="45.864879000000002"/>
    <n v="40.813986999999997"/>
    <n v="42.453840999999997"/>
    <n v="47.391351"/>
    <n v="50.462878000000003"/>
    <n v="47.225014000000002"/>
    <n v="48.861888"/>
    <n v="47.746977000000001"/>
    <n v="50.129088000000003"/>
    <n v="55.446962999999997"/>
    <n v="56.558371999999999"/>
    <n v="55.365775999999997"/>
    <n v="59.099465000000002"/>
  </r>
  <r>
    <x v="21"/>
    <x v="1"/>
    <s v="CONPUE"/>
    <n v="16.305"/>
    <n v="16.934999999999999"/>
    <n v="17.632999999999999"/>
    <n v="18.86"/>
    <n v="19.03"/>
    <n v="19.026"/>
    <n v="18.166"/>
    <n v="18.346"/>
    <n v="18.637"/>
    <n v="19.555"/>
    <n v="21.143000000000001"/>
    <n v="21.503"/>
    <n v="21.805"/>
    <n v="22.136399999999998"/>
    <n v="22.636800000000001"/>
    <n v="23.22"/>
    <n v="23.7456"/>
    <n v="24.5124"/>
    <n v="25.4664"/>
    <n v="28.090800000000002"/>
    <n v="27.802800000000001"/>
    <n v="29.1204"/>
    <n v="30.1968"/>
    <n v="33.426938"/>
    <n v="32.394579999999998"/>
  </r>
  <r>
    <x v="21"/>
    <x v="2"/>
    <s v="CONPUES"/>
    <n v="16.305"/>
    <n v="16.934999999999999"/>
    <n v="17.632999999999999"/>
    <n v="18.86"/>
    <n v="19.03"/>
    <n v="19.026"/>
    <n v="18.166"/>
    <n v="18.346"/>
    <n v="18.637"/>
    <n v="19.555"/>
    <n v="21.143000000000001"/>
    <n v="21.503"/>
    <n v="21.805"/>
    <n v="22.136399999999998"/>
    <n v="22.636800000000001"/>
    <n v="23.22"/>
    <n v="23.7456"/>
    <n v="24.5124"/>
    <n v="25.4664"/>
    <n v="28.090800000000002"/>
    <n v="27.802800000000001"/>
    <n v="29.1204"/>
    <n v="30.1968"/>
    <n v="33.426938"/>
    <n v="32.394579999999998"/>
  </r>
  <r>
    <x v="21"/>
    <x v="5"/>
    <s v="CONPUTO"/>
    <n v="16.305"/>
    <n v="16.934999999999999"/>
    <n v="17.632999999999999"/>
    <n v="18.86"/>
    <n v="19.03"/>
    <n v="19.026"/>
    <n v="18.166"/>
    <n v="18.346"/>
    <n v="18.637"/>
    <n v="19.555"/>
    <n v="21.143000000000001"/>
    <n v="21.503"/>
    <n v="21.805"/>
    <n v="22.136399999999998"/>
    <n v="22.636800000000001"/>
    <n v="23.22"/>
    <n v="23.7456"/>
    <n v="24.5124"/>
    <n v="25.4664"/>
    <n v="28.090800000000002"/>
    <n v="27.802800000000001"/>
    <n v="29.1204"/>
    <n v="30.1968"/>
    <n v="33.426938"/>
    <n v="32.394579999999998"/>
  </r>
  <r>
    <x v="22"/>
    <x v="13"/>
    <s v="CONRECOPUCO"/>
    <n v="30.817"/>
    <n v="29.445"/>
    <n v="32.46"/>
    <n v="0"/>
    <n v="0"/>
    <n v="0"/>
    <n v="0"/>
    <n v="0"/>
    <n v="0"/>
    <n v="0"/>
    <n v="0"/>
    <n v="0"/>
    <n v="0"/>
    <n v="0"/>
    <n v="0"/>
    <n v="0"/>
    <n v="0"/>
    <n v="0"/>
    <n v="0"/>
    <n v="0"/>
    <n v="0"/>
    <n v="0"/>
    <n v="0"/>
    <n v="0"/>
    <n v="0"/>
  </r>
  <r>
    <x v="22"/>
    <x v="0"/>
    <s v="CONRECOPUD"/>
    <n v="1.2889999999999999"/>
    <n v="1.3520000000000001"/>
    <n v="1.663"/>
    <n v="1.643"/>
    <n v="2.4750000000000001"/>
    <n v="1.601"/>
    <n v="1.7"/>
    <n v="1.827"/>
    <n v="3.4390000000000001"/>
    <n v="3.5289999999999999"/>
    <n v="2.4815160000000001"/>
    <n v="2.204831"/>
    <n v="2.1325090000000002"/>
    <n v="2.2833809999999999"/>
    <n v="2.375918"/>
    <n v="2.3529949999999999"/>
    <n v="2.853259"/>
    <n v="3.1366529999999999"/>
    <n v="3.5451589999999999"/>
    <n v="3.3336389999999998"/>
    <n v="3.721981"/>
    <n v="4.167014"/>
    <n v="4.2404130000000002"/>
    <n v="4.3962430000000001"/>
    <n v="4.4760390000000001"/>
  </r>
  <r>
    <x v="22"/>
    <x v="1"/>
    <s v="CONRECOPUE"/>
    <n v="119.535"/>
    <n v="127.023"/>
    <n v="137.49799999999999"/>
    <n v="144.90299999999999"/>
    <n v="154.548"/>
    <n v="156.22200000000001"/>
    <n v="154.50800000000001"/>
    <n v="160.65"/>
    <n v="170.56399999999999"/>
    <n v="179.161"/>
    <n v="193.292"/>
    <n v="203.34200000000001"/>
    <n v="207.489"/>
    <n v="212.11665500000001"/>
    <n v="216.02756099999999"/>
    <n v="223.41887800000001"/>
    <n v="231.518316"/>
    <n v="237.97139899999999"/>
    <n v="245.790201"/>
    <n v="254.31829200000001"/>
    <n v="252.970865"/>
    <n v="267.62072000000001"/>
    <n v="270.85428100000001"/>
    <n v="274.64719200000002"/>
    <n v="279.905844"/>
  </r>
  <r>
    <x v="22"/>
    <x v="7"/>
    <s v="CONRECOPUEP"/>
    <n v="277.15034400000002"/>
    <n v="279.42980299999999"/>
    <n v="289.88312300000001"/>
    <n v="278.69870400000002"/>
    <n v="279.58143000000001"/>
    <n v="280.329498"/>
    <n v="281.29517199999998"/>
    <n v="282.37858"/>
    <n v="283.67427199999997"/>
    <n v="285.09767799999997"/>
    <n v="286.68881599999997"/>
    <n v="269.14956999999998"/>
    <n v="268.527401"/>
    <n v="269.66202099999998"/>
    <n v="269.57962400000002"/>
    <n v="268.430295"/>
    <n v="266.78178800000001"/>
    <n v="265.87792400000001"/>
    <n v="265.12568199999998"/>
    <n v="264.49805999999899"/>
    <n v="263.950108"/>
    <n v="263.48554200000001"/>
    <n v="262.83674200000002"/>
    <n v="262.277129"/>
    <n v="261.76603699999998"/>
  </r>
  <r>
    <x v="22"/>
    <x v="2"/>
    <s v="CONRECOPUES"/>
    <n v="463.56299999999999"/>
    <n v="485.68"/>
    <n v="525.95299999999997"/>
    <n v="511.37464499999999"/>
    <n v="502.30909800000001"/>
    <n v="541.44504300000006"/>
    <n v="553.78074900000001"/>
    <n v="555.80042600000002"/>
    <n v="582.21805500000005"/>
    <n v="554.39950999999996"/>
    <n v="581.00433199999998"/>
    <n v="584.63660700000003"/>
    <n v="594.83522700000003"/>
    <n v="604.33553800000004"/>
    <n v="610.83648300000004"/>
    <n v="604.841139"/>
    <n v="614.01768000000004"/>
    <n v="645.58054500000003"/>
    <n v="649.408771"/>
    <n v="645.91869299999996"/>
    <n v="654.71394799999996"/>
    <n v="658.80933900000002"/>
    <n v="658.14139599999999"/>
    <n v="647.28364699999997"/>
    <n v="659.71204699999998"/>
  </r>
  <r>
    <x v="22"/>
    <x v="3"/>
    <s v="CONRECOPUGLP"/>
    <n v="272.81"/>
    <n v="287.80099999999999"/>
    <n v="314.334"/>
    <n v="332.80599999999998"/>
    <n v="314.62229000000002"/>
    <n v="352.87400000000002"/>
    <n v="364.88600000000002"/>
    <n v="362.57400000000001"/>
    <n v="379.87400000000002"/>
    <n v="343.26400000000001"/>
    <n v="356.04119200000002"/>
    <n v="347.585712"/>
    <n v="350.802393"/>
    <n v="353.46280899999999"/>
    <n v="355.183222"/>
    <n v="335.53089299999999"/>
    <n v="335.26398699999999"/>
    <n v="363.57175699999999"/>
    <n v="360.09469799999999"/>
    <n v="346.04266899999999"/>
    <n v="355.47591399999999"/>
    <n v="344.90868999999998"/>
    <n v="339.49575499999997"/>
    <n v="321.98876200000001"/>
    <n v="320.42447299999998"/>
  </r>
  <r>
    <x v="22"/>
    <x v="8"/>
    <s v="CONRECOPUGS"/>
    <n v="29.55"/>
    <n v="32.387"/>
    <n v="32.277999999999999"/>
    <n v="27.870645"/>
    <n v="26.709807999999999"/>
    <n v="26.647043"/>
    <n v="27.845749000000001"/>
    <n v="28.690425999999999"/>
    <n v="26.749054999999998"/>
    <n v="26.880510000000001"/>
    <n v="27.830624"/>
    <n v="29.916063999999999"/>
    <n v="32.816324999999999"/>
    <n v="35.227454000000002"/>
    <n v="35.822898000000002"/>
    <n v="42.061675999999999"/>
    <n v="42.533121000000001"/>
    <n v="39.144260000000003"/>
    <n v="39.147185999999998"/>
    <n v="41.385261"/>
    <n v="41.367665000000002"/>
    <n v="40.826151000000003"/>
    <n v="42.344796000000002"/>
    <n v="44.900441999999998"/>
    <n v="52.991534000000001"/>
  </r>
  <r>
    <x v="22"/>
    <x v="15"/>
    <s v="CONRECOPUL"/>
    <n v="276.461839"/>
    <n v="278.69539900000001"/>
    <n v="289.08917400000001"/>
    <n v="277.80536999999998"/>
    <n v="278.596068"/>
    <n v="279.336996"/>
    <n v="280.207899"/>
    <n v="281.181445"/>
    <n v="282.32841999999999"/>
    <n v="283.59117500000002"/>
    <n v="284.97633000000002"/>
    <n v="267.09382399999998"/>
    <n v="266.23900099999997"/>
    <n v="267.02750099999997"/>
    <n v="266.652379"/>
    <n v="266.43360899999999"/>
    <n v="264.600482"/>
    <n v="263.23840300000001"/>
    <n v="262.04882300000003"/>
    <n v="260.67758199999997"/>
    <n v="259.31090699999999"/>
    <n v="258.08575100000002"/>
    <n v="256.74284499999999"/>
    <n v="255.42239699999999"/>
    <n v="254.11677499999999"/>
  </r>
  <r>
    <x v="22"/>
    <x v="4"/>
    <s v="CONRECOPUQ"/>
    <n v="9.5619999999999994"/>
    <n v="7.6719999999999997"/>
    <n v="7.72"/>
    <n v="4.1520000000000001"/>
    <n v="3.9540000000000002"/>
    <n v="4.101"/>
    <n v="4.8410000000000002"/>
    <n v="2.0590000000000002"/>
    <n v="1.5920000000000001"/>
    <n v="1.5649999999999999"/>
    <n v="1.359"/>
    <n v="1.5880000000000001"/>
    <n v="1.595"/>
    <n v="1.245239"/>
    <n v="1.426884"/>
    <n v="1.4766969999999999"/>
    <n v="1.848997"/>
    <n v="1.7564759999999999"/>
    <n v="0.83152700000000002"/>
    <n v="0.83883200000000002"/>
    <n v="1.1775230000000001"/>
    <n v="1.286764"/>
    <n v="1.206151"/>
    <n v="1.351008"/>
    <n v="1.9141570000000001"/>
  </r>
  <r>
    <x v="22"/>
    <x v="9"/>
    <s v="CONRECOPUS"/>
    <n v="0.68850500000000003"/>
    <n v="0.73440399999999995"/>
    <n v="0.79394900000000002"/>
    <n v="0.89333399999999996"/>
    <n v="0.98536199999999996"/>
    <n v="0.992502"/>
    <n v="1.0872729999999999"/>
    <n v="1.1971350000000001"/>
    <n v="1.345852"/>
    <n v="1.5065029999999999"/>
    <n v="1.712486"/>
    <n v="2.0557460000000001"/>
    <n v="2.2884000000000002"/>
    <n v="2.6345200000000002"/>
    <n v="2.9272450000000001"/>
    <n v="1.996686"/>
    <n v="2.1813060000000002"/>
    <n v="2.6395209999999998"/>
    <n v="3.0768589999999998"/>
    <n v="3.820478"/>
    <n v="4.6392009999999999"/>
    <n v="5.3997909999999996"/>
    <n v="6.0938970000000001"/>
    <n v="6.8547320000000003"/>
    <n v="7.6492620000000002"/>
  </r>
  <r>
    <x v="22"/>
    <x v="5"/>
    <s v="CONRECOPUTO"/>
    <n v="740.71334400000001"/>
    <n v="765.10980300000006"/>
    <n v="815.83612300000004"/>
    <n v="790.07334900000001"/>
    <n v="781.89052800000002"/>
    <n v="821.774541"/>
    <n v="835.07592099999999"/>
    <n v="838.17900599999996"/>
    <n v="865.89232700000002"/>
    <n v="839.49718800000005"/>
    <n v="867.69314799999995"/>
    <n v="853.78617699999995"/>
    <n v="863.36262799999997"/>
    <n v="873.99755900000002"/>
    <n v="880.41610700000001"/>
    <n v="873.271434"/>
    <n v="880.79946800000005"/>
    <n v="911.45846900000004"/>
    <n v="914.53445299999998"/>
    <n v="910.41675299999997"/>
    <n v="918.66405599999996"/>
    <n v="922.29488100000003"/>
    <n v="920.97813799999994"/>
    <n v="909.56077600000003"/>
    <n v="921.47808399999997"/>
  </r>
  <r>
    <x v="23"/>
    <x v="1"/>
    <s v="CONREE"/>
    <n v="73.403999999999996"/>
    <n v="79.138999999999996"/>
    <n v="86.58"/>
    <n v="91.835999999999999"/>
    <n v="100.008"/>
    <n v="102.46"/>
    <n v="102.535"/>
    <n v="106.715"/>
    <n v="114.084"/>
    <n v="120.136"/>
    <n v="130.06100000000001"/>
    <n v="138.03800000000001"/>
    <n v="140.51499999999999"/>
    <n v="143.49959999999999"/>
    <n v="146.6388"/>
    <n v="153.11160000000001"/>
    <n v="160.02719999999999"/>
    <n v="165.006"/>
    <n v="170.8236"/>
    <n v="177.16679999999999"/>
    <n v="177.86519999999999"/>
    <n v="189.018"/>
    <n v="189.97559999999999"/>
    <n v="191.13917499999999"/>
    <n v="196.622928"/>
  </r>
  <r>
    <x v="23"/>
    <x v="7"/>
    <s v="CONREEP"/>
    <n v="276.87320899999997"/>
    <n v="279.13419299999998"/>
    <n v="289.56354499999998"/>
    <n v="278.33912199999997"/>
    <n v="279.18480499999998"/>
    <n v="279.92999900000001"/>
    <n v="280.85752600000001"/>
    <n v="281.89671299999998"/>
    <n v="283.132544"/>
    <n v="284.491285"/>
    <n v="285.99951099999998"/>
    <n v="268.32209699999999"/>
    <n v="267.60628100000002"/>
    <n v="268.60158199999898"/>
    <n v="268.40135800000002"/>
    <n v="267.62659500000001"/>
    <n v="265.903775"/>
    <n v="264.815472"/>
    <n v="263.53090099999997"/>
    <n v="262.96025300000002"/>
    <n v="262.15369299999998"/>
    <n v="261.30465600000002"/>
    <n v="260.27418999999998"/>
    <n v="259.45837"/>
    <n v="258.64200699999998"/>
  </r>
  <r>
    <x v="23"/>
    <x v="2"/>
    <s v="CONREES"/>
    <n v="365.08499999999998"/>
    <n v="369.77800000000002"/>
    <n v="396.90600000000001"/>
    <n v="407.13395200000002"/>
    <n v="392.609892"/>
    <n v="427.846632"/>
    <n v="439.84367200000003"/>
    <n v="437.71592299999998"/>
    <n v="457.463031"/>
    <n v="428.05559599999998"/>
    <n v="445.17079899999999"/>
    <n v="447.58802700000001"/>
    <n v="452.19659999999999"/>
    <n v="463.11225200000001"/>
    <n v="470.46020199999998"/>
    <n v="463.58207700000003"/>
    <n v="467.51179300000001"/>
    <n v="496.32342"/>
    <n v="499.984917"/>
    <n v="494.51173399999999"/>
    <n v="503.13361700000002"/>
    <n v="502.07775700000002"/>
    <n v="497.617907"/>
    <n v="483.25107800000001"/>
    <n v="495.50228399999997"/>
  </r>
  <r>
    <x v="23"/>
    <x v="3"/>
    <s v="CONREGLP"/>
    <n v="252.56899999999999"/>
    <n v="250.58"/>
    <n v="270.32799999999997"/>
    <n v="289.32"/>
    <n v="268.16633300000001"/>
    <n v="301.24799999999999"/>
    <n v="311.49400000000003"/>
    <n v="307.35599999999999"/>
    <n v="322.02100000000002"/>
    <n v="286.47399999999999"/>
    <n v="292.775441"/>
    <n v="285.314548"/>
    <n v="285.14255700000001"/>
    <n v="289.715754"/>
    <n v="293.182006"/>
    <n v="274.98790400000001"/>
    <n v="272.28470900000002"/>
    <n v="298.82549399999999"/>
    <n v="297.97958799999998"/>
    <n v="284.56404400000002"/>
    <n v="292.52786200000003"/>
    <n v="280.58385800000002"/>
    <n v="274.37651799999998"/>
    <n v="256.95786800000002"/>
    <n v="257.106739"/>
  </r>
  <r>
    <x v="23"/>
    <x v="8"/>
    <s v="CONREGS"/>
    <n v="29.55"/>
    <n v="32.387"/>
    <n v="32.277999999999999"/>
    <n v="21.825952000000001"/>
    <n v="20.481559000000001"/>
    <n v="20.037631999999999"/>
    <n v="20.973672000000001"/>
    <n v="21.585923000000001"/>
    <n v="19.766031000000002"/>
    <n v="19.880596000000001"/>
    <n v="20.975358"/>
    <n v="22.647479000000001"/>
    <n v="24.944043000000001"/>
    <n v="28.651658999999999"/>
    <n v="29.212512"/>
    <n v="34.005876000000001"/>
    <n v="33.350887"/>
    <n v="30.73545"/>
    <n v="30.350201999999999"/>
    <n v="31.942057999999999"/>
    <n v="31.563032"/>
    <n v="31.189135"/>
    <n v="32.059638"/>
    <n v="33.803027"/>
    <n v="39.858460000000001"/>
  </r>
  <r>
    <x v="23"/>
    <x v="15"/>
    <s v="CONREL"/>
    <n v="276.461839"/>
    <n v="278.69539900000001"/>
    <n v="289.08917400000001"/>
    <n v="277.80536999999998"/>
    <n v="278.596068"/>
    <n v="279.336996"/>
    <n v="280.207899"/>
    <n v="281.181445"/>
    <n v="282.32841999999999"/>
    <n v="283.59117500000002"/>
    <n v="284.97633000000002"/>
    <n v="267.09382399999998"/>
    <n v="266.23900099999997"/>
    <n v="267.02750099999997"/>
    <n v="266.652379"/>
    <n v="266.43360899999999"/>
    <n v="264.600482"/>
    <n v="263.23840300000001"/>
    <n v="262.04882300000003"/>
    <n v="260.67758199999997"/>
    <n v="259.31090699999999"/>
    <n v="258.08575100000002"/>
    <n v="256.74284499999999"/>
    <n v="255.42239699999999"/>
    <n v="254.11677499999999"/>
  </r>
  <r>
    <x v="23"/>
    <x v="4"/>
    <s v="CONREQ"/>
    <n v="9.5619999999999994"/>
    <n v="7.6719999999999997"/>
    <n v="7.72"/>
    <n v="4.1520000000000001"/>
    <n v="3.9540000000000002"/>
    <n v="4.101"/>
    <n v="4.8410000000000002"/>
    <n v="2.0590000000000002"/>
    <n v="1.5920000000000001"/>
    <n v="1.5649999999999999"/>
    <n v="1.359"/>
    <n v="1.5880000000000001"/>
    <n v="1.595"/>
    <n v="1.245239"/>
    <n v="1.426884"/>
    <n v="1.4766969999999999"/>
    <n v="1.848997"/>
    <n v="1.7564759999999999"/>
    <n v="0.83152700000000002"/>
    <n v="0.83883200000000002"/>
    <n v="1.1775230000000001"/>
    <n v="1.286764"/>
    <n v="1.206151"/>
    <n v="1.351008"/>
    <n v="1.9141570000000001"/>
  </r>
  <r>
    <x v="23"/>
    <x v="9"/>
    <s v="CONRES"/>
    <n v="0.41137000000000001"/>
    <n v="0.43879400000000002"/>
    <n v="0.47437099999999999"/>
    <n v="0.533752"/>
    <n v="0.58873699999999995"/>
    <n v="0.59300299999999995"/>
    <n v="0.64962699999999995"/>
    <n v="0.71526800000000001"/>
    <n v="0.80412399999999995"/>
    <n v="0.90010999999999997"/>
    <n v="1.0231809999999999"/>
    <n v="1.2282729999999999"/>
    <n v="1.3672800000000001"/>
    <n v="1.5740810000000001"/>
    <n v="1.7489790000000001"/>
    <n v="1.1929860000000001"/>
    <n v="1.303293"/>
    <n v="1.5770690000000001"/>
    <n v="1.482078"/>
    <n v="2.2826710000000001"/>
    <n v="2.8427859999999998"/>
    <n v="3.2189049999999999"/>
    <n v="3.531345"/>
    <n v="4.0359730000000003"/>
    <n v="4.5252319999999999"/>
  </r>
  <r>
    <x v="23"/>
    <x v="5"/>
    <s v="CONRETO"/>
    <n v="641.95820899999899"/>
    <n v="648.912193"/>
    <n v="686.46954500000004"/>
    <n v="685.473074"/>
    <n v="671.79469700000004"/>
    <n v="707.77663099999995"/>
    <n v="720.70119799999998"/>
    <n v="719.61263599999995"/>
    <n v="740.59557500000005"/>
    <n v="712.54688099999998"/>
    <n v="731.17030999999997"/>
    <n v="715.910124"/>
    <n v="719.80288099999996"/>
    <n v="731.713833999999"/>
    <n v="738.86156000000005"/>
    <n v="731.20867199999998"/>
    <n v="733.41556800000001"/>
    <n v="761.13889200000006"/>
    <n v="763.51581799999997"/>
    <n v="757.47198700000001"/>
    <n v="765.28731000000005"/>
    <n v="763.38241300000004"/>
    <n v="757.89209699999901"/>
    <n v="742.70944799999995"/>
    <n v="754.14429099999995"/>
  </r>
  <r>
    <x v="24"/>
    <x v="2"/>
    <s v="CONTRAEES"/>
    <n v="73.531999999999996"/>
    <n v="76.266999999999996"/>
    <n v="84.750999999999905"/>
    <n v="89.436999999999998"/>
    <n v="100.236"/>
    <n v="95.406000000000006"/>
    <n v="92.212999999999994"/>
    <n v="99.059999999999903"/>
    <n v="109.15900000000001"/>
    <n v="115.336"/>
    <n v="115.937"/>
    <n v="113.91200000000001"/>
    <n v="109.690589"/>
    <n v="106.636353"/>
    <n v="117.73456"/>
    <n v="112.835491"/>
    <n v="117.578272"/>
    <n v="134.155889"/>
    <n v="130.52326099999999"/>
    <n v="110.797417"/>
    <n v="114.28776000000001"/>
    <n v="115.22890599999999"/>
    <n v="121.18686099999999"/>
    <n v="127.186144"/>
    <n v="135.08472800000001"/>
  </r>
  <r>
    <x v="24"/>
    <x v="14"/>
    <s v="CONTRAEG"/>
    <n v="1.663"/>
    <n v="1.706"/>
    <n v="1.448"/>
    <n v="1.161"/>
    <n v="1.4039999999999999"/>
    <n v="3.8780000000000001"/>
    <n v="1.137"/>
    <n v="1.079"/>
    <n v="1.04"/>
    <n v="0.94199999999999995"/>
    <n v="0.83"/>
    <n v="0.89600000000000002"/>
    <n v="0.802589"/>
    <n v="0.80662"/>
    <n v="0.72715300000000005"/>
    <n v="1.0063880000000001"/>
    <n v="0.95714699999999997"/>
    <n v="0.93839099999999998"/>
    <n v="0.956681"/>
    <n v="0.92522099999999996"/>
    <n v="0.92744800000000005"/>
    <n v="0.99805699999999997"/>
    <n v="0.87576699999999996"/>
    <n v="0.85647499999999999"/>
    <n v="0.83452599999999999"/>
  </r>
  <r>
    <x v="24"/>
    <x v="4"/>
    <s v="CONTRAEQ"/>
    <n v="71.869"/>
    <n v="74.561000000000007"/>
    <n v="83.302999999999997"/>
    <n v="88.275999999999996"/>
    <n v="98.831999999999894"/>
    <n v="91.528000000000006"/>
    <n v="91.075999999999894"/>
    <n v="97.980999999999995"/>
    <n v="108.119"/>
    <n v="114.39400000000001"/>
    <n v="115.107"/>
    <n v="113.01600000000001"/>
    <n v="108.88800000000001"/>
    <n v="105.829733"/>
    <n v="117.007407"/>
    <n v="111.829103"/>
    <n v="116.62112500000001"/>
    <n v="133.21749800000001"/>
    <n v="129.56657999999999"/>
    <n v="109.872196"/>
    <n v="113.36031199999999"/>
    <n v="114.23084900000001"/>
    <n v="120.311094"/>
    <n v="126.329669"/>
    <n v="134.250202"/>
  </r>
  <r>
    <x v="24"/>
    <x v="5"/>
    <s v="CONTRAETO"/>
    <n v="73.531999999999996"/>
    <n v="76.266999999999996"/>
    <n v="84.750999999999905"/>
    <n v="89.436999999999998"/>
    <n v="100.236"/>
    <n v="95.406000000000006"/>
    <n v="92.212999999999994"/>
    <n v="99.059999999999903"/>
    <n v="109.15900000000001"/>
    <n v="115.336"/>
    <n v="115.937"/>
    <n v="113.91200000000001"/>
    <n v="109.690589"/>
    <n v="106.636353"/>
    <n v="117.73456"/>
    <n v="112.835491"/>
    <n v="117.578272"/>
    <n v="134.155889"/>
    <n v="130.52326099999999"/>
    <n v="110.797417"/>
    <n v="114.28776000000001"/>
    <n v="115.22890599999999"/>
    <n v="121.18686099999999"/>
    <n v="127.186144"/>
    <n v="135.08472800000001"/>
  </r>
  <r>
    <x v="25"/>
    <x v="0"/>
    <s v="CONTRAUD"/>
    <n v="293.851"/>
    <n v="310.62700000000001"/>
    <n v="315.04700000000003"/>
    <n v="326.19099999999997"/>
    <n v="342.23599999999999"/>
    <n v="305.99799999999999"/>
    <n v="325.92200000000003"/>
    <n v="344.12"/>
    <n v="354.98399999999998"/>
    <n v="365.35700000000003"/>
    <n v="374.71877499999999"/>
    <n v="368.14845300000002"/>
    <n v="371.92228399999999"/>
    <n v="395.61198999999999"/>
    <n v="435.63969600000001"/>
    <n v="441.36604999999997"/>
    <n v="469.74463100000003"/>
    <n v="518.21081600000002"/>
    <n v="579.16334900000004"/>
    <n v="519.03460900000005"/>
    <n v="535.85639600000002"/>
    <n v="560.45467499999995"/>
    <n v="557.967715"/>
    <n v="548.57963900000004"/>
    <n v="542.28415600000005"/>
  </r>
  <r>
    <x v="25"/>
    <x v="2"/>
    <s v="CONTRAUES"/>
    <n v="1147.0160000000001"/>
    <n v="1229.6079999999999"/>
    <n v="1245.3309999999999"/>
    <n v="1274.1600000000001"/>
    <n v="1313.4330090000001"/>
    <n v="1253.451"/>
    <n v="1274.192"/>
    <n v="1321.2439999999999"/>
    <n v="1357.875"/>
    <n v="1357.0903490000001"/>
    <n v="1417.452614"/>
    <n v="1431.892435"/>
    <n v="1476.1496910000001"/>
    <n v="1567.8480159999999"/>
    <n v="1677.119312"/>
    <n v="1738.782993"/>
    <n v="1844.3479420000001"/>
    <n v="1978.930566"/>
    <n v="2100.6068260000002"/>
    <n v="2034.175972"/>
    <n v="2069.0643920000002"/>
    <n v="2107.150118"/>
    <n v="2114.5034850000002"/>
    <n v="2074.648631"/>
    <n v="2051.8559660000001"/>
  </r>
  <r>
    <x v="25"/>
    <x v="14"/>
    <s v="CONTRAUG"/>
    <n v="837.92700000000002"/>
    <n v="902.90800000000002"/>
    <n v="912.76300000000003"/>
    <n v="930.28899999999999"/>
    <n v="955.25099999999998"/>
    <n v="928.89599999999996"/>
    <n v="929.09100000000001"/>
    <n v="958.05700000000002"/>
    <n v="983.18499999999995"/>
    <n v="956.38199999999995"/>
    <n v="997.23"/>
    <n v="1015.08"/>
    <n v="1049.9486059999999"/>
    <n v="1115.616002"/>
    <n v="1185.1909470000001"/>
    <n v="1247.9687260000001"/>
    <n v="1335.2217989999999"/>
    <n v="1413.621208"/>
    <n v="1476.9067419999999"/>
    <n v="1472.965316"/>
    <n v="1491.3463879999999"/>
    <n v="1501.2845380000001"/>
    <n v="1505.6969939999999"/>
    <n v="1471.103975"/>
    <n v="1454.719683"/>
  </r>
  <r>
    <x v="25"/>
    <x v="3"/>
    <s v="CONTRAUGLP"/>
    <n v="15.238"/>
    <n v="16.073"/>
    <n v="17.521000000000001"/>
    <n v="17.68"/>
    <n v="15.946009"/>
    <n v="18.556999999999999"/>
    <n v="19.178999999999998"/>
    <n v="19.067"/>
    <n v="19.706"/>
    <n v="35.344000000000001"/>
    <n v="45.280127"/>
    <n v="48.193604000000001"/>
    <n v="53.664847999999999"/>
    <n v="55.917161"/>
    <n v="55.596519999999998"/>
    <n v="48.691830000000003"/>
    <n v="38.579991"/>
    <n v="46.454799999999999"/>
    <n v="43.960414"/>
    <n v="41.587639000000003"/>
    <n v="41.359014000000002"/>
    <n v="44.850997"/>
    <n v="50.151988000000003"/>
    <n v="54.098236"/>
    <n v="54.031298"/>
  </r>
  <r>
    <x v="25"/>
    <x v="8"/>
    <s v="CONTRAUGS"/>
    <n v="0"/>
    <n v="0"/>
    <n v="0"/>
    <n v="0"/>
    <n v="0"/>
    <n v="0"/>
    <n v="0"/>
    <n v="0"/>
    <n v="0"/>
    <n v="7.3489999999999996E-3"/>
    <n v="0.22371199999999999"/>
    <n v="0.47037800000000002"/>
    <n v="0.61395299999999997"/>
    <n v="0.70286300000000002"/>
    <n v="0.69214900000000001"/>
    <n v="0.75638700000000003"/>
    <n v="0.80152100000000004"/>
    <n v="0.64374200000000004"/>
    <n v="0.57632099999999997"/>
    <n v="0.58840800000000004"/>
    <n v="0.50259399999999999"/>
    <n v="0.55990799999999996"/>
    <n v="0.68678799999999995"/>
    <n v="0.86678100000000002"/>
    <n v="0.82082900000000003"/>
  </r>
  <r>
    <x v="25"/>
    <x v="5"/>
    <s v="CONTRAUTO"/>
    <n v="1147.0160000000001"/>
    <n v="1229.6079999999999"/>
    <n v="1245.3309999999999"/>
    <n v="1274.1600000000001"/>
    <n v="1313.4330090000001"/>
    <n v="1253.451"/>
    <n v="1274.192"/>
    <n v="1321.2439999999999"/>
    <n v="1357.875"/>
    <n v="1357.0903490000001"/>
    <n v="1417.452614"/>
    <n v="1431.892435"/>
    <n v="1476.1496910000001"/>
    <n v="1567.8480159999999"/>
    <n v="1677.119312"/>
    <n v="1738.782993"/>
    <n v="1844.3479420000001"/>
    <n v="1978.930566"/>
    <n v="2100.6068260000002"/>
    <n v="2034.175972"/>
    <n v="2069.0643920000002"/>
    <n v="2107.150118"/>
    <n v="2114.5034850000002"/>
    <n v="2074.648631"/>
    <n v="2051.8559660000001"/>
  </r>
  <r>
    <x v="26"/>
    <x v="1"/>
    <s v="CONTRELEE"/>
    <n v="2.7080000000000002"/>
    <n v="2.9009999999999998"/>
    <n v="3.1440000000000001"/>
    <n v="3.2189999999999999"/>
    <n v="3.3879999999999999"/>
    <n v="3.5289999999999999"/>
    <n v="3.573"/>
    <n v="3.5880000000000001"/>
    <n v="3.6"/>
    <n v="3.645"/>
    <n v="3.8620000000000001"/>
    <n v="3.9820000000000002"/>
    <n v="3.9380000000000002"/>
    <n v="3.865767"/>
    <n v="3.7979590000000001"/>
    <n v="3.7893829999999999"/>
    <n v="3.785901"/>
    <n v="3.785901"/>
    <n v="3.8642340000000002"/>
    <n v="3.857529"/>
    <n v="4.142004"/>
    <n v="3.884757"/>
    <n v="3.9086289999999999"/>
    <n v="4.0661189999999996"/>
    <n v="3.9690189999999999"/>
  </r>
  <r>
    <x v="26"/>
    <x v="2"/>
    <s v="CONTRELEES"/>
    <n v="2.7080000000000002"/>
    <n v="2.9009999999999998"/>
    <n v="3.1440000000000001"/>
    <n v="3.2189999999999999"/>
    <n v="3.3879999999999999"/>
    <n v="3.5289999999999999"/>
    <n v="3.573"/>
    <n v="3.5880000000000001"/>
    <n v="3.6"/>
    <n v="3.645"/>
    <n v="3.8620000000000001"/>
    <n v="3.9820000000000002"/>
    <n v="3.9380000000000002"/>
    <n v="3.865767"/>
    <n v="3.7979590000000001"/>
    <n v="3.7893829999999999"/>
    <n v="3.785901"/>
    <n v="3.785901"/>
    <n v="3.8642340000000002"/>
    <n v="3.857529"/>
    <n v="4.142004"/>
    <n v="3.884757"/>
    <n v="3.9086289999999999"/>
    <n v="4.0661189999999996"/>
    <n v="3.9690189999999999"/>
  </r>
  <r>
    <x v="26"/>
    <x v="5"/>
    <s v="CONTRELTO"/>
    <n v="2.7080000000000002"/>
    <n v="2.9009999999999998"/>
    <n v="3.1440000000000001"/>
    <n v="3.2189999999999999"/>
    <n v="3.3879999999999999"/>
    <n v="3.5289999999999999"/>
    <n v="3.573"/>
    <n v="3.5880000000000001"/>
    <n v="3.6"/>
    <n v="3.645"/>
    <n v="3.8620000000000001"/>
    <n v="3.9820000000000002"/>
    <n v="3.9380000000000002"/>
    <n v="3.865767"/>
    <n v="3.7979590000000001"/>
    <n v="3.7893829999999999"/>
    <n v="3.785901"/>
    <n v="3.785901"/>
    <n v="3.8642340000000002"/>
    <n v="3.857529"/>
    <n v="4.142004"/>
    <n v="3.884757"/>
    <n v="3.9086289999999999"/>
    <n v="4.0661189999999996"/>
    <n v="3.9690189999999999"/>
  </r>
  <r>
    <x v="27"/>
    <x v="0"/>
    <s v="CONTRFED"/>
    <n v="26.649000000000001"/>
    <n v="22.306000000000001"/>
    <n v="22.489000000000001"/>
    <n v="22.739000000000001"/>
    <n v="25.603999999999999"/>
    <n v="22.585000000000001"/>
    <n v="24.190999999999999"/>
    <n v="27.831"/>
    <n v="23.242999999999999"/>
    <n v="21.867999999999999"/>
    <n v="22.812586"/>
    <n v="20.743579"/>
    <n v="21.579477000000001"/>
    <n v="21.861996000000001"/>
    <n v="24.310334999999998"/>
    <n v="23.402101999999999"/>
    <n v="25.177277"/>
    <n v="26.078420000000001"/>
    <n v="25.833410000000001"/>
    <n v="23.253343999999998"/>
    <n v="26.044606000000002"/>
    <n v="28.591384999999999"/>
    <n v="26.219052999999999"/>
    <n v="26.448539"/>
    <n v="26.008887000000001"/>
  </r>
  <r>
    <x v="27"/>
    <x v="1"/>
    <s v="CONTRFEE"/>
    <n v="0"/>
    <n v="0"/>
    <n v="0"/>
    <n v="0"/>
    <n v="0"/>
    <n v="0"/>
    <n v="0"/>
    <n v="0"/>
    <n v="0"/>
    <n v="0"/>
    <n v="9.9000000000000005E-2"/>
    <n v="6.8000000000000005E-2"/>
    <n v="0.13"/>
    <n v="0.130944"/>
    <n v="0.133434"/>
    <n v="0.13320000000000001"/>
    <n v="0.13320000000000001"/>
    <n v="0.13416"/>
    <n v="0.13599900000000001"/>
    <n v="0.138186"/>
    <n v="0.14422299999999999"/>
    <n v="0.156664"/>
    <n v="0.15950800000000001"/>
    <n v="0.16141800000000001"/>
    <n v="0.15315400000000001"/>
  </r>
  <r>
    <x v="27"/>
    <x v="3"/>
    <s v="CONTRFEGLP"/>
    <n v="0"/>
    <n v="0"/>
    <n v="0"/>
    <n v="0"/>
    <n v="0"/>
    <n v="0"/>
    <n v="0"/>
    <n v="0"/>
    <n v="0"/>
    <n v="0"/>
    <n v="0"/>
    <n v="3.0000000000000001E-3"/>
    <n v="3.0000000000000001E-3"/>
    <n v="0"/>
    <n v="0"/>
    <n v="0"/>
    <n v="0"/>
    <n v="0"/>
    <n v="0"/>
    <n v="0"/>
    <n v="0"/>
    <n v="0"/>
    <n v="0"/>
    <n v="0"/>
    <n v="0"/>
  </r>
  <r>
    <x v="27"/>
    <x v="5"/>
    <s v="CONTRFETO"/>
    <n v="26.649000000000001"/>
    <n v="22.306000000000001"/>
    <n v="22.489000000000001"/>
    <n v="22.739000000000001"/>
    <n v="25.603999999999999"/>
    <n v="22.585000000000001"/>
    <n v="24.190999999999999"/>
    <n v="27.831"/>
    <n v="23.242999999999999"/>
    <n v="21.867999999999999"/>
    <n v="22.911586"/>
    <n v="20.814578999999998"/>
    <n v="21.712477"/>
    <n v="21.992940000000001"/>
    <n v="24.443769"/>
    <n v="23.535302000000001"/>
    <n v="25.310476999999999"/>
    <n v="26.212579999999999"/>
    <n v="25.969408999999999"/>
    <n v="23.391529999999999"/>
    <n v="26.188828999999998"/>
    <n v="28.748049000000002"/>
    <n v="26.378561000000001"/>
    <n v="26.609957000000001"/>
    <n v="26.162040999999999"/>
  </r>
  <r>
    <x v="28"/>
    <x v="6"/>
    <s v="CONTRMACO"/>
    <n v="20.690999999999999"/>
    <n v="17.556999999999999"/>
    <n v="2.4220000000000002"/>
    <n v="1.766"/>
    <n v="1.6819999999999999"/>
    <n v="1.3979999999999999"/>
    <n v="1.679"/>
    <n v="1.6870000000000001"/>
    <n v="2.6429999999999998"/>
    <n v="8.4239999999999995"/>
    <n v="6.6769270000000001"/>
    <n v="4.8422179999999999"/>
    <n v="4.2490750000000004"/>
    <n v="3.561499"/>
    <n v="3.1895509999999998"/>
    <n v="3.373637"/>
    <n v="2.6420530000000002"/>
    <n v="2.7959800000000001"/>
    <n v="2.3242449999999999"/>
    <n v="1.640733"/>
    <n v="1.8988590000000001"/>
    <n v="1.546257"/>
    <n v="0.36524800000000002"/>
    <n v="8.1303E-2"/>
    <n v="0.54131499999999999"/>
  </r>
  <r>
    <x v="28"/>
    <x v="0"/>
    <s v="CONTRMAD"/>
    <n v="4.7169999999999996"/>
    <n v="11.853"/>
    <n v="14.465999999999999"/>
    <n v="12.012"/>
    <n v="25.462"/>
    <n v="22.713000000000001"/>
    <n v="22.978000000000002"/>
    <n v="24.731999999999999"/>
    <n v="30.741"/>
    <n v="41.567"/>
    <n v="43.933055000000003"/>
    <n v="36.949716000000002"/>
    <n v="27.617649"/>
    <n v="28.686909"/>
    <n v="28.500091999999999"/>
    <n v="29.186578999999998"/>
    <n v="29.313120000000001"/>
    <n v="30.067845999999999"/>
    <n v="38.668348000000002"/>
    <n v="26.563410999999999"/>
    <n v="28.065932"/>
    <n v="34.180408999999997"/>
    <n v="32.302211999999997"/>
    <n v="28.674313999999999"/>
    <n v="28.776885"/>
  </r>
  <r>
    <x v="28"/>
    <x v="2"/>
    <s v="CONTRMAES"/>
    <n v="25.408000000000001"/>
    <n v="29.41"/>
    <n v="16.888000000000002"/>
    <n v="13.778"/>
    <n v="27.143999999999998"/>
    <n v="24.111000000000001"/>
    <n v="24.657"/>
    <n v="26.419"/>
    <n v="33.384"/>
    <n v="49.991"/>
    <n v="50.609982000000002"/>
    <n v="41.791933999999998"/>
    <n v="31.866724000000001"/>
    <n v="32.248407999999998"/>
    <n v="31.689643"/>
    <n v="32.560215999999997"/>
    <n v="31.955172999999998"/>
    <n v="32.863826000000003"/>
    <n v="40.992592999999999"/>
    <n v="28.204143999999999"/>
    <n v="29.964791000000002"/>
    <n v="35.726666000000002"/>
    <n v="32.667459999999998"/>
    <n v="28.755617000000001"/>
    <n v="29.318200000000001"/>
  </r>
  <r>
    <x v="28"/>
    <x v="5"/>
    <s v="CONTRMATO"/>
    <n v="25.408000000000001"/>
    <n v="29.41"/>
    <n v="16.888000000000002"/>
    <n v="13.778"/>
    <n v="27.143999999999998"/>
    <n v="24.111000000000001"/>
    <n v="24.657"/>
    <n v="26.419"/>
    <n v="33.384"/>
    <n v="49.991"/>
    <n v="50.609982000000002"/>
    <n v="41.791933999999998"/>
    <n v="31.866724000000001"/>
    <n v="32.248407999999998"/>
    <n v="31.689643"/>
    <n v="32.560215999999997"/>
    <n v="31.955172999999998"/>
    <n v="32.863826000000003"/>
    <n v="40.992592999999999"/>
    <n v="28.204143999999999"/>
    <n v="29.964791000000002"/>
    <n v="35.726666000000002"/>
    <n v="32.667459999999998"/>
    <n v="28.755617000000001"/>
    <n v="29.3182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3EB7D-80D9-2B4F-B682-A5DA3E9A8462}" name="Tableau croisé dynamique6" cacheId="25"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S3:AH34" firstHeaderRow="1" firstDataRow="2" firstDataCol="1"/>
  <pivotFields count="28">
    <pivotField axis="axisRow" showAll="0">
      <items count="30">
        <item x="8"/>
        <item x="9"/>
        <item x="26"/>
        <item x="0"/>
        <item x="1"/>
        <item x="22"/>
        <item x="4"/>
        <item x="21"/>
        <item x="23"/>
        <item x="2"/>
        <item x="3"/>
        <item x="5"/>
        <item x="10"/>
        <item x="19"/>
        <item x="13"/>
        <item x="20"/>
        <item x="18"/>
        <item x="14"/>
        <item x="11"/>
        <item x="7"/>
        <item x="12"/>
        <item x="17"/>
        <item x="15"/>
        <item x="16"/>
        <item x="6"/>
        <item x="28"/>
        <item x="24"/>
        <item x="25"/>
        <item x="27"/>
        <item t="default"/>
      </items>
    </pivotField>
    <pivotField axis="axisCol" showAll="0">
      <items count="19">
        <item m="1" x="17"/>
        <item x="10"/>
        <item x="11"/>
        <item x="6"/>
        <item x="12"/>
        <item x="13"/>
        <item x="0"/>
        <item x="1"/>
        <item h="1" x="7"/>
        <item h="1" x="2"/>
        <item x="3"/>
        <item x="8"/>
        <item x="14"/>
        <item x="15"/>
        <item x="16"/>
        <item x="4"/>
        <item x="9"/>
        <item h="1" x="5"/>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1"/>
  </colFields>
  <colItems count="15">
    <i>
      <x v="1"/>
    </i>
    <i>
      <x v="2"/>
    </i>
    <i>
      <x v="3"/>
    </i>
    <i>
      <x v="4"/>
    </i>
    <i>
      <x v="5"/>
    </i>
    <i>
      <x v="6"/>
    </i>
    <i>
      <x v="7"/>
    </i>
    <i>
      <x v="10"/>
    </i>
    <i>
      <x v="11"/>
    </i>
    <i>
      <x v="12"/>
    </i>
    <i>
      <x v="13"/>
    </i>
    <i>
      <x v="14"/>
    </i>
    <i>
      <x v="15"/>
    </i>
    <i>
      <x v="16"/>
    </i>
    <i t="grand">
      <x/>
    </i>
  </colItems>
  <dataFields count="1">
    <dataField name="Somme de 2009" fld="22" baseField="0" baseItem="0"/>
  </dataFields>
  <formats count="5">
    <format dxfId="24">
      <pivotArea outline="0" collapsedLevelsAreSubtotals="1" fieldPosition="0"/>
    </format>
    <format dxfId="23">
      <pivotArea dataOnly="0" labelOnly="1" fieldPosition="0">
        <references count="1">
          <reference field="1" count="0"/>
        </references>
      </pivotArea>
    </format>
    <format dxfId="22">
      <pivotArea dataOnly="0" labelOnly="1" grandCol="1" outline="0" fieldPosition="0"/>
    </format>
    <format dxfId="21">
      <pivotArea dataOnly="0" outline="0" fieldPosition="0">
        <references count="1">
          <reference field="1" count="1">
            <x v="4"/>
          </reference>
        </references>
      </pivotArea>
    </format>
    <format dxfId="20">
      <pivotArea dataOnly="0" labelOnly="1" fieldPosition="0">
        <references count="1">
          <reference field="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DA0B0-332E-5B4B-847A-CDB5F50CD36F}" name="Tableau croisé dynamique4" cacheId="25"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B3:Q34" firstHeaderRow="1" firstDataRow="2" firstDataCol="1"/>
  <pivotFields count="28">
    <pivotField axis="axisRow" showAll="0">
      <items count="30">
        <item x="8"/>
        <item x="9"/>
        <item x="26"/>
        <item x="0"/>
        <item x="1"/>
        <item x="22"/>
        <item x="4"/>
        <item x="21"/>
        <item x="23"/>
        <item x="2"/>
        <item x="3"/>
        <item x="5"/>
        <item x="10"/>
        <item x="19"/>
        <item x="13"/>
        <item x="20"/>
        <item x="18"/>
        <item x="14"/>
        <item x="11"/>
        <item x="7"/>
        <item x="12"/>
        <item x="17"/>
        <item x="15"/>
        <item x="16"/>
        <item x="6"/>
        <item x="28"/>
        <item x="24"/>
        <item x="25"/>
        <item x="27"/>
        <item t="default"/>
      </items>
    </pivotField>
    <pivotField axis="axisCol" showAll="0">
      <items count="19">
        <item m="1" x="17"/>
        <item x="10"/>
        <item x="11"/>
        <item x="6"/>
        <item x="12"/>
        <item x="13"/>
        <item x="0"/>
        <item x="1"/>
        <item h="1" x="7"/>
        <item h="1" x="2"/>
        <item x="3"/>
        <item x="8"/>
        <item x="14"/>
        <item x="15"/>
        <item x="16"/>
        <item x="4"/>
        <item x="9"/>
        <item h="1" x="5"/>
        <item t="default"/>
      </items>
    </pivotField>
    <pivotField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1"/>
  </colFields>
  <colItems count="15">
    <i>
      <x v="1"/>
    </i>
    <i>
      <x v="2"/>
    </i>
    <i>
      <x v="3"/>
    </i>
    <i>
      <x v="4"/>
    </i>
    <i>
      <x v="5"/>
    </i>
    <i>
      <x v="6"/>
    </i>
    <i>
      <x v="7"/>
    </i>
    <i>
      <x v="10"/>
    </i>
    <i>
      <x v="11"/>
    </i>
    <i>
      <x v="12"/>
    </i>
    <i>
      <x v="13"/>
    </i>
    <i>
      <x v="14"/>
    </i>
    <i>
      <x v="15"/>
    </i>
    <i>
      <x v="16"/>
    </i>
    <i t="grand">
      <x/>
    </i>
  </colItems>
  <dataFields count="1">
    <dataField name="Somme de 2013" fld="26" baseField="0" baseItem="0" numFmtId="4"/>
  </dataFields>
  <formats count="5">
    <format dxfId="29">
      <pivotArea outline="0" collapsedLevelsAreSubtotals="1" fieldPosition="0"/>
    </format>
    <format dxfId="28">
      <pivotArea dataOnly="0" labelOnly="1" fieldPosition="0">
        <references count="1">
          <reference field="1" count="0"/>
        </references>
      </pivotArea>
    </format>
    <format dxfId="27">
      <pivotArea dataOnly="0" labelOnly="1" grandCol="1" outline="0" fieldPosition="0"/>
    </format>
    <format dxfId="26">
      <pivotArea dataOnly="0" outline="0" fieldPosition="0">
        <references count="1">
          <reference field="1" count="1">
            <x v="4"/>
          </reference>
        </references>
      </pivotArea>
    </format>
    <format dxfId="25">
      <pivotArea dataOnly="0" labelOnly="1" fieldPosition="0">
        <references count="1">
          <reference field="1"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DDFBDC-4AE7-3847-AAB8-1EA12BDFD152}" name="Tableau croisé dynamique8" cacheId="24"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S3:AI34" firstHeaderRow="1" firstDataRow="2" firstDataCol="1"/>
  <pivotFields count="28">
    <pivotField axis="axisRow" showAll="0">
      <items count="30">
        <item x="8"/>
        <item x="9"/>
        <item x="26"/>
        <item x="0"/>
        <item x="1"/>
        <item x="22"/>
        <item x="4"/>
        <item x="21"/>
        <item x="23"/>
        <item x="2"/>
        <item x="3"/>
        <item x="5"/>
        <item x="10"/>
        <item x="19"/>
        <item x="13"/>
        <item x="20"/>
        <item x="18"/>
        <item x="14"/>
        <item x="11"/>
        <item x="7"/>
        <item x="12"/>
        <item x="17"/>
        <item x="15"/>
        <item x="16"/>
        <item x="6"/>
        <item x="28"/>
        <item x="24"/>
        <item x="25"/>
        <item x="27"/>
        <item t="default"/>
      </items>
    </pivotField>
    <pivotField axis="axisCol" showAll="0">
      <items count="19">
        <item x="17"/>
        <item x="10"/>
        <item x="11"/>
        <item x="6"/>
        <item x="12"/>
        <item x="13"/>
        <item x="0"/>
        <item x="1"/>
        <item h="1" x="7"/>
        <item h="1" x="2"/>
        <item x="3"/>
        <item x="8"/>
        <item x="14"/>
        <item x="15"/>
        <item x="16"/>
        <item x="4"/>
        <item x="9"/>
        <item h="1" x="5"/>
        <item t="default"/>
      </items>
    </pivotField>
    <pivotField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0"/>
        <item x="91"/>
        <item x="92"/>
        <item x="93"/>
        <item x="94"/>
        <item x="95"/>
        <item x="96"/>
        <item x="97"/>
        <item x="98"/>
        <item x="99"/>
        <item x="100"/>
        <item x="101"/>
        <item x="102"/>
        <item x="103"/>
        <item x="104"/>
        <item x="105"/>
        <item x="89"/>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131">
        <item x="5"/>
        <item x="49"/>
        <item x="3"/>
        <item x="43"/>
        <item x="98"/>
        <item x="105"/>
        <item x="101"/>
        <item x="68"/>
        <item x="127"/>
        <item x="85"/>
        <item x="107"/>
        <item x="58"/>
        <item x="106"/>
        <item x="63"/>
        <item x="21"/>
        <item x="102"/>
        <item x="103"/>
        <item x="48"/>
        <item x="54"/>
        <item x="86"/>
        <item x="38"/>
        <item x="66"/>
        <item x="64"/>
        <item x="124"/>
        <item x="65"/>
        <item x="81"/>
        <item x="118"/>
        <item x="35"/>
        <item x="59"/>
        <item x="92"/>
        <item x="37"/>
        <item x="97"/>
        <item x="32"/>
        <item x="23"/>
        <item x="78"/>
        <item x="34"/>
        <item x="53"/>
        <item x="113"/>
        <item x="46"/>
        <item x="67"/>
        <item x="57"/>
        <item x="71"/>
        <item x="104"/>
        <item x="90"/>
        <item x="95"/>
        <item x="96"/>
        <item x="50"/>
        <item x="89"/>
        <item x="33"/>
        <item x="39"/>
        <item x="42"/>
        <item x="69"/>
        <item x="91"/>
        <item x="72"/>
        <item x="110"/>
        <item x="40"/>
        <item x="52"/>
        <item x="76"/>
        <item x="6"/>
        <item x="36"/>
        <item x="70"/>
        <item x="74"/>
        <item x="79"/>
        <item x="45"/>
        <item x="2"/>
        <item x="8"/>
        <item x="73"/>
        <item x="62"/>
        <item x="60"/>
        <item x="61"/>
        <item x="24"/>
        <item x="75"/>
        <item x="55"/>
        <item x="116"/>
        <item x="126"/>
        <item x="13"/>
        <item x="82"/>
        <item x="128"/>
        <item x="129"/>
        <item x="56"/>
        <item x="112"/>
        <item x="80"/>
        <item x="22"/>
        <item x="108"/>
        <item x="109"/>
        <item x="93"/>
        <item x="123"/>
        <item x="25"/>
        <item x="7"/>
        <item x="94"/>
        <item x="9"/>
        <item x="12"/>
        <item x="87"/>
        <item x="88"/>
        <item x="99"/>
        <item x="41"/>
        <item x="44"/>
        <item x="10"/>
        <item x="26"/>
        <item x="0"/>
        <item x="77"/>
        <item x="47"/>
        <item x="119"/>
        <item x="120"/>
        <item x="19"/>
        <item x="4"/>
        <item x="11"/>
        <item x="51"/>
        <item x="14"/>
        <item x="83"/>
        <item x="100"/>
        <item x="115"/>
        <item x="111"/>
        <item x="84"/>
        <item x="18"/>
        <item x="30"/>
        <item x="17"/>
        <item x="28"/>
        <item x="29"/>
        <item x="121"/>
        <item x="117"/>
        <item x="114"/>
        <item x="15"/>
        <item x="122"/>
        <item x="16"/>
        <item x="27"/>
        <item x="125"/>
        <item x="20"/>
        <item x="31"/>
        <item x="1"/>
        <item t="default"/>
      </items>
    </pivotField>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1"/>
  </colFields>
  <colItems count="16">
    <i>
      <x/>
    </i>
    <i>
      <x v="1"/>
    </i>
    <i>
      <x v="2"/>
    </i>
    <i>
      <x v="3"/>
    </i>
    <i>
      <x v="4"/>
    </i>
    <i>
      <x v="5"/>
    </i>
    <i>
      <x v="6"/>
    </i>
    <i>
      <x v="7"/>
    </i>
    <i>
      <x v="10"/>
    </i>
    <i>
      <x v="11"/>
    </i>
    <i>
      <x v="12"/>
    </i>
    <i>
      <x v="13"/>
    </i>
    <i>
      <x v="14"/>
    </i>
    <i>
      <x v="15"/>
    </i>
    <i>
      <x v="16"/>
    </i>
    <i t="grand">
      <x/>
    </i>
  </colItems>
  <dataFields count="1">
    <dataField name="Somme de 2009" fld="22" baseField="0" baseItem="0"/>
  </dataFields>
  <formats count="1">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7323F6-80B6-B141-92E0-80290950ED59}" name="Tableau croisé dynamique7" cacheId="24"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location ref="A3:Q34" firstHeaderRow="1" firstDataRow="2" firstDataCol="1"/>
  <pivotFields count="28">
    <pivotField axis="axisRow" showAll="0">
      <items count="30">
        <item x="8"/>
        <item x="9"/>
        <item x="26"/>
        <item x="0"/>
        <item x="1"/>
        <item x="22"/>
        <item x="4"/>
        <item x="21"/>
        <item x="23"/>
        <item x="2"/>
        <item x="3"/>
        <item x="5"/>
        <item x="10"/>
        <item x="19"/>
        <item x="13"/>
        <item x="20"/>
        <item x="18"/>
        <item x="14"/>
        <item x="11"/>
        <item x="7"/>
        <item x="12"/>
        <item x="17"/>
        <item x="15"/>
        <item x="16"/>
        <item x="6"/>
        <item x="28"/>
        <item x="24"/>
        <item x="25"/>
        <item x="27"/>
        <item t="default"/>
      </items>
    </pivotField>
    <pivotField axis="axisCol" showAll="0">
      <items count="19">
        <item x="17"/>
        <item x="10"/>
        <item x="11"/>
        <item x="6"/>
        <item x="12"/>
        <item x="13"/>
        <item x="0"/>
        <item x="1"/>
        <item h="1" x="7"/>
        <item h="1" x="2"/>
        <item x="3"/>
        <item x="8"/>
        <item x="14"/>
        <item x="15"/>
        <item x="16"/>
        <item x="4"/>
        <item x="9"/>
        <item h="1" x="5"/>
        <item t="default"/>
      </items>
    </pivotField>
    <pivotField showAll="0">
      <items count="22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90"/>
        <item x="91"/>
        <item x="92"/>
        <item x="93"/>
        <item x="94"/>
        <item x="95"/>
        <item x="96"/>
        <item x="97"/>
        <item x="98"/>
        <item x="99"/>
        <item x="100"/>
        <item x="101"/>
        <item x="102"/>
        <item x="103"/>
        <item x="104"/>
        <item x="105"/>
        <item x="89"/>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31">
        <item x="5"/>
        <item x="49"/>
        <item x="3"/>
        <item x="43"/>
        <item x="98"/>
        <item x="105"/>
        <item x="101"/>
        <item x="68"/>
        <item x="127"/>
        <item x="85"/>
        <item x="107"/>
        <item x="58"/>
        <item x="106"/>
        <item x="63"/>
        <item x="21"/>
        <item x="102"/>
        <item x="103"/>
        <item x="48"/>
        <item x="54"/>
        <item x="86"/>
        <item x="38"/>
        <item x="66"/>
        <item x="64"/>
        <item x="124"/>
        <item x="65"/>
        <item x="81"/>
        <item x="118"/>
        <item x="35"/>
        <item x="59"/>
        <item x="92"/>
        <item x="37"/>
        <item x="97"/>
        <item x="32"/>
        <item x="23"/>
        <item x="78"/>
        <item x="34"/>
        <item x="53"/>
        <item x="113"/>
        <item x="46"/>
        <item x="67"/>
        <item x="57"/>
        <item x="71"/>
        <item x="104"/>
        <item x="90"/>
        <item x="95"/>
        <item x="96"/>
        <item x="50"/>
        <item x="89"/>
        <item x="33"/>
        <item x="39"/>
        <item x="42"/>
        <item x="69"/>
        <item x="91"/>
        <item x="72"/>
        <item x="110"/>
        <item x="40"/>
        <item x="52"/>
        <item x="76"/>
        <item x="6"/>
        <item x="36"/>
        <item x="70"/>
        <item x="74"/>
        <item x="79"/>
        <item x="45"/>
        <item x="2"/>
        <item x="8"/>
        <item x="73"/>
        <item x="62"/>
        <item x="60"/>
        <item x="61"/>
        <item x="24"/>
        <item x="75"/>
        <item x="55"/>
        <item x="116"/>
        <item x="126"/>
        <item x="13"/>
        <item x="82"/>
        <item x="128"/>
        <item x="129"/>
        <item x="56"/>
        <item x="112"/>
        <item x="80"/>
        <item x="22"/>
        <item x="108"/>
        <item x="109"/>
        <item x="93"/>
        <item x="123"/>
        <item x="25"/>
        <item x="7"/>
        <item x="94"/>
        <item x="9"/>
        <item x="12"/>
        <item x="87"/>
        <item x="88"/>
        <item x="99"/>
        <item x="41"/>
        <item x="44"/>
        <item x="10"/>
        <item x="26"/>
        <item x="0"/>
        <item x="77"/>
        <item x="47"/>
        <item x="119"/>
        <item x="120"/>
        <item x="19"/>
        <item x="4"/>
        <item x="11"/>
        <item x="51"/>
        <item x="14"/>
        <item x="83"/>
        <item x="100"/>
        <item x="115"/>
        <item x="111"/>
        <item x="84"/>
        <item x="18"/>
        <item x="30"/>
        <item x="17"/>
        <item x="28"/>
        <item x="29"/>
        <item x="121"/>
        <item x="117"/>
        <item x="114"/>
        <item x="15"/>
        <item x="122"/>
        <item x="16"/>
        <item x="27"/>
        <item x="125"/>
        <item x="20"/>
        <item x="31"/>
        <item x="1"/>
        <item t="default"/>
      </items>
    </pivotField>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1"/>
  </colFields>
  <colItems count="16">
    <i>
      <x/>
    </i>
    <i>
      <x v="1"/>
    </i>
    <i>
      <x v="2"/>
    </i>
    <i>
      <x v="3"/>
    </i>
    <i>
      <x v="4"/>
    </i>
    <i>
      <x v="5"/>
    </i>
    <i>
      <x v="6"/>
    </i>
    <i>
      <x v="7"/>
    </i>
    <i>
      <x v="10"/>
    </i>
    <i>
      <x v="11"/>
    </i>
    <i>
      <x v="12"/>
    </i>
    <i>
      <x v="13"/>
    </i>
    <i>
      <x v="14"/>
    </i>
    <i>
      <x v="15"/>
    </i>
    <i>
      <x v="16"/>
    </i>
    <i t="grand">
      <x/>
    </i>
  </colItems>
  <dataFields count="1">
    <dataField name="Somme de 2013" fld="26" baseField="0" baseItem="0" numFmtId="164"/>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hyperlink" Target="mailto:wiod@rug.nl.?subject=Comments%20on%20WIOD%20basic%20SUT%20data" TargetMode="External"/><Relationship Id="rId1" Type="http://schemas.openxmlformats.org/officeDocument/2006/relationships/hyperlink" Target="http://www.wiod.org/"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wiod@rug.nl.?subject=Comments%20on%20WIOD%20basic%20SUT%20data" TargetMode="External"/><Relationship Id="rId1" Type="http://schemas.openxmlformats.org/officeDocument/2006/relationships/hyperlink" Target="http://www.wiod.org/" TargetMode="Externa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43980-B221-474E-8DCF-CD1F16D235F4}">
  <dimension ref="A1"/>
  <sheetViews>
    <sheetView workbookViewId="0">
      <selection activeCell="D45" sqref="D45"/>
    </sheetView>
  </sheetViews>
  <sheetFormatPr baseColWidth="10" defaultRowHeight="16"/>
  <sheetData/>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C1777-E58D-6B4F-A723-50EB7AAAEBFF}">
  <sheetPr>
    <tabColor rgb="FFC00000"/>
  </sheetPr>
  <dimension ref="A3:AI132"/>
  <sheetViews>
    <sheetView topLeftCell="A2" workbookViewId="0">
      <selection activeCell="S103" sqref="S103:S131"/>
    </sheetView>
  </sheetViews>
  <sheetFormatPr baseColWidth="10" defaultRowHeight="15"/>
  <cols>
    <col min="1" max="1" width="94.5" style="2" bestFit="1" customWidth="1"/>
    <col min="2" max="2" width="21.1640625" style="2" bestFit="1" customWidth="1"/>
    <col min="3" max="3" width="10.5" style="2" bestFit="1" customWidth="1"/>
    <col min="4" max="4" width="13.5" style="2" customWidth="1"/>
    <col min="5" max="5" width="11.5" style="2" bestFit="1" customWidth="1"/>
    <col min="6" max="6" width="14.1640625" style="2" bestFit="1" customWidth="1"/>
    <col min="7" max="7" width="15.6640625" style="2" bestFit="1" customWidth="1"/>
    <col min="8" max="8" width="9" style="2" bestFit="1" customWidth="1"/>
    <col min="9" max="9" width="10.33203125" style="2" bestFit="1" customWidth="1"/>
    <col min="10" max="10" width="9" style="2" bestFit="1" customWidth="1"/>
    <col min="11" max="11" width="8" style="2" bestFit="1" customWidth="1"/>
    <col min="12" max="13" width="9" style="2" bestFit="1" customWidth="1"/>
    <col min="14" max="14" width="12.83203125" style="2" bestFit="1" customWidth="1"/>
    <col min="15" max="15" width="10.5" style="2" bestFit="1" customWidth="1"/>
    <col min="16" max="16" width="5" style="2" bestFit="1" customWidth="1"/>
    <col min="17" max="17" width="11.1640625" style="2" bestFit="1" customWidth="1"/>
    <col min="18" max="18" width="12.1640625" style="2" bestFit="1" customWidth="1"/>
    <col min="19" max="19" width="94.5" style="2" bestFit="1" customWidth="1"/>
    <col min="20" max="20" width="21.1640625" style="2" bestFit="1" customWidth="1"/>
    <col min="21" max="21" width="10.5" style="2" bestFit="1" customWidth="1"/>
    <col min="22" max="22" width="11.1640625" style="2" customWidth="1"/>
    <col min="23" max="23" width="11.5" style="2" bestFit="1" customWidth="1"/>
    <col min="24" max="24" width="14.1640625" style="2" bestFit="1" customWidth="1"/>
    <col min="25" max="25" width="15.6640625" style="2" bestFit="1" customWidth="1"/>
    <col min="26" max="26" width="9" style="2" bestFit="1" customWidth="1"/>
    <col min="27" max="27" width="10.33203125" style="2" bestFit="1" customWidth="1"/>
    <col min="28" max="28" width="9" style="2" bestFit="1" customWidth="1"/>
    <col min="29" max="29" width="8" style="2" bestFit="1" customWidth="1"/>
    <col min="30" max="31" width="9" style="2" bestFit="1" customWidth="1"/>
    <col min="32" max="32" width="12.83203125" style="2" bestFit="1" customWidth="1"/>
    <col min="33" max="33" width="10.5" style="2" bestFit="1" customWidth="1"/>
    <col min="34" max="34" width="5" style="2" bestFit="1" customWidth="1"/>
    <col min="35" max="35" width="11.1640625" style="2" bestFit="1" customWidth="1"/>
    <col min="36" max="16384" width="10.83203125" style="2"/>
  </cols>
  <sheetData>
    <row r="3" spans="1:35">
      <c r="A3" s="2" t="s">
        <v>279</v>
      </c>
      <c r="B3" s="2" t="s">
        <v>280</v>
      </c>
      <c r="S3" s="2" t="s">
        <v>281</v>
      </c>
      <c r="T3" s="2" t="s">
        <v>280</v>
      </c>
    </row>
    <row r="4" spans="1:35">
      <c r="A4" s="2" t="s">
        <v>282</v>
      </c>
      <c r="B4" s="2" t="s">
        <v>67</v>
      </c>
      <c r="C4" s="2" t="s">
        <v>31</v>
      </c>
      <c r="D4" s="2" t="s">
        <v>33</v>
      </c>
      <c r="E4" s="2" t="s">
        <v>17</v>
      </c>
      <c r="F4" s="2" t="s">
        <v>35</v>
      </c>
      <c r="G4" s="2" t="s">
        <v>38</v>
      </c>
      <c r="H4" s="2" t="s">
        <v>4</v>
      </c>
      <c r="I4" s="2" t="s">
        <v>6</v>
      </c>
      <c r="J4" s="2" t="s">
        <v>10</v>
      </c>
      <c r="K4" s="2" t="s">
        <v>25</v>
      </c>
      <c r="L4" s="2" t="s">
        <v>44</v>
      </c>
      <c r="M4" s="2" t="s">
        <v>49</v>
      </c>
      <c r="N4" s="2" t="s">
        <v>62</v>
      </c>
      <c r="O4" s="2" t="s">
        <v>12</v>
      </c>
      <c r="P4" s="2" t="s">
        <v>27</v>
      </c>
      <c r="Q4" s="2" t="s">
        <v>283</v>
      </c>
      <c r="S4" s="2" t="s">
        <v>282</v>
      </c>
      <c r="T4" s="2" t="s">
        <v>67</v>
      </c>
      <c r="U4" s="2" t="s">
        <v>31</v>
      </c>
      <c r="V4" s="2" t="s">
        <v>33</v>
      </c>
      <c r="W4" s="2" t="s">
        <v>17</v>
      </c>
      <c r="X4" s="2" t="s">
        <v>35</v>
      </c>
      <c r="Y4" s="2" t="s">
        <v>38</v>
      </c>
      <c r="Z4" s="2" t="s">
        <v>4</v>
      </c>
      <c r="AA4" s="2" t="s">
        <v>6</v>
      </c>
      <c r="AB4" s="2" t="s">
        <v>10</v>
      </c>
      <c r="AC4" s="2" t="s">
        <v>25</v>
      </c>
      <c r="AD4" s="2" t="s">
        <v>44</v>
      </c>
      <c r="AE4" s="2" t="s">
        <v>49</v>
      </c>
      <c r="AF4" s="2" t="s">
        <v>62</v>
      </c>
      <c r="AG4" s="2" t="s">
        <v>12</v>
      </c>
      <c r="AH4" s="2" t="s">
        <v>27</v>
      </c>
      <c r="AI4" s="2" t="s">
        <v>283</v>
      </c>
    </row>
    <row r="5" spans="1:35">
      <c r="A5" s="7" t="s">
        <v>110</v>
      </c>
      <c r="B5" s="4"/>
      <c r="C5" s="4"/>
      <c r="D5" s="4">
        <v>543.28408411199996</v>
      </c>
      <c r="E5" s="4">
        <v>114.13023359100001</v>
      </c>
      <c r="F5" s="4"/>
      <c r="G5" s="4">
        <v>8790.4975611749996</v>
      </c>
      <c r="H5" s="4">
        <v>19.545118625999997</v>
      </c>
      <c r="I5" s="4"/>
      <c r="J5" s="4">
        <v>2.7442799999999995E-3</v>
      </c>
      <c r="K5" s="4">
        <v>246.97979699250004</v>
      </c>
      <c r="L5" s="4"/>
      <c r="M5" s="4"/>
      <c r="N5" s="4"/>
      <c r="O5" s="4"/>
      <c r="P5" s="4"/>
      <c r="Q5" s="4">
        <v>9714.4395387764998</v>
      </c>
      <c r="S5" s="7" t="s">
        <v>110</v>
      </c>
      <c r="T5" s="4"/>
      <c r="U5" s="4"/>
      <c r="V5" s="4">
        <v>385.65814148399994</v>
      </c>
      <c r="W5" s="4">
        <v>499.05233792700005</v>
      </c>
      <c r="X5" s="4"/>
      <c r="Y5" s="4">
        <v>9140.0008581749989</v>
      </c>
      <c r="Z5" s="4">
        <v>11.326300589999999</v>
      </c>
      <c r="AA5" s="4"/>
      <c r="AB5" s="4">
        <v>0</v>
      </c>
      <c r="AC5" s="4">
        <v>251.07270601050001</v>
      </c>
      <c r="AD5" s="4"/>
      <c r="AE5" s="4"/>
      <c r="AF5" s="4"/>
      <c r="AG5" s="4"/>
      <c r="AH5" s="4"/>
      <c r="AI5" s="4">
        <v>10287.1103441865</v>
      </c>
    </row>
    <row r="6" spans="1:35">
      <c r="A6" s="7" t="s">
        <v>121</v>
      </c>
      <c r="B6" s="4">
        <v>0</v>
      </c>
      <c r="C6" s="4"/>
      <c r="D6" s="4"/>
      <c r="E6" s="4">
        <v>395.01706173600007</v>
      </c>
      <c r="F6" s="4"/>
      <c r="G6" s="4"/>
      <c r="H6" s="4">
        <v>94.86404598</v>
      </c>
      <c r="I6" s="4"/>
      <c r="J6" s="4">
        <v>27.850188365999994</v>
      </c>
      <c r="K6" s="4">
        <v>1823.3014330410001</v>
      </c>
      <c r="L6" s="4"/>
      <c r="M6" s="4"/>
      <c r="N6" s="4"/>
      <c r="O6" s="4"/>
      <c r="P6" s="4"/>
      <c r="Q6" s="4">
        <v>2341.0327291230001</v>
      </c>
      <c r="S6" s="7" t="s">
        <v>121</v>
      </c>
      <c r="T6" s="4">
        <v>0</v>
      </c>
      <c r="U6" s="4"/>
      <c r="V6" s="4"/>
      <c r="W6" s="4">
        <v>832.97484002700003</v>
      </c>
      <c r="X6" s="4"/>
      <c r="Y6" s="4"/>
      <c r="Z6" s="4">
        <v>95.997079331999998</v>
      </c>
      <c r="AA6" s="4"/>
      <c r="AB6" s="4">
        <v>32.547023585999995</v>
      </c>
      <c r="AC6" s="4">
        <v>1351.2414476715001</v>
      </c>
      <c r="AD6" s="4"/>
      <c r="AE6" s="4"/>
      <c r="AF6" s="4"/>
      <c r="AG6" s="4"/>
      <c r="AH6" s="4"/>
      <c r="AI6" s="4">
        <v>2312.7603906165</v>
      </c>
    </row>
    <row r="7" spans="1:35">
      <c r="A7" s="7" t="s">
        <v>265</v>
      </c>
      <c r="B7" s="4"/>
      <c r="C7" s="4"/>
      <c r="D7" s="4"/>
      <c r="E7" s="4"/>
      <c r="F7" s="4"/>
      <c r="G7" s="4"/>
      <c r="H7" s="4"/>
      <c r="I7" s="4"/>
      <c r="J7" s="4"/>
      <c r="K7" s="4"/>
      <c r="L7" s="4"/>
      <c r="M7" s="4"/>
      <c r="N7" s="4"/>
      <c r="O7" s="4"/>
      <c r="P7" s="4"/>
      <c r="Q7" s="4"/>
      <c r="S7" s="7" t="s">
        <v>265</v>
      </c>
      <c r="T7" s="4"/>
      <c r="U7" s="4"/>
      <c r="V7" s="4"/>
      <c r="W7" s="4"/>
      <c r="X7" s="4"/>
      <c r="Y7" s="4"/>
      <c r="Z7" s="4"/>
      <c r="AA7" s="4"/>
      <c r="AB7" s="4"/>
      <c r="AC7" s="4"/>
      <c r="AD7" s="4"/>
      <c r="AE7" s="4"/>
      <c r="AF7" s="4"/>
      <c r="AG7" s="4"/>
      <c r="AH7" s="4"/>
      <c r="AI7" s="4"/>
    </row>
    <row r="8" spans="1:35">
      <c r="A8" s="7" t="s">
        <v>3</v>
      </c>
      <c r="B8" s="4"/>
      <c r="C8" s="4"/>
      <c r="D8" s="4"/>
      <c r="E8" s="4"/>
      <c r="F8" s="4"/>
      <c r="G8" s="4"/>
      <c r="H8" s="4">
        <v>8472.8304455519992</v>
      </c>
      <c r="I8" s="4"/>
      <c r="J8" s="4">
        <v>611.332128657</v>
      </c>
      <c r="K8" s="4"/>
      <c r="L8" s="4"/>
      <c r="M8" s="4"/>
      <c r="N8" s="4"/>
      <c r="O8" s="4">
        <v>8.0427599999999908E-3</v>
      </c>
      <c r="P8" s="4"/>
      <c r="Q8" s="4">
        <v>9084.1706169690005</v>
      </c>
      <c r="S8" s="7" t="s">
        <v>3</v>
      </c>
      <c r="T8" s="4"/>
      <c r="U8" s="4"/>
      <c r="V8" s="4"/>
      <c r="W8" s="4"/>
      <c r="X8" s="4"/>
      <c r="Y8" s="4"/>
      <c r="Z8" s="4">
        <v>7903.6370772479995</v>
      </c>
      <c r="AA8" s="4"/>
      <c r="AB8" s="4">
        <v>698.31603587799998</v>
      </c>
      <c r="AC8" s="4"/>
      <c r="AD8" s="4"/>
      <c r="AE8" s="4"/>
      <c r="AF8" s="4"/>
      <c r="AG8" s="4">
        <v>4.9723740000000002E-2</v>
      </c>
      <c r="AH8" s="4"/>
      <c r="AI8" s="4">
        <v>8602.0028368659987</v>
      </c>
    </row>
    <row r="9" spans="1:35">
      <c r="A9" s="7" t="s">
        <v>16</v>
      </c>
      <c r="B9" s="4"/>
      <c r="C9" s="4"/>
      <c r="D9" s="4"/>
      <c r="E9" s="4">
        <v>0</v>
      </c>
      <c r="F9" s="4"/>
      <c r="G9" s="4"/>
      <c r="H9" s="4">
        <v>468.47244656600003</v>
      </c>
      <c r="I9" s="4"/>
      <c r="J9" s="4">
        <v>4461.5745446579995</v>
      </c>
      <c r="K9" s="4">
        <v>619.45215659250005</v>
      </c>
      <c r="L9" s="4"/>
      <c r="M9" s="4"/>
      <c r="N9" s="4"/>
      <c r="O9" s="4"/>
      <c r="P9" s="4">
        <v>0</v>
      </c>
      <c r="Q9" s="4">
        <v>5549.4991478164993</v>
      </c>
      <c r="S9" s="7" t="s">
        <v>16</v>
      </c>
      <c r="T9" s="4"/>
      <c r="U9" s="4"/>
      <c r="V9" s="4"/>
      <c r="W9" s="4">
        <v>0</v>
      </c>
      <c r="X9" s="4"/>
      <c r="Y9" s="4"/>
      <c r="Z9" s="4">
        <v>355.23923911799994</v>
      </c>
      <c r="AA9" s="4"/>
      <c r="AB9" s="4">
        <v>4217.8640253749991</v>
      </c>
      <c r="AC9" s="4">
        <v>527.11486985850013</v>
      </c>
      <c r="AD9" s="4"/>
      <c r="AE9" s="4"/>
      <c r="AF9" s="4"/>
      <c r="AG9" s="4"/>
      <c r="AH9" s="4">
        <v>0</v>
      </c>
      <c r="AI9" s="4">
        <v>5100.2181343514994</v>
      </c>
    </row>
    <row r="10" spans="1:35">
      <c r="A10" s="7" t="s">
        <v>231</v>
      </c>
      <c r="B10" s="4"/>
      <c r="C10" s="4"/>
      <c r="D10" s="4"/>
      <c r="E10" s="4"/>
      <c r="F10" s="4"/>
      <c r="G10" s="4">
        <v>0</v>
      </c>
      <c r="H10" s="4">
        <v>322.358914218</v>
      </c>
      <c r="I10" s="4"/>
      <c r="J10" s="4">
        <v>22090.682994533996</v>
      </c>
      <c r="K10" s="4">
        <v>2506.3202222190002</v>
      </c>
      <c r="L10" s="4"/>
      <c r="M10" s="4">
        <v>28002.808791099997</v>
      </c>
      <c r="N10" s="4"/>
      <c r="O10" s="4">
        <v>95.631101279999996</v>
      </c>
      <c r="P10" s="4">
        <v>0</v>
      </c>
      <c r="Q10" s="4">
        <v>53017.802023350989</v>
      </c>
      <c r="S10" s="7" t="s">
        <v>231</v>
      </c>
      <c r="T10" s="4"/>
      <c r="U10" s="4"/>
      <c r="V10" s="4"/>
      <c r="W10" s="4"/>
      <c r="X10" s="4"/>
      <c r="Y10" s="4">
        <v>0</v>
      </c>
      <c r="Z10" s="4">
        <v>244.44241331399996</v>
      </c>
      <c r="AA10" s="4"/>
      <c r="AB10" s="4">
        <v>23740.949392082995</v>
      </c>
      <c r="AC10" s="4">
        <v>2310.1045763895004</v>
      </c>
      <c r="AD10" s="4"/>
      <c r="AE10" s="4">
        <v>28578.952239933329</v>
      </c>
      <c r="AF10" s="4"/>
      <c r="AG10" s="4">
        <v>59.376723120000001</v>
      </c>
      <c r="AH10" s="4">
        <v>0</v>
      </c>
      <c r="AI10" s="4">
        <v>54933.825344839832</v>
      </c>
    </row>
    <row r="11" spans="1:35">
      <c r="A11" s="7" t="s">
        <v>66</v>
      </c>
      <c r="B11" s="4">
        <v>7547.4773707666654</v>
      </c>
      <c r="C11" s="4"/>
      <c r="D11" s="4">
        <v>9272.9396079319977</v>
      </c>
      <c r="E11" s="4">
        <v>1970.8149425580002</v>
      </c>
      <c r="F11" s="4">
        <v>6037.7017642479996</v>
      </c>
      <c r="G11" s="4">
        <v>9749.3381485499904</v>
      </c>
      <c r="H11" s="4">
        <v>57794.022813053991</v>
      </c>
      <c r="I11" s="4"/>
      <c r="J11" s="4">
        <v>29306.513065598992</v>
      </c>
      <c r="K11" s="4">
        <v>37121.674181212504</v>
      </c>
      <c r="L11" s="4">
        <v>94587.996981720004</v>
      </c>
      <c r="M11" s="4">
        <v>28002.808791099997</v>
      </c>
      <c r="N11" s="4"/>
      <c r="O11" s="4">
        <v>9038.451778785</v>
      </c>
      <c r="P11" s="4">
        <v>0</v>
      </c>
      <c r="Q11" s="4">
        <v>290429.73944552511</v>
      </c>
      <c r="S11" s="7" t="s">
        <v>66</v>
      </c>
      <c r="T11" s="4">
        <v>6356.3995685666659</v>
      </c>
      <c r="U11" s="4"/>
      <c r="V11" s="4">
        <v>5049.2502734519994</v>
      </c>
      <c r="W11" s="4">
        <v>5528.212673082</v>
      </c>
      <c r="X11" s="4">
        <v>3550.9781146839991</v>
      </c>
      <c r="Y11" s="4">
        <v>9741.3355776000008</v>
      </c>
      <c r="Z11" s="4">
        <v>53375.95019783399</v>
      </c>
      <c r="AA11" s="4"/>
      <c r="AB11" s="4">
        <v>29981.089677923992</v>
      </c>
      <c r="AC11" s="4">
        <v>28809.194108260501</v>
      </c>
      <c r="AD11" s="4">
        <v>92934.912350543993</v>
      </c>
      <c r="AE11" s="4">
        <v>28578.952239933329</v>
      </c>
      <c r="AF11" s="4"/>
      <c r="AG11" s="4">
        <v>7840.3060078199996</v>
      </c>
      <c r="AH11" s="4">
        <v>0</v>
      </c>
      <c r="AI11" s="4">
        <v>271746.58078970044</v>
      </c>
    </row>
    <row r="12" spans="1:35">
      <c r="A12" s="7" t="s">
        <v>227</v>
      </c>
      <c r="B12" s="4"/>
      <c r="C12" s="4"/>
      <c r="D12" s="4"/>
      <c r="E12" s="4"/>
      <c r="F12" s="4"/>
      <c r="G12" s="4"/>
      <c r="H12" s="4"/>
      <c r="I12" s="4"/>
      <c r="J12" s="4"/>
      <c r="K12" s="4"/>
      <c r="L12" s="4"/>
      <c r="M12" s="4"/>
      <c r="N12" s="4"/>
      <c r="O12" s="4"/>
      <c r="P12" s="4"/>
      <c r="Q12" s="4"/>
      <c r="S12" s="7" t="s">
        <v>227</v>
      </c>
      <c r="T12" s="4"/>
      <c r="U12" s="4"/>
      <c r="V12" s="4"/>
      <c r="W12" s="4"/>
      <c r="X12" s="4"/>
      <c r="Y12" s="4"/>
      <c r="Z12" s="4"/>
      <c r="AA12" s="4"/>
      <c r="AB12" s="4"/>
      <c r="AC12" s="4"/>
      <c r="AD12" s="4"/>
      <c r="AE12" s="4"/>
      <c r="AF12" s="4"/>
      <c r="AG12" s="4"/>
      <c r="AH12" s="4"/>
      <c r="AI12" s="4"/>
    </row>
    <row r="13" spans="1:35">
      <c r="A13" s="7" t="s">
        <v>243</v>
      </c>
      <c r="B13" s="4"/>
      <c r="C13" s="4"/>
      <c r="D13" s="4"/>
      <c r="E13" s="4"/>
      <c r="F13" s="4"/>
      <c r="G13" s="4"/>
      <c r="H13" s="4"/>
      <c r="I13" s="4"/>
      <c r="J13" s="4">
        <v>17629.108449875999</v>
      </c>
      <c r="K13" s="4">
        <v>1886.8680656265001</v>
      </c>
      <c r="L13" s="4"/>
      <c r="M13" s="4">
        <v>28002.808791099997</v>
      </c>
      <c r="N13" s="4"/>
      <c r="O13" s="4">
        <v>95.631101279999996</v>
      </c>
      <c r="P13" s="4">
        <v>0</v>
      </c>
      <c r="Q13" s="4">
        <v>47614.416407882498</v>
      </c>
      <c r="S13" s="7" t="s">
        <v>243</v>
      </c>
      <c r="T13" s="4"/>
      <c r="U13" s="4"/>
      <c r="V13" s="4"/>
      <c r="W13" s="4"/>
      <c r="X13" s="4"/>
      <c r="Y13" s="4"/>
      <c r="Z13" s="4"/>
      <c r="AA13" s="4"/>
      <c r="AB13" s="4">
        <v>19523.085366707997</v>
      </c>
      <c r="AC13" s="4">
        <v>1782.9897065310001</v>
      </c>
      <c r="AD13" s="4"/>
      <c r="AE13" s="4">
        <v>28578.952239933329</v>
      </c>
      <c r="AF13" s="4"/>
      <c r="AG13" s="4">
        <v>59.376723120000001</v>
      </c>
      <c r="AH13" s="4">
        <v>0</v>
      </c>
      <c r="AI13" s="4">
        <v>49944.404036292326</v>
      </c>
    </row>
    <row r="14" spans="1:35">
      <c r="A14" s="7" t="s">
        <v>30</v>
      </c>
      <c r="B14" s="4"/>
      <c r="C14" s="4">
        <v>7534.4614821666664</v>
      </c>
      <c r="D14" s="4">
        <v>9272.9396079319977</v>
      </c>
      <c r="E14" s="4">
        <v>1970.8149425580002</v>
      </c>
      <c r="F14" s="4">
        <v>6037.7017642479996</v>
      </c>
      <c r="G14" s="4">
        <v>9749.3381485499904</v>
      </c>
      <c r="H14" s="4">
        <v>57794.022813053991</v>
      </c>
      <c r="I14" s="4"/>
      <c r="J14" s="4">
        <v>29232.351437057994</v>
      </c>
      <c r="K14" s="4"/>
      <c r="L14" s="4">
        <v>91956.518440379994</v>
      </c>
      <c r="M14" s="4">
        <v>27783.184524165943</v>
      </c>
      <c r="N14" s="4"/>
      <c r="O14" s="4">
        <v>9038.451778785</v>
      </c>
      <c r="P14" s="4">
        <v>0</v>
      </c>
      <c r="Q14" s="4">
        <v>250369.78493889756</v>
      </c>
      <c r="S14" s="7" t="s">
        <v>30</v>
      </c>
      <c r="T14" s="4"/>
      <c r="U14" s="4">
        <v>6356.3995685666659</v>
      </c>
      <c r="V14" s="4">
        <v>5049.2502734519994</v>
      </c>
      <c r="W14" s="4">
        <v>5528.212673082</v>
      </c>
      <c r="X14" s="4">
        <v>3550.9781146839991</v>
      </c>
      <c r="Y14" s="4">
        <v>9741.3355776000008</v>
      </c>
      <c r="Z14" s="4">
        <v>53375.95019783399</v>
      </c>
      <c r="AA14" s="4"/>
      <c r="AB14" s="4">
        <v>29896.485858161992</v>
      </c>
      <c r="AC14" s="4"/>
      <c r="AD14" s="4">
        <v>92143.001723256006</v>
      </c>
      <c r="AE14" s="4">
        <v>28354.809316190851</v>
      </c>
      <c r="AF14" s="4"/>
      <c r="AG14" s="4">
        <v>7840.3060078199996</v>
      </c>
      <c r="AH14" s="4">
        <v>0</v>
      </c>
      <c r="AI14" s="4">
        <v>241836.7293106475</v>
      </c>
    </row>
    <row r="15" spans="1:35">
      <c r="A15" s="7" t="s">
        <v>54</v>
      </c>
      <c r="B15" s="4"/>
      <c r="C15" s="4">
        <v>13.015888599999998</v>
      </c>
      <c r="D15" s="4"/>
      <c r="E15" s="4"/>
      <c r="F15" s="4"/>
      <c r="G15" s="4">
        <v>0</v>
      </c>
      <c r="H15" s="4"/>
      <c r="I15" s="4"/>
      <c r="J15" s="4">
        <v>74.16162854099997</v>
      </c>
      <c r="K15" s="4">
        <v>1455.7069720874999</v>
      </c>
      <c r="L15" s="4">
        <v>2631.47854134</v>
      </c>
      <c r="M15" s="4"/>
      <c r="N15" s="4"/>
      <c r="O15" s="4">
        <v>0</v>
      </c>
      <c r="P15" s="4"/>
      <c r="Q15" s="4">
        <v>4174.3630305685001</v>
      </c>
      <c r="S15" s="7" t="s">
        <v>54</v>
      </c>
      <c r="T15" s="4"/>
      <c r="U15" s="4">
        <v>0</v>
      </c>
      <c r="V15" s="4"/>
      <c r="W15" s="4"/>
      <c r="X15" s="4"/>
      <c r="Y15" s="4">
        <v>0</v>
      </c>
      <c r="Z15" s="4"/>
      <c r="AA15" s="4"/>
      <c r="AB15" s="4">
        <v>84.603819761999986</v>
      </c>
      <c r="AC15" s="4">
        <v>1633.6512768015002</v>
      </c>
      <c r="AD15" s="4">
        <v>791.910627288</v>
      </c>
      <c r="AE15" s="4"/>
      <c r="AF15" s="4"/>
      <c r="AG15" s="4">
        <v>0</v>
      </c>
      <c r="AH15" s="4"/>
      <c r="AI15" s="4">
        <v>2510.1657238515004</v>
      </c>
    </row>
    <row r="16" spans="1:35">
      <c r="A16" s="7" t="s">
        <v>85</v>
      </c>
      <c r="B16" s="4"/>
      <c r="C16" s="4"/>
      <c r="D16" s="4"/>
      <c r="E16" s="4">
        <v>73.626246738000006</v>
      </c>
      <c r="F16" s="4"/>
      <c r="G16" s="4"/>
      <c r="H16" s="4">
        <v>260.39888417399999</v>
      </c>
      <c r="I16" s="4"/>
      <c r="J16" s="4">
        <v>88.05756474899998</v>
      </c>
      <c r="K16" s="4">
        <v>53.657387487000001</v>
      </c>
      <c r="L16" s="4"/>
      <c r="M16" s="4"/>
      <c r="N16" s="4"/>
      <c r="O16" s="4"/>
      <c r="P16" s="4"/>
      <c r="Q16" s="4">
        <v>475.740083148</v>
      </c>
      <c r="S16" s="7" t="s">
        <v>85</v>
      </c>
      <c r="T16" s="4"/>
      <c r="U16" s="4"/>
      <c r="V16" s="4"/>
      <c r="W16" s="4">
        <v>59.108962704</v>
      </c>
      <c r="X16" s="4"/>
      <c r="Y16" s="4"/>
      <c r="Z16" s="4">
        <v>238.76881406399997</v>
      </c>
      <c r="AA16" s="4"/>
      <c r="AB16" s="4">
        <v>81.434588003999977</v>
      </c>
      <c r="AC16" s="4">
        <v>43.077471096000004</v>
      </c>
      <c r="AD16" s="4"/>
      <c r="AE16" s="4"/>
      <c r="AF16" s="4"/>
      <c r="AG16" s="4"/>
      <c r="AH16" s="4"/>
      <c r="AI16" s="4">
        <v>422.38983586799998</v>
      </c>
    </row>
    <row r="17" spans="1:35">
      <c r="A17" s="7" t="s">
        <v>131</v>
      </c>
      <c r="B17" s="4"/>
      <c r="C17" s="4"/>
      <c r="D17" s="4"/>
      <c r="E17" s="4">
        <v>159.35234924400001</v>
      </c>
      <c r="F17" s="4"/>
      <c r="G17" s="4"/>
      <c r="H17" s="4">
        <v>10.293063923999998</v>
      </c>
      <c r="I17" s="4"/>
      <c r="J17" s="4">
        <v>55.861328753999985</v>
      </c>
      <c r="K17" s="4">
        <v>851.54550694950001</v>
      </c>
      <c r="L17" s="4"/>
      <c r="M17" s="4"/>
      <c r="N17" s="4"/>
      <c r="O17" s="4"/>
      <c r="P17" s="4"/>
      <c r="Q17" s="4">
        <v>1077.0522488715001</v>
      </c>
      <c r="S17" s="7" t="s">
        <v>131</v>
      </c>
      <c r="T17" s="4"/>
      <c r="U17" s="4"/>
      <c r="V17" s="4"/>
      <c r="W17" s="4">
        <v>497.83711338900002</v>
      </c>
      <c r="X17" s="4"/>
      <c r="Y17" s="4"/>
      <c r="Z17" s="4">
        <v>9.4042794779999994</v>
      </c>
      <c r="AA17" s="4"/>
      <c r="AB17" s="4">
        <v>48.960425051999991</v>
      </c>
      <c r="AC17" s="4">
        <v>339.03385558350004</v>
      </c>
      <c r="AD17" s="4"/>
      <c r="AE17" s="4"/>
      <c r="AF17" s="4"/>
      <c r="AG17" s="4"/>
      <c r="AH17" s="4"/>
      <c r="AI17" s="4">
        <v>895.23567350250005</v>
      </c>
    </row>
    <row r="18" spans="1:35">
      <c r="A18" s="7" t="s">
        <v>210</v>
      </c>
      <c r="B18" s="4"/>
      <c r="C18" s="4"/>
      <c r="D18" s="4"/>
      <c r="E18" s="4">
        <v>0.67309928400000008</v>
      </c>
      <c r="F18" s="4"/>
      <c r="G18" s="4"/>
      <c r="H18" s="4">
        <v>0</v>
      </c>
      <c r="I18" s="4"/>
      <c r="J18" s="4">
        <v>0</v>
      </c>
      <c r="K18" s="4">
        <v>15.252008541</v>
      </c>
      <c r="L18" s="4"/>
      <c r="M18" s="4"/>
      <c r="N18" s="4"/>
      <c r="O18" s="4"/>
      <c r="P18" s="4"/>
      <c r="Q18" s="4">
        <v>15.925107825000001</v>
      </c>
      <c r="S18" s="7" t="s">
        <v>210</v>
      </c>
      <c r="T18" s="4"/>
      <c r="U18" s="4"/>
      <c r="V18" s="4"/>
      <c r="W18" s="4">
        <v>0.79043975999999994</v>
      </c>
      <c r="X18" s="4"/>
      <c r="Y18" s="4"/>
      <c r="Z18" s="4">
        <v>0.18155517599999998</v>
      </c>
      <c r="AA18" s="4"/>
      <c r="AB18" s="4">
        <v>0</v>
      </c>
      <c r="AC18" s="4">
        <v>18.888090771000002</v>
      </c>
      <c r="AD18" s="4"/>
      <c r="AE18" s="4"/>
      <c r="AF18" s="4"/>
      <c r="AG18" s="4"/>
      <c r="AH18" s="4"/>
      <c r="AI18" s="4">
        <v>19.860085707000003</v>
      </c>
    </row>
    <row r="19" spans="1:35">
      <c r="A19" s="7" t="s">
        <v>152</v>
      </c>
      <c r="B19" s="4"/>
      <c r="C19" s="4"/>
      <c r="D19" s="4"/>
      <c r="E19" s="4">
        <v>38.722280486999999</v>
      </c>
      <c r="F19" s="4"/>
      <c r="G19" s="4"/>
      <c r="H19" s="4">
        <v>142.47073150199998</v>
      </c>
      <c r="I19" s="4"/>
      <c r="J19" s="4">
        <v>1.2797263709999998</v>
      </c>
      <c r="K19" s="4">
        <v>304.85111017350005</v>
      </c>
      <c r="L19" s="4"/>
      <c r="M19" s="4"/>
      <c r="N19" s="4"/>
      <c r="O19" s="4"/>
      <c r="P19" s="4"/>
      <c r="Q19" s="4">
        <v>487.32384853350004</v>
      </c>
      <c r="S19" s="7" t="s">
        <v>152</v>
      </c>
      <c r="T19" s="4"/>
      <c r="U19" s="4"/>
      <c r="V19" s="4"/>
      <c r="W19" s="4">
        <v>36.802936500000001</v>
      </c>
      <c r="X19" s="4"/>
      <c r="Y19" s="4"/>
      <c r="Z19" s="4">
        <v>113.36602892999998</v>
      </c>
      <c r="AA19" s="4"/>
      <c r="AB19" s="4">
        <v>0.61883513999999984</v>
      </c>
      <c r="AC19" s="4">
        <v>233.95253044350005</v>
      </c>
      <c r="AD19" s="4"/>
      <c r="AE19" s="4"/>
      <c r="AF19" s="4"/>
      <c r="AG19" s="4"/>
      <c r="AH19" s="4"/>
      <c r="AI19" s="4">
        <v>384.74033101350005</v>
      </c>
    </row>
    <row r="20" spans="1:35">
      <c r="A20" s="7" t="s">
        <v>218</v>
      </c>
      <c r="B20" s="4"/>
      <c r="C20" s="4"/>
      <c r="D20" s="4"/>
      <c r="E20" s="4">
        <v>178.260786561</v>
      </c>
      <c r="F20" s="4"/>
      <c r="G20" s="4">
        <v>0.62091149999999995</v>
      </c>
      <c r="H20" s="4">
        <v>11.184781409999999</v>
      </c>
      <c r="I20" s="4"/>
      <c r="J20" s="4">
        <v>10.099842290999998</v>
      </c>
      <c r="K20" s="4">
        <v>2710.2636312675004</v>
      </c>
      <c r="L20" s="4"/>
      <c r="M20" s="4"/>
      <c r="N20" s="4"/>
      <c r="O20" s="4"/>
      <c r="P20" s="4"/>
      <c r="Q20" s="4">
        <v>2910.4299530295002</v>
      </c>
      <c r="S20" s="7" t="s">
        <v>218</v>
      </c>
      <c r="T20" s="4"/>
      <c r="U20" s="4"/>
      <c r="V20" s="4"/>
      <c r="W20" s="4">
        <v>261.00244282200003</v>
      </c>
      <c r="X20" s="4"/>
      <c r="Y20" s="4">
        <v>0.62909714999999999</v>
      </c>
      <c r="Z20" s="4">
        <v>10.817344823999997</v>
      </c>
      <c r="AA20" s="4"/>
      <c r="AB20" s="4">
        <v>9.4740778439999982</v>
      </c>
      <c r="AC20" s="4">
        <v>2234.4737310885002</v>
      </c>
      <c r="AD20" s="4"/>
      <c r="AE20" s="4"/>
      <c r="AF20" s="4"/>
      <c r="AG20" s="4"/>
      <c r="AH20" s="4"/>
      <c r="AI20" s="4">
        <v>2516.3966937285004</v>
      </c>
    </row>
    <row r="21" spans="1:35">
      <c r="A21" s="7" t="s">
        <v>200</v>
      </c>
      <c r="B21" s="4"/>
      <c r="C21" s="4"/>
      <c r="D21" s="4"/>
      <c r="E21" s="4">
        <v>224.593960272</v>
      </c>
      <c r="F21" s="4">
        <v>6037.7017642479996</v>
      </c>
      <c r="G21" s="4">
        <v>225.96097507500002</v>
      </c>
      <c r="H21" s="4">
        <v>64.718334185999993</v>
      </c>
      <c r="I21" s="4"/>
      <c r="J21" s="4">
        <v>0.42556922099999994</v>
      </c>
      <c r="K21" s="4">
        <v>6435.1475408715005</v>
      </c>
      <c r="L21" s="4"/>
      <c r="M21" s="4"/>
      <c r="N21" s="4"/>
      <c r="O21" s="4"/>
      <c r="P21" s="4"/>
      <c r="Q21" s="4">
        <v>12988.548143873501</v>
      </c>
      <c r="S21" s="7" t="s">
        <v>200</v>
      </c>
      <c r="T21" s="4"/>
      <c r="U21" s="4"/>
      <c r="V21" s="4"/>
      <c r="W21" s="4">
        <v>576.41877404100001</v>
      </c>
      <c r="X21" s="4">
        <v>3550.9781146839991</v>
      </c>
      <c r="Y21" s="4">
        <v>357.00634364999996</v>
      </c>
      <c r="Z21" s="4">
        <v>45.022237325999996</v>
      </c>
      <c r="AA21" s="4"/>
      <c r="AB21" s="4">
        <v>0.4766128289999999</v>
      </c>
      <c r="AC21" s="4">
        <v>4802.2246527254947</v>
      </c>
      <c r="AD21" s="4"/>
      <c r="AE21" s="4"/>
      <c r="AF21" s="4"/>
      <c r="AG21" s="4"/>
      <c r="AH21" s="4"/>
      <c r="AI21" s="4">
        <v>9332.1267352554951</v>
      </c>
    </row>
    <row r="22" spans="1:35">
      <c r="A22" s="7" t="s">
        <v>160</v>
      </c>
      <c r="B22" s="4"/>
      <c r="C22" s="4"/>
      <c r="D22" s="4"/>
      <c r="E22" s="4">
        <v>170.48705661900001</v>
      </c>
      <c r="F22" s="4">
        <v>0</v>
      </c>
      <c r="G22" s="4"/>
      <c r="H22" s="4">
        <v>320.33291683799996</v>
      </c>
      <c r="I22" s="4"/>
      <c r="J22" s="4">
        <v>639.40365581399919</v>
      </c>
      <c r="K22" s="4">
        <v>517.66764276149956</v>
      </c>
      <c r="L22" s="4"/>
      <c r="M22" s="4"/>
      <c r="N22" s="4"/>
      <c r="O22" s="4"/>
      <c r="P22" s="4"/>
      <c r="Q22" s="4">
        <v>1647.8912720324986</v>
      </c>
      <c r="S22" s="7" t="s">
        <v>160</v>
      </c>
      <c r="T22" s="4"/>
      <c r="U22" s="4"/>
      <c r="V22" s="4"/>
      <c r="W22" s="4">
        <v>91.587458424000005</v>
      </c>
      <c r="X22" s="4">
        <v>0</v>
      </c>
      <c r="Y22" s="4"/>
      <c r="Z22" s="4">
        <v>530.58092326799999</v>
      </c>
      <c r="AA22" s="4"/>
      <c r="AB22" s="4">
        <v>235.00065481199996</v>
      </c>
      <c r="AC22" s="4">
        <v>376.86356802600005</v>
      </c>
      <c r="AD22" s="4"/>
      <c r="AE22" s="4"/>
      <c r="AF22" s="4"/>
      <c r="AG22" s="4"/>
      <c r="AH22" s="4"/>
      <c r="AI22" s="4">
        <v>1234.0326045300001</v>
      </c>
    </row>
    <row r="23" spans="1:35">
      <c r="A23" s="7" t="s">
        <v>139</v>
      </c>
      <c r="B23" s="4"/>
      <c r="C23" s="4"/>
      <c r="D23" s="4"/>
      <c r="E23" s="4"/>
      <c r="F23" s="4"/>
      <c r="G23" s="4"/>
      <c r="H23" s="4">
        <v>802.73975799599998</v>
      </c>
      <c r="I23" s="4"/>
      <c r="J23" s="4"/>
      <c r="K23" s="4"/>
      <c r="L23" s="4"/>
      <c r="M23" s="4"/>
      <c r="N23" s="4"/>
      <c r="O23" s="4"/>
      <c r="P23" s="4"/>
      <c r="Q23" s="4">
        <v>802.73975799599998</v>
      </c>
      <c r="S23" s="7" t="s">
        <v>139</v>
      </c>
      <c r="T23" s="4"/>
      <c r="U23" s="4"/>
      <c r="V23" s="4"/>
      <c r="W23" s="4"/>
      <c r="X23" s="4"/>
      <c r="Y23" s="4"/>
      <c r="Z23" s="4">
        <v>759.94626443999994</v>
      </c>
      <c r="AA23" s="4"/>
      <c r="AB23" s="4"/>
      <c r="AC23" s="4"/>
      <c r="AD23" s="4"/>
      <c r="AE23" s="4"/>
      <c r="AF23" s="4"/>
      <c r="AG23" s="4"/>
      <c r="AH23" s="4"/>
      <c r="AI23" s="4">
        <v>759.94626443999994</v>
      </c>
    </row>
    <row r="24" spans="1:35">
      <c r="A24" s="7" t="s">
        <v>101</v>
      </c>
      <c r="B24" s="4">
        <v>7067.9042243333324</v>
      </c>
      <c r="C24" s="4"/>
      <c r="D24" s="4"/>
      <c r="E24" s="4">
        <v>266.67208646099999</v>
      </c>
      <c r="F24" s="4"/>
      <c r="G24" s="4"/>
      <c r="H24" s="4">
        <v>0</v>
      </c>
      <c r="I24" s="4"/>
      <c r="J24" s="4">
        <v>1.7563391999999997E-2</v>
      </c>
      <c r="K24" s="4"/>
      <c r="L24" s="4"/>
      <c r="M24" s="4"/>
      <c r="N24" s="4"/>
      <c r="O24" s="4"/>
      <c r="P24" s="4"/>
      <c r="Q24" s="4">
        <v>7334.593874186332</v>
      </c>
      <c r="S24" s="7" t="s">
        <v>101</v>
      </c>
      <c r="T24" s="4">
        <v>5892.3665085999992</v>
      </c>
      <c r="U24" s="4"/>
      <c r="V24" s="4"/>
      <c r="W24" s="4">
        <v>537.798209058</v>
      </c>
      <c r="X24" s="4"/>
      <c r="Y24" s="4"/>
      <c r="Z24" s="4">
        <v>3.4678065179999997</v>
      </c>
      <c r="AA24" s="4"/>
      <c r="AB24" s="4">
        <v>2.1954239999999996E-2</v>
      </c>
      <c r="AC24" s="4"/>
      <c r="AD24" s="4"/>
      <c r="AE24" s="4"/>
      <c r="AF24" s="4"/>
      <c r="AG24" s="4"/>
      <c r="AH24" s="4"/>
      <c r="AI24" s="4">
        <v>6433.6544784159987</v>
      </c>
    </row>
    <row r="25" spans="1:35">
      <c r="A25" s="7" t="s">
        <v>144</v>
      </c>
      <c r="B25" s="4"/>
      <c r="C25" s="4"/>
      <c r="D25" s="4"/>
      <c r="E25" s="4">
        <v>0</v>
      </c>
      <c r="F25" s="4"/>
      <c r="G25" s="4"/>
      <c r="H25" s="4">
        <v>11.900516495999998</v>
      </c>
      <c r="I25" s="4"/>
      <c r="J25" s="4"/>
      <c r="K25" s="4">
        <v>39.614512344000005</v>
      </c>
      <c r="L25" s="4"/>
      <c r="M25" s="4"/>
      <c r="N25" s="4"/>
      <c r="O25" s="4"/>
      <c r="P25" s="4"/>
      <c r="Q25" s="4">
        <v>51.515028839999999</v>
      </c>
      <c r="S25" s="7" t="s">
        <v>144</v>
      </c>
      <c r="T25" s="4"/>
      <c r="U25" s="4"/>
      <c r="V25" s="4"/>
      <c r="W25" s="4">
        <v>0</v>
      </c>
      <c r="X25" s="4"/>
      <c r="Y25" s="4"/>
      <c r="Z25" s="4">
        <v>9.9114020939999996</v>
      </c>
      <c r="AA25" s="4"/>
      <c r="AB25" s="4"/>
      <c r="AC25" s="4">
        <v>260.27496250800004</v>
      </c>
      <c r="AD25" s="4"/>
      <c r="AE25" s="4"/>
      <c r="AF25" s="4"/>
      <c r="AG25" s="4"/>
      <c r="AH25" s="4"/>
      <c r="AI25" s="4">
        <v>270.18636460200003</v>
      </c>
    </row>
    <row r="26" spans="1:35">
      <c r="A26" s="7" t="s">
        <v>191</v>
      </c>
      <c r="B26" s="4"/>
      <c r="C26" s="4"/>
      <c r="D26" s="4"/>
      <c r="E26" s="4">
        <v>258.27029391900004</v>
      </c>
      <c r="F26" s="4"/>
      <c r="G26" s="4">
        <v>189.96298200000001</v>
      </c>
      <c r="H26" s="4">
        <v>307.91222569799999</v>
      </c>
      <c r="I26" s="4"/>
      <c r="J26" s="4">
        <v>57.580277138999989</v>
      </c>
      <c r="K26" s="4">
        <v>3700.1650255020008</v>
      </c>
      <c r="L26" s="4"/>
      <c r="M26" s="4"/>
      <c r="N26" s="4"/>
      <c r="O26" s="4"/>
      <c r="P26" s="4"/>
      <c r="Q26" s="4">
        <v>4513.8908042580006</v>
      </c>
      <c r="S26" s="7" t="s">
        <v>191</v>
      </c>
      <c r="T26" s="4"/>
      <c r="U26" s="4"/>
      <c r="V26" s="4"/>
      <c r="W26" s="4">
        <v>628.67978639399996</v>
      </c>
      <c r="X26" s="4"/>
      <c r="Y26" s="4">
        <v>106.563886275</v>
      </c>
      <c r="Z26" s="4">
        <v>307.87284963600001</v>
      </c>
      <c r="AA26" s="4"/>
      <c r="AB26" s="4">
        <v>55.812549176999987</v>
      </c>
      <c r="AC26" s="4">
        <v>2906.6330598195004</v>
      </c>
      <c r="AD26" s="4"/>
      <c r="AE26" s="4"/>
      <c r="AF26" s="4"/>
      <c r="AG26" s="4"/>
      <c r="AH26" s="4"/>
      <c r="AI26" s="4">
        <v>4005.5621313015004</v>
      </c>
    </row>
    <row r="27" spans="1:35">
      <c r="A27" s="7" t="s">
        <v>169</v>
      </c>
      <c r="B27" s="4">
        <v>466.55725783333327</v>
      </c>
      <c r="C27" s="4"/>
      <c r="D27" s="4">
        <v>8729.6555238199981</v>
      </c>
      <c r="E27" s="4">
        <v>77.456279703000007</v>
      </c>
      <c r="F27" s="4"/>
      <c r="G27" s="4">
        <v>542.29571880000003</v>
      </c>
      <c r="H27" s="4">
        <v>2593.1659974659997</v>
      </c>
      <c r="I27" s="4"/>
      <c r="J27" s="4">
        <v>2098.2563861489994</v>
      </c>
      <c r="K27" s="4">
        <v>9975.7708344194998</v>
      </c>
      <c r="L27" s="4">
        <v>53.195784180000004</v>
      </c>
      <c r="M27" s="4"/>
      <c r="N27" s="4"/>
      <c r="O27" s="4">
        <v>0</v>
      </c>
      <c r="P27" s="4">
        <v>0</v>
      </c>
      <c r="Q27" s="4">
        <v>24536.353782370828</v>
      </c>
      <c r="S27" s="7" t="s">
        <v>169</v>
      </c>
      <c r="T27" s="4">
        <v>464.03305996666666</v>
      </c>
      <c r="U27" s="4"/>
      <c r="V27" s="4">
        <v>4663.5921319679992</v>
      </c>
      <c r="W27" s="4">
        <v>1364.9312243820002</v>
      </c>
      <c r="X27" s="4"/>
      <c r="Y27" s="4">
        <v>137.13539235000002</v>
      </c>
      <c r="Z27" s="4">
        <v>1307.6565812639999</v>
      </c>
      <c r="AA27" s="4"/>
      <c r="AB27" s="4">
        <v>2346.5831960339997</v>
      </c>
      <c r="AC27" s="4">
        <v>6746.9515837845001</v>
      </c>
      <c r="AD27" s="4">
        <v>38.202652884000003</v>
      </c>
      <c r="AE27" s="4"/>
      <c r="AF27" s="4"/>
      <c r="AG27" s="4">
        <v>7.0643429999999993E-2</v>
      </c>
      <c r="AH27" s="4">
        <v>0</v>
      </c>
      <c r="AI27" s="4">
        <v>17069.156466063167</v>
      </c>
    </row>
    <row r="28" spans="1:35">
      <c r="A28" s="7" t="s">
        <v>183</v>
      </c>
      <c r="B28" s="4"/>
      <c r="C28" s="4"/>
      <c r="D28" s="4"/>
      <c r="E28" s="4">
        <v>7.325967264</v>
      </c>
      <c r="F28" s="4"/>
      <c r="G28" s="4"/>
      <c r="H28" s="4">
        <v>31.903409339999996</v>
      </c>
      <c r="I28" s="4"/>
      <c r="J28" s="4"/>
      <c r="K28" s="4">
        <v>6183.6469783934999</v>
      </c>
      <c r="L28" s="4">
        <v>0</v>
      </c>
      <c r="M28" s="4"/>
      <c r="N28" s="4"/>
      <c r="O28" s="4"/>
      <c r="P28" s="4"/>
      <c r="Q28" s="4">
        <v>6222.8763549975001</v>
      </c>
      <c r="S28" s="7" t="s">
        <v>183</v>
      </c>
      <c r="T28" s="4"/>
      <c r="U28" s="4"/>
      <c r="V28" s="4"/>
      <c r="W28" s="4">
        <v>15.559484985000001</v>
      </c>
      <c r="X28" s="4"/>
      <c r="Y28" s="4"/>
      <c r="Z28" s="4">
        <v>39.571255811999997</v>
      </c>
      <c r="AA28" s="4"/>
      <c r="AB28" s="4"/>
      <c r="AC28" s="4">
        <v>5211.1858845585011</v>
      </c>
      <c r="AD28" s="4">
        <v>80.969502239999997</v>
      </c>
      <c r="AE28" s="4"/>
      <c r="AF28" s="4"/>
      <c r="AG28" s="4"/>
      <c r="AH28" s="4"/>
      <c r="AI28" s="4">
        <v>5347.2861275955011</v>
      </c>
    </row>
    <row r="29" spans="1:35">
      <c r="A29" s="7" t="s">
        <v>93</v>
      </c>
      <c r="B29" s="4"/>
      <c r="C29" s="4"/>
      <c r="D29" s="4"/>
      <c r="E29" s="4">
        <v>0</v>
      </c>
      <c r="F29" s="4"/>
      <c r="G29" s="4"/>
      <c r="H29" s="4">
        <v>60.314741255999991</v>
      </c>
      <c r="I29" s="4"/>
      <c r="J29" s="4">
        <v>37.694126546999996</v>
      </c>
      <c r="K29" s="4">
        <v>264.14451652050002</v>
      </c>
      <c r="L29" s="4"/>
      <c r="M29" s="4"/>
      <c r="N29" s="4"/>
      <c r="O29" s="4"/>
      <c r="P29" s="4"/>
      <c r="Q29" s="4">
        <v>362.15338432350001</v>
      </c>
      <c r="S29" s="7" t="s">
        <v>93</v>
      </c>
      <c r="T29" s="4"/>
      <c r="U29" s="4"/>
      <c r="V29" s="4"/>
      <c r="W29" s="4">
        <v>0</v>
      </c>
      <c r="X29" s="4"/>
      <c r="Y29" s="4"/>
      <c r="Z29" s="4">
        <v>32.384867856</v>
      </c>
      <c r="AA29" s="4"/>
      <c r="AB29" s="4">
        <v>18.929082941999994</v>
      </c>
      <c r="AC29" s="4">
        <v>127.31166429300002</v>
      </c>
      <c r="AD29" s="4"/>
      <c r="AE29" s="4"/>
      <c r="AF29" s="4"/>
      <c r="AG29" s="4"/>
      <c r="AH29" s="4"/>
      <c r="AI29" s="4">
        <v>178.62561509100001</v>
      </c>
    </row>
    <row r="30" spans="1:35">
      <c r="A30" s="7" t="s">
        <v>274</v>
      </c>
      <c r="B30" s="4"/>
      <c r="C30" s="4"/>
      <c r="D30" s="4"/>
      <c r="E30" s="4">
        <v>6.2272406790000003</v>
      </c>
      <c r="F30" s="4"/>
      <c r="G30" s="4"/>
      <c r="H30" s="4">
        <v>2102.5727483639998</v>
      </c>
      <c r="I30" s="4"/>
      <c r="J30" s="4"/>
      <c r="K30" s="4"/>
      <c r="L30" s="4"/>
      <c r="M30" s="4"/>
      <c r="N30" s="4"/>
      <c r="O30" s="4"/>
      <c r="P30" s="4"/>
      <c r="Q30" s="4">
        <v>2108.7999890429996</v>
      </c>
      <c r="S30" s="7" t="s">
        <v>274</v>
      </c>
      <c r="T30" s="4"/>
      <c r="U30" s="4"/>
      <c r="V30" s="4"/>
      <c r="W30" s="4">
        <v>125.668662669</v>
      </c>
      <c r="X30" s="4"/>
      <c r="Y30" s="4"/>
      <c r="Z30" s="4">
        <v>1947.7886749859997</v>
      </c>
      <c r="AA30" s="4"/>
      <c r="AB30" s="4"/>
      <c r="AC30" s="4"/>
      <c r="AD30" s="4"/>
      <c r="AE30" s="4"/>
      <c r="AF30" s="4"/>
      <c r="AG30" s="4"/>
      <c r="AH30" s="4"/>
      <c r="AI30" s="4">
        <v>2073.4573376549997</v>
      </c>
    </row>
    <row r="31" spans="1:35">
      <c r="A31" s="7" t="s">
        <v>253</v>
      </c>
      <c r="B31" s="4"/>
      <c r="C31" s="4"/>
      <c r="D31" s="4"/>
      <c r="E31" s="4"/>
      <c r="F31" s="4"/>
      <c r="G31" s="4"/>
      <c r="H31" s="4"/>
      <c r="I31" s="4"/>
      <c r="J31" s="4"/>
      <c r="K31" s="4"/>
      <c r="L31" s="4">
        <v>53.474873099999996</v>
      </c>
      <c r="M31" s="4"/>
      <c r="N31" s="4"/>
      <c r="O31" s="4">
        <v>8942.2456201649984</v>
      </c>
      <c r="P31" s="4"/>
      <c r="Q31" s="4">
        <v>8995.7204932649984</v>
      </c>
      <c r="S31" s="7" t="s">
        <v>253</v>
      </c>
      <c r="T31" s="4"/>
      <c r="U31" s="4"/>
      <c r="V31" s="4"/>
      <c r="W31" s="4"/>
      <c r="X31" s="4"/>
      <c r="Y31" s="4"/>
      <c r="Z31" s="4"/>
      <c r="AA31" s="4"/>
      <c r="AB31" s="4"/>
      <c r="AC31" s="4"/>
      <c r="AD31" s="4">
        <v>57.767098355999998</v>
      </c>
      <c r="AE31" s="4"/>
      <c r="AF31" s="4"/>
      <c r="AG31" s="4">
        <v>7777.3033938600001</v>
      </c>
      <c r="AH31" s="4"/>
      <c r="AI31" s="4">
        <v>7835.0704922160003</v>
      </c>
    </row>
    <row r="32" spans="1:35">
      <c r="A32" s="7" t="s">
        <v>258</v>
      </c>
      <c r="B32" s="4"/>
      <c r="C32" s="4"/>
      <c r="D32" s="4"/>
      <c r="E32" s="4"/>
      <c r="F32" s="4"/>
      <c r="G32" s="4"/>
      <c r="H32" s="4">
        <v>40225.150609313998</v>
      </c>
      <c r="I32" s="4"/>
      <c r="J32" s="4">
        <v>3711.517677251999</v>
      </c>
      <c r="K32" s="4">
        <v>48.383282029500009</v>
      </c>
      <c r="L32" s="4">
        <v>91849.847783100005</v>
      </c>
      <c r="M32" s="4"/>
      <c r="N32" s="4"/>
      <c r="O32" s="4"/>
      <c r="P32" s="4"/>
      <c r="Q32" s="4">
        <v>135834.89935169549</v>
      </c>
      <c r="S32" s="7" t="s">
        <v>258</v>
      </c>
      <c r="T32" s="4"/>
      <c r="U32" s="4"/>
      <c r="V32" s="4"/>
      <c r="W32" s="4"/>
      <c r="X32" s="4"/>
      <c r="Y32" s="4"/>
      <c r="Z32" s="4">
        <v>38058.731739534</v>
      </c>
      <c r="AA32" s="4"/>
      <c r="AB32" s="4">
        <v>2853.2031488729995</v>
      </c>
      <c r="AC32" s="4">
        <v>32.844640356000006</v>
      </c>
      <c r="AD32" s="4">
        <v>91966.062469776007</v>
      </c>
      <c r="AE32" s="4"/>
      <c r="AF32" s="4"/>
      <c r="AG32" s="4"/>
      <c r="AH32" s="4"/>
      <c r="AI32" s="4">
        <v>132910.84199853899</v>
      </c>
    </row>
    <row r="33" spans="1:35">
      <c r="A33" s="7" t="s">
        <v>269</v>
      </c>
      <c r="B33" s="4"/>
      <c r="C33" s="4"/>
      <c r="D33" s="4"/>
      <c r="E33" s="4"/>
      <c r="F33" s="4"/>
      <c r="G33" s="4"/>
      <c r="H33" s="4">
        <v>1939.3655707139999</v>
      </c>
      <c r="I33" s="4"/>
      <c r="J33" s="4">
        <v>0</v>
      </c>
      <c r="K33" s="4"/>
      <c r="L33" s="4"/>
      <c r="M33" s="4"/>
      <c r="N33" s="4"/>
      <c r="O33" s="4"/>
      <c r="P33" s="4"/>
      <c r="Q33" s="4">
        <v>1939.3655707139999</v>
      </c>
      <c r="S33" s="7" t="s">
        <v>269</v>
      </c>
      <c r="T33" s="4"/>
      <c r="U33" s="4"/>
      <c r="V33" s="4"/>
      <c r="W33" s="4"/>
      <c r="X33" s="4"/>
      <c r="Y33" s="4"/>
      <c r="Z33" s="4">
        <v>1705.0747021439997</v>
      </c>
      <c r="AA33" s="4"/>
      <c r="AB33" s="4">
        <v>0</v>
      </c>
      <c r="AC33" s="4"/>
      <c r="AD33" s="4"/>
      <c r="AE33" s="4"/>
      <c r="AF33" s="4"/>
      <c r="AG33" s="4"/>
      <c r="AH33" s="4"/>
      <c r="AI33" s="4">
        <v>1705.0747021439997</v>
      </c>
    </row>
    <row r="34" spans="1:35">
      <c r="A34" s="7" t="s">
        <v>283</v>
      </c>
      <c r="B34" s="4">
        <v>15081.938852933332</v>
      </c>
      <c r="C34" s="4">
        <v>7547.4773707666664</v>
      </c>
      <c r="D34" s="4">
        <v>27818.818823795995</v>
      </c>
      <c r="E34" s="4">
        <v>5912.4448276740004</v>
      </c>
      <c r="F34" s="4">
        <v>18113.105292744</v>
      </c>
      <c r="G34" s="4">
        <v>29248.01444564998</v>
      </c>
      <c r="H34" s="4">
        <v>173850.540885728</v>
      </c>
      <c r="I34" s="4"/>
      <c r="J34" s="4">
        <v>110133.77089924799</v>
      </c>
      <c r="K34" s="4">
        <v>76760.412805032014</v>
      </c>
      <c r="L34" s="4">
        <v>281132.51240382</v>
      </c>
      <c r="M34" s="4">
        <v>111791.61089746594</v>
      </c>
      <c r="N34" s="4"/>
      <c r="O34" s="4">
        <v>27210.419423054998</v>
      </c>
      <c r="P34" s="4">
        <v>0</v>
      </c>
      <c r="Q34" s="4">
        <v>884601.06692791265</v>
      </c>
      <c r="S34" s="7" t="s">
        <v>283</v>
      </c>
      <c r="T34" s="4">
        <v>12712.799137133332</v>
      </c>
      <c r="U34" s="4">
        <v>6356.3995685666659</v>
      </c>
      <c r="V34" s="4">
        <v>15147.750820355999</v>
      </c>
      <c r="W34" s="4">
        <v>16584.638019245995</v>
      </c>
      <c r="X34" s="4">
        <v>10652.934344051997</v>
      </c>
      <c r="Y34" s="4">
        <v>29224.006732799993</v>
      </c>
      <c r="Z34" s="4">
        <v>160483.08983262</v>
      </c>
      <c r="AA34" s="4"/>
      <c r="AB34" s="4">
        <v>113825.456324425</v>
      </c>
      <c r="AC34" s="4">
        <v>59999.084386576513</v>
      </c>
      <c r="AD34" s="4">
        <v>278012.82642434404</v>
      </c>
      <c r="AE34" s="4">
        <v>114091.66603599083</v>
      </c>
      <c r="AF34" s="4"/>
      <c r="AG34" s="4">
        <v>23576.78922291</v>
      </c>
      <c r="AH34" s="4">
        <v>0</v>
      </c>
      <c r="AI34" s="4">
        <v>840667.44084902003</v>
      </c>
    </row>
    <row r="37" spans="1:35">
      <c r="A37" s="11" t="s">
        <v>279</v>
      </c>
      <c r="B37" s="11" t="s">
        <v>280</v>
      </c>
      <c r="C37" s="11"/>
      <c r="D37" s="11"/>
      <c r="E37" s="11"/>
      <c r="F37" s="11"/>
      <c r="G37" s="11"/>
      <c r="H37" s="11"/>
      <c r="I37" s="11"/>
      <c r="J37" s="11"/>
      <c r="K37" s="11"/>
      <c r="L37" s="11"/>
      <c r="M37" s="11"/>
      <c r="N37" s="11"/>
      <c r="O37" s="11"/>
      <c r="P37" s="11"/>
      <c r="Q37" s="11"/>
      <c r="S37" s="11" t="s">
        <v>281</v>
      </c>
      <c r="T37" s="11" t="s">
        <v>280</v>
      </c>
      <c r="U37" s="11"/>
      <c r="V37" s="11"/>
      <c r="W37" s="11"/>
      <c r="X37" s="11"/>
      <c r="Y37" s="11"/>
      <c r="Z37" s="11"/>
      <c r="AA37" s="11"/>
      <c r="AB37" s="11"/>
      <c r="AC37" s="11"/>
      <c r="AD37" s="11"/>
      <c r="AE37" s="11"/>
      <c r="AF37" s="11"/>
      <c r="AG37" s="11"/>
      <c r="AH37" s="11"/>
      <c r="AI37" s="11"/>
    </row>
    <row r="38" spans="1:35">
      <c r="A38" s="12" t="s">
        <v>282</v>
      </c>
      <c r="B38" s="12" t="s">
        <v>67</v>
      </c>
      <c r="C38" s="12" t="s">
        <v>31</v>
      </c>
      <c r="D38" s="12" t="s">
        <v>33</v>
      </c>
      <c r="E38" s="12" t="s">
        <v>17</v>
      </c>
      <c r="F38" s="12" t="s">
        <v>35</v>
      </c>
      <c r="G38" s="12" t="s">
        <v>38</v>
      </c>
      <c r="H38" s="12" t="s">
        <v>4</v>
      </c>
      <c r="I38" s="12" t="s">
        <v>6</v>
      </c>
      <c r="J38" s="12" t="s">
        <v>10</v>
      </c>
      <c r="K38" s="12" t="s">
        <v>25</v>
      </c>
      <c r="L38" s="12" t="s">
        <v>44</v>
      </c>
      <c r="M38" s="12" t="s">
        <v>49</v>
      </c>
      <c r="N38" s="12" t="s">
        <v>62</v>
      </c>
      <c r="O38" s="12" t="s">
        <v>12</v>
      </c>
      <c r="P38" s="12" t="s">
        <v>27</v>
      </c>
      <c r="Q38" s="12" t="s">
        <v>283</v>
      </c>
      <c r="S38" s="12" t="s">
        <v>282</v>
      </c>
      <c r="T38" s="12" t="s">
        <v>67</v>
      </c>
      <c r="U38" s="12" t="s">
        <v>31</v>
      </c>
      <c r="V38" s="12" t="s">
        <v>33</v>
      </c>
      <c r="W38" s="12" t="s">
        <v>17</v>
      </c>
      <c r="X38" s="12" t="s">
        <v>35</v>
      </c>
      <c r="Y38" s="12" t="s">
        <v>38</v>
      </c>
      <c r="Z38" s="12" t="s">
        <v>4</v>
      </c>
      <c r="AA38" s="12" t="s">
        <v>6</v>
      </c>
      <c r="AB38" s="12" t="s">
        <v>10</v>
      </c>
      <c r="AC38" s="12" t="s">
        <v>25</v>
      </c>
      <c r="AD38" s="12" t="s">
        <v>44</v>
      </c>
      <c r="AE38" s="12" t="s">
        <v>49</v>
      </c>
      <c r="AF38" s="12" t="s">
        <v>62</v>
      </c>
      <c r="AG38" s="12" t="s">
        <v>12</v>
      </c>
      <c r="AH38" s="12" t="s">
        <v>27</v>
      </c>
      <c r="AI38" s="12" t="s">
        <v>283</v>
      </c>
    </row>
    <row r="39" spans="1:35">
      <c r="A39" s="7" t="s">
        <v>110</v>
      </c>
      <c r="B39" s="4"/>
      <c r="C39" s="4"/>
      <c r="D39" s="4">
        <v>543.28408411199996</v>
      </c>
      <c r="E39" s="4">
        <v>114.13023359100001</v>
      </c>
      <c r="F39" s="4"/>
      <c r="G39" s="4">
        <v>8790.4975611749996</v>
      </c>
      <c r="H39" s="4">
        <v>19.545118625999997</v>
      </c>
      <c r="I39" s="4"/>
      <c r="J39" s="4">
        <v>2.7442799999999995E-3</v>
      </c>
      <c r="K39" s="4">
        <v>246.97979699250004</v>
      </c>
      <c r="L39" s="4"/>
      <c r="M39" s="4"/>
      <c r="N39" s="4"/>
      <c r="O39" s="4"/>
      <c r="P39" s="4"/>
      <c r="Q39" s="4">
        <v>9714.4395387764998</v>
      </c>
      <c r="S39" s="7" t="s">
        <v>110</v>
      </c>
      <c r="T39" s="4"/>
      <c r="U39" s="4"/>
      <c r="V39" s="4">
        <v>385.65814148399994</v>
      </c>
      <c r="W39" s="4">
        <v>499.05233792700005</v>
      </c>
      <c r="X39" s="4"/>
      <c r="Y39" s="4">
        <v>9140.0008581749989</v>
      </c>
      <c r="Z39" s="4">
        <v>11.326300589999999</v>
      </c>
      <c r="AA39" s="4"/>
      <c r="AB39" s="4">
        <v>0</v>
      </c>
      <c r="AC39" s="4">
        <v>251.07270601050001</v>
      </c>
      <c r="AD39" s="4"/>
      <c r="AE39" s="4"/>
      <c r="AF39" s="4"/>
      <c r="AG39" s="4"/>
      <c r="AH39" s="4"/>
      <c r="AI39" s="4">
        <v>10287.1103441865</v>
      </c>
    </row>
    <row r="40" spans="1:35">
      <c r="A40" s="7" t="s">
        <v>121</v>
      </c>
      <c r="B40" s="4">
        <v>0</v>
      </c>
      <c r="C40" s="4"/>
      <c r="D40" s="4"/>
      <c r="E40" s="4">
        <v>395.01706173600007</v>
      </c>
      <c r="F40" s="4"/>
      <c r="G40" s="4"/>
      <c r="H40" s="4">
        <v>94.86404598</v>
      </c>
      <c r="I40" s="4"/>
      <c r="J40" s="4">
        <v>27.850188365999994</v>
      </c>
      <c r="K40" s="4">
        <v>1823.3014330410001</v>
      </c>
      <c r="L40" s="4"/>
      <c r="M40" s="4"/>
      <c r="N40" s="4"/>
      <c r="O40" s="4"/>
      <c r="P40" s="4"/>
      <c r="Q40" s="4">
        <v>2341.0327291230001</v>
      </c>
      <c r="S40" s="7" t="s">
        <v>121</v>
      </c>
      <c r="T40" s="4">
        <v>0</v>
      </c>
      <c r="U40" s="4"/>
      <c r="V40" s="4"/>
      <c r="W40" s="4">
        <v>832.97484002700003</v>
      </c>
      <c r="X40" s="4"/>
      <c r="Y40" s="4"/>
      <c r="Z40" s="4">
        <v>95.997079331999998</v>
      </c>
      <c r="AA40" s="4"/>
      <c r="AB40" s="4">
        <v>32.547023585999995</v>
      </c>
      <c r="AC40" s="4">
        <v>1351.2414476715001</v>
      </c>
      <c r="AD40" s="4"/>
      <c r="AE40" s="4"/>
      <c r="AF40" s="4"/>
      <c r="AG40" s="4"/>
      <c r="AH40" s="4"/>
      <c r="AI40" s="4">
        <v>2312.7603906165</v>
      </c>
    </row>
    <row r="41" spans="1:35">
      <c r="A41" s="7" t="s">
        <v>265</v>
      </c>
      <c r="B41" s="4"/>
      <c r="C41" s="4"/>
      <c r="D41" s="4"/>
      <c r="E41" s="4"/>
      <c r="F41" s="4"/>
      <c r="G41" s="4"/>
      <c r="H41" s="4"/>
      <c r="I41" s="4"/>
      <c r="J41" s="4"/>
      <c r="K41" s="4"/>
      <c r="L41" s="4"/>
      <c r="M41" s="4"/>
      <c r="N41" s="4"/>
      <c r="O41" s="4"/>
      <c r="P41" s="4"/>
      <c r="Q41" s="4"/>
      <c r="S41" s="7" t="s">
        <v>265</v>
      </c>
      <c r="T41" s="4"/>
      <c r="U41" s="4"/>
      <c r="V41" s="4"/>
      <c r="W41" s="4"/>
      <c r="X41" s="4"/>
      <c r="Y41" s="4"/>
      <c r="Z41" s="4"/>
      <c r="AA41" s="4"/>
      <c r="AB41" s="4"/>
      <c r="AC41" s="4"/>
      <c r="AD41" s="4"/>
      <c r="AE41" s="4"/>
      <c r="AF41" s="4"/>
      <c r="AG41" s="4"/>
      <c r="AH41" s="4"/>
      <c r="AI41" s="4"/>
    </row>
    <row r="42" spans="1:35">
      <c r="A42" s="7" t="s">
        <v>3</v>
      </c>
      <c r="B42" s="4"/>
      <c r="C42" s="4"/>
      <c r="D42" s="4"/>
      <c r="E42" s="4"/>
      <c r="F42" s="4"/>
      <c r="G42" s="4"/>
      <c r="H42" s="4">
        <v>8472.8304455519992</v>
      </c>
      <c r="I42" s="4"/>
      <c r="J42" s="4">
        <v>611.332128657</v>
      </c>
      <c r="K42" s="4"/>
      <c r="L42" s="4"/>
      <c r="M42" s="4"/>
      <c r="N42" s="4"/>
      <c r="O42" s="4">
        <v>8.0427599999999908E-3</v>
      </c>
      <c r="P42" s="4"/>
      <c r="Q42" s="4">
        <v>9084.1706169690005</v>
      </c>
      <c r="S42" s="7" t="s">
        <v>3</v>
      </c>
      <c r="T42" s="4"/>
      <c r="U42" s="4"/>
      <c r="V42" s="4"/>
      <c r="W42" s="4"/>
      <c r="X42" s="4"/>
      <c r="Y42" s="4"/>
      <c r="Z42" s="4">
        <v>7903.6370772479995</v>
      </c>
      <c r="AA42" s="4"/>
      <c r="AB42" s="4">
        <v>698.31603587799998</v>
      </c>
      <c r="AC42" s="4"/>
      <c r="AD42" s="4"/>
      <c r="AE42" s="4"/>
      <c r="AF42" s="4"/>
      <c r="AG42" s="4">
        <v>4.9723740000000002E-2</v>
      </c>
      <c r="AH42" s="4"/>
      <c r="AI42" s="4">
        <v>8602.0028368659987</v>
      </c>
    </row>
    <row r="43" spans="1:35">
      <c r="A43" s="7" t="s">
        <v>16</v>
      </c>
      <c r="B43" s="4"/>
      <c r="C43" s="4"/>
      <c r="D43" s="4"/>
      <c r="E43" s="4">
        <v>0</v>
      </c>
      <c r="F43" s="4"/>
      <c r="G43" s="4"/>
      <c r="H43" s="4">
        <v>468.47244656600003</v>
      </c>
      <c r="I43" s="4"/>
      <c r="J43" s="4">
        <v>4461.5745446579995</v>
      </c>
      <c r="K43" s="4">
        <v>619.45215659250005</v>
      </c>
      <c r="L43" s="4"/>
      <c r="M43" s="4"/>
      <c r="N43" s="4"/>
      <c r="O43" s="4"/>
      <c r="P43" s="4">
        <v>0</v>
      </c>
      <c r="Q43" s="4">
        <v>5549.4991478164993</v>
      </c>
      <c r="S43" s="7" t="s">
        <v>16</v>
      </c>
      <c r="T43" s="4"/>
      <c r="U43" s="4"/>
      <c r="V43" s="4"/>
      <c r="W43" s="4">
        <v>0</v>
      </c>
      <c r="X43" s="4"/>
      <c r="Y43" s="4"/>
      <c r="Z43" s="4">
        <v>355.23923911799994</v>
      </c>
      <c r="AA43" s="4"/>
      <c r="AB43" s="4">
        <v>4217.8640253749991</v>
      </c>
      <c r="AC43" s="4">
        <v>527.11486985850013</v>
      </c>
      <c r="AD43" s="4"/>
      <c r="AE43" s="4"/>
      <c r="AF43" s="4"/>
      <c r="AG43" s="4"/>
      <c r="AH43" s="4">
        <v>0</v>
      </c>
      <c r="AI43" s="4">
        <v>5100.2181343514994</v>
      </c>
    </row>
    <row r="44" spans="1:35">
      <c r="A44" s="7" t="s">
        <v>231</v>
      </c>
      <c r="B44" s="4"/>
      <c r="C44" s="4"/>
      <c r="D44" s="4"/>
      <c r="E44" s="4"/>
      <c r="F44" s="4"/>
      <c r="G44" s="4">
        <v>0</v>
      </c>
      <c r="H44" s="4">
        <v>322.358914218</v>
      </c>
      <c r="I44" s="4"/>
      <c r="J44" s="4">
        <v>22090.682994533996</v>
      </c>
      <c r="K44" s="4">
        <v>2506.3202222190002</v>
      </c>
      <c r="L44" s="4"/>
      <c r="M44" s="4">
        <v>28002.808791099997</v>
      </c>
      <c r="N44" s="4"/>
      <c r="O44" s="4">
        <v>95.631101279999996</v>
      </c>
      <c r="P44" s="4">
        <v>0</v>
      </c>
      <c r="Q44" s="4">
        <v>53017.802023350989</v>
      </c>
      <c r="S44" s="7" t="s">
        <v>231</v>
      </c>
      <c r="T44" s="4"/>
      <c r="U44" s="4"/>
      <c r="V44" s="4"/>
      <c r="W44" s="4"/>
      <c r="X44" s="4"/>
      <c r="Y44" s="4">
        <v>0</v>
      </c>
      <c r="Z44" s="4">
        <v>244.44241331399996</v>
      </c>
      <c r="AA44" s="4"/>
      <c r="AB44" s="4">
        <v>23740.949392082995</v>
      </c>
      <c r="AC44" s="4">
        <v>2310.1045763895004</v>
      </c>
      <c r="AD44" s="4"/>
      <c r="AE44" s="4">
        <v>28578.952239933329</v>
      </c>
      <c r="AF44" s="4"/>
      <c r="AG44" s="4">
        <v>59.376723120000001</v>
      </c>
      <c r="AH44" s="4">
        <v>0</v>
      </c>
      <c r="AI44" s="4">
        <v>54933.825344839832</v>
      </c>
    </row>
    <row r="45" spans="1:35">
      <c r="A45" s="7" t="s">
        <v>66</v>
      </c>
      <c r="B45" s="4">
        <v>7547.4773707666654</v>
      </c>
      <c r="C45" s="4"/>
      <c r="D45" s="4">
        <v>9272.9396079319977</v>
      </c>
      <c r="E45" s="4">
        <v>1970.8149425580002</v>
      </c>
      <c r="F45" s="4">
        <v>6037.7017642479996</v>
      </c>
      <c r="G45" s="4">
        <v>9749.3381485499904</v>
      </c>
      <c r="H45" s="4">
        <v>57794.022813053991</v>
      </c>
      <c r="I45" s="4"/>
      <c r="J45" s="4">
        <v>29306.513065598992</v>
      </c>
      <c r="K45" s="4">
        <v>37121.674181212504</v>
      </c>
      <c r="L45" s="4">
        <v>94587.996981720004</v>
      </c>
      <c r="M45" s="4">
        <v>28002.808791099997</v>
      </c>
      <c r="N45" s="4"/>
      <c r="O45" s="4">
        <v>9038.451778785</v>
      </c>
      <c r="P45" s="4">
        <v>0</v>
      </c>
      <c r="Q45" s="4">
        <v>290429.73944552511</v>
      </c>
      <c r="S45" s="7" t="s">
        <v>66</v>
      </c>
      <c r="T45" s="4">
        <v>6356.3995685666659</v>
      </c>
      <c r="U45" s="4"/>
      <c r="V45" s="4">
        <v>5049.2502734519994</v>
      </c>
      <c r="W45" s="4">
        <v>5528.212673082</v>
      </c>
      <c r="X45" s="4">
        <v>3550.9781146839991</v>
      </c>
      <c r="Y45" s="4">
        <v>9741.3355776000008</v>
      </c>
      <c r="Z45" s="4">
        <v>53375.95019783399</v>
      </c>
      <c r="AA45" s="4"/>
      <c r="AB45" s="4">
        <v>29981.089677923992</v>
      </c>
      <c r="AC45" s="4">
        <v>28809.194108260501</v>
      </c>
      <c r="AD45" s="4">
        <v>92934.912350543993</v>
      </c>
      <c r="AE45" s="4">
        <v>28578.952239933329</v>
      </c>
      <c r="AF45" s="4"/>
      <c r="AG45" s="4">
        <v>7840.3060078199996</v>
      </c>
      <c r="AH45" s="4">
        <v>0</v>
      </c>
      <c r="AI45" s="4">
        <v>271746.58078970044</v>
      </c>
    </row>
    <row r="46" spans="1:35">
      <c r="A46" s="7" t="s">
        <v>227</v>
      </c>
      <c r="B46" s="4"/>
      <c r="C46" s="4"/>
      <c r="D46" s="4"/>
      <c r="E46" s="4"/>
      <c r="F46" s="4"/>
      <c r="G46" s="4"/>
      <c r="H46" s="4"/>
      <c r="I46" s="4"/>
      <c r="J46" s="4"/>
      <c r="K46" s="4"/>
      <c r="L46" s="4"/>
      <c r="M46" s="4"/>
      <c r="N46" s="4"/>
      <c r="O46" s="4"/>
      <c r="P46" s="4"/>
      <c r="Q46" s="4"/>
      <c r="S46" s="7" t="s">
        <v>227</v>
      </c>
      <c r="T46" s="4"/>
      <c r="U46" s="4"/>
      <c r="V46" s="4"/>
      <c r="W46" s="4"/>
      <c r="X46" s="4"/>
      <c r="Y46" s="4"/>
      <c r="Z46" s="4"/>
      <c r="AA46" s="4"/>
      <c r="AB46" s="4"/>
      <c r="AC46" s="4"/>
      <c r="AD46" s="4"/>
      <c r="AE46" s="4"/>
      <c r="AF46" s="4"/>
      <c r="AG46" s="4"/>
      <c r="AH46" s="4"/>
      <c r="AI46" s="4"/>
    </row>
    <row r="47" spans="1:35">
      <c r="A47" s="7" t="s">
        <v>243</v>
      </c>
      <c r="B47" s="4"/>
      <c r="C47" s="4"/>
      <c r="D47" s="4"/>
      <c r="E47" s="4"/>
      <c r="F47" s="4"/>
      <c r="G47" s="4"/>
      <c r="H47" s="4"/>
      <c r="I47" s="4"/>
      <c r="J47" s="4">
        <v>17629.108449875999</v>
      </c>
      <c r="K47" s="4">
        <v>1886.8680656265001</v>
      </c>
      <c r="L47" s="4"/>
      <c r="M47" s="4">
        <v>28002.808791099997</v>
      </c>
      <c r="N47" s="4"/>
      <c r="O47" s="4">
        <v>95.631101279999996</v>
      </c>
      <c r="P47" s="4">
        <v>0</v>
      </c>
      <c r="Q47" s="4">
        <v>47614.416407882498</v>
      </c>
      <c r="S47" s="7" t="s">
        <v>243</v>
      </c>
      <c r="T47" s="4"/>
      <c r="U47" s="4"/>
      <c r="V47" s="4"/>
      <c r="W47" s="4"/>
      <c r="X47" s="4"/>
      <c r="Y47" s="4"/>
      <c r="Z47" s="4"/>
      <c r="AA47" s="4"/>
      <c r="AB47" s="4">
        <v>19523.085366707997</v>
      </c>
      <c r="AC47" s="4">
        <v>1782.9897065310001</v>
      </c>
      <c r="AD47" s="4"/>
      <c r="AE47" s="4">
        <v>28578.952239933329</v>
      </c>
      <c r="AF47" s="4"/>
      <c r="AG47" s="4">
        <v>59.376723120000001</v>
      </c>
      <c r="AH47" s="4">
        <v>0</v>
      </c>
      <c r="AI47" s="4">
        <v>49944.404036292326</v>
      </c>
    </row>
    <row r="48" spans="1:35">
      <c r="A48" s="7" t="s">
        <v>30</v>
      </c>
      <c r="B48" s="4"/>
      <c r="C48" s="4">
        <v>7534.4614821666664</v>
      </c>
      <c r="D48" s="4">
        <v>9272.9396079319977</v>
      </c>
      <c r="E48" s="4">
        <v>1970.8149425580002</v>
      </c>
      <c r="F48" s="4">
        <v>6037.7017642479996</v>
      </c>
      <c r="G48" s="4">
        <v>9749.3381485499904</v>
      </c>
      <c r="H48" s="4">
        <v>57794.022813053991</v>
      </c>
      <c r="I48" s="4"/>
      <c r="J48" s="4">
        <v>29232.351437057994</v>
      </c>
      <c r="K48" s="4"/>
      <c r="L48" s="4">
        <v>91956.518440379994</v>
      </c>
      <c r="M48" s="4">
        <v>27783.184524165943</v>
      </c>
      <c r="N48" s="4"/>
      <c r="O48" s="4">
        <v>9038.451778785</v>
      </c>
      <c r="P48" s="4">
        <v>0</v>
      </c>
      <c r="Q48" s="4">
        <v>250369.78493889756</v>
      </c>
      <c r="S48" s="7" t="s">
        <v>30</v>
      </c>
      <c r="T48" s="4"/>
      <c r="U48" s="4">
        <v>6356.3995685666659</v>
      </c>
      <c r="V48" s="4">
        <v>5049.2502734519994</v>
      </c>
      <c r="W48" s="4">
        <v>5528.212673082</v>
      </c>
      <c r="X48" s="4">
        <v>3550.9781146839991</v>
      </c>
      <c r="Y48" s="4">
        <v>9741.3355776000008</v>
      </c>
      <c r="Z48" s="4">
        <v>53375.95019783399</v>
      </c>
      <c r="AA48" s="4"/>
      <c r="AB48" s="4">
        <v>29896.485858161992</v>
      </c>
      <c r="AC48" s="4"/>
      <c r="AD48" s="4">
        <v>92143.001723256006</v>
      </c>
      <c r="AE48" s="4">
        <v>28354.809316190851</v>
      </c>
      <c r="AF48" s="4"/>
      <c r="AG48" s="4">
        <v>7840.3060078199996</v>
      </c>
      <c r="AH48" s="4">
        <v>0</v>
      </c>
      <c r="AI48" s="4">
        <v>241836.7293106475</v>
      </c>
    </row>
    <row r="49" spans="1:35">
      <c r="A49" s="7" t="s">
        <v>54</v>
      </c>
      <c r="B49" s="4"/>
      <c r="C49" s="4">
        <v>13.015888599999998</v>
      </c>
      <c r="D49" s="4"/>
      <c r="E49" s="4"/>
      <c r="F49" s="4"/>
      <c r="G49" s="4">
        <v>0</v>
      </c>
      <c r="H49" s="4"/>
      <c r="I49" s="4"/>
      <c r="J49" s="4">
        <v>74.16162854099997</v>
      </c>
      <c r="K49" s="4">
        <v>1455.7069720874999</v>
      </c>
      <c r="L49" s="4">
        <v>2631.47854134</v>
      </c>
      <c r="M49" s="4"/>
      <c r="N49" s="4"/>
      <c r="O49" s="4">
        <v>0</v>
      </c>
      <c r="P49" s="4"/>
      <c r="Q49" s="4">
        <v>4174.3630305685001</v>
      </c>
      <c r="S49" s="7" t="s">
        <v>54</v>
      </c>
      <c r="T49" s="4"/>
      <c r="U49" s="4">
        <v>0</v>
      </c>
      <c r="V49" s="4"/>
      <c r="W49" s="4"/>
      <c r="X49" s="4"/>
      <c r="Y49" s="4">
        <v>0</v>
      </c>
      <c r="Z49" s="4"/>
      <c r="AA49" s="4"/>
      <c r="AB49" s="4">
        <v>84.603819761999986</v>
      </c>
      <c r="AC49" s="4">
        <v>1633.6512768015002</v>
      </c>
      <c r="AD49" s="4">
        <v>791.910627288</v>
      </c>
      <c r="AE49" s="4"/>
      <c r="AF49" s="4"/>
      <c r="AG49" s="4">
        <v>0</v>
      </c>
      <c r="AH49" s="4"/>
      <c r="AI49" s="4">
        <v>2510.1657238515004</v>
      </c>
    </row>
    <row r="50" spans="1:35">
      <c r="A50" s="7" t="s">
        <v>85</v>
      </c>
      <c r="B50" s="4"/>
      <c r="C50" s="4"/>
      <c r="D50" s="4"/>
      <c r="E50" s="4">
        <v>73.626246738000006</v>
      </c>
      <c r="F50" s="4"/>
      <c r="G50" s="4"/>
      <c r="H50" s="4">
        <v>260.39888417399999</v>
      </c>
      <c r="I50" s="4"/>
      <c r="J50" s="4">
        <v>88.05756474899998</v>
      </c>
      <c r="K50" s="4">
        <v>53.657387487000001</v>
      </c>
      <c r="L50" s="4"/>
      <c r="M50" s="4"/>
      <c r="N50" s="4"/>
      <c r="O50" s="4"/>
      <c r="P50" s="4"/>
      <c r="Q50" s="4">
        <v>475.740083148</v>
      </c>
      <c r="S50" s="7" t="s">
        <v>85</v>
      </c>
      <c r="T50" s="4"/>
      <c r="U50" s="4"/>
      <c r="V50" s="4"/>
      <c r="W50" s="4">
        <v>59.108962704</v>
      </c>
      <c r="X50" s="4"/>
      <c r="Y50" s="4"/>
      <c r="Z50" s="4">
        <v>238.76881406399997</v>
      </c>
      <c r="AA50" s="4"/>
      <c r="AB50" s="4">
        <v>81.434588003999977</v>
      </c>
      <c r="AC50" s="4">
        <v>43.077471096000004</v>
      </c>
      <c r="AD50" s="4"/>
      <c r="AE50" s="4"/>
      <c r="AF50" s="4"/>
      <c r="AG50" s="4"/>
      <c r="AH50" s="4"/>
      <c r="AI50" s="4">
        <v>422.38983586799998</v>
      </c>
    </row>
    <row r="51" spans="1:35">
      <c r="A51" s="7" t="s">
        <v>131</v>
      </c>
      <c r="B51" s="4"/>
      <c r="C51" s="4"/>
      <c r="D51" s="4"/>
      <c r="E51" s="4">
        <v>159.35234924400001</v>
      </c>
      <c r="F51" s="4"/>
      <c r="G51" s="4"/>
      <c r="H51" s="4">
        <v>10.293063923999998</v>
      </c>
      <c r="I51" s="4"/>
      <c r="J51" s="4">
        <v>55.861328753999985</v>
      </c>
      <c r="K51" s="4">
        <v>851.54550694950001</v>
      </c>
      <c r="L51" s="4"/>
      <c r="M51" s="4"/>
      <c r="N51" s="4"/>
      <c r="O51" s="4"/>
      <c r="P51" s="4"/>
      <c r="Q51" s="4">
        <v>1077.0522488715001</v>
      </c>
      <c r="S51" s="7" t="s">
        <v>131</v>
      </c>
      <c r="T51" s="4"/>
      <c r="U51" s="4"/>
      <c r="V51" s="4"/>
      <c r="W51" s="4">
        <v>497.83711338900002</v>
      </c>
      <c r="X51" s="4"/>
      <c r="Y51" s="4"/>
      <c r="Z51" s="4">
        <v>9.4042794779999994</v>
      </c>
      <c r="AA51" s="4"/>
      <c r="AB51" s="4">
        <v>48.960425051999991</v>
      </c>
      <c r="AC51" s="4">
        <v>339.03385558350004</v>
      </c>
      <c r="AD51" s="4"/>
      <c r="AE51" s="4"/>
      <c r="AF51" s="4"/>
      <c r="AG51" s="4"/>
      <c r="AH51" s="4"/>
      <c r="AI51" s="4">
        <v>895.23567350250005</v>
      </c>
    </row>
    <row r="52" spans="1:35">
      <c r="A52" s="7" t="s">
        <v>210</v>
      </c>
      <c r="B52" s="4"/>
      <c r="C52" s="4"/>
      <c r="D52" s="4"/>
      <c r="E52" s="4">
        <v>0.67309928400000008</v>
      </c>
      <c r="F52" s="4"/>
      <c r="G52" s="4"/>
      <c r="H52" s="4">
        <v>0</v>
      </c>
      <c r="I52" s="4"/>
      <c r="J52" s="4">
        <v>0</v>
      </c>
      <c r="K52" s="4">
        <v>15.252008541</v>
      </c>
      <c r="L52" s="4"/>
      <c r="M52" s="4"/>
      <c r="N52" s="4"/>
      <c r="O52" s="4"/>
      <c r="P52" s="4"/>
      <c r="Q52" s="4">
        <v>15.925107825000001</v>
      </c>
      <c r="S52" s="7" t="s">
        <v>210</v>
      </c>
      <c r="T52" s="4"/>
      <c r="U52" s="4"/>
      <c r="V52" s="4"/>
      <c r="W52" s="4">
        <v>0.79043975999999994</v>
      </c>
      <c r="X52" s="4"/>
      <c r="Y52" s="4"/>
      <c r="Z52" s="4">
        <v>0.18155517599999998</v>
      </c>
      <c r="AA52" s="4"/>
      <c r="AB52" s="4">
        <v>0</v>
      </c>
      <c r="AC52" s="4">
        <v>18.888090771000002</v>
      </c>
      <c r="AD52" s="4"/>
      <c r="AE52" s="4"/>
      <c r="AF52" s="4"/>
      <c r="AG52" s="4"/>
      <c r="AH52" s="4"/>
      <c r="AI52" s="4">
        <v>19.860085707000003</v>
      </c>
    </row>
    <row r="53" spans="1:35">
      <c r="A53" s="7" t="s">
        <v>152</v>
      </c>
      <c r="B53" s="4"/>
      <c r="C53" s="4"/>
      <c r="D53" s="4"/>
      <c r="E53" s="4">
        <v>38.722280486999999</v>
      </c>
      <c r="F53" s="4"/>
      <c r="G53" s="4"/>
      <c r="H53" s="4">
        <v>142.47073150199998</v>
      </c>
      <c r="I53" s="4"/>
      <c r="J53" s="4">
        <v>1.2797263709999998</v>
      </c>
      <c r="K53" s="4">
        <v>304.85111017350005</v>
      </c>
      <c r="L53" s="4"/>
      <c r="M53" s="4"/>
      <c r="N53" s="4"/>
      <c r="O53" s="4"/>
      <c r="P53" s="4"/>
      <c r="Q53" s="4">
        <v>487.32384853350004</v>
      </c>
      <c r="S53" s="7" t="s">
        <v>152</v>
      </c>
      <c r="T53" s="4"/>
      <c r="U53" s="4"/>
      <c r="V53" s="4"/>
      <c r="W53" s="4">
        <v>36.802936500000001</v>
      </c>
      <c r="X53" s="4"/>
      <c r="Y53" s="4"/>
      <c r="Z53" s="4">
        <v>113.36602892999998</v>
      </c>
      <c r="AA53" s="4"/>
      <c r="AB53" s="4">
        <v>0.61883513999999984</v>
      </c>
      <c r="AC53" s="4">
        <v>233.95253044350005</v>
      </c>
      <c r="AD53" s="4"/>
      <c r="AE53" s="4"/>
      <c r="AF53" s="4"/>
      <c r="AG53" s="4"/>
      <c r="AH53" s="4"/>
      <c r="AI53" s="4">
        <v>384.74033101350005</v>
      </c>
    </row>
    <row r="54" spans="1:35">
      <c r="A54" s="7" t="s">
        <v>218</v>
      </c>
      <c r="B54" s="4"/>
      <c r="C54" s="4"/>
      <c r="D54" s="4"/>
      <c r="E54" s="4">
        <v>178.260786561</v>
      </c>
      <c r="F54" s="4"/>
      <c r="G54" s="4">
        <v>0.62091149999999995</v>
      </c>
      <c r="H54" s="4">
        <v>11.184781409999999</v>
      </c>
      <c r="I54" s="4"/>
      <c r="J54" s="4">
        <v>10.099842290999998</v>
      </c>
      <c r="K54" s="4">
        <v>2710.2636312675004</v>
      </c>
      <c r="L54" s="4"/>
      <c r="M54" s="4"/>
      <c r="N54" s="4"/>
      <c r="O54" s="4"/>
      <c r="P54" s="4"/>
      <c r="Q54" s="4">
        <v>2910.4299530295002</v>
      </c>
      <c r="S54" s="7" t="s">
        <v>218</v>
      </c>
      <c r="T54" s="4"/>
      <c r="U54" s="4"/>
      <c r="V54" s="4"/>
      <c r="W54" s="4">
        <v>261.00244282200003</v>
      </c>
      <c r="X54" s="4"/>
      <c r="Y54" s="4">
        <v>0.62909714999999999</v>
      </c>
      <c r="Z54" s="4">
        <v>10.817344823999997</v>
      </c>
      <c r="AA54" s="4"/>
      <c r="AB54" s="4">
        <v>9.4740778439999982</v>
      </c>
      <c r="AC54" s="4">
        <v>2234.4737310885002</v>
      </c>
      <c r="AD54" s="4"/>
      <c r="AE54" s="4"/>
      <c r="AF54" s="4"/>
      <c r="AG54" s="4"/>
      <c r="AH54" s="4"/>
      <c r="AI54" s="4">
        <v>2516.3966937285004</v>
      </c>
    </row>
    <row r="55" spans="1:35">
      <c r="A55" s="7" t="s">
        <v>200</v>
      </c>
      <c r="B55" s="4"/>
      <c r="C55" s="4"/>
      <c r="D55" s="4"/>
      <c r="E55" s="4">
        <v>224.593960272</v>
      </c>
      <c r="F55" s="4">
        <v>6037.7017642479996</v>
      </c>
      <c r="G55" s="4">
        <v>225.96097507500002</v>
      </c>
      <c r="H55" s="4">
        <v>64.718334185999993</v>
      </c>
      <c r="I55" s="4"/>
      <c r="J55" s="4">
        <v>0.42556922099999994</v>
      </c>
      <c r="K55" s="4">
        <v>6435.1475408715005</v>
      </c>
      <c r="L55" s="4"/>
      <c r="M55" s="4"/>
      <c r="N55" s="4"/>
      <c r="O55" s="4"/>
      <c r="P55" s="4"/>
      <c r="Q55" s="4">
        <v>12988.548143873501</v>
      </c>
      <c r="S55" s="7" t="s">
        <v>200</v>
      </c>
      <c r="T55" s="4"/>
      <c r="U55" s="4"/>
      <c r="V55" s="4"/>
      <c r="W55" s="4">
        <v>576.41877404100001</v>
      </c>
      <c r="X55" s="4">
        <v>3550.9781146839991</v>
      </c>
      <c r="Y55" s="4">
        <v>357.00634364999996</v>
      </c>
      <c r="Z55" s="4">
        <v>45.022237325999996</v>
      </c>
      <c r="AA55" s="4"/>
      <c r="AB55" s="4">
        <v>0.4766128289999999</v>
      </c>
      <c r="AC55" s="4">
        <v>4802.2246527254947</v>
      </c>
      <c r="AD55" s="4"/>
      <c r="AE55" s="4"/>
      <c r="AF55" s="4"/>
      <c r="AG55" s="4"/>
      <c r="AH55" s="4"/>
      <c r="AI55" s="4">
        <v>9332.1267352554951</v>
      </c>
    </row>
    <row r="56" spans="1:35">
      <c r="A56" s="7" t="s">
        <v>160</v>
      </c>
      <c r="B56" s="4"/>
      <c r="C56" s="4"/>
      <c r="D56" s="4"/>
      <c r="E56" s="4">
        <v>170.48705661900001</v>
      </c>
      <c r="F56" s="4">
        <v>0</v>
      </c>
      <c r="G56" s="4"/>
      <c r="H56" s="4">
        <v>320.33291683799996</v>
      </c>
      <c r="I56" s="4"/>
      <c r="J56" s="4">
        <v>639.40365581399919</v>
      </c>
      <c r="K56" s="4">
        <v>517.66764276149956</v>
      </c>
      <c r="L56" s="4"/>
      <c r="M56" s="4"/>
      <c r="N56" s="4"/>
      <c r="O56" s="4"/>
      <c r="P56" s="4"/>
      <c r="Q56" s="4">
        <v>1647.8912720324986</v>
      </c>
      <c r="S56" s="7" t="s">
        <v>160</v>
      </c>
      <c r="T56" s="4"/>
      <c r="U56" s="4"/>
      <c r="V56" s="4"/>
      <c r="W56" s="4">
        <v>91.587458424000005</v>
      </c>
      <c r="X56" s="4">
        <v>0</v>
      </c>
      <c r="Y56" s="4"/>
      <c r="Z56" s="4">
        <v>530.58092326799999</v>
      </c>
      <c r="AA56" s="4"/>
      <c r="AB56" s="4">
        <v>235.00065481199996</v>
      </c>
      <c r="AC56" s="4">
        <v>376.86356802600005</v>
      </c>
      <c r="AD56" s="4"/>
      <c r="AE56" s="4"/>
      <c r="AF56" s="4"/>
      <c r="AG56" s="4"/>
      <c r="AH56" s="4"/>
      <c r="AI56" s="4">
        <v>1234.0326045300001</v>
      </c>
    </row>
    <row r="57" spans="1:35">
      <c r="A57" s="7" t="s">
        <v>139</v>
      </c>
      <c r="B57" s="4"/>
      <c r="C57" s="4"/>
      <c r="D57" s="4"/>
      <c r="E57" s="4"/>
      <c r="F57" s="4"/>
      <c r="G57" s="4"/>
      <c r="H57" s="4">
        <v>802.73975799599998</v>
      </c>
      <c r="I57" s="4"/>
      <c r="J57" s="4"/>
      <c r="K57" s="4"/>
      <c r="L57" s="4"/>
      <c r="M57" s="4"/>
      <c r="N57" s="4"/>
      <c r="O57" s="4"/>
      <c r="P57" s="4"/>
      <c r="Q57" s="4">
        <v>802.73975799599998</v>
      </c>
      <c r="S57" s="7" t="s">
        <v>139</v>
      </c>
      <c r="T57" s="4"/>
      <c r="U57" s="4"/>
      <c r="V57" s="4"/>
      <c r="W57" s="4"/>
      <c r="X57" s="4"/>
      <c r="Y57" s="4"/>
      <c r="Z57" s="4">
        <v>759.94626443999994</v>
      </c>
      <c r="AA57" s="4"/>
      <c r="AB57" s="4"/>
      <c r="AC57" s="4"/>
      <c r="AD57" s="4"/>
      <c r="AE57" s="4"/>
      <c r="AF57" s="4"/>
      <c r="AG57" s="4"/>
      <c r="AH57" s="4"/>
      <c r="AI57" s="4">
        <v>759.94626443999994</v>
      </c>
    </row>
    <row r="58" spans="1:35">
      <c r="A58" s="7" t="s">
        <v>101</v>
      </c>
      <c r="B58" s="4">
        <v>7067.9042243333324</v>
      </c>
      <c r="C58" s="4"/>
      <c r="D58" s="4"/>
      <c r="E58" s="4">
        <v>266.67208646099999</v>
      </c>
      <c r="F58" s="4"/>
      <c r="G58" s="4"/>
      <c r="H58" s="4">
        <v>0</v>
      </c>
      <c r="I58" s="4"/>
      <c r="J58" s="4">
        <v>1.7563391999999997E-2</v>
      </c>
      <c r="K58" s="4"/>
      <c r="L58" s="4"/>
      <c r="M58" s="4"/>
      <c r="N58" s="4"/>
      <c r="O58" s="4"/>
      <c r="P58" s="4"/>
      <c r="Q58" s="4">
        <v>7334.593874186332</v>
      </c>
      <c r="S58" s="7" t="s">
        <v>101</v>
      </c>
      <c r="T58" s="4">
        <v>5892.3665085999992</v>
      </c>
      <c r="U58" s="4"/>
      <c r="V58" s="4"/>
      <c r="W58" s="4">
        <v>537.798209058</v>
      </c>
      <c r="X58" s="4"/>
      <c r="Y58" s="4"/>
      <c r="Z58" s="4">
        <v>3.4678065179999997</v>
      </c>
      <c r="AA58" s="4"/>
      <c r="AB58" s="4">
        <v>2.1954239999999996E-2</v>
      </c>
      <c r="AC58" s="4"/>
      <c r="AD58" s="4"/>
      <c r="AE58" s="4"/>
      <c r="AF58" s="4"/>
      <c r="AG58" s="4"/>
      <c r="AH58" s="4"/>
      <c r="AI58" s="4">
        <v>6433.6544784159987</v>
      </c>
    </row>
    <row r="59" spans="1:35">
      <c r="A59" s="7" t="s">
        <v>144</v>
      </c>
      <c r="B59" s="4"/>
      <c r="C59" s="4"/>
      <c r="D59" s="4"/>
      <c r="E59" s="4">
        <v>0</v>
      </c>
      <c r="F59" s="4"/>
      <c r="G59" s="4"/>
      <c r="H59" s="4">
        <v>11.900516495999998</v>
      </c>
      <c r="I59" s="4"/>
      <c r="J59" s="4"/>
      <c r="K59" s="4">
        <v>39.614512344000005</v>
      </c>
      <c r="L59" s="4"/>
      <c r="M59" s="4"/>
      <c r="N59" s="4"/>
      <c r="O59" s="4"/>
      <c r="P59" s="4"/>
      <c r="Q59" s="4">
        <v>51.515028839999999</v>
      </c>
      <c r="S59" s="7" t="s">
        <v>144</v>
      </c>
      <c r="T59" s="4"/>
      <c r="U59" s="4"/>
      <c r="V59" s="4"/>
      <c r="W59" s="4">
        <v>0</v>
      </c>
      <c r="X59" s="4"/>
      <c r="Y59" s="4"/>
      <c r="Z59" s="4">
        <v>9.9114020939999996</v>
      </c>
      <c r="AA59" s="4"/>
      <c r="AB59" s="4"/>
      <c r="AC59" s="4">
        <v>260.27496250800004</v>
      </c>
      <c r="AD59" s="4"/>
      <c r="AE59" s="4"/>
      <c r="AF59" s="4"/>
      <c r="AG59" s="4"/>
      <c r="AH59" s="4"/>
      <c r="AI59" s="4">
        <v>270.18636460200003</v>
      </c>
    </row>
    <row r="60" spans="1:35">
      <c r="A60" s="7" t="s">
        <v>191</v>
      </c>
      <c r="B60" s="4"/>
      <c r="C60" s="4"/>
      <c r="D60" s="4"/>
      <c r="E60" s="4">
        <v>258.27029391900004</v>
      </c>
      <c r="F60" s="4"/>
      <c r="G60" s="4">
        <v>189.96298200000001</v>
      </c>
      <c r="H60" s="4">
        <v>307.91222569799999</v>
      </c>
      <c r="I60" s="4"/>
      <c r="J60" s="4">
        <v>57.580277138999989</v>
      </c>
      <c r="K60" s="4">
        <v>3700.1650255020008</v>
      </c>
      <c r="L60" s="4"/>
      <c r="M60" s="4"/>
      <c r="N60" s="4"/>
      <c r="O60" s="4"/>
      <c r="P60" s="4"/>
      <c r="Q60" s="4">
        <v>4513.8908042580006</v>
      </c>
      <c r="S60" s="7" t="s">
        <v>191</v>
      </c>
      <c r="T60" s="4"/>
      <c r="U60" s="4"/>
      <c r="V60" s="4"/>
      <c r="W60" s="4">
        <v>628.67978639399996</v>
      </c>
      <c r="X60" s="4"/>
      <c r="Y60" s="4">
        <v>106.563886275</v>
      </c>
      <c r="Z60" s="4">
        <v>307.87284963600001</v>
      </c>
      <c r="AA60" s="4"/>
      <c r="AB60" s="4">
        <v>55.812549176999987</v>
      </c>
      <c r="AC60" s="4">
        <v>2906.6330598195004</v>
      </c>
      <c r="AD60" s="4"/>
      <c r="AE60" s="4"/>
      <c r="AF60" s="4"/>
      <c r="AG60" s="4"/>
      <c r="AH60" s="4"/>
      <c r="AI60" s="4">
        <v>4005.5621313015004</v>
      </c>
    </row>
    <row r="61" spans="1:35">
      <c r="A61" s="7" t="s">
        <v>169</v>
      </c>
      <c r="B61" s="4">
        <v>466.55725783333327</v>
      </c>
      <c r="C61" s="4"/>
      <c r="D61" s="4">
        <v>8729.6555238199981</v>
      </c>
      <c r="E61" s="4">
        <v>77.456279703000007</v>
      </c>
      <c r="F61" s="4"/>
      <c r="G61" s="4">
        <v>542.29571880000003</v>
      </c>
      <c r="H61" s="4">
        <v>2593.1659974659997</v>
      </c>
      <c r="I61" s="4"/>
      <c r="J61" s="4">
        <v>2098.2563861489994</v>
      </c>
      <c r="K61" s="4">
        <v>9975.7708344194998</v>
      </c>
      <c r="L61" s="4">
        <v>53.195784180000004</v>
      </c>
      <c r="M61" s="4"/>
      <c r="N61" s="4"/>
      <c r="O61" s="4">
        <v>0</v>
      </c>
      <c r="P61" s="4">
        <v>0</v>
      </c>
      <c r="Q61" s="4">
        <v>24536.353782370828</v>
      </c>
      <c r="S61" s="7" t="s">
        <v>169</v>
      </c>
      <c r="T61" s="4">
        <v>464.03305996666666</v>
      </c>
      <c r="U61" s="4"/>
      <c r="V61" s="4">
        <v>4663.5921319679992</v>
      </c>
      <c r="W61" s="4">
        <v>1364.9312243820002</v>
      </c>
      <c r="X61" s="4"/>
      <c r="Y61" s="4">
        <v>137.13539235000002</v>
      </c>
      <c r="Z61" s="4">
        <v>1307.6565812639999</v>
      </c>
      <c r="AA61" s="4"/>
      <c r="AB61" s="4">
        <v>2346.5831960339997</v>
      </c>
      <c r="AC61" s="4">
        <v>6746.9515837845001</v>
      </c>
      <c r="AD61" s="4">
        <v>38.202652884000003</v>
      </c>
      <c r="AE61" s="4"/>
      <c r="AF61" s="4"/>
      <c r="AG61" s="4">
        <v>7.0643429999999993E-2</v>
      </c>
      <c r="AH61" s="4">
        <v>0</v>
      </c>
      <c r="AI61" s="4">
        <v>17069.156466063167</v>
      </c>
    </row>
    <row r="62" spans="1:35">
      <c r="A62" s="7" t="s">
        <v>183</v>
      </c>
      <c r="B62" s="4"/>
      <c r="C62" s="4"/>
      <c r="D62" s="4"/>
      <c r="E62" s="4">
        <v>7.325967264</v>
      </c>
      <c r="F62" s="4"/>
      <c r="G62" s="4"/>
      <c r="H62" s="4">
        <v>31.903409339999996</v>
      </c>
      <c r="I62" s="4"/>
      <c r="J62" s="4"/>
      <c r="K62" s="4">
        <v>6183.6469783934999</v>
      </c>
      <c r="L62" s="4">
        <v>0</v>
      </c>
      <c r="M62" s="4"/>
      <c r="N62" s="4"/>
      <c r="O62" s="4"/>
      <c r="P62" s="4"/>
      <c r="Q62" s="4">
        <v>6222.8763549975001</v>
      </c>
      <c r="S62" s="7" t="s">
        <v>183</v>
      </c>
      <c r="T62" s="4"/>
      <c r="U62" s="4"/>
      <c r="V62" s="4"/>
      <c r="W62" s="4">
        <v>15.559484985000001</v>
      </c>
      <c r="X62" s="4"/>
      <c r="Y62" s="4"/>
      <c r="Z62" s="4">
        <v>39.571255811999997</v>
      </c>
      <c r="AA62" s="4"/>
      <c r="AB62" s="4"/>
      <c r="AC62" s="4">
        <v>5211.1858845585011</v>
      </c>
      <c r="AD62" s="4">
        <v>80.969502239999997</v>
      </c>
      <c r="AE62" s="4"/>
      <c r="AF62" s="4"/>
      <c r="AG62" s="4"/>
      <c r="AH62" s="4"/>
      <c r="AI62" s="4">
        <v>5347.2861275955011</v>
      </c>
    </row>
    <row r="63" spans="1:35">
      <c r="A63" s="7" t="s">
        <v>93</v>
      </c>
      <c r="B63" s="4"/>
      <c r="C63" s="4"/>
      <c r="D63" s="4"/>
      <c r="E63" s="4">
        <v>0</v>
      </c>
      <c r="F63" s="4"/>
      <c r="G63" s="4"/>
      <c r="H63" s="4">
        <v>60.314741255999991</v>
      </c>
      <c r="I63" s="4"/>
      <c r="J63" s="4">
        <v>37.694126546999996</v>
      </c>
      <c r="K63" s="4">
        <v>264.14451652050002</v>
      </c>
      <c r="L63" s="4"/>
      <c r="M63" s="4"/>
      <c r="N63" s="4"/>
      <c r="O63" s="4"/>
      <c r="P63" s="4"/>
      <c r="Q63" s="4">
        <v>362.15338432350001</v>
      </c>
      <c r="S63" s="7" t="s">
        <v>93</v>
      </c>
      <c r="T63" s="4"/>
      <c r="U63" s="4"/>
      <c r="V63" s="4"/>
      <c r="W63" s="4">
        <v>0</v>
      </c>
      <c r="X63" s="4"/>
      <c r="Y63" s="4"/>
      <c r="Z63" s="4">
        <v>32.384867856</v>
      </c>
      <c r="AA63" s="4"/>
      <c r="AB63" s="4">
        <v>18.929082941999994</v>
      </c>
      <c r="AC63" s="4">
        <v>127.31166429300002</v>
      </c>
      <c r="AD63" s="4"/>
      <c r="AE63" s="4"/>
      <c r="AF63" s="4"/>
      <c r="AG63" s="4"/>
      <c r="AH63" s="4"/>
      <c r="AI63" s="4">
        <v>178.62561509100001</v>
      </c>
    </row>
    <row r="64" spans="1:35">
      <c r="A64" s="7" t="s">
        <v>274</v>
      </c>
      <c r="B64" s="4"/>
      <c r="C64" s="4"/>
      <c r="D64" s="4"/>
      <c r="E64" s="4">
        <v>6.2272406790000003</v>
      </c>
      <c r="F64" s="4"/>
      <c r="G64" s="4"/>
      <c r="H64" s="4">
        <v>2102.5727483639998</v>
      </c>
      <c r="I64" s="4"/>
      <c r="J64" s="4"/>
      <c r="K64" s="4"/>
      <c r="L64" s="4"/>
      <c r="M64" s="4"/>
      <c r="N64" s="4"/>
      <c r="O64" s="4"/>
      <c r="P64" s="4"/>
      <c r="Q64" s="4">
        <v>2108.7999890429996</v>
      </c>
      <c r="S64" s="7" t="s">
        <v>274</v>
      </c>
      <c r="T64" s="4"/>
      <c r="U64" s="4"/>
      <c r="V64" s="4"/>
      <c r="W64" s="4">
        <v>125.668662669</v>
      </c>
      <c r="X64" s="4"/>
      <c r="Y64" s="4"/>
      <c r="Z64" s="4">
        <v>1947.7886749859997</v>
      </c>
      <c r="AA64" s="4"/>
      <c r="AB64" s="4"/>
      <c r="AC64" s="4"/>
      <c r="AD64" s="4"/>
      <c r="AE64" s="4"/>
      <c r="AF64" s="4"/>
      <c r="AG64" s="4"/>
      <c r="AH64" s="4"/>
      <c r="AI64" s="4">
        <v>2073.4573376549997</v>
      </c>
    </row>
    <row r="65" spans="1:35">
      <c r="A65" s="7" t="s">
        <v>253</v>
      </c>
      <c r="B65" s="4"/>
      <c r="C65" s="4"/>
      <c r="D65" s="4"/>
      <c r="E65" s="4"/>
      <c r="F65" s="4"/>
      <c r="G65" s="4"/>
      <c r="H65" s="4"/>
      <c r="I65" s="4"/>
      <c r="J65" s="4"/>
      <c r="K65" s="4"/>
      <c r="L65" s="4">
        <v>53.474873099999996</v>
      </c>
      <c r="M65" s="4"/>
      <c r="N65" s="4"/>
      <c r="O65" s="4">
        <v>8942.2456201649984</v>
      </c>
      <c r="P65" s="4"/>
      <c r="Q65" s="4">
        <v>8995.7204932649984</v>
      </c>
      <c r="S65" s="7" t="s">
        <v>253</v>
      </c>
      <c r="T65" s="4"/>
      <c r="U65" s="4"/>
      <c r="V65" s="4"/>
      <c r="W65" s="4"/>
      <c r="X65" s="4"/>
      <c r="Y65" s="4"/>
      <c r="Z65" s="4"/>
      <c r="AA65" s="4"/>
      <c r="AB65" s="4"/>
      <c r="AC65" s="4"/>
      <c r="AD65" s="4">
        <v>57.767098355999998</v>
      </c>
      <c r="AE65" s="4"/>
      <c r="AF65" s="4"/>
      <c r="AG65" s="4">
        <v>7777.3033938600001</v>
      </c>
      <c r="AH65" s="4"/>
      <c r="AI65" s="4">
        <v>7835.0704922160003</v>
      </c>
    </row>
    <row r="66" spans="1:35">
      <c r="A66" s="7" t="s">
        <v>258</v>
      </c>
      <c r="B66" s="4"/>
      <c r="C66" s="4"/>
      <c r="D66" s="4"/>
      <c r="E66" s="4"/>
      <c r="F66" s="4"/>
      <c r="G66" s="4"/>
      <c r="H66" s="4">
        <v>40225.150609313998</v>
      </c>
      <c r="I66" s="4"/>
      <c r="J66" s="4">
        <v>3711.517677251999</v>
      </c>
      <c r="K66" s="4">
        <v>48.383282029500009</v>
      </c>
      <c r="L66" s="4">
        <v>91849.847783100005</v>
      </c>
      <c r="M66" s="4"/>
      <c r="N66" s="4"/>
      <c r="O66" s="4"/>
      <c r="P66" s="4"/>
      <c r="Q66" s="4">
        <v>135834.89935169549</v>
      </c>
      <c r="S66" s="7" t="s">
        <v>258</v>
      </c>
      <c r="T66" s="4"/>
      <c r="U66" s="4"/>
      <c r="V66" s="4"/>
      <c r="W66" s="4"/>
      <c r="X66" s="4"/>
      <c r="Y66" s="4"/>
      <c r="Z66" s="4">
        <v>38058.731739534</v>
      </c>
      <c r="AA66" s="4"/>
      <c r="AB66" s="4">
        <v>2853.2031488729995</v>
      </c>
      <c r="AC66" s="4">
        <v>32.844640356000006</v>
      </c>
      <c r="AD66" s="4">
        <v>91966.062469776007</v>
      </c>
      <c r="AE66" s="4"/>
      <c r="AF66" s="4"/>
      <c r="AG66" s="4"/>
      <c r="AH66" s="4"/>
      <c r="AI66" s="4">
        <v>132910.84199853899</v>
      </c>
    </row>
    <row r="67" spans="1:35">
      <c r="A67" s="7" t="s">
        <v>269</v>
      </c>
      <c r="B67" s="4"/>
      <c r="C67" s="4"/>
      <c r="D67" s="4"/>
      <c r="E67" s="4"/>
      <c r="F67" s="4"/>
      <c r="G67" s="4"/>
      <c r="H67" s="4">
        <v>1939.3655707139999</v>
      </c>
      <c r="I67" s="4"/>
      <c r="J67" s="4">
        <v>0</v>
      </c>
      <c r="K67" s="4"/>
      <c r="L67" s="4"/>
      <c r="M67" s="4"/>
      <c r="N67" s="4"/>
      <c r="O67" s="4"/>
      <c r="P67" s="4"/>
      <c r="Q67" s="4">
        <v>1939.3655707139999</v>
      </c>
      <c r="S67" s="7" t="s">
        <v>269</v>
      </c>
      <c r="T67" s="4"/>
      <c r="U67" s="4"/>
      <c r="V67" s="4"/>
      <c r="W67" s="4"/>
      <c r="X67" s="4"/>
      <c r="Y67" s="4"/>
      <c r="Z67" s="4">
        <v>1705.0747021439997</v>
      </c>
      <c r="AA67" s="4"/>
      <c r="AB67" s="4">
        <v>0</v>
      </c>
      <c r="AC67" s="4"/>
      <c r="AD67" s="4"/>
      <c r="AE67" s="4"/>
      <c r="AF67" s="4"/>
      <c r="AG67" s="4"/>
      <c r="AH67" s="4"/>
      <c r="AI67" s="4">
        <v>1705.0747021439997</v>
      </c>
    </row>
    <row r="68" spans="1:35">
      <c r="A68" s="15" t="s">
        <v>283</v>
      </c>
      <c r="B68" s="32">
        <v>15081.938852933332</v>
      </c>
      <c r="C68" s="32">
        <v>7547.4773707666664</v>
      </c>
      <c r="D68" s="32">
        <v>27818.818823795995</v>
      </c>
      <c r="E68" s="32">
        <v>5912.4448276740004</v>
      </c>
      <c r="F68" s="32">
        <v>18113.105292744</v>
      </c>
      <c r="G68" s="32">
        <v>29248.01444564998</v>
      </c>
      <c r="H68" s="32">
        <v>173850.540885728</v>
      </c>
      <c r="I68" s="32"/>
      <c r="J68" s="32">
        <v>110133.77089924799</v>
      </c>
      <c r="K68" s="32">
        <v>76760.412805032014</v>
      </c>
      <c r="L68" s="32">
        <v>281132.51240382</v>
      </c>
      <c r="M68" s="32">
        <v>111791.61089746594</v>
      </c>
      <c r="N68" s="32"/>
      <c r="O68" s="32">
        <v>27210.419423054998</v>
      </c>
      <c r="P68" s="32">
        <v>0</v>
      </c>
      <c r="Q68" s="32">
        <v>884601.06692791265</v>
      </c>
      <c r="S68" s="15" t="s">
        <v>283</v>
      </c>
      <c r="T68" s="32">
        <v>12712.799137133332</v>
      </c>
      <c r="U68" s="32">
        <v>6356.3995685666659</v>
      </c>
      <c r="V68" s="32">
        <v>15147.750820355999</v>
      </c>
      <c r="W68" s="32">
        <v>16584.638019245995</v>
      </c>
      <c r="X68" s="32">
        <v>10652.934344051997</v>
      </c>
      <c r="Y68" s="32">
        <v>29224.006732799993</v>
      </c>
      <c r="Z68" s="32">
        <v>160483.08983262</v>
      </c>
      <c r="AA68" s="32"/>
      <c r="AB68" s="32">
        <v>113825.456324425</v>
      </c>
      <c r="AC68" s="32">
        <v>59999.084386576513</v>
      </c>
      <c r="AD68" s="32">
        <v>278012.82642434404</v>
      </c>
      <c r="AE68" s="32">
        <v>114091.66603599083</v>
      </c>
      <c r="AF68" s="32"/>
      <c r="AG68" s="32">
        <v>23576.78922291</v>
      </c>
      <c r="AH68" s="32">
        <v>0</v>
      </c>
      <c r="AI68" s="32">
        <v>840667.44084902003</v>
      </c>
    </row>
    <row r="70" spans="1:35" ht="60">
      <c r="A70" s="1" t="s">
        <v>284</v>
      </c>
      <c r="B70" s="18" t="s">
        <v>285</v>
      </c>
      <c r="C70" s="18" t="s">
        <v>286</v>
      </c>
      <c r="D70" s="18" t="s">
        <v>287</v>
      </c>
      <c r="E70" s="18" t="s">
        <v>288</v>
      </c>
      <c r="F70" s="18" t="s">
        <v>289</v>
      </c>
      <c r="G70" s="18" t="s">
        <v>27</v>
      </c>
      <c r="H70" s="18" t="s">
        <v>62</v>
      </c>
      <c r="I70" s="18" t="s">
        <v>14</v>
      </c>
      <c r="S70" s="1" t="s">
        <v>290</v>
      </c>
      <c r="T70" s="18" t="s">
        <v>285</v>
      </c>
      <c r="U70" s="18" t="s">
        <v>286</v>
      </c>
      <c r="V70" s="18" t="s">
        <v>287</v>
      </c>
      <c r="W70" s="18" t="s">
        <v>288</v>
      </c>
      <c r="X70" s="18" t="s">
        <v>289</v>
      </c>
      <c r="Y70" s="18" t="s">
        <v>27</v>
      </c>
      <c r="Z70" s="18" t="s">
        <v>62</v>
      </c>
      <c r="AA70" s="18" t="s">
        <v>14</v>
      </c>
    </row>
    <row r="71" spans="1:35">
      <c r="A71" s="2" t="str">
        <f>A5</f>
        <v>Fabricación de Cemento y Productos a base de Cemento en PLantas Integradas</v>
      </c>
      <c r="B71" s="9">
        <f>B39+C39+M39</f>
        <v>0</v>
      </c>
      <c r="C71" s="9">
        <f>D39+F39+G39</f>
        <v>9333.7816452869993</v>
      </c>
      <c r="D71" s="9">
        <f>E39+H39+L39+O39</f>
        <v>133.67535221700001</v>
      </c>
      <c r="E71" s="9">
        <f>J39+K39</f>
        <v>246.98254127250004</v>
      </c>
      <c r="F71" s="9">
        <f>I39</f>
        <v>0</v>
      </c>
      <c r="G71" s="9">
        <f>P39</f>
        <v>0</v>
      </c>
      <c r="H71" s="9">
        <f>N39</f>
        <v>0</v>
      </c>
      <c r="I71" s="19">
        <f>SUM(B71:H71)</f>
        <v>9714.4395387764998</v>
      </c>
      <c r="S71" s="2" t="str">
        <f>S5</f>
        <v>Fabricación de Cemento y Productos a base de Cemento en PLantas Integradas</v>
      </c>
      <c r="T71" s="9">
        <f>T39+U39+AE39</f>
        <v>0</v>
      </c>
      <c r="U71" s="9">
        <f>V39+X39+Y39</f>
        <v>9525.6589996589992</v>
      </c>
      <c r="V71" s="9">
        <f>W39+Z39+AD39+AG39</f>
        <v>510.37863851700007</v>
      </c>
      <c r="W71" s="9">
        <f>AB39+AC39</f>
        <v>251.07270601050001</v>
      </c>
      <c r="X71" s="9">
        <f>AA39</f>
        <v>0</v>
      </c>
      <c r="Y71" s="9">
        <f>AH39</f>
        <v>0</v>
      </c>
      <c r="Z71" s="9">
        <f>AF39</f>
        <v>0</v>
      </c>
      <c r="AA71" s="19">
        <f>SUM(T71:Z71)</f>
        <v>10287.1103441865</v>
      </c>
    </row>
    <row r="72" spans="1:35">
      <c r="A72" s="2" t="str">
        <f t="shared" ref="A72:A100" si="0">A6</f>
        <v>Fabricación de Pulpa, Papel y Cartón</v>
      </c>
      <c r="B72" s="9">
        <f t="shared" ref="B72:B99" si="1">B40+C40+M40</f>
        <v>0</v>
      </c>
      <c r="C72" s="9">
        <f t="shared" ref="C72:C99" si="2">D40+F40+G40</f>
        <v>0</v>
      </c>
      <c r="D72" s="9">
        <f t="shared" ref="D72:D99" si="3">E40+H40+L40+O40</f>
        <v>489.88110771600009</v>
      </c>
      <c r="E72" s="9">
        <f t="shared" ref="E72:E99" si="4">J40+K40</f>
        <v>1851.151621407</v>
      </c>
      <c r="F72" s="9">
        <f t="shared" ref="F72:F99" si="5">I40</f>
        <v>0</v>
      </c>
      <c r="G72" s="9">
        <f t="shared" ref="G72:G99" si="6">P40</f>
        <v>0</v>
      </c>
      <c r="H72" s="9">
        <f t="shared" ref="H72:H99" si="7">N40</f>
        <v>0</v>
      </c>
      <c r="I72" s="19">
        <f t="shared" ref="I72:I99" si="8">SUM(B72:H72)</f>
        <v>2341.0327291230001</v>
      </c>
      <c r="S72" s="2" t="str">
        <f t="shared" ref="S72:S100" si="9">S6</f>
        <v>Fabricación de Pulpa, Papel y Cartón</v>
      </c>
      <c r="T72" s="9">
        <f t="shared" ref="T72:T99" si="10">T40+U40+AE40</f>
        <v>0</v>
      </c>
      <c r="U72" s="9">
        <f t="shared" ref="U72:U99" si="11">V40+X40+Y40</f>
        <v>0</v>
      </c>
      <c r="V72" s="9">
        <f t="shared" ref="V72:V99" si="12">W40+Z40+AD40+AG40</f>
        <v>928.97191935900003</v>
      </c>
      <c r="W72" s="9">
        <f t="shared" ref="W72:W99" si="13">AB40+AC40</f>
        <v>1383.7884712575001</v>
      </c>
      <c r="X72" s="9">
        <f t="shared" ref="X72:X99" si="14">AA40</f>
        <v>0</v>
      </c>
      <c r="Y72" s="9">
        <f t="shared" ref="Y72:Y99" si="15">AH40</f>
        <v>0</v>
      </c>
      <c r="Z72" s="9">
        <f t="shared" ref="Z72:Z80" si="16">AF40</f>
        <v>0</v>
      </c>
      <c r="AA72" s="19">
        <f t="shared" ref="AA72:AA99" si="17">SUM(T72:Z72)</f>
        <v>2312.7603906165</v>
      </c>
    </row>
    <row r="73" spans="1:35">
      <c r="A73" s="2" t="str">
        <f t="shared" si="0"/>
        <v>Secctor transporte electrico</v>
      </c>
      <c r="B73" s="9">
        <f t="shared" si="1"/>
        <v>0</v>
      </c>
      <c r="C73" s="9">
        <f t="shared" si="2"/>
        <v>0</v>
      </c>
      <c r="D73" s="9">
        <f t="shared" si="3"/>
        <v>0</v>
      </c>
      <c r="E73" s="9">
        <f t="shared" si="4"/>
        <v>0</v>
      </c>
      <c r="F73" s="9">
        <f t="shared" si="5"/>
        <v>0</v>
      </c>
      <c r="G73" s="9">
        <f t="shared" si="6"/>
        <v>0</v>
      </c>
      <c r="H73" s="9">
        <f t="shared" si="7"/>
        <v>0</v>
      </c>
      <c r="I73" s="19">
        <f t="shared" si="8"/>
        <v>0</v>
      </c>
      <c r="S73" s="2" t="str">
        <f t="shared" si="9"/>
        <v>Secctor transporte electrico</v>
      </c>
      <c r="T73" s="9">
        <f t="shared" si="10"/>
        <v>0</v>
      </c>
      <c r="U73" s="9">
        <f t="shared" si="11"/>
        <v>0</v>
      </c>
      <c r="V73" s="9">
        <f t="shared" si="12"/>
        <v>0</v>
      </c>
      <c r="W73" s="9">
        <f t="shared" si="13"/>
        <v>0</v>
      </c>
      <c r="X73" s="9">
        <f t="shared" si="14"/>
        <v>0</v>
      </c>
      <c r="Y73" s="9">
        <f t="shared" si="15"/>
        <v>0</v>
      </c>
      <c r="Z73" s="9">
        <f t="shared" si="16"/>
        <v>0</v>
      </c>
      <c r="AA73" s="19">
        <f t="shared" si="17"/>
        <v>0</v>
      </c>
    </row>
    <row r="74" spans="1:35">
      <c r="A74" s="2" t="str">
        <f t="shared" si="0"/>
        <v xml:space="preserve">sector agropecuario                                                          </v>
      </c>
      <c r="B74" s="9">
        <f t="shared" si="1"/>
        <v>0</v>
      </c>
      <c r="C74" s="9">
        <f t="shared" si="2"/>
        <v>0</v>
      </c>
      <c r="D74" s="9">
        <f t="shared" si="3"/>
        <v>8472.8384883119998</v>
      </c>
      <c r="E74" s="9">
        <f t="shared" si="4"/>
        <v>611.332128657</v>
      </c>
      <c r="F74" s="9">
        <f t="shared" si="5"/>
        <v>0</v>
      </c>
      <c r="G74" s="9">
        <f t="shared" si="6"/>
        <v>0</v>
      </c>
      <c r="H74" s="9">
        <f t="shared" si="7"/>
        <v>0</v>
      </c>
      <c r="I74" s="19">
        <f t="shared" si="8"/>
        <v>9084.1706169690005</v>
      </c>
      <c r="S74" s="2" t="str">
        <f t="shared" si="9"/>
        <v xml:space="preserve">sector agropecuario                                                          </v>
      </c>
      <c r="T74" s="9">
        <f t="shared" si="10"/>
        <v>0</v>
      </c>
      <c r="U74" s="9">
        <f t="shared" si="11"/>
        <v>0</v>
      </c>
      <c r="V74" s="9">
        <f t="shared" si="12"/>
        <v>7903.686800988</v>
      </c>
      <c r="W74" s="9">
        <f t="shared" si="13"/>
        <v>698.31603587799998</v>
      </c>
      <c r="X74" s="9">
        <f t="shared" si="14"/>
        <v>0</v>
      </c>
      <c r="Y74" s="9">
        <f t="shared" si="15"/>
        <v>0</v>
      </c>
      <c r="Z74" s="9">
        <f t="shared" si="16"/>
        <v>0</v>
      </c>
      <c r="AA74" s="19">
        <f t="shared" si="17"/>
        <v>8602.0028368660005</v>
      </c>
    </row>
    <row r="75" spans="1:35">
      <c r="A75" s="2" t="str">
        <f t="shared" si="0"/>
        <v>sector comercial</v>
      </c>
      <c r="B75" s="9">
        <f t="shared" si="1"/>
        <v>0</v>
      </c>
      <c r="C75" s="9">
        <f t="shared" si="2"/>
        <v>0</v>
      </c>
      <c r="D75" s="9">
        <f t="shared" si="3"/>
        <v>468.47244656600003</v>
      </c>
      <c r="E75" s="9">
        <f t="shared" si="4"/>
        <v>5081.0267012504992</v>
      </c>
      <c r="F75" s="9">
        <f t="shared" si="5"/>
        <v>0</v>
      </c>
      <c r="G75" s="9">
        <f t="shared" si="6"/>
        <v>0</v>
      </c>
      <c r="H75" s="9">
        <f t="shared" si="7"/>
        <v>0</v>
      </c>
      <c r="I75" s="19">
        <f t="shared" si="8"/>
        <v>5549.4991478164993</v>
      </c>
      <c r="S75" s="2" t="str">
        <f t="shared" si="9"/>
        <v>sector comercial</v>
      </c>
      <c r="T75" s="9">
        <f t="shared" si="10"/>
        <v>0</v>
      </c>
      <c r="U75" s="9">
        <f t="shared" si="11"/>
        <v>0</v>
      </c>
      <c r="V75" s="9">
        <f t="shared" si="12"/>
        <v>355.23923911799994</v>
      </c>
      <c r="W75" s="9">
        <f t="shared" si="13"/>
        <v>4744.9788952334993</v>
      </c>
      <c r="X75" s="9">
        <f t="shared" si="14"/>
        <v>0</v>
      </c>
      <c r="Y75" s="9">
        <f t="shared" si="15"/>
        <v>0</v>
      </c>
      <c r="Z75" s="9">
        <f t="shared" si="16"/>
        <v>0</v>
      </c>
      <c r="AA75" s="19">
        <f t="shared" si="17"/>
        <v>5100.2181343514994</v>
      </c>
    </row>
    <row r="76" spans="1:35">
      <c r="A76" s="2" t="str">
        <f t="shared" si="0"/>
        <v xml:space="preserve">Sector consumo comercial residencial y publico </v>
      </c>
      <c r="B76" s="9">
        <f t="shared" si="1"/>
        <v>28002.808791099997</v>
      </c>
      <c r="C76" s="9">
        <f t="shared" si="2"/>
        <v>0</v>
      </c>
      <c r="D76" s="9">
        <f t="shared" si="3"/>
        <v>417.99001549799999</v>
      </c>
      <c r="E76" s="9">
        <f t="shared" si="4"/>
        <v>24597.003216752997</v>
      </c>
      <c r="F76" s="9">
        <f t="shared" si="5"/>
        <v>0</v>
      </c>
      <c r="G76" s="9">
        <f t="shared" si="6"/>
        <v>0</v>
      </c>
      <c r="H76" s="9">
        <f t="shared" si="7"/>
        <v>0</v>
      </c>
      <c r="I76" s="19">
        <f t="shared" si="8"/>
        <v>53017.802023350989</v>
      </c>
      <c r="S76" s="2" t="str">
        <f t="shared" si="9"/>
        <v xml:space="preserve">Sector consumo comercial residencial y publico </v>
      </c>
      <c r="T76" s="9">
        <f t="shared" si="10"/>
        <v>28578.952239933329</v>
      </c>
      <c r="U76" s="9">
        <f t="shared" si="11"/>
        <v>0</v>
      </c>
      <c r="V76" s="9">
        <f t="shared" si="12"/>
        <v>303.81913643399997</v>
      </c>
      <c r="W76" s="9">
        <f t="shared" si="13"/>
        <v>26051.053968472497</v>
      </c>
      <c r="X76" s="9">
        <f t="shared" si="14"/>
        <v>0</v>
      </c>
      <c r="Y76" s="9">
        <f t="shared" si="15"/>
        <v>0</v>
      </c>
      <c r="Z76" s="9">
        <f t="shared" si="16"/>
        <v>0</v>
      </c>
      <c r="AA76" s="19">
        <f t="shared" si="17"/>
        <v>54933.825344839825</v>
      </c>
    </row>
    <row r="77" spans="1:35">
      <c r="A77" s="2" t="str">
        <f t="shared" si="0"/>
        <v>Sector consumo final total</v>
      </c>
      <c r="B77" s="9">
        <f t="shared" si="1"/>
        <v>35550.286161866665</v>
      </c>
      <c r="C77" s="9">
        <f t="shared" si="2"/>
        <v>25059.97952072999</v>
      </c>
      <c r="D77" s="9">
        <f t="shared" si="3"/>
        <v>163391.28651611699</v>
      </c>
      <c r="E77" s="9">
        <f t="shared" si="4"/>
        <v>66428.187246811489</v>
      </c>
      <c r="F77" s="9">
        <f t="shared" si="5"/>
        <v>0</v>
      </c>
      <c r="G77" s="9">
        <f t="shared" si="6"/>
        <v>0</v>
      </c>
      <c r="H77" s="9">
        <f t="shared" si="7"/>
        <v>0</v>
      </c>
      <c r="I77" s="19">
        <f t="shared" si="8"/>
        <v>290429.73944552511</v>
      </c>
      <c r="S77" s="2" t="str">
        <f t="shared" si="9"/>
        <v>Sector consumo final total</v>
      </c>
      <c r="T77" s="9">
        <f t="shared" si="10"/>
        <v>34935.351808499996</v>
      </c>
      <c r="U77" s="9">
        <f t="shared" si="11"/>
        <v>18341.563965736001</v>
      </c>
      <c r="V77" s="9">
        <f t="shared" si="12"/>
        <v>159679.38122928</v>
      </c>
      <c r="W77" s="9">
        <f t="shared" si="13"/>
        <v>58790.283786184489</v>
      </c>
      <c r="X77" s="9">
        <f t="shared" si="14"/>
        <v>0</v>
      </c>
      <c r="Y77" s="9">
        <f t="shared" si="15"/>
        <v>0</v>
      </c>
      <c r="Z77" s="9">
        <f t="shared" si="16"/>
        <v>0</v>
      </c>
      <c r="AA77" s="19">
        <f t="shared" si="17"/>
        <v>271746.5807897005</v>
      </c>
    </row>
    <row r="78" spans="1:35">
      <c r="A78" s="2" t="str">
        <f t="shared" si="0"/>
        <v>Sector Consumo publico</v>
      </c>
      <c r="B78" s="9">
        <f t="shared" si="1"/>
        <v>0</v>
      </c>
      <c r="C78" s="9">
        <f t="shared" si="2"/>
        <v>0</v>
      </c>
      <c r="D78" s="9">
        <f t="shared" si="3"/>
        <v>0</v>
      </c>
      <c r="E78" s="9">
        <f t="shared" si="4"/>
        <v>0</v>
      </c>
      <c r="F78" s="9">
        <f t="shared" si="5"/>
        <v>0</v>
      </c>
      <c r="G78" s="9">
        <f t="shared" si="6"/>
        <v>0</v>
      </c>
      <c r="H78" s="9">
        <f t="shared" si="7"/>
        <v>0</v>
      </c>
      <c r="I78" s="19">
        <f t="shared" si="8"/>
        <v>0</v>
      </c>
      <c r="S78" s="2" t="str">
        <f t="shared" si="9"/>
        <v>Sector Consumo publico</v>
      </c>
      <c r="T78" s="9">
        <f t="shared" si="10"/>
        <v>0</v>
      </c>
      <c r="U78" s="9">
        <f t="shared" si="11"/>
        <v>0</v>
      </c>
      <c r="V78" s="9">
        <f t="shared" si="12"/>
        <v>0</v>
      </c>
      <c r="W78" s="9">
        <f t="shared" si="13"/>
        <v>0</v>
      </c>
      <c r="X78" s="9">
        <f t="shared" si="14"/>
        <v>0</v>
      </c>
      <c r="Y78" s="9">
        <f t="shared" si="15"/>
        <v>0</v>
      </c>
      <c r="Z78" s="9">
        <f t="shared" si="16"/>
        <v>0</v>
      </c>
      <c r="AA78" s="19">
        <f t="shared" si="17"/>
        <v>0</v>
      </c>
    </row>
    <row r="79" spans="1:35">
      <c r="A79" s="2" t="str">
        <f t="shared" si="0"/>
        <v>Sector consumo residencial</v>
      </c>
      <c r="B79" s="9">
        <f t="shared" si="1"/>
        <v>28002.808791099997</v>
      </c>
      <c r="C79" s="9">
        <f t="shared" si="2"/>
        <v>0</v>
      </c>
      <c r="D79" s="9">
        <f t="shared" si="3"/>
        <v>95.631101279999996</v>
      </c>
      <c r="E79" s="9">
        <f t="shared" si="4"/>
        <v>19515.976515502498</v>
      </c>
      <c r="F79" s="9">
        <f t="shared" si="5"/>
        <v>0</v>
      </c>
      <c r="G79" s="9">
        <f t="shared" si="6"/>
        <v>0</v>
      </c>
      <c r="H79" s="9">
        <f t="shared" si="7"/>
        <v>0</v>
      </c>
      <c r="I79" s="19">
        <f t="shared" si="8"/>
        <v>47614.416407882498</v>
      </c>
      <c r="S79" s="2" t="str">
        <f t="shared" si="9"/>
        <v>Sector consumo residencial</v>
      </c>
      <c r="T79" s="9">
        <f t="shared" si="10"/>
        <v>28578.952239933329</v>
      </c>
      <c r="U79" s="9">
        <f t="shared" si="11"/>
        <v>0</v>
      </c>
      <c r="V79" s="9">
        <f t="shared" si="12"/>
        <v>59.376723120000001</v>
      </c>
      <c r="W79" s="9">
        <f t="shared" si="13"/>
        <v>21306.075073238997</v>
      </c>
      <c r="X79" s="9">
        <f t="shared" si="14"/>
        <v>0</v>
      </c>
      <c r="Y79" s="9">
        <f t="shared" si="15"/>
        <v>0</v>
      </c>
      <c r="Z79" s="9">
        <f t="shared" si="16"/>
        <v>0</v>
      </c>
      <c r="AA79" s="19">
        <f t="shared" si="17"/>
        <v>49944.404036292326</v>
      </c>
    </row>
    <row r="80" spans="1:35">
      <c r="A80" s="2" t="str">
        <f t="shared" si="0"/>
        <v>Sector de consumo final energetico</v>
      </c>
      <c r="B80" s="9">
        <f t="shared" si="1"/>
        <v>35317.646006332609</v>
      </c>
      <c r="C80" s="9">
        <f t="shared" si="2"/>
        <v>25059.97952072999</v>
      </c>
      <c r="D80" s="9">
        <f t="shared" si="3"/>
        <v>160759.80797477698</v>
      </c>
      <c r="E80" s="9">
        <f t="shared" si="4"/>
        <v>29232.351437057994</v>
      </c>
      <c r="F80" s="9">
        <f t="shared" si="5"/>
        <v>0</v>
      </c>
      <c r="G80" s="9">
        <f t="shared" si="6"/>
        <v>0</v>
      </c>
      <c r="H80" s="9">
        <f t="shared" si="7"/>
        <v>0</v>
      </c>
      <c r="I80" s="19">
        <f t="shared" si="8"/>
        <v>250369.78493889759</v>
      </c>
      <c r="S80" s="2" t="str">
        <f t="shared" si="9"/>
        <v>Sector de consumo final energetico</v>
      </c>
      <c r="T80" s="9">
        <f t="shared" si="10"/>
        <v>34711.208884757514</v>
      </c>
      <c r="U80" s="9">
        <f t="shared" si="11"/>
        <v>18341.563965736001</v>
      </c>
      <c r="V80" s="9">
        <f t="shared" si="12"/>
        <v>158887.47060199201</v>
      </c>
      <c r="W80" s="9">
        <f t="shared" si="13"/>
        <v>29896.485858161992</v>
      </c>
      <c r="X80" s="9">
        <f t="shared" si="14"/>
        <v>0</v>
      </c>
      <c r="Y80" s="9">
        <f t="shared" si="15"/>
        <v>0</v>
      </c>
      <c r="Z80" s="9">
        <f t="shared" si="16"/>
        <v>0</v>
      </c>
      <c r="AA80" s="19">
        <f t="shared" si="17"/>
        <v>241836.72931064753</v>
      </c>
    </row>
    <row r="81" spans="1:27">
      <c r="A81" s="2" t="str">
        <f t="shared" si="0"/>
        <v>Sector final no energetico</v>
      </c>
      <c r="B81" s="9">
        <f t="shared" si="1"/>
        <v>13.015888599999998</v>
      </c>
      <c r="C81" s="9">
        <f t="shared" si="2"/>
        <v>0</v>
      </c>
      <c r="D81" s="9">
        <f t="shared" si="3"/>
        <v>2631.47854134</v>
      </c>
      <c r="E81" s="9">
        <f t="shared" si="4"/>
        <v>1529.8686006285</v>
      </c>
      <c r="F81" s="9">
        <f t="shared" si="5"/>
        <v>0</v>
      </c>
      <c r="G81" s="9">
        <f t="shared" si="6"/>
        <v>0</v>
      </c>
      <c r="H81" s="9">
        <f>N49</f>
        <v>0</v>
      </c>
      <c r="I81" s="19">
        <f t="shared" si="8"/>
        <v>4174.3630305685001</v>
      </c>
      <c r="S81" s="2" t="str">
        <f t="shared" si="9"/>
        <v>Sector final no energetico</v>
      </c>
      <c r="T81" s="9">
        <f t="shared" si="10"/>
        <v>0</v>
      </c>
      <c r="U81" s="9">
        <f t="shared" si="11"/>
        <v>0</v>
      </c>
      <c r="V81" s="9">
        <f t="shared" si="12"/>
        <v>791.910627288</v>
      </c>
      <c r="W81" s="9">
        <f t="shared" si="13"/>
        <v>1718.2550965635003</v>
      </c>
      <c r="X81" s="9">
        <f t="shared" si="14"/>
        <v>0</v>
      </c>
      <c r="Y81" s="9">
        <f t="shared" si="15"/>
        <v>0</v>
      </c>
      <c r="Z81" s="9">
        <f>AF49</f>
        <v>0</v>
      </c>
      <c r="AA81" s="19">
        <f t="shared" si="17"/>
        <v>2510.1657238515004</v>
      </c>
    </row>
    <row r="82" spans="1:27">
      <c r="A82" s="2" t="str">
        <f t="shared" si="0"/>
        <v>Sector industra (Elaboración de refrescos, Hielo y otras bebidas no alcohólicas, y purificación y embotellamiento de agua.)</v>
      </c>
      <c r="B82" s="9">
        <f t="shared" si="1"/>
        <v>0</v>
      </c>
      <c r="C82" s="9">
        <f t="shared" si="2"/>
        <v>0</v>
      </c>
      <c r="D82" s="9">
        <f t="shared" si="3"/>
        <v>334.02513091200001</v>
      </c>
      <c r="E82" s="9">
        <f t="shared" si="4"/>
        <v>141.71495223599999</v>
      </c>
      <c r="F82" s="9">
        <f t="shared" si="5"/>
        <v>0</v>
      </c>
      <c r="G82" s="9">
        <f t="shared" si="6"/>
        <v>0</v>
      </c>
      <c r="H82" s="9">
        <f t="shared" si="7"/>
        <v>0</v>
      </c>
      <c r="I82" s="19">
        <f t="shared" si="8"/>
        <v>475.740083148</v>
      </c>
      <c r="S82" s="2" t="str">
        <f t="shared" si="9"/>
        <v>Sector industra (Elaboración de refrescos, Hielo y otras bebidas no alcohólicas, y purificación y embotellamiento de agua.)</v>
      </c>
      <c r="T82" s="9">
        <f t="shared" si="10"/>
        <v>0</v>
      </c>
      <c r="U82" s="9">
        <f t="shared" si="11"/>
        <v>0</v>
      </c>
      <c r="V82" s="9">
        <f t="shared" si="12"/>
        <v>297.87777676799999</v>
      </c>
      <c r="W82" s="9">
        <f t="shared" si="13"/>
        <v>124.51205909999999</v>
      </c>
      <c r="X82" s="9">
        <f t="shared" si="14"/>
        <v>0</v>
      </c>
      <c r="Y82" s="9">
        <f t="shared" si="15"/>
        <v>0</v>
      </c>
      <c r="Z82" s="9">
        <f t="shared" ref="Z82:Z99" si="18">AF50</f>
        <v>0</v>
      </c>
      <c r="AA82" s="19">
        <f t="shared" si="17"/>
        <v>422.38983586799998</v>
      </c>
    </row>
    <row r="83" spans="1:27">
      <c r="A83" s="2" t="str">
        <f t="shared" si="0"/>
        <v>Sector industria elaboracion de cerveza</v>
      </c>
      <c r="B83" s="9">
        <f t="shared" si="1"/>
        <v>0</v>
      </c>
      <c r="C83" s="9">
        <f t="shared" si="2"/>
        <v>0</v>
      </c>
      <c r="D83" s="9">
        <f t="shared" si="3"/>
        <v>169.645413168</v>
      </c>
      <c r="E83" s="9">
        <f t="shared" si="4"/>
        <v>907.40683570349995</v>
      </c>
      <c r="F83" s="9">
        <f t="shared" si="5"/>
        <v>0</v>
      </c>
      <c r="G83" s="9">
        <f t="shared" si="6"/>
        <v>0</v>
      </c>
      <c r="H83" s="9">
        <f t="shared" si="7"/>
        <v>0</v>
      </c>
      <c r="I83" s="19">
        <f t="shared" si="8"/>
        <v>1077.0522488715001</v>
      </c>
      <c r="S83" s="2" t="str">
        <f t="shared" si="9"/>
        <v>Sector industria elaboracion de cerveza</v>
      </c>
      <c r="T83" s="9">
        <f t="shared" si="10"/>
        <v>0</v>
      </c>
      <c r="U83" s="9">
        <f t="shared" si="11"/>
        <v>0</v>
      </c>
      <c r="V83" s="9">
        <f t="shared" si="12"/>
        <v>507.241392867</v>
      </c>
      <c r="W83" s="9">
        <f t="shared" si="13"/>
        <v>387.99428063550005</v>
      </c>
      <c r="X83" s="9">
        <f t="shared" si="14"/>
        <v>0</v>
      </c>
      <c r="Y83" s="9">
        <f t="shared" si="15"/>
        <v>0</v>
      </c>
      <c r="Z83" s="9">
        <f t="shared" si="18"/>
        <v>0</v>
      </c>
      <c r="AA83" s="19">
        <f t="shared" si="17"/>
        <v>895.23567350250005</v>
      </c>
    </row>
    <row r="84" spans="1:27">
      <c r="A84" s="2" t="str">
        <f t="shared" si="0"/>
        <v>Sector industria elaboracion de prductos de tabaco</v>
      </c>
      <c r="B84" s="9">
        <f t="shared" si="1"/>
        <v>0</v>
      </c>
      <c r="C84" s="9">
        <f t="shared" si="2"/>
        <v>0</v>
      </c>
      <c r="D84" s="9">
        <f t="shared" si="3"/>
        <v>0.67309928400000008</v>
      </c>
      <c r="E84" s="9">
        <f t="shared" si="4"/>
        <v>15.252008541</v>
      </c>
      <c r="F84" s="9">
        <f t="shared" si="5"/>
        <v>0</v>
      </c>
      <c r="G84" s="9">
        <f t="shared" si="6"/>
        <v>0</v>
      </c>
      <c r="H84" s="9">
        <f t="shared" si="7"/>
        <v>0</v>
      </c>
      <c r="I84" s="19">
        <f t="shared" si="8"/>
        <v>15.925107825000001</v>
      </c>
      <c r="S84" s="2" t="str">
        <f t="shared" si="9"/>
        <v>Sector industria elaboracion de prductos de tabaco</v>
      </c>
      <c r="T84" s="9">
        <f t="shared" si="10"/>
        <v>0</v>
      </c>
      <c r="U84" s="9">
        <f t="shared" si="11"/>
        <v>0</v>
      </c>
      <c r="V84" s="9">
        <f t="shared" si="12"/>
        <v>0.97199493599999998</v>
      </c>
      <c r="W84" s="9">
        <f t="shared" si="13"/>
        <v>18.888090771000002</v>
      </c>
      <c r="X84" s="9">
        <f t="shared" si="14"/>
        <v>0</v>
      </c>
      <c r="Y84" s="9">
        <f t="shared" si="15"/>
        <v>0</v>
      </c>
      <c r="Z84" s="9">
        <f t="shared" si="18"/>
        <v>0</v>
      </c>
      <c r="AA84" s="19">
        <f t="shared" si="17"/>
        <v>19.860085707000003</v>
      </c>
    </row>
    <row r="85" spans="1:27">
      <c r="A85" s="2" t="str">
        <f t="shared" si="0"/>
        <v>sector industria fabricacion de productos de hule</v>
      </c>
      <c r="B85" s="9">
        <f t="shared" si="1"/>
        <v>0</v>
      </c>
      <c r="C85" s="9">
        <f t="shared" si="2"/>
        <v>0</v>
      </c>
      <c r="D85" s="9">
        <f t="shared" si="3"/>
        <v>181.19301198899998</v>
      </c>
      <c r="E85" s="9">
        <f t="shared" si="4"/>
        <v>306.13083654450003</v>
      </c>
      <c r="F85" s="9">
        <f t="shared" si="5"/>
        <v>0</v>
      </c>
      <c r="G85" s="9">
        <f t="shared" si="6"/>
        <v>0</v>
      </c>
      <c r="H85" s="9">
        <f t="shared" si="7"/>
        <v>0</v>
      </c>
      <c r="I85" s="19">
        <f t="shared" si="8"/>
        <v>487.32384853350004</v>
      </c>
      <c r="S85" s="2" t="str">
        <f t="shared" si="9"/>
        <v>sector industria fabricacion de productos de hule</v>
      </c>
      <c r="T85" s="9">
        <f t="shared" si="10"/>
        <v>0</v>
      </c>
      <c r="U85" s="9">
        <f t="shared" si="11"/>
        <v>0</v>
      </c>
      <c r="V85" s="9">
        <f t="shared" si="12"/>
        <v>150.16896542999999</v>
      </c>
      <c r="W85" s="9">
        <f t="shared" si="13"/>
        <v>234.57136558350004</v>
      </c>
      <c r="X85" s="9">
        <f t="shared" si="14"/>
        <v>0</v>
      </c>
      <c r="Y85" s="9">
        <f t="shared" si="15"/>
        <v>0</v>
      </c>
      <c r="Z85" s="9">
        <f t="shared" si="18"/>
        <v>0</v>
      </c>
      <c r="AA85" s="19">
        <f t="shared" si="17"/>
        <v>384.74033101350005</v>
      </c>
    </row>
    <row r="86" spans="1:27">
      <c r="A86" s="2" t="str">
        <f t="shared" si="0"/>
        <v>Sector industria fabricacion de vidrio</v>
      </c>
      <c r="B86" s="9">
        <f t="shared" si="1"/>
        <v>0</v>
      </c>
      <c r="C86" s="9">
        <f t="shared" si="2"/>
        <v>0.62091149999999995</v>
      </c>
      <c r="D86" s="9">
        <f t="shared" si="3"/>
        <v>189.445567971</v>
      </c>
      <c r="E86" s="9">
        <f t="shared" si="4"/>
        <v>2720.3634735585006</v>
      </c>
      <c r="F86" s="9">
        <f t="shared" si="5"/>
        <v>0</v>
      </c>
      <c r="G86" s="9">
        <f t="shared" si="6"/>
        <v>0</v>
      </c>
      <c r="H86" s="9">
        <f t="shared" si="7"/>
        <v>0</v>
      </c>
      <c r="I86" s="19">
        <f t="shared" si="8"/>
        <v>2910.4299530295007</v>
      </c>
      <c r="S86" s="2" t="str">
        <f t="shared" si="9"/>
        <v>Sector industria fabricacion de vidrio</v>
      </c>
      <c r="T86" s="9">
        <f t="shared" si="10"/>
        <v>0</v>
      </c>
      <c r="U86" s="9">
        <f t="shared" si="11"/>
        <v>0.62909714999999999</v>
      </c>
      <c r="V86" s="9">
        <f t="shared" si="12"/>
        <v>271.81978764600001</v>
      </c>
      <c r="W86" s="9">
        <f t="shared" si="13"/>
        <v>2243.9478089325003</v>
      </c>
      <c r="X86" s="9">
        <f t="shared" si="14"/>
        <v>0</v>
      </c>
      <c r="Y86" s="9">
        <f t="shared" si="15"/>
        <v>0</v>
      </c>
      <c r="Z86" s="9">
        <f t="shared" si="18"/>
        <v>0</v>
      </c>
      <c r="AA86" s="19">
        <f t="shared" si="17"/>
        <v>2516.3966937285004</v>
      </c>
    </row>
    <row r="87" spans="1:27">
      <c r="A87" s="2" t="str">
        <f t="shared" si="0"/>
        <v>Sector industria industria basica de hierro y del acero</v>
      </c>
      <c r="B87" s="9">
        <f t="shared" si="1"/>
        <v>0</v>
      </c>
      <c r="C87" s="9">
        <f t="shared" si="2"/>
        <v>6263.6627393229992</v>
      </c>
      <c r="D87" s="9">
        <f t="shared" si="3"/>
        <v>289.312294458</v>
      </c>
      <c r="E87" s="9">
        <f t="shared" si="4"/>
        <v>6435.5731100925004</v>
      </c>
      <c r="F87" s="9">
        <f t="shared" si="5"/>
        <v>0</v>
      </c>
      <c r="G87" s="9">
        <f t="shared" si="6"/>
        <v>0</v>
      </c>
      <c r="H87" s="9">
        <f t="shared" si="7"/>
        <v>0</v>
      </c>
      <c r="I87" s="19">
        <f t="shared" si="8"/>
        <v>12988.548143873501</v>
      </c>
      <c r="S87" s="2" t="str">
        <f t="shared" si="9"/>
        <v>Sector industria industria basica de hierro y del acero</v>
      </c>
      <c r="T87" s="9">
        <f t="shared" si="10"/>
        <v>0</v>
      </c>
      <c r="U87" s="9">
        <f t="shared" si="11"/>
        <v>3907.9844583339991</v>
      </c>
      <c r="V87" s="9">
        <f t="shared" si="12"/>
        <v>621.44101136699999</v>
      </c>
      <c r="W87" s="9">
        <f t="shared" si="13"/>
        <v>4802.701265554495</v>
      </c>
      <c r="X87" s="9">
        <f t="shared" si="14"/>
        <v>0</v>
      </c>
      <c r="Y87" s="9">
        <f t="shared" si="15"/>
        <v>0</v>
      </c>
      <c r="Z87" s="9">
        <f t="shared" si="18"/>
        <v>0</v>
      </c>
      <c r="AA87" s="19">
        <f t="shared" si="17"/>
        <v>9332.1267352554933</v>
      </c>
    </row>
    <row r="88" spans="1:27">
      <c r="A88" s="2" t="str">
        <f t="shared" si="0"/>
        <v>Sector industria mienria de materiales metalicos no metalico menos petroleo y gas</v>
      </c>
      <c r="B88" s="9">
        <f t="shared" si="1"/>
        <v>0</v>
      </c>
      <c r="C88" s="9">
        <f t="shared" si="2"/>
        <v>0</v>
      </c>
      <c r="D88" s="9">
        <f t="shared" si="3"/>
        <v>490.81997345699995</v>
      </c>
      <c r="E88" s="9">
        <f t="shared" si="4"/>
        <v>1157.0712985754988</v>
      </c>
      <c r="F88" s="9">
        <f t="shared" si="5"/>
        <v>0</v>
      </c>
      <c r="G88" s="9">
        <f t="shared" si="6"/>
        <v>0</v>
      </c>
      <c r="H88" s="9">
        <f t="shared" si="7"/>
        <v>0</v>
      </c>
      <c r="I88" s="19">
        <f t="shared" si="8"/>
        <v>1647.8912720324988</v>
      </c>
      <c r="S88" s="2" t="str">
        <f t="shared" si="9"/>
        <v>Sector industria mienria de materiales metalicos no metalico menos petroleo y gas</v>
      </c>
      <c r="T88" s="9">
        <f t="shared" si="10"/>
        <v>0</v>
      </c>
      <c r="U88" s="9">
        <f t="shared" si="11"/>
        <v>0</v>
      </c>
      <c r="V88" s="9">
        <f t="shared" si="12"/>
        <v>622.16838169200003</v>
      </c>
      <c r="W88" s="9">
        <f t="shared" si="13"/>
        <v>611.86422283800005</v>
      </c>
      <c r="X88" s="9">
        <f t="shared" si="14"/>
        <v>0</v>
      </c>
      <c r="Y88" s="9">
        <f t="shared" si="15"/>
        <v>0</v>
      </c>
      <c r="Z88" s="9">
        <f t="shared" si="18"/>
        <v>0</v>
      </c>
      <c r="AA88" s="19">
        <f t="shared" si="17"/>
        <v>1234.0326045300001</v>
      </c>
    </row>
    <row r="89" spans="1:27">
      <c r="A89" s="2" t="str">
        <f t="shared" si="0"/>
        <v>Sector industrial construccion</v>
      </c>
      <c r="B89" s="9">
        <f t="shared" si="1"/>
        <v>0</v>
      </c>
      <c r="C89" s="9">
        <f t="shared" si="2"/>
        <v>0</v>
      </c>
      <c r="D89" s="9">
        <f t="shared" si="3"/>
        <v>802.73975799599998</v>
      </c>
      <c r="E89" s="9">
        <f t="shared" si="4"/>
        <v>0</v>
      </c>
      <c r="F89" s="9">
        <f t="shared" si="5"/>
        <v>0</v>
      </c>
      <c r="G89" s="9">
        <f t="shared" si="6"/>
        <v>0</v>
      </c>
      <c r="H89" s="9">
        <f t="shared" si="7"/>
        <v>0</v>
      </c>
      <c r="I89" s="19">
        <f t="shared" si="8"/>
        <v>802.73975799599998</v>
      </c>
      <c r="S89" s="2" t="str">
        <f t="shared" si="9"/>
        <v>Sector industrial construccion</v>
      </c>
      <c r="T89" s="9">
        <f t="shared" si="10"/>
        <v>0</v>
      </c>
      <c r="U89" s="9">
        <f t="shared" si="11"/>
        <v>0</v>
      </c>
      <c r="V89" s="9">
        <f t="shared" si="12"/>
        <v>759.94626443999994</v>
      </c>
      <c r="W89" s="9">
        <f t="shared" si="13"/>
        <v>0</v>
      </c>
      <c r="X89" s="9">
        <f t="shared" si="14"/>
        <v>0</v>
      </c>
      <c r="Y89" s="9">
        <f t="shared" si="15"/>
        <v>0</v>
      </c>
      <c r="Z89" s="9">
        <f t="shared" si="18"/>
        <v>0</v>
      </c>
      <c r="AA89" s="19">
        <f t="shared" si="17"/>
        <v>759.94626443999994</v>
      </c>
    </row>
    <row r="90" spans="1:27">
      <c r="A90" s="2" t="str">
        <f t="shared" si="0"/>
        <v>Sector industrial elaboracion de azucares</v>
      </c>
      <c r="B90" s="9">
        <f t="shared" si="1"/>
        <v>7067.9042243333324</v>
      </c>
      <c r="C90" s="9">
        <f t="shared" si="2"/>
        <v>0</v>
      </c>
      <c r="D90" s="9">
        <f t="shared" si="3"/>
        <v>266.67208646099999</v>
      </c>
      <c r="E90" s="9">
        <f t="shared" si="4"/>
        <v>1.7563391999999997E-2</v>
      </c>
      <c r="F90" s="9">
        <f t="shared" si="5"/>
        <v>0</v>
      </c>
      <c r="G90" s="9">
        <f t="shared" si="6"/>
        <v>0</v>
      </c>
      <c r="H90" s="9">
        <f t="shared" si="7"/>
        <v>0</v>
      </c>
      <c r="I90" s="19">
        <f t="shared" si="8"/>
        <v>7334.593874186332</v>
      </c>
      <c r="S90" s="2" t="str">
        <f t="shared" si="9"/>
        <v>Sector industrial elaboracion de azucares</v>
      </c>
      <c r="T90" s="9">
        <f t="shared" si="10"/>
        <v>5892.3665085999992</v>
      </c>
      <c r="U90" s="9">
        <f t="shared" si="11"/>
        <v>0</v>
      </c>
      <c r="V90" s="9">
        <f t="shared" si="12"/>
        <v>541.26601557599997</v>
      </c>
      <c r="W90" s="9">
        <f t="shared" si="13"/>
        <v>2.1954239999999996E-2</v>
      </c>
      <c r="X90" s="9">
        <f t="shared" si="14"/>
        <v>0</v>
      </c>
      <c r="Y90" s="9">
        <f t="shared" si="15"/>
        <v>0</v>
      </c>
      <c r="Z90" s="9">
        <f t="shared" si="18"/>
        <v>0</v>
      </c>
      <c r="AA90" s="19">
        <f t="shared" si="17"/>
        <v>6433.6544784159987</v>
      </c>
    </row>
    <row r="91" spans="1:27">
      <c r="A91" s="2" t="str">
        <f t="shared" si="0"/>
        <v>Sector industrial fabricacion de fertilizantes</v>
      </c>
      <c r="B91" s="9">
        <f t="shared" si="1"/>
        <v>0</v>
      </c>
      <c r="C91" s="9">
        <f t="shared" si="2"/>
        <v>0</v>
      </c>
      <c r="D91" s="9">
        <f t="shared" si="3"/>
        <v>11.900516495999998</v>
      </c>
      <c r="E91" s="9">
        <f t="shared" si="4"/>
        <v>39.614512344000005</v>
      </c>
      <c r="F91" s="9">
        <f t="shared" si="5"/>
        <v>0</v>
      </c>
      <c r="G91" s="9">
        <f t="shared" si="6"/>
        <v>0</v>
      </c>
      <c r="H91" s="9">
        <f t="shared" si="7"/>
        <v>0</v>
      </c>
      <c r="I91" s="19">
        <f t="shared" si="8"/>
        <v>51.515028839999999</v>
      </c>
      <c r="S91" s="2" t="str">
        <f t="shared" si="9"/>
        <v>Sector industrial fabricacion de fertilizantes</v>
      </c>
      <c r="T91" s="9">
        <f t="shared" si="10"/>
        <v>0</v>
      </c>
      <c r="U91" s="9">
        <f t="shared" si="11"/>
        <v>0</v>
      </c>
      <c r="V91" s="9">
        <f t="shared" si="12"/>
        <v>9.9114020939999996</v>
      </c>
      <c r="W91" s="9">
        <f t="shared" si="13"/>
        <v>260.27496250800004</v>
      </c>
      <c r="X91" s="9">
        <f t="shared" si="14"/>
        <v>0</v>
      </c>
      <c r="Y91" s="9">
        <f t="shared" si="15"/>
        <v>0</v>
      </c>
      <c r="Z91" s="9">
        <f t="shared" si="18"/>
        <v>0</v>
      </c>
      <c r="AA91" s="19">
        <f t="shared" si="17"/>
        <v>270.18636460200003</v>
      </c>
    </row>
    <row r="92" spans="1:27">
      <c r="A92" s="2" t="str">
        <f>A26</f>
        <v>Sector industrial industria quimica</v>
      </c>
      <c r="B92" s="9">
        <f t="shared" si="1"/>
        <v>0</v>
      </c>
      <c r="C92" s="9">
        <f t="shared" si="2"/>
        <v>189.96298200000001</v>
      </c>
      <c r="D92" s="9">
        <f t="shared" si="3"/>
        <v>566.18251961700003</v>
      </c>
      <c r="E92" s="9">
        <f t="shared" si="4"/>
        <v>3757.7453026410008</v>
      </c>
      <c r="F92" s="9">
        <f t="shared" si="5"/>
        <v>0</v>
      </c>
      <c r="G92" s="9">
        <f t="shared" si="6"/>
        <v>0</v>
      </c>
      <c r="H92" s="9">
        <f t="shared" si="7"/>
        <v>0</v>
      </c>
      <c r="I92" s="19">
        <f t="shared" si="8"/>
        <v>4513.8908042580006</v>
      </c>
      <c r="S92" s="2" t="str">
        <f>S26</f>
        <v>Sector industrial industria quimica</v>
      </c>
      <c r="T92" s="9">
        <f t="shared" si="10"/>
        <v>0</v>
      </c>
      <c r="U92" s="9">
        <f t="shared" si="11"/>
        <v>106.563886275</v>
      </c>
      <c r="V92" s="9">
        <f t="shared" si="12"/>
        <v>936.55263603000003</v>
      </c>
      <c r="W92" s="9">
        <f t="shared" si="13"/>
        <v>2962.4456089965006</v>
      </c>
      <c r="X92" s="9">
        <f t="shared" si="14"/>
        <v>0</v>
      </c>
      <c r="Y92" s="9">
        <f t="shared" si="15"/>
        <v>0</v>
      </c>
      <c r="Z92" s="9">
        <f t="shared" si="18"/>
        <v>0</v>
      </c>
      <c r="AA92" s="19">
        <f t="shared" si="17"/>
        <v>4005.5621313015008</v>
      </c>
    </row>
    <row r="93" spans="1:27">
      <c r="A93" s="2" t="str">
        <f t="shared" si="0"/>
        <v>Sector industrial otras ramas</v>
      </c>
      <c r="B93" s="9">
        <f t="shared" si="1"/>
        <v>466.55725783333327</v>
      </c>
      <c r="C93" s="9">
        <f t="shared" si="2"/>
        <v>9271.9512426199981</v>
      </c>
      <c r="D93" s="9">
        <f t="shared" si="3"/>
        <v>2723.8180613489994</v>
      </c>
      <c r="E93" s="9">
        <f t="shared" si="4"/>
        <v>12074.0272205685</v>
      </c>
      <c r="F93" s="9">
        <f t="shared" si="5"/>
        <v>0</v>
      </c>
      <c r="G93" s="9">
        <f t="shared" si="6"/>
        <v>0</v>
      </c>
      <c r="H93" s="9">
        <f t="shared" si="7"/>
        <v>0</v>
      </c>
      <c r="I93" s="19">
        <f t="shared" si="8"/>
        <v>24536.353782370832</v>
      </c>
      <c r="S93" s="2" t="str">
        <f t="shared" si="9"/>
        <v>Sector industrial otras ramas</v>
      </c>
      <c r="T93" s="9">
        <f t="shared" si="10"/>
        <v>464.03305996666666</v>
      </c>
      <c r="U93" s="9">
        <f t="shared" si="11"/>
        <v>4800.7275243179993</v>
      </c>
      <c r="V93" s="9">
        <f t="shared" si="12"/>
        <v>2710.8611019600003</v>
      </c>
      <c r="W93" s="9">
        <f t="shared" si="13"/>
        <v>9093.5347798184994</v>
      </c>
      <c r="X93" s="9">
        <f t="shared" si="14"/>
        <v>0</v>
      </c>
      <c r="Y93" s="9">
        <f t="shared" si="15"/>
        <v>0</v>
      </c>
      <c r="Z93" s="9">
        <f t="shared" si="18"/>
        <v>0</v>
      </c>
      <c r="AA93" s="19">
        <f t="shared" si="17"/>
        <v>17069.156466063167</v>
      </c>
    </row>
    <row r="94" spans="1:27">
      <c r="A94" s="2" t="str">
        <f t="shared" si="0"/>
        <v>Sector industrial pemex petroquimica</v>
      </c>
      <c r="B94" s="9">
        <f t="shared" si="1"/>
        <v>0</v>
      </c>
      <c r="C94" s="9">
        <f t="shared" si="2"/>
        <v>0</v>
      </c>
      <c r="D94" s="9">
        <f t="shared" si="3"/>
        <v>39.229376603999995</v>
      </c>
      <c r="E94" s="9">
        <f t="shared" si="4"/>
        <v>6183.6469783934999</v>
      </c>
      <c r="F94" s="9">
        <f t="shared" si="5"/>
        <v>0</v>
      </c>
      <c r="G94" s="9">
        <f t="shared" si="6"/>
        <v>0</v>
      </c>
      <c r="H94" s="9">
        <f t="shared" si="7"/>
        <v>0</v>
      </c>
      <c r="I94" s="19">
        <f t="shared" si="8"/>
        <v>6222.8763549975001</v>
      </c>
      <c r="S94" s="2" t="str">
        <f t="shared" si="9"/>
        <v>Sector industrial pemex petroquimica</v>
      </c>
      <c r="T94" s="9">
        <f t="shared" si="10"/>
        <v>0</v>
      </c>
      <c r="U94" s="9">
        <f t="shared" si="11"/>
        <v>0</v>
      </c>
      <c r="V94" s="9">
        <f t="shared" si="12"/>
        <v>136.10024303699998</v>
      </c>
      <c r="W94" s="9">
        <f t="shared" si="13"/>
        <v>5211.1858845585011</v>
      </c>
      <c r="X94" s="9">
        <f t="shared" si="14"/>
        <v>0</v>
      </c>
      <c r="Y94" s="9">
        <f t="shared" si="15"/>
        <v>0</v>
      </c>
      <c r="Z94" s="9">
        <f t="shared" si="18"/>
        <v>0</v>
      </c>
      <c r="AA94" s="19">
        <f t="shared" si="17"/>
        <v>5347.2861275955011</v>
      </c>
    </row>
    <row r="95" spans="1:27">
      <c r="A95" s="2" t="str">
        <f t="shared" si="0"/>
        <v>Sector indutrial Fabricación de autómoviles y camiones</v>
      </c>
      <c r="B95" s="9">
        <f t="shared" si="1"/>
        <v>0</v>
      </c>
      <c r="C95" s="9">
        <f t="shared" si="2"/>
        <v>0</v>
      </c>
      <c r="D95" s="9">
        <f t="shared" si="3"/>
        <v>60.314741255999991</v>
      </c>
      <c r="E95" s="9">
        <f t="shared" si="4"/>
        <v>301.83864306750002</v>
      </c>
      <c r="F95" s="9">
        <f t="shared" si="5"/>
        <v>0</v>
      </c>
      <c r="G95" s="9">
        <f t="shared" si="6"/>
        <v>0</v>
      </c>
      <c r="H95" s="9">
        <f t="shared" si="7"/>
        <v>0</v>
      </c>
      <c r="I95" s="19">
        <f t="shared" si="8"/>
        <v>362.15338432350001</v>
      </c>
      <c r="S95" s="2" t="str">
        <f t="shared" si="9"/>
        <v>Sector indutrial Fabricación de autómoviles y camiones</v>
      </c>
      <c r="T95" s="9">
        <f t="shared" si="10"/>
        <v>0</v>
      </c>
      <c r="U95" s="9">
        <f t="shared" si="11"/>
        <v>0</v>
      </c>
      <c r="V95" s="9">
        <f t="shared" si="12"/>
        <v>32.384867856</v>
      </c>
      <c r="W95" s="9">
        <f t="shared" si="13"/>
        <v>146.24074723500001</v>
      </c>
      <c r="X95" s="9">
        <f t="shared" si="14"/>
        <v>0</v>
      </c>
      <c r="Y95" s="9">
        <f t="shared" si="15"/>
        <v>0</v>
      </c>
      <c r="Z95" s="9">
        <f t="shared" si="18"/>
        <v>0</v>
      </c>
      <c r="AA95" s="19">
        <f t="shared" si="17"/>
        <v>178.62561509100001</v>
      </c>
    </row>
    <row r="96" spans="1:27">
      <c r="A96" s="2" t="str">
        <f>A30</f>
        <v>Sector transoporte maritimo</v>
      </c>
      <c r="B96" s="9">
        <f t="shared" si="1"/>
        <v>0</v>
      </c>
      <c r="C96" s="9">
        <f t="shared" si="2"/>
        <v>0</v>
      </c>
      <c r="D96" s="9">
        <f t="shared" si="3"/>
        <v>2108.7999890429996</v>
      </c>
      <c r="E96" s="9">
        <f t="shared" si="4"/>
        <v>0</v>
      </c>
      <c r="F96" s="9">
        <f t="shared" si="5"/>
        <v>0</v>
      </c>
      <c r="G96" s="9">
        <f t="shared" si="6"/>
        <v>0</v>
      </c>
      <c r="H96" s="9">
        <f t="shared" si="7"/>
        <v>0</v>
      </c>
      <c r="I96" s="19">
        <f t="shared" si="8"/>
        <v>2108.7999890429996</v>
      </c>
      <c r="S96" s="2" t="str">
        <f>S30</f>
        <v>Sector transoporte maritimo</v>
      </c>
      <c r="T96" s="9">
        <f t="shared" si="10"/>
        <v>0</v>
      </c>
      <c r="U96" s="9">
        <f t="shared" si="11"/>
        <v>0</v>
      </c>
      <c r="V96" s="9">
        <f t="shared" si="12"/>
        <v>2073.4573376549997</v>
      </c>
      <c r="W96" s="9">
        <f t="shared" si="13"/>
        <v>0</v>
      </c>
      <c r="X96" s="9">
        <f t="shared" si="14"/>
        <v>0</v>
      </c>
      <c r="Y96" s="9">
        <f t="shared" si="15"/>
        <v>0</v>
      </c>
      <c r="Z96" s="9">
        <f t="shared" si="18"/>
        <v>0</v>
      </c>
      <c r="AA96" s="19">
        <f t="shared" si="17"/>
        <v>2073.4573376549997</v>
      </c>
    </row>
    <row r="97" spans="1:27">
      <c r="A97" s="2" t="str">
        <f t="shared" si="0"/>
        <v>Sector transporte aereo</v>
      </c>
      <c r="B97" s="9">
        <f t="shared" si="1"/>
        <v>0</v>
      </c>
      <c r="C97" s="9">
        <f t="shared" si="2"/>
        <v>0</v>
      </c>
      <c r="D97" s="9">
        <f t="shared" si="3"/>
        <v>8995.7204932649984</v>
      </c>
      <c r="E97" s="9">
        <f t="shared" si="4"/>
        <v>0</v>
      </c>
      <c r="F97" s="9">
        <f t="shared" si="5"/>
        <v>0</v>
      </c>
      <c r="G97" s="9">
        <f t="shared" si="6"/>
        <v>0</v>
      </c>
      <c r="H97" s="9">
        <f t="shared" si="7"/>
        <v>0</v>
      </c>
      <c r="I97" s="19">
        <f t="shared" si="8"/>
        <v>8995.7204932649984</v>
      </c>
      <c r="S97" s="2" t="str">
        <f t="shared" si="9"/>
        <v>Sector transporte aereo</v>
      </c>
      <c r="T97" s="9">
        <f t="shared" si="10"/>
        <v>0</v>
      </c>
      <c r="U97" s="9">
        <f t="shared" si="11"/>
        <v>0</v>
      </c>
      <c r="V97" s="9">
        <f t="shared" si="12"/>
        <v>7835.0704922160003</v>
      </c>
      <c r="W97" s="9">
        <f t="shared" si="13"/>
        <v>0</v>
      </c>
      <c r="X97" s="9">
        <f t="shared" si="14"/>
        <v>0</v>
      </c>
      <c r="Y97" s="9">
        <f t="shared" si="15"/>
        <v>0</v>
      </c>
      <c r="Z97" s="9">
        <f t="shared" si="18"/>
        <v>0</v>
      </c>
      <c r="AA97" s="19">
        <f t="shared" si="17"/>
        <v>7835.0704922160003</v>
      </c>
    </row>
    <row r="98" spans="1:27">
      <c r="A98" s="2" t="str">
        <f t="shared" si="0"/>
        <v>Sector transporte autotransporte</v>
      </c>
      <c r="B98" s="9">
        <f t="shared" si="1"/>
        <v>0</v>
      </c>
      <c r="C98" s="9">
        <f t="shared" si="2"/>
        <v>0</v>
      </c>
      <c r="D98" s="9">
        <f t="shared" si="3"/>
        <v>132074.99839241401</v>
      </c>
      <c r="E98" s="9">
        <f t="shared" si="4"/>
        <v>3759.9009592814991</v>
      </c>
      <c r="F98" s="9">
        <f t="shared" si="5"/>
        <v>0</v>
      </c>
      <c r="G98" s="9">
        <f t="shared" si="6"/>
        <v>0</v>
      </c>
      <c r="H98" s="9">
        <f t="shared" si="7"/>
        <v>0</v>
      </c>
      <c r="I98" s="19">
        <f t="shared" si="8"/>
        <v>135834.89935169552</v>
      </c>
      <c r="S98" s="2" t="str">
        <f t="shared" si="9"/>
        <v>Sector transporte autotransporte</v>
      </c>
      <c r="T98" s="9">
        <f t="shared" si="10"/>
        <v>0</v>
      </c>
      <c r="U98" s="9">
        <f t="shared" si="11"/>
        <v>0</v>
      </c>
      <c r="V98" s="9">
        <f t="shared" si="12"/>
        <v>130024.79420931</v>
      </c>
      <c r="W98" s="9">
        <f t="shared" si="13"/>
        <v>2886.0477892289996</v>
      </c>
      <c r="X98" s="9">
        <f t="shared" si="14"/>
        <v>0</v>
      </c>
      <c r="Y98" s="9">
        <f t="shared" si="15"/>
        <v>0</v>
      </c>
      <c r="Z98" s="9">
        <f t="shared" si="18"/>
        <v>0</v>
      </c>
      <c r="AA98" s="19">
        <f t="shared" si="17"/>
        <v>132910.84199853899</v>
      </c>
    </row>
    <row r="99" spans="1:27">
      <c r="A99" s="2" t="str">
        <f>A33</f>
        <v>Sector transporte ferroviario</v>
      </c>
      <c r="B99" s="9">
        <f t="shared" si="1"/>
        <v>0</v>
      </c>
      <c r="C99" s="9">
        <f t="shared" si="2"/>
        <v>0</v>
      </c>
      <c r="D99" s="9">
        <f t="shared" si="3"/>
        <v>1939.3655707139999</v>
      </c>
      <c r="E99" s="9">
        <f t="shared" si="4"/>
        <v>0</v>
      </c>
      <c r="F99" s="9">
        <f t="shared" si="5"/>
        <v>0</v>
      </c>
      <c r="G99" s="9">
        <f t="shared" si="6"/>
        <v>0</v>
      </c>
      <c r="H99" s="9">
        <f t="shared" si="7"/>
        <v>0</v>
      </c>
      <c r="I99" s="19">
        <f t="shared" si="8"/>
        <v>1939.3655707139999</v>
      </c>
      <c r="S99" s="2" t="str">
        <f>S33</f>
        <v>Sector transporte ferroviario</v>
      </c>
      <c r="T99" s="9">
        <f t="shared" si="10"/>
        <v>0</v>
      </c>
      <c r="U99" s="9">
        <f t="shared" si="11"/>
        <v>0</v>
      </c>
      <c r="V99" s="9">
        <f t="shared" si="12"/>
        <v>1705.0747021439997</v>
      </c>
      <c r="W99" s="9">
        <f t="shared" si="13"/>
        <v>0</v>
      </c>
      <c r="X99" s="9">
        <f t="shared" si="14"/>
        <v>0</v>
      </c>
      <c r="Y99" s="9">
        <f t="shared" si="15"/>
        <v>0</v>
      </c>
      <c r="Z99" s="9">
        <f t="shared" si="18"/>
        <v>0</v>
      </c>
      <c r="AA99" s="19">
        <f t="shared" si="17"/>
        <v>1705.0747021439997</v>
      </c>
    </row>
    <row r="100" spans="1:27">
      <c r="A100" s="1" t="str">
        <f t="shared" si="0"/>
        <v>Total général</v>
      </c>
      <c r="B100" s="19">
        <f>SUM(B71:B99)</f>
        <v>134421.02712116594</v>
      </c>
      <c r="C100" s="19">
        <f t="shared" ref="C100:I100" si="19">SUM(C71:C99)</f>
        <v>75179.938562189971</v>
      </c>
      <c r="D100" s="19">
        <f t="shared" si="19"/>
        <v>488105.91754027701</v>
      </c>
      <c r="E100" s="19">
        <f t="shared" si="19"/>
        <v>186894.18370427997</v>
      </c>
      <c r="F100" s="19">
        <f t="shared" si="19"/>
        <v>0</v>
      </c>
      <c r="G100" s="19">
        <f t="shared" si="19"/>
        <v>0</v>
      </c>
      <c r="H100" s="19">
        <f t="shared" si="19"/>
        <v>0</v>
      </c>
      <c r="I100" s="19">
        <f t="shared" si="19"/>
        <v>884601.06692791276</v>
      </c>
      <c r="S100" s="1" t="str">
        <f t="shared" si="9"/>
        <v>Total général</v>
      </c>
      <c r="T100" s="19">
        <f>SUM(T71:T99)</f>
        <v>133160.86474169084</v>
      </c>
      <c r="U100" s="19">
        <f t="shared" ref="U100:AA100" si="20">SUM(U71:U99)</f>
        <v>55024.691897207995</v>
      </c>
      <c r="V100" s="19">
        <f t="shared" si="20"/>
        <v>478657.34349912009</v>
      </c>
      <c r="W100" s="19">
        <f t="shared" si="20"/>
        <v>173824.54071100146</v>
      </c>
      <c r="X100" s="19">
        <f t="shared" si="20"/>
        <v>0</v>
      </c>
      <c r="Y100" s="19">
        <f t="shared" si="20"/>
        <v>0</v>
      </c>
      <c r="Z100" s="19">
        <f t="shared" si="20"/>
        <v>0</v>
      </c>
      <c r="AA100" s="19">
        <f t="shared" si="20"/>
        <v>840667.44084902026</v>
      </c>
    </row>
    <row r="102" spans="1:27" ht="60">
      <c r="A102" s="20" t="s">
        <v>284</v>
      </c>
      <c r="B102" s="21" t="s">
        <v>285</v>
      </c>
      <c r="C102" s="21" t="s">
        <v>286</v>
      </c>
      <c r="D102" s="21" t="s">
        <v>287</v>
      </c>
      <c r="E102" s="21" t="s">
        <v>288</v>
      </c>
      <c r="F102" s="21" t="s">
        <v>289</v>
      </c>
      <c r="G102" s="21" t="s">
        <v>27</v>
      </c>
      <c r="H102" s="21" t="s">
        <v>62</v>
      </c>
      <c r="I102" s="21" t="s">
        <v>14</v>
      </c>
      <c r="S102" s="20" t="s">
        <v>290</v>
      </c>
      <c r="T102" s="21" t="s">
        <v>285</v>
      </c>
      <c r="U102" s="21" t="s">
        <v>286</v>
      </c>
      <c r="V102" s="21" t="s">
        <v>287</v>
      </c>
      <c r="W102" s="21" t="s">
        <v>288</v>
      </c>
      <c r="X102" s="21" t="s">
        <v>289</v>
      </c>
      <c r="Y102" s="21" t="s">
        <v>27</v>
      </c>
      <c r="Z102" s="21" t="s">
        <v>62</v>
      </c>
      <c r="AA102" s="21" t="s">
        <v>14</v>
      </c>
    </row>
    <row r="103" spans="1:27">
      <c r="A103" s="22" t="str">
        <f>A74</f>
        <v xml:space="preserve">sector agropecuario                                                          </v>
      </c>
      <c r="B103" s="23">
        <f t="shared" ref="B103:I103" si="21">B74</f>
        <v>0</v>
      </c>
      <c r="C103" s="23">
        <f t="shared" si="21"/>
        <v>0</v>
      </c>
      <c r="D103" s="23">
        <f t="shared" si="21"/>
        <v>8472.8384883119998</v>
      </c>
      <c r="E103" s="23">
        <f t="shared" si="21"/>
        <v>611.332128657</v>
      </c>
      <c r="F103" s="23">
        <f t="shared" si="21"/>
        <v>0</v>
      </c>
      <c r="G103" s="23">
        <f t="shared" si="21"/>
        <v>0</v>
      </c>
      <c r="H103" s="23">
        <f t="shared" si="21"/>
        <v>0</v>
      </c>
      <c r="I103" s="23">
        <f t="shared" si="21"/>
        <v>9084.1706169690005</v>
      </c>
      <c r="J103" s="1"/>
      <c r="K103" s="1"/>
      <c r="L103" s="1"/>
      <c r="M103" s="1"/>
      <c r="N103" s="1"/>
      <c r="O103" s="1"/>
      <c r="P103" s="1"/>
      <c r="Q103" s="1"/>
      <c r="S103" s="22" t="str">
        <f>S74</f>
        <v xml:space="preserve">sector agropecuario                                                          </v>
      </c>
      <c r="T103" s="23">
        <f t="shared" ref="T103:AA103" si="22">T74</f>
        <v>0</v>
      </c>
      <c r="U103" s="23">
        <f t="shared" si="22"/>
        <v>0</v>
      </c>
      <c r="V103" s="23">
        <f t="shared" si="22"/>
        <v>7903.686800988</v>
      </c>
      <c r="W103" s="23">
        <f t="shared" si="22"/>
        <v>698.31603587799998</v>
      </c>
      <c r="X103" s="23">
        <f t="shared" si="22"/>
        <v>0</v>
      </c>
      <c r="Y103" s="23">
        <f t="shared" si="22"/>
        <v>0</v>
      </c>
      <c r="Z103" s="23">
        <f t="shared" si="22"/>
        <v>0</v>
      </c>
      <c r="AA103" s="23">
        <f t="shared" si="22"/>
        <v>8602.0028368660005</v>
      </c>
    </row>
    <row r="104" spans="1:27">
      <c r="A104" s="24" t="str">
        <f>A71</f>
        <v>Fabricación de Cemento y Productos a base de Cemento en PLantas Integradas</v>
      </c>
      <c r="B104" s="25">
        <f t="shared" ref="B104:I105" si="23">B71</f>
        <v>0</v>
      </c>
      <c r="C104" s="25">
        <f t="shared" si="23"/>
        <v>9333.7816452869993</v>
      </c>
      <c r="D104" s="25">
        <f t="shared" si="23"/>
        <v>133.67535221700001</v>
      </c>
      <c r="E104" s="25">
        <f t="shared" si="23"/>
        <v>246.98254127250004</v>
      </c>
      <c r="F104" s="25">
        <f t="shared" si="23"/>
        <v>0</v>
      </c>
      <c r="G104" s="25">
        <f t="shared" si="23"/>
        <v>0</v>
      </c>
      <c r="H104" s="25">
        <f t="shared" si="23"/>
        <v>0</v>
      </c>
      <c r="I104" s="26">
        <f t="shared" si="23"/>
        <v>9714.4395387764998</v>
      </c>
      <c r="S104" s="24" t="str">
        <f>S71</f>
        <v>Fabricación de Cemento y Productos a base de Cemento en PLantas Integradas</v>
      </c>
      <c r="T104" s="25">
        <f t="shared" ref="T104:AA105" si="24">T71</f>
        <v>0</v>
      </c>
      <c r="U104" s="25">
        <f t="shared" si="24"/>
        <v>9525.6589996589992</v>
      </c>
      <c r="V104" s="25">
        <f t="shared" si="24"/>
        <v>510.37863851700007</v>
      </c>
      <c r="W104" s="25">
        <f t="shared" si="24"/>
        <v>251.07270601050001</v>
      </c>
      <c r="X104" s="25">
        <f t="shared" si="24"/>
        <v>0</v>
      </c>
      <c r="Y104" s="25">
        <f t="shared" si="24"/>
        <v>0</v>
      </c>
      <c r="Z104" s="25">
        <f t="shared" si="24"/>
        <v>0</v>
      </c>
      <c r="AA104" s="26">
        <f t="shared" si="24"/>
        <v>10287.1103441865</v>
      </c>
    </row>
    <row r="105" spans="1:27">
      <c r="A105" s="24" t="str">
        <f>A72</f>
        <v>Fabricación de Pulpa, Papel y Cartón</v>
      </c>
      <c r="B105" s="25">
        <f t="shared" si="23"/>
        <v>0</v>
      </c>
      <c r="C105" s="25">
        <f t="shared" si="23"/>
        <v>0</v>
      </c>
      <c r="D105" s="25">
        <f t="shared" si="23"/>
        <v>489.88110771600009</v>
      </c>
      <c r="E105" s="25">
        <f t="shared" si="23"/>
        <v>1851.151621407</v>
      </c>
      <c r="F105" s="25">
        <f t="shared" si="23"/>
        <v>0</v>
      </c>
      <c r="G105" s="25">
        <f t="shared" si="23"/>
        <v>0</v>
      </c>
      <c r="H105" s="25">
        <f t="shared" si="23"/>
        <v>0</v>
      </c>
      <c r="I105" s="26">
        <f t="shared" si="23"/>
        <v>2341.0327291230001</v>
      </c>
      <c r="S105" s="24" t="str">
        <f>S72</f>
        <v>Fabricación de Pulpa, Papel y Cartón</v>
      </c>
      <c r="T105" s="25">
        <f t="shared" si="24"/>
        <v>0</v>
      </c>
      <c r="U105" s="25">
        <f t="shared" si="24"/>
        <v>0</v>
      </c>
      <c r="V105" s="25">
        <f t="shared" si="24"/>
        <v>928.97191935900003</v>
      </c>
      <c r="W105" s="25">
        <f t="shared" si="24"/>
        <v>1383.7884712575001</v>
      </c>
      <c r="X105" s="25">
        <f t="shared" si="24"/>
        <v>0</v>
      </c>
      <c r="Y105" s="25">
        <f t="shared" si="24"/>
        <v>0</v>
      </c>
      <c r="Z105" s="25">
        <f t="shared" si="24"/>
        <v>0</v>
      </c>
      <c r="AA105" s="26">
        <f t="shared" si="24"/>
        <v>2312.7603906165</v>
      </c>
    </row>
    <row r="106" spans="1:27">
      <c r="A106" s="24" t="str">
        <f>A82</f>
        <v>Sector industra (Elaboración de refrescos, Hielo y otras bebidas no alcohólicas, y purificación y embotellamiento de agua.)</v>
      </c>
      <c r="B106" s="25">
        <f t="shared" ref="B106:I106" si="25">B82</f>
        <v>0</v>
      </c>
      <c r="C106" s="25">
        <f t="shared" si="25"/>
        <v>0</v>
      </c>
      <c r="D106" s="25">
        <f t="shared" si="25"/>
        <v>334.02513091200001</v>
      </c>
      <c r="E106" s="25">
        <f t="shared" si="25"/>
        <v>141.71495223599999</v>
      </c>
      <c r="F106" s="25">
        <f t="shared" si="25"/>
        <v>0</v>
      </c>
      <c r="G106" s="25">
        <f t="shared" si="25"/>
        <v>0</v>
      </c>
      <c r="H106" s="25">
        <f t="shared" si="25"/>
        <v>0</v>
      </c>
      <c r="I106" s="26">
        <f t="shared" si="25"/>
        <v>475.740083148</v>
      </c>
      <c r="S106" s="24" t="str">
        <f>S82</f>
        <v>Sector industra (Elaboración de refrescos, Hielo y otras bebidas no alcohólicas, y purificación y embotellamiento de agua.)</v>
      </c>
      <c r="T106" s="25">
        <f t="shared" ref="T106:AA106" si="26">T82</f>
        <v>0</v>
      </c>
      <c r="U106" s="25">
        <f t="shared" si="26"/>
        <v>0</v>
      </c>
      <c r="V106" s="25">
        <f t="shared" si="26"/>
        <v>297.87777676799999</v>
      </c>
      <c r="W106" s="25">
        <f t="shared" si="26"/>
        <v>124.51205909999999</v>
      </c>
      <c r="X106" s="25">
        <f t="shared" si="26"/>
        <v>0</v>
      </c>
      <c r="Y106" s="25">
        <f t="shared" si="26"/>
        <v>0</v>
      </c>
      <c r="Z106" s="25">
        <f t="shared" si="26"/>
        <v>0</v>
      </c>
      <c r="AA106" s="26">
        <f t="shared" si="26"/>
        <v>422.38983586799998</v>
      </c>
    </row>
    <row r="107" spans="1:27">
      <c r="A107" s="24" t="str">
        <f t="shared" ref="A107:I112" si="27">A83</f>
        <v>Sector industria elaboracion de cerveza</v>
      </c>
      <c r="B107" s="25">
        <f t="shared" si="27"/>
        <v>0</v>
      </c>
      <c r="C107" s="25">
        <f t="shared" si="27"/>
        <v>0</v>
      </c>
      <c r="D107" s="25">
        <f t="shared" si="27"/>
        <v>169.645413168</v>
      </c>
      <c r="E107" s="25">
        <f t="shared" si="27"/>
        <v>907.40683570349995</v>
      </c>
      <c r="F107" s="25">
        <f t="shared" si="27"/>
        <v>0</v>
      </c>
      <c r="G107" s="25">
        <f t="shared" si="27"/>
        <v>0</v>
      </c>
      <c r="H107" s="25">
        <f t="shared" si="27"/>
        <v>0</v>
      </c>
      <c r="I107" s="26">
        <f t="shared" si="27"/>
        <v>1077.0522488715001</v>
      </c>
      <c r="S107" s="24" t="str">
        <f t="shared" ref="S107:AA112" si="28">S83</f>
        <v>Sector industria elaboracion de cerveza</v>
      </c>
      <c r="T107" s="25">
        <f t="shared" si="28"/>
        <v>0</v>
      </c>
      <c r="U107" s="25">
        <f t="shared" si="28"/>
        <v>0</v>
      </c>
      <c r="V107" s="25">
        <f t="shared" si="28"/>
        <v>507.241392867</v>
      </c>
      <c r="W107" s="25">
        <f t="shared" si="28"/>
        <v>387.99428063550005</v>
      </c>
      <c r="X107" s="25">
        <f t="shared" si="28"/>
        <v>0</v>
      </c>
      <c r="Y107" s="25">
        <f t="shared" si="28"/>
        <v>0</v>
      </c>
      <c r="Z107" s="25">
        <f t="shared" si="28"/>
        <v>0</v>
      </c>
      <c r="AA107" s="26">
        <f t="shared" si="28"/>
        <v>895.23567350250005</v>
      </c>
    </row>
    <row r="108" spans="1:27">
      <c r="A108" s="24" t="str">
        <f t="shared" si="27"/>
        <v>Sector industria elaboracion de prductos de tabaco</v>
      </c>
      <c r="B108" s="25">
        <f t="shared" si="27"/>
        <v>0</v>
      </c>
      <c r="C108" s="25">
        <f t="shared" si="27"/>
        <v>0</v>
      </c>
      <c r="D108" s="25">
        <f t="shared" si="27"/>
        <v>0.67309928400000008</v>
      </c>
      <c r="E108" s="25">
        <f t="shared" si="27"/>
        <v>15.252008541</v>
      </c>
      <c r="F108" s="25">
        <f t="shared" si="27"/>
        <v>0</v>
      </c>
      <c r="G108" s="25">
        <f t="shared" si="27"/>
        <v>0</v>
      </c>
      <c r="H108" s="25">
        <f t="shared" si="27"/>
        <v>0</v>
      </c>
      <c r="I108" s="26">
        <f t="shared" si="27"/>
        <v>15.925107825000001</v>
      </c>
      <c r="S108" s="24" t="str">
        <f t="shared" si="28"/>
        <v>Sector industria elaboracion de prductos de tabaco</v>
      </c>
      <c r="T108" s="25">
        <f t="shared" si="28"/>
        <v>0</v>
      </c>
      <c r="U108" s="25">
        <f t="shared" si="28"/>
        <v>0</v>
      </c>
      <c r="V108" s="25">
        <f t="shared" si="28"/>
        <v>0.97199493599999998</v>
      </c>
      <c r="W108" s="25">
        <f t="shared" si="28"/>
        <v>18.888090771000002</v>
      </c>
      <c r="X108" s="25">
        <f t="shared" si="28"/>
        <v>0</v>
      </c>
      <c r="Y108" s="25">
        <f t="shared" si="28"/>
        <v>0</v>
      </c>
      <c r="Z108" s="25">
        <f t="shared" si="28"/>
        <v>0</v>
      </c>
      <c r="AA108" s="26">
        <f t="shared" si="28"/>
        <v>19.860085707000003</v>
      </c>
    </row>
    <row r="109" spans="1:27">
      <c r="A109" s="24" t="str">
        <f t="shared" si="27"/>
        <v>sector industria fabricacion de productos de hule</v>
      </c>
      <c r="B109" s="25">
        <f t="shared" si="27"/>
        <v>0</v>
      </c>
      <c r="C109" s="25">
        <f t="shared" si="27"/>
        <v>0</v>
      </c>
      <c r="D109" s="25">
        <f t="shared" si="27"/>
        <v>181.19301198899998</v>
      </c>
      <c r="E109" s="25">
        <f t="shared" si="27"/>
        <v>306.13083654450003</v>
      </c>
      <c r="F109" s="25">
        <f t="shared" si="27"/>
        <v>0</v>
      </c>
      <c r="G109" s="25">
        <f t="shared" si="27"/>
        <v>0</v>
      </c>
      <c r="H109" s="25">
        <f t="shared" si="27"/>
        <v>0</v>
      </c>
      <c r="I109" s="26">
        <f t="shared" si="27"/>
        <v>487.32384853350004</v>
      </c>
      <c r="S109" s="24" t="str">
        <f t="shared" si="28"/>
        <v>sector industria fabricacion de productos de hule</v>
      </c>
      <c r="T109" s="25">
        <f t="shared" si="28"/>
        <v>0</v>
      </c>
      <c r="U109" s="25">
        <f t="shared" si="28"/>
        <v>0</v>
      </c>
      <c r="V109" s="25">
        <f t="shared" si="28"/>
        <v>150.16896542999999</v>
      </c>
      <c r="W109" s="25">
        <f t="shared" si="28"/>
        <v>234.57136558350004</v>
      </c>
      <c r="X109" s="25">
        <f t="shared" si="28"/>
        <v>0</v>
      </c>
      <c r="Y109" s="25">
        <f t="shared" si="28"/>
        <v>0</v>
      </c>
      <c r="Z109" s="25">
        <f t="shared" si="28"/>
        <v>0</v>
      </c>
      <c r="AA109" s="26">
        <f t="shared" si="28"/>
        <v>384.74033101350005</v>
      </c>
    </row>
    <row r="110" spans="1:27">
      <c r="A110" s="24" t="str">
        <f t="shared" si="27"/>
        <v>Sector industria fabricacion de vidrio</v>
      </c>
      <c r="B110" s="25">
        <f t="shared" si="27"/>
        <v>0</v>
      </c>
      <c r="C110" s="25">
        <f t="shared" si="27"/>
        <v>0.62091149999999995</v>
      </c>
      <c r="D110" s="25">
        <f t="shared" si="27"/>
        <v>189.445567971</v>
      </c>
      <c r="E110" s="25">
        <f t="shared" si="27"/>
        <v>2720.3634735585006</v>
      </c>
      <c r="F110" s="25">
        <f t="shared" si="27"/>
        <v>0</v>
      </c>
      <c r="G110" s="25">
        <f t="shared" si="27"/>
        <v>0</v>
      </c>
      <c r="H110" s="25">
        <f t="shared" si="27"/>
        <v>0</v>
      </c>
      <c r="I110" s="26">
        <f t="shared" si="27"/>
        <v>2910.4299530295007</v>
      </c>
      <c r="S110" s="24" t="str">
        <f t="shared" si="28"/>
        <v>Sector industria fabricacion de vidrio</v>
      </c>
      <c r="T110" s="25">
        <f t="shared" si="28"/>
        <v>0</v>
      </c>
      <c r="U110" s="25">
        <f t="shared" si="28"/>
        <v>0.62909714999999999</v>
      </c>
      <c r="V110" s="25">
        <f t="shared" si="28"/>
        <v>271.81978764600001</v>
      </c>
      <c r="W110" s="25">
        <f t="shared" si="28"/>
        <v>2243.9478089325003</v>
      </c>
      <c r="X110" s="25">
        <f t="shared" si="28"/>
        <v>0</v>
      </c>
      <c r="Y110" s="25">
        <f t="shared" si="28"/>
        <v>0</v>
      </c>
      <c r="Z110" s="25">
        <f t="shared" si="28"/>
        <v>0</v>
      </c>
      <c r="AA110" s="26">
        <f t="shared" si="28"/>
        <v>2516.3966937285004</v>
      </c>
    </row>
    <row r="111" spans="1:27">
      <c r="A111" s="24" t="str">
        <f t="shared" si="27"/>
        <v>Sector industria industria basica de hierro y del acero</v>
      </c>
      <c r="B111" s="25">
        <f t="shared" si="27"/>
        <v>0</v>
      </c>
      <c r="C111" s="25">
        <f t="shared" si="27"/>
        <v>6263.6627393229992</v>
      </c>
      <c r="D111" s="25">
        <f t="shared" si="27"/>
        <v>289.312294458</v>
      </c>
      <c r="E111" s="25">
        <f t="shared" si="27"/>
        <v>6435.5731100925004</v>
      </c>
      <c r="F111" s="25">
        <f t="shared" si="27"/>
        <v>0</v>
      </c>
      <c r="G111" s="25">
        <f t="shared" si="27"/>
        <v>0</v>
      </c>
      <c r="H111" s="25">
        <f t="shared" si="27"/>
        <v>0</v>
      </c>
      <c r="I111" s="26">
        <f t="shared" si="27"/>
        <v>12988.548143873501</v>
      </c>
      <c r="S111" s="24" t="str">
        <f t="shared" si="28"/>
        <v>Sector industria industria basica de hierro y del acero</v>
      </c>
      <c r="T111" s="25">
        <f t="shared" si="28"/>
        <v>0</v>
      </c>
      <c r="U111" s="25">
        <f t="shared" si="28"/>
        <v>3907.9844583339991</v>
      </c>
      <c r="V111" s="25">
        <f t="shared" si="28"/>
        <v>621.44101136699999</v>
      </c>
      <c r="W111" s="25">
        <f t="shared" si="28"/>
        <v>4802.701265554495</v>
      </c>
      <c r="X111" s="25">
        <f t="shared" si="28"/>
        <v>0</v>
      </c>
      <c r="Y111" s="25">
        <f t="shared" si="28"/>
        <v>0</v>
      </c>
      <c r="Z111" s="25">
        <f t="shared" si="28"/>
        <v>0</v>
      </c>
      <c r="AA111" s="26">
        <f t="shared" si="28"/>
        <v>9332.1267352554933</v>
      </c>
    </row>
    <row r="112" spans="1:27">
      <c r="A112" s="24" t="str">
        <f>A88</f>
        <v>Sector industria mienria de materiales metalicos no metalico menos petroleo y gas</v>
      </c>
      <c r="B112" s="25">
        <f t="shared" si="27"/>
        <v>0</v>
      </c>
      <c r="C112" s="25">
        <f t="shared" si="27"/>
        <v>0</v>
      </c>
      <c r="D112" s="25">
        <f t="shared" si="27"/>
        <v>490.81997345699995</v>
      </c>
      <c r="E112" s="25">
        <f t="shared" si="27"/>
        <v>1157.0712985754988</v>
      </c>
      <c r="F112" s="25">
        <f t="shared" si="27"/>
        <v>0</v>
      </c>
      <c r="G112" s="25">
        <f t="shared" si="27"/>
        <v>0</v>
      </c>
      <c r="H112" s="25">
        <f t="shared" si="27"/>
        <v>0</v>
      </c>
      <c r="I112" s="26">
        <f t="shared" si="27"/>
        <v>1647.8912720324988</v>
      </c>
      <c r="S112" s="24" t="str">
        <f>S88</f>
        <v>Sector industria mienria de materiales metalicos no metalico menos petroleo y gas</v>
      </c>
      <c r="T112" s="25">
        <f t="shared" si="28"/>
        <v>0</v>
      </c>
      <c r="U112" s="25">
        <f t="shared" si="28"/>
        <v>0</v>
      </c>
      <c r="V112" s="25">
        <f t="shared" si="28"/>
        <v>622.16838169200003</v>
      </c>
      <c r="W112" s="25">
        <f t="shared" si="28"/>
        <v>611.86422283800005</v>
      </c>
      <c r="X112" s="25">
        <f t="shared" si="28"/>
        <v>0</v>
      </c>
      <c r="Y112" s="25">
        <f t="shared" si="28"/>
        <v>0</v>
      </c>
      <c r="Z112" s="25">
        <f t="shared" si="28"/>
        <v>0</v>
      </c>
      <c r="AA112" s="26">
        <f t="shared" si="28"/>
        <v>1234.0326045300001</v>
      </c>
    </row>
    <row r="113" spans="1:27">
      <c r="A113" s="24" t="str">
        <f>A90</f>
        <v>Sector industrial elaboracion de azucares</v>
      </c>
      <c r="B113" s="25">
        <f t="shared" ref="B113:I113" si="29">B90</f>
        <v>7067.9042243333324</v>
      </c>
      <c r="C113" s="25">
        <f t="shared" si="29"/>
        <v>0</v>
      </c>
      <c r="D113" s="25">
        <f t="shared" si="29"/>
        <v>266.67208646099999</v>
      </c>
      <c r="E113" s="25">
        <f t="shared" si="29"/>
        <v>1.7563391999999997E-2</v>
      </c>
      <c r="F113" s="25">
        <f t="shared" si="29"/>
        <v>0</v>
      </c>
      <c r="G113" s="25">
        <f t="shared" si="29"/>
        <v>0</v>
      </c>
      <c r="H113" s="25">
        <f t="shared" si="29"/>
        <v>0</v>
      </c>
      <c r="I113" s="26">
        <f t="shared" si="29"/>
        <v>7334.593874186332</v>
      </c>
      <c r="S113" s="24" t="str">
        <f>S90</f>
        <v>Sector industrial elaboracion de azucares</v>
      </c>
      <c r="T113" s="25">
        <f t="shared" ref="T113:Z113" si="30">T90</f>
        <v>5892.3665085999992</v>
      </c>
      <c r="U113" s="25">
        <f t="shared" si="30"/>
        <v>0</v>
      </c>
      <c r="V113" s="25">
        <f t="shared" si="30"/>
        <v>541.26601557599997</v>
      </c>
      <c r="W113" s="25">
        <f t="shared" si="30"/>
        <v>2.1954239999999996E-2</v>
      </c>
      <c r="X113" s="25">
        <f t="shared" si="30"/>
        <v>0</v>
      </c>
      <c r="Y113" s="25">
        <f t="shared" si="30"/>
        <v>0</v>
      </c>
      <c r="Z113" s="25">
        <f t="shared" si="30"/>
        <v>0</v>
      </c>
      <c r="AA113" s="26">
        <f>AA90</f>
        <v>6433.6544784159987</v>
      </c>
    </row>
    <row r="114" spans="1:27">
      <c r="A114" s="24" t="str">
        <f t="shared" ref="A114:I115" si="31">A91</f>
        <v>Sector industrial fabricacion de fertilizantes</v>
      </c>
      <c r="B114" s="25">
        <f t="shared" si="31"/>
        <v>0</v>
      </c>
      <c r="C114" s="25">
        <f t="shared" si="31"/>
        <v>0</v>
      </c>
      <c r="D114" s="25">
        <f t="shared" si="31"/>
        <v>11.900516495999998</v>
      </c>
      <c r="E114" s="25">
        <f t="shared" si="31"/>
        <v>39.614512344000005</v>
      </c>
      <c r="F114" s="25">
        <f t="shared" si="31"/>
        <v>0</v>
      </c>
      <c r="G114" s="25">
        <f t="shared" si="31"/>
        <v>0</v>
      </c>
      <c r="H114" s="25">
        <f t="shared" si="31"/>
        <v>0</v>
      </c>
      <c r="I114" s="26">
        <f t="shared" si="31"/>
        <v>51.515028839999999</v>
      </c>
      <c r="S114" s="24" t="str">
        <f t="shared" ref="S114:AA115" si="32">S91</f>
        <v>Sector industrial fabricacion de fertilizantes</v>
      </c>
      <c r="T114" s="25">
        <f t="shared" si="32"/>
        <v>0</v>
      </c>
      <c r="U114" s="25">
        <f t="shared" si="32"/>
        <v>0</v>
      </c>
      <c r="V114" s="25">
        <f t="shared" si="32"/>
        <v>9.9114020939999996</v>
      </c>
      <c r="W114" s="25">
        <f t="shared" si="32"/>
        <v>260.27496250800004</v>
      </c>
      <c r="X114" s="25">
        <f t="shared" si="32"/>
        <v>0</v>
      </c>
      <c r="Y114" s="25">
        <f t="shared" si="32"/>
        <v>0</v>
      </c>
      <c r="Z114" s="25">
        <f t="shared" si="32"/>
        <v>0</v>
      </c>
      <c r="AA114" s="26">
        <f t="shared" si="32"/>
        <v>270.18636460200003</v>
      </c>
    </row>
    <row r="115" spans="1:27">
      <c r="A115" s="24" t="str">
        <f t="shared" si="31"/>
        <v>Sector industrial industria quimica</v>
      </c>
      <c r="B115" s="25">
        <f t="shared" si="31"/>
        <v>0</v>
      </c>
      <c r="C115" s="25">
        <f t="shared" si="31"/>
        <v>189.96298200000001</v>
      </c>
      <c r="D115" s="25">
        <f t="shared" si="31"/>
        <v>566.18251961700003</v>
      </c>
      <c r="E115" s="25">
        <f t="shared" si="31"/>
        <v>3757.7453026410008</v>
      </c>
      <c r="F115" s="25">
        <f t="shared" si="31"/>
        <v>0</v>
      </c>
      <c r="G115" s="25">
        <f t="shared" si="31"/>
        <v>0</v>
      </c>
      <c r="H115" s="25">
        <f t="shared" si="31"/>
        <v>0</v>
      </c>
      <c r="I115" s="26">
        <f t="shared" si="31"/>
        <v>4513.8908042580006</v>
      </c>
      <c r="S115" s="24" t="str">
        <f t="shared" si="32"/>
        <v>Sector industrial industria quimica</v>
      </c>
      <c r="T115" s="25">
        <f t="shared" si="32"/>
        <v>0</v>
      </c>
      <c r="U115" s="25">
        <f t="shared" si="32"/>
        <v>106.563886275</v>
      </c>
      <c r="V115" s="25">
        <f t="shared" si="32"/>
        <v>936.55263603000003</v>
      </c>
      <c r="W115" s="25">
        <f t="shared" si="32"/>
        <v>2962.4456089965006</v>
      </c>
      <c r="X115" s="25">
        <f t="shared" si="32"/>
        <v>0</v>
      </c>
      <c r="Y115" s="25">
        <f t="shared" si="32"/>
        <v>0</v>
      </c>
      <c r="Z115" s="25">
        <f t="shared" si="32"/>
        <v>0</v>
      </c>
      <c r="AA115" s="26">
        <f t="shared" si="32"/>
        <v>4005.5621313015008</v>
      </c>
    </row>
    <row r="116" spans="1:27">
      <c r="A116" s="24" t="str">
        <f>A94</f>
        <v>Sector industrial pemex petroquimica</v>
      </c>
      <c r="B116" s="25">
        <f t="shared" ref="B116:I117" si="33">B94</f>
        <v>0</v>
      </c>
      <c r="C116" s="25">
        <f t="shared" si="33"/>
        <v>0</v>
      </c>
      <c r="D116" s="25">
        <f t="shared" si="33"/>
        <v>39.229376603999995</v>
      </c>
      <c r="E116" s="25">
        <f t="shared" si="33"/>
        <v>6183.6469783934999</v>
      </c>
      <c r="F116" s="25">
        <f t="shared" si="33"/>
        <v>0</v>
      </c>
      <c r="G116" s="25">
        <f t="shared" si="33"/>
        <v>0</v>
      </c>
      <c r="H116" s="25">
        <f t="shared" si="33"/>
        <v>0</v>
      </c>
      <c r="I116" s="26">
        <f t="shared" si="33"/>
        <v>6222.8763549975001</v>
      </c>
      <c r="S116" s="24" t="str">
        <f>S94</f>
        <v>Sector industrial pemex petroquimica</v>
      </c>
      <c r="T116" s="25">
        <f t="shared" ref="T116:AA117" si="34">T94</f>
        <v>0</v>
      </c>
      <c r="U116" s="25">
        <f t="shared" si="34"/>
        <v>0</v>
      </c>
      <c r="V116" s="25">
        <f t="shared" si="34"/>
        <v>136.10024303699998</v>
      </c>
      <c r="W116" s="25">
        <f t="shared" si="34"/>
        <v>5211.1858845585011</v>
      </c>
      <c r="X116" s="25">
        <f t="shared" si="34"/>
        <v>0</v>
      </c>
      <c r="Y116" s="25">
        <f t="shared" si="34"/>
        <v>0</v>
      </c>
      <c r="Z116" s="25">
        <f t="shared" si="34"/>
        <v>0</v>
      </c>
      <c r="AA116" s="26">
        <f t="shared" si="34"/>
        <v>5347.2861275955011</v>
      </c>
    </row>
    <row r="117" spans="1:27">
      <c r="A117" s="24" t="str">
        <f>A95</f>
        <v>Sector indutrial Fabricación de autómoviles y camiones</v>
      </c>
      <c r="B117" s="25">
        <f t="shared" si="33"/>
        <v>0</v>
      </c>
      <c r="C117" s="25">
        <f t="shared" si="33"/>
        <v>0</v>
      </c>
      <c r="D117" s="25">
        <f t="shared" si="33"/>
        <v>60.314741255999991</v>
      </c>
      <c r="E117" s="25">
        <f t="shared" si="33"/>
        <v>301.83864306750002</v>
      </c>
      <c r="F117" s="25">
        <f t="shared" si="33"/>
        <v>0</v>
      </c>
      <c r="G117" s="25">
        <f t="shared" si="33"/>
        <v>0</v>
      </c>
      <c r="H117" s="25">
        <f t="shared" si="33"/>
        <v>0</v>
      </c>
      <c r="I117" s="26">
        <f t="shared" si="33"/>
        <v>362.15338432350001</v>
      </c>
      <c r="S117" s="24" t="str">
        <f>S95</f>
        <v>Sector indutrial Fabricación de autómoviles y camiones</v>
      </c>
      <c r="T117" s="25">
        <f t="shared" si="34"/>
        <v>0</v>
      </c>
      <c r="U117" s="25">
        <f t="shared" si="34"/>
        <v>0</v>
      </c>
      <c r="V117" s="25">
        <f t="shared" si="34"/>
        <v>32.384867856</v>
      </c>
      <c r="W117" s="25">
        <f t="shared" si="34"/>
        <v>146.24074723500001</v>
      </c>
      <c r="X117" s="25">
        <f t="shared" si="34"/>
        <v>0</v>
      </c>
      <c r="Y117" s="25">
        <f t="shared" si="34"/>
        <v>0</v>
      </c>
      <c r="Z117" s="25">
        <f t="shared" si="34"/>
        <v>0</v>
      </c>
      <c r="AA117" s="26">
        <f t="shared" si="34"/>
        <v>178.62561509100001</v>
      </c>
    </row>
    <row r="118" spans="1:27">
      <c r="A118" s="24" t="str">
        <f>A93</f>
        <v>Sector industrial otras ramas</v>
      </c>
      <c r="B118" s="25">
        <f t="shared" ref="B118:I118" si="35">B93</f>
        <v>466.55725783333327</v>
      </c>
      <c r="C118" s="25">
        <f t="shared" si="35"/>
        <v>9271.9512426199981</v>
      </c>
      <c r="D118" s="25">
        <f t="shared" si="35"/>
        <v>2723.8180613489994</v>
      </c>
      <c r="E118" s="25">
        <f t="shared" si="35"/>
        <v>12074.0272205685</v>
      </c>
      <c r="F118" s="25">
        <f t="shared" si="35"/>
        <v>0</v>
      </c>
      <c r="G118" s="25">
        <f t="shared" si="35"/>
        <v>0</v>
      </c>
      <c r="H118" s="25">
        <f t="shared" si="35"/>
        <v>0</v>
      </c>
      <c r="I118" s="26">
        <f t="shared" si="35"/>
        <v>24536.353782370832</v>
      </c>
      <c r="S118" s="24" t="str">
        <f>S93</f>
        <v>Sector industrial otras ramas</v>
      </c>
      <c r="T118" s="25">
        <f t="shared" ref="T118:AA118" si="36">T93</f>
        <v>464.03305996666666</v>
      </c>
      <c r="U118" s="25">
        <f t="shared" si="36"/>
        <v>4800.7275243179993</v>
      </c>
      <c r="V118" s="25">
        <f t="shared" si="36"/>
        <v>2710.8611019600003</v>
      </c>
      <c r="W118" s="25">
        <f t="shared" si="36"/>
        <v>9093.5347798184994</v>
      </c>
      <c r="X118" s="25">
        <f t="shared" si="36"/>
        <v>0</v>
      </c>
      <c r="Y118" s="25">
        <f t="shared" si="36"/>
        <v>0</v>
      </c>
      <c r="Z118" s="25">
        <f t="shared" si="36"/>
        <v>0</v>
      </c>
      <c r="AA118" s="26">
        <f t="shared" si="36"/>
        <v>17069.156466063167</v>
      </c>
    </row>
    <row r="119" spans="1:27">
      <c r="A119" s="24" t="str">
        <f>A89</f>
        <v>Sector industrial construccion</v>
      </c>
      <c r="B119" s="25">
        <f t="shared" ref="B119:I119" si="37">B89</f>
        <v>0</v>
      </c>
      <c r="C119" s="25">
        <f t="shared" si="37"/>
        <v>0</v>
      </c>
      <c r="D119" s="25">
        <f t="shared" si="37"/>
        <v>802.73975799599998</v>
      </c>
      <c r="E119" s="25">
        <f t="shared" si="37"/>
        <v>0</v>
      </c>
      <c r="F119" s="25">
        <f t="shared" si="37"/>
        <v>0</v>
      </c>
      <c r="G119" s="25">
        <f t="shared" si="37"/>
        <v>0</v>
      </c>
      <c r="H119" s="25">
        <f t="shared" si="37"/>
        <v>0</v>
      </c>
      <c r="I119" s="26">
        <f t="shared" si="37"/>
        <v>802.73975799599998</v>
      </c>
      <c r="S119" s="24" t="str">
        <f>S89</f>
        <v>Sector industrial construccion</v>
      </c>
      <c r="T119" s="25">
        <f t="shared" ref="T119:AA119" si="38">T89</f>
        <v>0</v>
      </c>
      <c r="U119" s="25">
        <f t="shared" si="38"/>
        <v>0</v>
      </c>
      <c r="V119" s="25">
        <f t="shared" si="38"/>
        <v>759.94626443999994</v>
      </c>
      <c r="W119" s="25">
        <f t="shared" si="38"/>
        <v>0</v>
      </c>
      <c r="X119" s="25">
        <f t="shared" si="38"/>
        <v>0</v>
      </c>
      <c r="Y119" s="25">
        <f t="shared" si="38"/>
        <v>0</v>
      </c>
      <c r="Z119" s="25">
        <f t="shared" si="38"/>
        <v>0</v>
      </c>
      <c r="AA119" s="26">
        <f t="shared" si="38"/>
        <v>759.94626443999994</v>
      </c>
    </row>
    <row r="120" spans="1:27">
      <c r="A120" s="22" t="s">
        <v>291</v>
      </c>
      <c r="B120" s="23">
        <f>SUM(B104:B119)</f>
        <v>7534.4614821666655</v>
      </c>
      <c r="C120" s="23">
        <f t="shared" ref="C120:H120" si="39">SUM(C104:C119)</f>
        <v>25059.979520729998</v>
      </c>
      <c r="D120" s="23">
        <f t="shared" si="39"/>
        <v>6749.5280109509995</v>
      </c>
      <c r="E120" s="23">
        <f t="shared" si="39"/>
        <v>36138.536898337494</v>
      </c>
      <c r="F120" s="23">
        <f t="shared" si="39"/>
        <v>0</v>
      </c>
      <c r="G120" s="23">
        <f t="shared" si="39"/>
        <v>0</v>
      </c>
      <c r="H120" s="23">
        <f t="shared" si="39"/>
        <v>0</v>
      </c>
      <c r="I120" s="23">
        <f>SUM(I104:I119)</f>
        <v>75482.505912185152</v>
      </c>
      <c r="S120" s="22" t="s">
        <v>291</v>
      </c>
      <c r="T120" s="23">
        <f>SUM(T104:T119)</f>
        <v>6356.3995685666659</v>
      </c>
      <c r="U120" s="23">
        <f t="shared" ref="U120:Z120" si="40">SUM(U104:U119)</f>
        <v>18341.563965735997</v>
      </c>
      <c r="V120" s="23">
        <f t="shared" si="40"/>
        <v>9038.0623995749975</v>
      </c>
      <c r="W120" s="23">
        <f t="shared" si="40"/>
        <v>27733.044208039493</v>
      </c>
      <c r="X120" s="23">
        <f t="shared" si="40"/>
        <v>0</v>
      </c>
      <c r="Y120" s="23">
        <f t="shared" si="40"/>
        <v>0</v>
      </c>
      <c r="Z120" s="23">
        <f t="shared" si="40"/>
        <v>0</v>
      </c>
      <c r="AA120" s="23">
        <f>SUM(AA104:AA119)</f>
        <v>61469.070141917146</v>
      </c>
    </row>
    <row r="121" spans="1:27">
      <c r="A121" s="24" t="str">
        <f>A96</f>
        <v>Sector transoporte maritimo</v>
      </c>
      <c r="B121" s="25">
        <f t="shared" ref="B121:I121" si="41">B96</f>
        <v>0</v>
      </c>
      <c r="C121" s="25">
        <f t="shared" si="41"/>
        <v>0</v>
      </c>
      <c r="D121" s="25">
        <f t="shared" si="41"/>
        <v>2108.7999890429996</v>
      </c>
      <c r="E121" s="25">
        <f t="shared" si="41"/>
        <v>0</v>
      </c>
      <c r="F121" s="25">
        <f t="shared" si="41"/>
        <v>0</v>
      </c>
      <c r="G121" s="25">
        <f t="shared" si="41"/>
        <v>0</v>
      </c>
      <c r="H121" s="25">
        <f t="shared" si="41"/>
        <v>0</v>
      </c>
      <c r="I121" s="26">
        <f t="shared" si="41"/>
        <v>2108.7999890429996</v>
      </c>
      <c r="S121" s="24" t="str">
        <f>S96</f>
        <v>Sector transoporte maritimo</v>
      </c>
      <c r="T121" s="25">
        <f t="shared" ref="T121:AA121" si="42">T96</f>
        <v>0</v>
      </c>
      <c r="U121" s="25">
        <f t="shared" si="42"/>
        <v>0</v>
      </c>
      <c r="V121" s="25">
        <f t="shared" si="42"/>
        <v>2073.4573376549997</v>
      </c>
      <c r="W121" s="25">
        <f t="shared" si="42"/>
        <v>0</v>
      </c>
      <c r="X121" s="25">
        <f t="shared" si="42"/>
        <v>0</v>
      </c>
      <c r="Y121" s="25">
        <f t="shared" si="42"/>
        <v>0</v>
      </c>
      <c r="Z121" s="25">
        <f t="shared" si="42"/>
        <v>0</v>
      </c>
      <c r="AA121" s="26">
        <f t="shared" si="42"/>
        <v>2073.4573376549997</v>
      </c>
    </row>
    <row r="122" spans="1:27">
      <c r="A122" s="24" t="str">
        <f t="shared" ref="A122:I124" si="43">A97</f>
        <v>Sector transporte aereo</v>
      </c>
      <c r="B122" s="25">
        <f t="shared" si="43"/>
        <v>0</v>
      </c>
      <c r="C122" s="25">
        <f t="shared" si="43"/>
        <v>0</v>
      </c>
      <c r="D122" s="25">
        <f t="shared" si="43"/>
        <v>8995.7204932649984</v>
      </c>
      <c r="E122" s="25">
        <f t="shared" si="43"/>
        <v>0</v>
      </c>
      <c r="F122" s="25">
        <f t="shared" si="43"/>
        <v>0</v>
      </c>
      <c r="G122" s="25">
        <f t="shared" si="43"/>
        <v>0</v>
      </c>
      <c r="H122" s="25">
        <f t="shared" si="43"/>
        <v>0</v>
      </c>
      <c r="I122" s="26">
        <f t="shared" si="43"/>
        <v>8995.7204932649984</v>
      </c>
      <c r="S122" s="24" t="str">
        <f t="shared" ref="S122:AA124" si="44">S97</f>
        <v>Sector transporte aereo</v>
      </c>
      <c r="T122" s="25">
        <f t="shared" si="44"/>
        <v>0</v>
      </c>
      <c r="U122" s="25">
        <f t="shared" si="44"/>
        <v>0</v>
      </c>
      <c r="V122" s="25">
        <f t="shared" si="44"/>
        <v>7835.0704922160003</v>
      </c>
      <c r="W122" s="25">
        <f t="shared" si="44"/>
        <v>0</v>
      </c>
      <c r="X122" s="25">
        <f t="shared" si="44"/>
        <v>0</v>
      </c>
      <c r="Y122" s="25">
        <f t="shared" si="44"/>
        <v>0</v>
      </c>
      <c r="Z122" s="25">
        <f t="shared" si="44"/>
        <v>0</v>
      </c>
      <c r="AA122" s="26">
        <f t="shared" si="44"/>
        <v>7835.0704922160003</v>
      </c>
    </row>
    <row r="123" spans="1:27">
      <c r="A123" s="24" t="str">
        <f t="shared" si="43"/>
        <v>Sector transporte autotransporte</v>
      </c>
      <c r="B123" s="25">
        <f t="shared" si="43"/>
        <v>0</v>
      </c>
      <c r="C123" s="25">
        <f t="shared" si="43"/>
        <v>0</v>
      </c>
      <c r="D123" s="25">
        <f t="shared" si="43"/>
        <v>132074.99839241401</v>
      </c>
      <c r="E123" s="25">
        <f t="shared" si="43"/>
        <v>3759.9009592814991</v>
      </c>
      <c r="F123" s="25">
        <f t="shared" si="43"/>
        <v>0</v>
      </c>
      <c r="G123" s="25">
        <f t="shared" si="43"/>
        <v>0</v>
      </c>
      <c r="H123" s="25">
        <f t="shared" si="43"/>
        <v>0</v>
      </c>
      <c r="I123" s="26">
        <f t="shared" si="43"/>
        <v>135834.89935169552</v>
      </c>
      <c r="S123" s="24" t="str">
        <f t="shared" si="44"/>
        <v>Sector transporte autotransporte</v>
      </c>
      <c r="T123" s="25">
        <f t="shared" si="44"/>
        <v>0</v>
      </c>
      <c r="U123" s="25">
        <f t="shared" si="44"/>
        <v>0</v>
      </c>
      <c r="V123" s="25">
        <f t="shared" si="44"/>
        <v>130024.79420931</v>
      </c>
      <c r="W123" s="25">
        <f t="shared" si="44"/>
        <v>2886.0477892289996</v>
      </c>
      <c r="X123" s="25">
        <f t="shared" si="44"/>
        <v>0</v>
      </c>
      <c r="Y123" s="25">
        <f t="shared" si="44"/>
        <v>0</v>
      </c>
      <c r="Z123" s="25">
        <f t="shared" si="44"/>
        <v>0</v>
      </c>
      <c r="AA123" s="26">
        <f t="shared" si="44"/>
        <v>132910.84199853899</v>
      </c>
    </row>
    <row r="124" spans="1:27">
      <c r="A124" s="24" t="str">
        <f t="shared" si="43"/>
        <v>Sector transporte ferroviario</v>
      </c>
      <c r="B124" s="25">
        <f t="shared" si="43"/>
        <v>0</v>
      </c>
      <c r="C124" s="25">
        <f t="shared" si="43"/>
        <v>0</v>
      </c>
      <c r="D124" s="25">
        <f t="shared" si="43"/>
        <v>1939.3655707139999</v>
      </c>
      <c r="E124" s="25">
        <f t="shared" si="43"/>
        <v>0</v>
      </c>
      <c r="F124" s="25">
        <f t="shared" si="43"/>
        <v>0</v>
      </c>
      <c r="G124" s="25">
        <f t="shared" si="43"/>
        <v>0</v>
      </c>
      <c r="H124" s="25">
        <f t="shared" si="43"/>
        <v>0</v>
      </c>
      <c r="I124" s="26">
        <f t="shared" si="43"/>
        <v>1939.3655707139999</v>
      </c>
      <c r="S124" s="24" t="str">
        <f t="shared" si="44"/>
        <v>Sector transporte ferroviario</v>
      </c>
      <c r="T124" s="25">
        <f t="shared" si="44"/>
        <v>0</v>
      </c>
      <c r="U124" s="25">
        <f t="shared" si="44"/>
        <v>0</v>
      </c>
      <c r="V124" s="25">
        <f t="shared" si="44"/>
        <v>1705.0747021439997</v>
      </c>
      <c r="W124" s="25">
        <f t="shared" si="44"/>
        <v>0</v>
      </c>
      <c r="X124" s="25">
        <f t="shared" si="44"/>
        <v>0</v>
      </c>
      <c r="Y124" s="25">
        <f t="shared" si="44"/>
        <v>0</v>
      </c>
      <c r="Z124" s="25">
        <f t="shared" si="44"/>
        <v>0</v>
      </c>
      <c r="AA124" s="26">
        <f t="shared" si="44"/>
        <v>1705.0747021439997</v>
      </c>
    </row>
    <row r="125" spans="1:27">
      <c r="A125" s="24" t="str">
        <f>A73</f>
        <v>Secctor transporte electrico</v>
      </c>
      <c r="B125" s="25">
        <f t="shared" ref="B125:I125" si="45">B73</f>
        <v>0</v>
      </c>
      <c r="C125" s="25">
        <f t="shared" si="45"/>
        <v>0</v>
      </c>
      <c r="D125" s="25">
        <f t="shared" si="45"/>
        <v>0</v>
      </c>
      <c r="E125" s="25">
        <f t="shared" si="45"/>
        <v>0</v>
      </c>
      <c r="F125" s="25">
        <f t="shared" si="45"/>
        <v>0</v>
      </c>
      <c r="G125" s="25">
        <f t="shared" si="45"/>
        <v>0</v>
      </c>
      <c r="H125" s="25">
        <f t="shared" si="45"/>
        <v>0</v>
      </c>
      <c r="I125" s="26">
        <f t="shared" si="45"/>
        <v>0</v>
      </c>
      <c r="S125" s="24" t="str">
        <f>S73</f>
        <v>Secctor transporte electrico</v>
      </c>
      <c r="T125" s="25">
        <f t="shared" ref="T125:AA125" si="46">T73</f>
        <v>0</v>
      </c>
      <c r="U125" s="25">
        <f t="shared" si="46"/>
        <v>0</v>
      </c>
      <c r="V125" s="25">
        <f t="shared" si="46"/>
        <v>0</v>
      </c>
      <c r="W125" s="25">
        <f t="shared" si="46"/>
        <v>0</v>
      </c>
      <c r="X125" s="25">
        <f t="shared" si="46"/>
        <v>0</v>
      </c>
      <c r="Y125" s="25">
        <f t="shared" si="46"/>
        <v>0</v>
      </c>
      <c r="Z125" s="25">
        <f t="shared" si="46"/>
        <v>0</v>
      </c>
      <c r="AA125" s="26">
        <f t="shared" si="46"/>
        <v>0</v>
      </c>
    </row>
    <row r="126" spans="1:27">
      <c r="A126" s="22" t="s">
        <v>292</v>
      </c>
      <c r="B126" s="23">
        <f>SUM(B121:B125)</f>
        <v>0</v>
      </c>
      <c r="C126" s="23">
        <f t="shared" ref="C126:I126" si="47">SUM(C121:C125)</f>
        <v>0</v>
      </c>
      <c r="D126" s="23">
        <f t="shared" si="47"/>
        <v>145118.88444543601</v>
      </c>
      <c r="E126" s="23">
        <f t="shared" si="47"/>
        <v>3759.9009592814991</v>
      </c>
      <c r="F126" s="23">
        <f t="shared" si="47"/>
        <v>0</v>
      </c>
      <c r="G126" s="23">
        <f t="shared" si="47"/>
        <v>0</v>
      </c>
      <c r="H126" s="23">
        <f t="shared" si="47"/>
        <v>0</v>
      </c>
      <c r="I126" s="23">
        <f t="shared" si="47"/>
        <v>148878.78540471752</v>
      </c>
      <c r="S126" s="22" t="s">
        <v>292</v>
      </c>
      <c r="T126" s="23">
        <f>SUM(T121:T125)</f>
        <v>0</v>
      </c>
      <c r="U126" s="23">
        <f t="shared" ref="U126:Z126" si="48">SUM(U121:U125)</f>
        <v>0</v>
      </c>
      <c r="V126" s="23">
        <f t="shared" si="48"/>
        <v>141638.39674132498</v>
      </c>
      <c r="W126" s="23">
        <f t="shared" si="48"/>
        <v>2886.0477892289996</v>
      </c>
      <c r="X126" s="23">
        <f t="shared" si="48"/>
        <v>0</v>
      </c>
      <c r="Y126" s="23">
        <f t="shared" si="48"/>
        <v>0</v>
      </c>
      <c r="Z126" s="23">
        <f t="shared" si="48"/>
        <v>0</v>
      </c>
      <c r="AA126" s="23">
        <f>SUM(AA121:AA125)</f>
        <v>144524.44453055397</v>
      </c>
    </row>
    <row r="127" spans="1:27">
      <c r="A127" s="27" t="str">
        <f>A75</f>
        <v>sector comercial</v>
      </c>
      <c r="B127" s="28">
        <f t="shared" ref="B127:I127" si="49">B75</f>
        <v>0</v>
      </c>
      <c r="C127" s="28">
        <f t="shared" si="49"/>
        <v>0</v>
      </c>
      <c r="D127" s="28">
        <f t="shared" si="49"/>
        <v>468.47244656600003</v>
      </c>
      <c r="E127" s="28">
        <f t="shared" si="49"/>
        <v>5081.0267012504992</v>
      </c>
      <c r="F127" s="28">
        <f t="shared" si="49"/>
        <v>0</v>
      </c>
      <c r="G127" s="28">
        <f t="shared" si="49"/>
        <v>0</v>
      </c>
      <c r="H127" s="28">
        <f t="shared" si="49"/>
        <v>0</v>
      </c>
      <c r="I127" s="23">
        <f t="shared" si="49"/>
        <v>5549.4991478164993</v>
      </c>
      <c r="S127" s="27" t="str">
        <f>S75</f>
        <v>sector comercial</v>
      </c>
      <c r="T127" s="28">
        <f t="shared" ref="T127:AA127" si="50">T75</f>
        <v>0</v>
      </c>
      <c r="U127" s="28">
        <f t="shared" si="50"/>
        <v>0</v>
      </c>
      <c r="V127" s="28">
        <f t="shared" si="50"/>
        <v>355.23923911799994</v>
      </c>
      <c r="W127" s="28">
        <f t="shared" si="50"/>
        <v>4744.9788952334993</v>
      </c>
      <c r="X127" s="28">
        <f t="shared" si="50"/>
        <v>0</v>
      </c>
      <c r="Y127" s="28">
        <f t="shared" si="50"/>
        <v>0</v>
      </c>
      <c r="Z127" s="28">
        <f t="shared" si="50"/>
        <v>0</v>
      </c>
      <c r="AA127" s="23">
        <f t="shared" si="50"/>
        <v>5100.2181343514994</v>
      </c>
    </row>
    <row r="128" spans="1:27">
      <c r="A128" s="27" t="str">
        <f>A78</f>
        <v>Sector Consumo publico</v>
      </c>
      <c r="B128" s="28">
        <f t="shared" ref="B128:I129" si="51">B78</f>
        <v>0</v>
      </c>
      <c r="C128" s="28">
        <f t="shared" si="51"/>
        <v>0</v>
      </c>
      <c r="D128" s="28">
        <f t="shared" si="51"/>
        <v>0</v>
      </c>
      <c r="E128" s="28">
        <f t="shared" si="51"/>
        <v>0</v>
      </c>
      <c r="F128" s="28">
        <f t="shared" si="51"/>
        <v>0</v>
      </c>
      <c r="G128" s="28">
        <f t="shared" si="51"/>
        <v>0</v>
      </c>
      <c r="H128" s="28">
        <f t="shared" si="51"/>
        <v>0</v>
      </c>
      <c r="I128" s="23">
        <f t="shared" si="51"/>
        <v>0</v>
      </c>
      <c r="S128" s="27" t="str">
        <f>S78</f>
        <v>Sector Consumo publico</v>
      </c>
      <c r="T128" s="28">
        <f t="shared" ref="T128:AA129" si="52">T78</f>
        <v>0</v>
      </c>
      <c r="U128" s="28">
        <f t="shared" si="52"/>
        <v>0</v>
      </c>
      <c r="V128" s="28">
        <f t="shared" si="52"/>
        <v>0</v>
      </c>
      <c r="W128" s="28">
        <f t="shared" si="52"/>
        <v>0</v>
      </c>
      <c r="X128" s="28">
        <f t="shared" si="52"/>
        <v>0</v>
      </c>
      <c r="Y128" s="28">
        <f t="shared" si="52"/>
        <v>0</v>
      </c>
      <c r="Z128" s="28">
        <f t="shared" si="52"/>
        <v>0</v>
      </c>
      <c r="AA128" s="23">
        <f t="shared" si="52"/>
        <v>0</v>
      </c>
    </row>
    <row r="129" spans="1:27" ht="16" thickBot="1">
      <c r="A129" s="27" t="str">
        <f>A79</f>
        <v>Sector consumo residencial</v>
      </c>
      <c r="B129" s="29">
        <f t="shared" si="51"/>
        <v>28002.808791099997</v>
      </c>
      <c r="C129" s="29">
        <f t="shared" si="51"/>
        <v>0</v>
      </c>
      <c r="D129" s="29">
        <f t="shared" si="51"/>
        <v>95.631101279999996</v>
      </c>
      <c r="E129" s="29">
        <f t="shared" si="51"/>
        <v>19515.976515502498</v>
      </c>
      <c r="F129" s="29">
        <f t="shared" si="51"/>
        <v>0</v>
      </c>
      <c r="G129" s="29">
        <f t="shared" si="51"/>
        <v>0</v>
      </c>
      <c r="H129" s="29">
        <f t="shared" si="51"/>
        <v>0</v>
      </c>
      <c r="I129" s="30">
        <f t="shared" si="51"/>
        <v>47614.416407882498</v>
      </c>
      <c r="S129" s="27" t="str">
        <f>S79</f>
        <v>Sector consumo residencial</v>
      </c>
      <c r="T129" s="29">
        <f t="shared" si="52"/>
        <v>28578.952239933329</v>
      </c>
      <c r="U129" s="29">
        <f t="shared" si="52"/>
        <v>0</v>
      </c>
      <c r="V129" s="29">
        <f t="shared" si="52"/>
        <v>59.376723120000001</v>
      </c>
      <c r="W129" s="29">
        <f t="shared" si="52"/>
        <v>21306.075073238997</v>
      </c>
      <c r="X129" s="29">
        <f t="shared" si="52"/>
        <v>0</v>
      </c>
      <c r="Y129" s="29">
        <f t="shared" si="52"/>
        <v>0</v>
      </c>
      <c r="Z129" s="29">
        <f t="shared" si="52"/>
        <v>0</v>
      </c>
      <c r="AA129" s="30">
        <f t="shared" si="52"/>
        <v>49944.404036292326</v>
      </c>
    </row>
    <row r="130" spans="1:27">
      <c r="A130" s="20" t="s">
        <v>293</v>
      </c>
      <c r="B130" s="26">
        <f>B103+B120+B126+B127+B128+B129</f>
        <v>35537.270273266666</v>
      </c>
      <c r="C130" s="26">
        <f t="shared" ref="C130:H130" si="53">C103+C120+C126+C127+C128+C129</f>
        <v>25059.979520729998</v>
      </c>
      <c r="D130" s="26">
        <f t="shared" si="53"/>
        <v>160905.35449254504</v>
      </c>
      <c r="E130" s="26">
        <f t="shared" si="53"/>
        <v>65106.773203028992</v>
      </c>
      <c r="F130" s="26">
        <f t="shared" si="53"/>
        <v>0</v>
      </c>
      <c r="G130" s="26">
        <f t="shared" si="53"/>
        <v>0</v>
      </c>
      <c r="H130" s="26">
        <f t="shared" si="53"/>
        <v>0</v>
      </c>
      <c r="I130" s="26">
        <f>I103+I120+I126+I127+I128+I129</f>
        <v>286609.37748957064</v>
      </c>
      <c r="S130" s="20" t="s">
        <v>293</v>
      </c>
      <c r="T130" s="26">
        <f>T103+T120+T126+T127+T128+T129</f>
        <v>34935.351808499996</v>
      </c>
      <c r="U130" s="26">
        <f t="shared" ref="U130:Z130" si="54">U103+U120+U126+U127+U128+U129</f>
        <v>18341.563965735997</v>
      </c>
      <c r="V130" s="26">
        <f t="shared" si="54"/>
        <v>158994.76190412597</v>
      </c>
      <c r="W130" s="26">
        <f t="shared" si="54"/>
        <v>57368.462001618987</v>
      </c>
      <c r="X130" s="26">
        <f t="shared" si="54"/>
        <v>0</v>
      </c>
      <c r="Y130" s="26">
        <f t="shared" si="54"/>
        <v>0</v>
      </c>
      <c r="Z130" s="26">
        <f t="shared" si="54"/>
        <v>0</v>
      </c>
      <c r="AA130" s="26">
        <f>AA103+AA120+AA126+AA127+AA128+AA129</f>
        <v>269640.13967998093</v>
      </c>
    </row>
    <row r="131" spans="1:27" ht="16" thickBot="1">
      <c r="A131" s="2" t="str">
        <f>A81</f>
        <v>Sector final no energetico</v>
      </c>
      <c r="B131" s="31">
        <f>B81</f>
        <v>13.015888599999998</v>
      </c>
      <c r="C131" s="31">
        <f t="shared" ref="C131:I131" si="55">C81</f>
        <v>0</v>
      </c>
      <c r="D131" s="31">
        <f t="shared" si="55"/>
        <v>2631.47854134</v>
      </c>
      <c r="E131" s="31">
        <f t="shared" si="55"/>
        <v>1529.8686006285</v>
      </c>
      <c r="F131" s="31">
        <f t="shared" si="55"/>
        <v>0</v>
      </c>
      <c r="G131" s="31">
        <f t="shared" si="55"/>
        <v>0</v>
      </c>
      <c r="H131" s="31">
        <f t="shared" si="55"/>
        <v>0</v>
      </c>
      <c r="I131" s="31">
        <f t="shared" si="55"/>
        <v>4174.3630305685001</v>
      </c>
      <c r="S131" s="2" t="str">
        <f>S81</f>
        <v>Sector final no energetico</v>
      </c>
      <c r="T131" s="31">
        <f>T81</f>
        <v>0</v>
      </c>
      <c r="U131" s="31">
        <f t="shared" ref="U131:Y131" si="56">U81</f>
        <v>0</v>
      </c>
      <c r="V131" s="31">
        <f t="shared" si="56"/>
        <v>791.910627288</v>
      </c>
      <c r="W131" s="31">
        <f t="shared" si="56"/>
        <v>1718.2550965635003</v>
      </c>
      <c r="X131" s="31">
        <f t="shared" si="56"/>
        <v>0</v>
      </c>
      <c r="Y131" s="31">
        <f t="shared" si="56"/>
        <v>0</v>
      </c>
      <c r="Z131" s="31">
        <f>Z81</f>
        <v>0</v>
      </c>
      <c r="AA131" s="31">
        <f>AA81</f>
        <v>2510.1657238515004</v>
      </c>
    </row>
    <row r="132" spans="1:27">
      <c r="A132" s="1" t="s">
        <v>294</v>
      </c>
      <c r="B132" s="19">
        <f>B130+B131</f>
        <v>35550.286161866665</v>
      </c>
      <c r="C132" s="19">
        <f t="shared" ref="C132:H132" si="57">C130+C131</f>
        <v>25059.979520729998</v>
      </c>
      <c r="D132" s="19">
        <f t="shared" si="57"/>
        <v>163536.83303388505</v>
      </c>
      <c r="E132" s="19">
        <f t="shared" si="57"/>
        <v>66636.641803657491</v>
      </c>
      <c r="F132" s="19">
        <f t="shared" si="57"/>
        <v>0</v>
      </c>
      <c r="G132" s="19">
        <f t="shared" si="57"/>
        <v>0</v>
      </c>
      <c r="H132" s="19">
        <f t="shared" si="57"/>
        <v>0</v>
      </c>
      <c r="I132" s="19">
        <f>I130+I131</f>
        <v>290783.74052013917</v>
      </c>
      <c r="S132" s="1" t="s">
        <v>294</v>
      </c>
      <c r="T132" s="19">
        <f>T130+T131</f>
        <v>34935.351808499996</v>
      </c>
      <c r="U132" s="19">
        <f t="shared" ref="U132:Z132" si="58">U130+U131</f>
        <v>18341.563965735997</v>
      </c>
      <c r="V132" s="19">
        <f t="shared" si="58"/>
        <v>159786.67253141396</v>
      </c>
      <c r="W132" s="19">
        <f t="shared" si="58"/>
        <v>59086.717098182489</v>
      </c>
      <c r="X132" s="19">
        <f t="shared" si="58"/>
        <v>0</v>
      </c>
      <c r="Y132" s="19">
        <f t="shared" si="58"/>
        <v>0</v>
      </c>
      <c r="Z132" s="19">
        <f t="shared" si="58"/>
        <v>0</v>
      </c>
      <c r="AA132" s="19">
        <f>AA130+AA131</f>
        <v>272150.3054038324</v>
      </c>
    </row>
  </sheetData>
  <pageMargins left="0" right="0" top="0" bottom="0" header="0" footer="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C34FE-6A8D-234D-9126-33216A0E235B}">
  <sheetPr>
    <tabColor rgb="FFC00000"/>
  </sheetPr>
  <dimension ref="A1:AQ44"/>
  <sheetViews>
    <sheetView topLeftCell="B2" zoomScale="85" workbookViewId="0">
      <pane xSplit="2" ySplit="2" topLeftCell="D19" activePane="bottomRight" state="frozen"/>
      <selection activeCell="B2" sqref="B2"/>
      <selection pane="topRight" activeCell="D2" sqref="D2"/>
      <selection pane="bottomLeft" activeCell="B4" sqref="B4"/>
      <selection pane="bottomRight" activeCell="B31" sqref="B31:C42"/>
    </sheetView>
  </sheetViews>
  <sheetFormatPr baseColWidth="10" defaultRowHeight="16"/>
  <cols>
    <col min="1" max="1" width="19.6640625" customWidth="1"/>
    <col min="3" max="3" width="23.33203125" customWidth="1"/>
    <col min="4" max="20" width="15.1640625" customWidth="1"/>
    <col min="33" max="33" width="25.6640625" customWidth="1"/>
    <col min="34" max="34" width="21.33203125" customWidth="1"/>
    <col min="38" max="38" width="19.6640625" customWidth="1"/>
    <col min="39" max="39" width="13.83203125" customWidth="1"/>
    <col min="41" max="41" width="22.33203125" customWidth="1"/>
    <col min="42" max="43" width="20.5" customWidth="1"/>
    <col min="45" max="45" width="16.1640625" customWidth="1"/>
  </cols>
  <sheetData>
    <row r="1" spans="1:43">
      <c r="D1" s="110" t="s">
        <v>501</v>
      </c>
    </row>
    <row r="2" spans="1:43">
      <c r="D2" s="120" t="s">
        <v>499</v>
      </c>
      <c r="E2" s="118" t="s">
        <v>500</v>
      </c>
      <c r="F2" s="118"/>
      <c r="G2" s="118"/>
      <c r="H2" s="118"/>
      <c r="I2" s="118"/>
      <c r="J2" s="118"/>
      <c r="K2" s="118"/>
      <c r="L2" s="118"/>
      <c r="M2" s="118"/>
      <c r="N2" s="118"/>
      <c r="O2" s="118"/>
      <c r="P2" s="118"/>
      <c r="Q2" s="118"/>
      <c r="R2" s="118"/>
      <c r="S2" s="118"/>
      <c r="T2" s="119"/>
      <c r="U2" s="115" t="s">
        <v>568</v>
      </c>
      <c r="V2" s="116"/>
      <c r="W2" s="116"/>
      <c r="X2" s="116"/>
      <c r="Y2" s="117"/>
    </row>
    <row r="3" spans="1:43" ht="121">
      <c r="B3" s="2"/>
      <c r="D3" s="109" t="s">
        <v>3</v>
      </c>
      <c r="E3" s="109" t="s">
        <v>110</v>
      </c>
      <c r="F3" s="109" t="s">
        <v>121</v>
      </c>
      <c r="G3" s="109" t="s">
        <v>85</v>
      </c>
      <c r="H3" s="109" t="s">
        <v>131</v>
      </c>
      <c r="I3" s="109" t="s">
        <v>210</v>
      </c>
      <c r="J3" s="109" t="s">
        <v>152</v>
      </c>
      <c r="K3" s="109" t="s">
        <v>218</v>
      </c>
      <c r="L3" s="109" t="s">
        <v>200</v>
      </c>
      <c r="M3" s="109" t="s">
        <v>160</v>
      </c>
      <c r="N3" s="109" t="s">
        <v>101</v>
      </c>
      <c r="O3" s="109" t="s">
        <v>144</v>
      </c>
      <c r="P3" s="109" t="s">
        <v>191</v>
      </c>
      <c r="Q3" s="109" t="s">
        <v>183</v>
      </c>
      <c r="R3" s="109" t="s">
        <v>93</v>
      </c>
      <c r="S3" s="109" t="s">
        <v>169</v>
      </c>
      <c r="T3" s="109" t="s">
        <v>139</v>
      </c>
      <c r="U3" s="113" t="s">
        <v>274</v>
      </c>
      <c r="V3" s="113" t="s">
        <v>253</v>
      </c>
      <c r="W3" s="113" t="s">
        <v>258</v>
      </c>
      <c r="X3" s="113" t="s">
        <v>269</v>
      </c>
      <c r="Y3" s="113" t="s">
        <v>265</v>
      </c>
      <c r="Z3" s="114" t="s">
        <v>16</v>
      </c>
      <c r="AA3" s="114" t="s">
        <v>227</v>
      </c>
      <c r="AB3" s="114" t="s">
        <v>243</v>
      </c>
      <c r="AC3" s="124" t="s">
        <v>322</v>
      </c>
      <c r="AG3" s="137" t="s">
        <v>584</v>
      </c>
    </row>
    <row r="4" spans="1:43" ht="36" customHeight="1">
      <c r="A4" s="1" t="s">
        <v>462</v>
      </c>
      <c r="B4" s="102" t="s">
        <v>463</v>
      </c>
      <c r="C4" s="108" t="s">
        <v>467</v>
      </c>
      <c r="D4" s="128">
        <f>AI7</f>
        <v>0.97129257105125733</v>
      </c>
      <c r="E4" s="2"/>
      <c r="F4" s="2"/>
      <c r="G4" s="2"/>
      <c r="H4" s="2"/>
      <c r="I4" s="2"/>
      <c r="J4" s="2"/>
      <c r="K4" s="2"/>
      <c r="L4" s="2"/>
      <c r="M4" s="2"/>
      <c r="N4" s="2"/>
      <c r="O4" s="2"/>
      <c r="P4" s="2"/>
      <c r="Q4" s="2"/>
      <c r="R4" s="2"/>
      <c r="S4" s="2"/>
      <c r="T4" s="2"/>
      <c r="U4" s="2"/>
      <c r="AC4">
        <f>SUM(D4:AB4)</f>
        <v>0.97129257105125733</v>
      </c>
      <c r="AQ4" s="113"/>
    </row>
    <row r="5" spans="1:43" ht="17" customHeight="1">
      <c r="B5" s="102"/>
      <c r="C5" s="108" t="s">
        <v>468</v>
      </c>
      <c r="D5" s="129">
        <f>1-SUM(D4,D6:D27)</f>
        <v>2.8707428948742675E-2</v>
      </c>
      <c r="E5" s="2"/>
      <c r="F5" s="2"/>
      <c r="G5" s="2"/>
      <c r="H5" s="2"/>
      <c r="I5" s="2"/>
      <c r="J5" s="2"/>
      <c r="K5" s="2"/>
      <c r="L5" s="2"/>
      <c r="M5" s="2"/>
      <c r="N5" s="2"/>
      <c r="O5" s="2"/>
      <c r="P5" s="2"/>
      <c r="Q5" s="2"/>
      <c r="R5" s="2"/>
      <c r="S5" s="2"/>
      <c r="T5" s="2"/>
      <c r="U5" s="2"/>
      <c r="AC5">
        <f t="shared" ref="AC5:AC27" si="0">SUM(D5:AB5)</f>
        <v>2.8707428948742675E-2</v>
      </c>
      <c r="AO5" s="142"/>
      <c r="AP5" s="142"/>
      <c r="AQ5" s="126"/>
    </row>
    <row r="6" spans="1:43" ht="36" customHeight="1">
      <c r="B6" s="102"/>
      <c r="C6" s="108" t="s">
        <v>469</v>
      </c>
      <c r="D6" s="2"/>
      <c r="E6" s="2"/>
      <c r="F6" s="2"/>
      <c r="G6" s="2">
        <v>1</v>
      </c>
      <c r="H6" s="2">
        <v>1</v>
      </c>
      <c r="I6" s="2">
        <v>1</v>
      </c>
      <c r="J6" s="2"/>
      <c r="K6" s="2"/>
      <c r="L6" s="2"/>
      <c r="M6" s="2"/>
      <c r="N6" s="2"/>
      <c r="O6" s="2"/>
      <c r="P6" s="2"/>
      <c r="Q6" s="2"/>
      <c r="R6" s="2"/>
      <c r="S6" s="2">
        <f>AH31</f>
        <v>0.1</v>
      </c>
      <c r="T6" s="2"/>
      <c r="U6" s="2"/>
      <c r="AC6">
        <f t="shared" si="0"/>
        <v>3.1</v>
      </c>
      <c r="AG6" s="132" t="s">
        <v>574</v>
      </c>
      <c r="AH6" s="130" t="s">
        <v>3</v>
      </c>
      <c r="AI6" s="131" t="s">
        <v>571</v>
      </c>
      <c r="AK6" s="132" t="s">
        <v>575</v>
      </c>
      <c r="AL6" s="109" t="s">
        <v>183</v>
      </c>
      <c r="AM6" s="131" t="s">
        <v>571</v>
      </c>
      <c r="AO6" s="143"/>
      <c r="AP6" s="144"/>
      <c r="AQ6" s="126"/>
    </row>
    <row r="7" spans="1:43" ht="33" customHeight="1">
      <c r="B7" s="102"/>
      <c r="C7" s="108" t="s">
        <v>470</v>
      </c>
      <c r="D7" s="2"/>
      <c r="E7" s="2"/>
      <c r="F7" s="2">
        <v>1</v>
      </c>
      <c r="G7" s="2"/>
      <c r="H7" s="2"/>
      <c r="I7" s="2"/>
      <c r="J7" s="2"/>
      <c r="K7" s="2"/>
      <c r="L7" s="2"/>
      <c r="M7" s="2"/>
      <c r="N7" s="2"/>
      <c r="O7" s="2"/>
      <c r="P7" s="2"/>
      <c r="Q7" s="2"/>
      <c r="R7" s="2"/>
      <c r="S7" s="2"/>
      <c r="T7" s="2"/>
      <c r="U7" s="2"/>
      <c r="AC7">
        <f t="shared" si="0"/>
        <v>1</v>
      </c>
      <c r="AG7" s="108" t="s">
        <v>467</v>
      </c>
      <c r="AH7" s="126">
        <v>787437.35400000005</v>
      </c>
      <c r="AI7" s="127">
        <f>AH7/$AH$9</f>
        <v>0.97129257105125733</v>
      </c>
      <c r="AK7" s="108" t="s">
        <v>477</v>
      </c>
      <c r="AL7" s="126">
        <v>107628.94680000002</v>
      </c>
      <c r="AM7" s="127">
        <f>AL7/$AL$9</f>
        <v>0.2900035915476159</v>
      </c>
      <c r="AO7" s="145"/>
      <c r="AP7" s="142"/>
      <c r="AQ7" s="126"/>
    </row>
    <row r="8" spans="1:43" ht="24" customHeight="1">
      <c r="B8" s="102"/>
      <c r="C8" s="108" t="s">
        <v>471</v>
      </c>
      <c r="D8" s="2"/>
      <c r="E8" s="2"/>
      <c r="F8" s="2"/>
      <c r="G8" s="2"/>
      <c r="H8" s="2"/>
      <c r="I8" s="2"/>
      <c r="J8" s="2"/>
      <c r="K8" s="2"/>
      <c r="L8" s="2"/>
      <c r="M8" s="2"/>
      <c r="N8" s="2"/>
      <c r="O8" s="2"/>
      <c r="P8" s="2">
        <v>1</v>
      </c>
      <c r="Q8" s="2"/>
      <c r="R8" s="2"/>
      <c r="S8" s="2"/>
      <c r="T8" s="2"/>
      <c r="U8" s="2"/>
      <c r="AC8">
        <f t="shared" si="0"/>
        <v>1</v>
      </c>
      <c r="AG8" s="108" t="s">
        <v>468</v>
      </c>
      <c r="AH8" s="126">
        <v>23273.422000000002</v>
      </c>
      <c r="AI8" s="127">
        <f>AH8/$AH$9</f>
        <v>2.870742894874263E-2</v>
      </c>
      <c r="AK8" s="108" t="s">
        <v>487</v>
      </c>
      <c r="AL8" s="126">
        <v>263500.7562</v>
      </c>
      <c r="AM8" s="127">
        <f>AL8/$AL$9</f>
        <v>0.70999640845238399</v>
      </c>
      <c r="AO8" s="145"/>
      <c r="AP8" s="142"/>
    </row>
    <row r="9" spans="1:43" ht="24" customHeight="1">
      <c r="B9" s="102"/>
      <c r="C9" s="108" t="s">
        <v>472</v>
      </c>
      <c r="D9" s="2"/>
      <c r="E9" s="2">
        <v>1</v>
      </c>
      <c r="F9" s="2"/>
      <c r="G9" s="2"/>
      <c r="H9" s="2"/>
      <c r="I9" s="2"/>
      <c r="J9" s="2"/>
      <c r="K9" s="2"/>
      <c r="L9" s="2"/>
      <c r="M9" s="2"/>
      <c r="N9" s="2"/>
      <c r="O9" s="2"/>
      <c r="P9" s="2"/>
      <c r="Q9" s="2"/>
      <c r="R9" s="2"/>
      <c r="S9" s="2"/>
      <c r="T9" s="2"/>
      <c r="U9" s="2"/>
      <c r="AC9">
        <f t="shared" si="0"/>
        <v>1</v>
      </c>
      <c r="AG9" s="110" t="s">
        <v>14</v>
      </c>
      <c r="AH9" s="141">
        <f>AH7+AH8</f>
        <v>810710.77600000007</v>
      </c>
      <c r="AI9" s="110">
        <f>AH9/$AH$9</f>
        <v>1</v>
      </c>
      <c r="AJ9" s="110"/>
      <c r="AK9" s="110" t="s">
        <v>14</v>
      </c>
      <c r="AL9" s="141">
        <f>AL7+AL8</f>
        <v>371129.70300000004</v>
      </c>
      <c r="AM9" s="140">
        <f>AL9/$AL$9</f>
        <v>1</v>
      </c>
      <c r="AN9" s="110"/>
      <c r="AO9" s="146"/>
      <c r="AP9" s="142"/>
    </row>
    <row r="10" spans="1:43" ht="24" customHeight="1">
      <c r="B10" s="102"/>
      <c r="C10" s="108" t="s">
        <v>473</v>
      </c>
      <c r="D10" s="2"/>
      <c r="E10" s="2"/>
      <c r="F10" s="2"/>
      <c r="G10" s="2"/>
      <c r="H10" s="2"/>
      <c r="I10" s="2"/>
      <c r="J10" s="2"/>
      <c r="K10" s="2"/>
      <c r="L10" s="2">
        <v>1</v>
      </c>
      <c r="M10" s="2"/>
      <c r="N10" s="2"/>
      <c r="O10" s="2"/>
      <c r="P10" s="2"/>
      <c r="Q10" s="2"/>
      <c r="R10" s="2"/>
      <c r="S10" s="2"/>
      <c r="T10" s="2"/>
      <c r="U10" s="2"/>
      <c r="AC10">
        <f t="shared" si="0"/>
        <v>1</v>
      </c>
      <c r="AO10" s="142"/>
      <c r="AP10" s="142"/>
    </row>
    <row r="11" spans="1:43" ht="24" customHeight="1">
      <c r="B11" s="102"/>
      <c r="C11" s="108" t="s">
        <v>474</v>
      </c>
      <c r="D11" s="2"/>
      <c r="E11" s="2"/>
      <c r="F11" s="2"/>
      <c r="G11" s="2"/>
      <c r="H11" s="2"/>
      <c r="I11" s="2"/>
      <c r="J11" s="2"/>
      <c r="K11" s="2"/>
      <c r="L11" s="2"/>
      <c r="M11" s="2"/>
      <c r="N11" s="2"/>
      <c r="O11" s="2"/>
      <c r="P11" s="2"/>
      <c r="Q11" s="2"/>
      <c r="R11" s="2">
        <v>1</v>
      </c>
      <c r="S11" s="2">
        <f>AH32</f>
        <v>0.2</v>
      </c>
      <c r="T11" s="2"/>
      <c r="U11" s="2"/>
      <c r="AC11">
        <f t="shared" si="0"/>
        <v>1.2</v>
      </c>
      <c r="AF11" s="132" t="s">
        <v>574</v>
      </c>
      <c r="AG11" t="s">
        <v>576</v>
      </c>
    </row>
    <row r="12" spans="1:43" ht="24" customHeight="1">
      <c r="B12" s="102"/>
      <c r="C12" s="108" t="s">
        <v>475</v>
      </c>
      <c r="D12" s="2"/>
      <c r="E12" s="2"/>
      <c r="F12" s="2"/>
      <c r="G12" s="2"/>
      <c r="H12" s="2"/>
      <c r="I12" s="2"/>
      <c r="J12" s="2"/>
      <c r="K12" s="2"/>
      <c r="L12" s="2"/>
      <c r="M12" s="2"/>
      <c r="N12" s="2"/>
      <c r="O12" s="2"/>
      <c r="P12" s="2"/>
      <c r="Q12" s="2"/>
      <c r="R12" s="2"/>
      <c r="S12" s="2">
        <f>AH33</f>
        <v>0.2</v>
      </c>
      <c r="T12" s="2">
        <v>1</v>
      </c>
      <c r="U12" s="2"/>
      <c r="AC12">
        <f t="shared" si="0"/>
        <v>1.2</v>
      </c>
      <c r="AF12" s="132" t="s">
        <v>575</v>
      </c>
      <c r="AG12" t="s">
        <v>572</v>
      </c>
    </row>
    <row r="13" spans="1:43" ht="24" customHeight="1">
      <c r="B13" s="102"/>
      <c r="C13" s="108" t="s">
        <v>476</v>
      </c>
      <c r="D13" s="2"/>
      <c r="E13" s="2"/>
      <c r="F13" s="2"/>
      <c r="G13" s="2"/>
      <c r="H13" s="2"/>
      <c r="I13" s="2"/>
      <c r="J13" s="2"/>
      <c r="K13" s="2"/>
      <c r="L13" s="2"/>
      <c r="M13" s="2"/>
      <c r="N13" s="2"/>
      <c r="O13" s="2"/>
      <c r="P13" s="2"/>
      <c r="Q13" s="2"/>
      <c r="R13" s="2"/>
      <c r="S13" s="2"/>
      <c r="T13" s="2"/>
      <c r="U13" s="2"/>
      <c r="AC13">
        <f t="shared" si="0"/>
        <v>0</v>
      </c>
    </row>
    <row r="14" spans="1:43" ht="24" customHeight="1">
      <c r="B14" s="102"/>
      <c r="C14" s="108" t="s">
        <v>477</v>
      </c>
      <c r="D14" s="2"/>
      <c r="E14" s="2"/>
      <c r="F14" s="2"/>
      <c r="G14" s="2"/>
      <c r="H14" s="2"/>
      <c r="I14" s="2"/>
      <c r="J14" s="2"/>
      <c r="K14" s="2"/>
      <c r="L14" s="2"/>
      <c r="M14" s="2">
        <v>1</v>
      </c>
      <c r="N14" s="2">
        <v>1</v>
      </c>
      <c r="O14" s="2">
        <v>1</v>
      </c>
      <c r="P14" s="2"/>
      <c r="Q14" s="122">
        <f>1-SUM(Q4:Q13,Q15:Q27)</f>
        <v>0.29000359154761601</v>
      </c>
      <c r="R14" s="2"/>
      <c r="S14" s="122">
        <f>1-SUM(S4:S13,S15:S27)</f>
        <v>0.5</v>
      </c>
      <c r="T14" s="2"/>
      <c r="U14" s="2"/>
      <c r="AC14">
        <f t="shared" si="0"/>
        <v>3.7900035915476158</v>
      </c>
    </row>
    <row r="15" spans="1:43" ht="19">
      <c r="B15" s="103" t="s">
        <v>464</v>
      </c>
      <c r="C15" s="108" t="s">
        <v>478</v>
      </c>
      <c r="D15" s="2"/>
      <c r="E15" s="2"/>
      <c r="F15" s="2"/>
      <c r="G15" s="2"/>
      <c r="H15" s="2"/>
      <c r="I15" s="2"/>
      <c r="J15" s="2">
        <v>1</v>
      </c>
      <c r="K15" s="2">
        <v>1</v>
      </c>
      <c r="L15" s="2"/>
      <c r="M15" s="2"/>
      <c r="N15" s="2"/>
      <c r="O15" s="2"/>
      <c r="P15" s="2"/>
      <c r="Q15" s="2"/>
      <c r="R15" s="2"/>
      <c r="S15" s="2"/>
      <c r="T15" s="2"/>
      <c r="U15" s="2"/>
      <c r="V15">
        <v>1</v>
      </c>
      <c r="AC15">
        <f t="shared" si="0"/>
        <v>3</v>
      </c>
      <c r="AG15" s="147" t="s">
        <v>590</v>
      </c>
      <c r="AH15" s="148"/>
      <c r="AI15" s="148"/>
      <c r="AJ15" s="148"/>
      <c r="AK15" s="148"/>
      <c r="AL15" s="147" t="s">
        <v>585</v>
      </c>
    </row>
    <row r="16" spans="1:43" ht="30" customHeight="1">
      <c r="B16" s="103"/>
      <c r="C16" s="108" t="s">
        <v>479</v>
      </c>
      <c r="D16" s="2"/>
      <c r="E16" s="2"/>
      <c r="F16" s="2"/>
      <c r="G16" s="2"/>
      <c r="H16" s="2"/>
      <c r="I16" s="2"/>
      <c r="J16" s="2"/>
      <c r="K16" s="2"/>
      <c r="L16" s="2"/>
      <c r="M16" s="2"/>
      <c r="N16" s="2"/>
      <c r="O16" s="2"/>
      <c r="P16" s="2"/>
      <c r="Q16" s="2"/>
      <c r="R16" s="2"/>
      <c r="S16" s="2"/>
      <c r="T16" s="2"/>
      <c r="U16" s="2"/>
      <c r="X16">
        <v>1</v>
      </c>
      <c r="Y16">
        <f>AH43</f>
        <v>0.7</v>
      </c>
      <c r="AC16">
        <f t="shared" si="0"/>
        <v>1.7</v>
      </c>
    </row>
    <row r="17" spans="2:41" ht="60">
      <c r="B17" s="103"/>
      <c r="C17" s="108" t="s">
        <v>480</v>
      </c>
      <c r="D17" s="2"/>
      <c r="E17" s="2"/>
      <c r="F17" s="2"/>
      <c r="G17" s="2"/>
      <c r="H17" s="2"/>
      <c r="I17" s="2"/>
      <c r="J17" s="2"/>
      <c r="K17" s="2"/>
      <c r="L17" s="2"/>
      <c r="M17" s="2"/>
      <c r="N17" s="2"/>
      <c r="O17" s="2"/>
      <c r="P17" s="2"/>
      <c r="Q17" s="2"/>
      <c r="R17" s="2"/>
      <c r="S17" s="2"/>
      <c r="T17" s="2"/>
      <c r="U17" s="2">
        <v>1</v>
      </c>
      <c r="AC17">
        <f t="shared" si="0"/>
        <v>1</v>
      </c>
      <c r="AG17" s="132" t="s">
        <v>586</v>
      </c>
      <c r="AH17" t="s">
        <v>581</v>
      </c>
      <c r="AI17" s="113" t="s">
        <v>258</v>
      </c>
      <c r="AJ17" s="131" t="s">
        <v>571</v>
      </c>
      <c r="AL17" s="132" t="s">
        <v>587</v>
      </c>
      <c r="AM17" t="s">
        <v>367</v>
      </c>
      <c r="AN17" s="131" t="s">
        <v>571</v>
      </c>
      <c r="AO17" t="s">
        <v>588</v>
      </c>
    </row>
    <row r="18" spans="2:41" ht="24">
      <c r="B18" s="103"/>
      <c r="C18" s="108" t="s">
        <v>481</v>
      </c>
      <c r="D18" s="2"/>
      <c r="E18" s="2"/>
      <c r="F18" s="2"/>
      <c r="G18" s="2"/>
      <c r="H18" s="2"/>
      <c r="I18" s="2"/>
      <c r="J18" s="2"/>
      <c r="K18" s="2"/>
      <c r="L18" s="2"/>
      <c r="M18" s="2"/>
      <c r="N18" s="2"/>
      <c r="O18" s="2"/>
      <c r="P18" s="2"/>
      <c r="Q18" s="2"/>
      <c r="R18" s="2"/>
      <c r="S18" s="2"/>
      <c r="T18" s="2"/>
      <c r="U18" s="2"/>
      <c r="W18" s="127">
        <f>AO18</f>
        <v>0.13311428656135238</v>
      </c>
      <c r="AC18">
        <f t="shared" si="0"/>
        <v>0.13311428656135238</v>
      </c>
      <c r="AG18" s="108" t="s">
        <v>577</v>
      </c>
      <c r="AH18" s="46" t="s">
        <v>578</v>
      </c>
      <c r="AI18" s="134">
        <f>'(EMRE-WIOD 2009)'!AE25</f>
        <v>349625.43616884016</v>
      </c>
      <c r="AJ18" s="127">
        <f>AI18/$AI$21</f>
        <v>0.31487016534413687</v>
      </c>
      <c r="AL18" s="108" t="s">
        <v>481</v>
      </c>
      <c r="AM18" s="134">
        <v>145968.02000000002</v>
      </c>
      <c r="AN18" s="127">
        <f>AM18/$AM$21</f>
        <v>0.42275928688215136</v>
      </c>
      <c r="AO18">
        <f>$AJ$18*AN18</f>
        <v>0.13311428656135238</v>
      </c>
    </row>
    <row r="19" spans="2:41" ht="27">
      <c r="B19" s="103"/>
      <c r="C19" s="108" t="s">
        <v>482</v>
      </c>
      <c r="D19" s="2"/>
      <c r="E19" s="2"/>
      <c r="F19" s="2"/>
      <c r="G19" s="2"/>
      <c r="H19" s="2"/>
      <c r="I19" s="2"/>
      <c r="J19" s="2"/>
      <c r="K19" s="2"/>
      <c r="L19" s="2"/>
      <c r="M19" s="2"/>
      <c r="N19" s="2"/>
      <c r="O19" s="2"/>
      <c r="P19" s="2"/>
      <c r="Q19" s="2"/>
      <c r="R19" s="2"/>
      <c r="S19" s="2"/>
      <c r="T19" s="2"/>
      <c r="U19" s="2"/>
      <c r="W19" s="127">
        <f>AO19</f>
        <v>0.17627885332747115</v>
      </c>
      <c r="Y19" s="123">
        <f>1-SUM(Y4:Y18,Y20:Y27)</f>
        <v>0.30000000000000004</v>
      </c>
      <c r="AC19">
        <f t="shared" si="0"/>
        <v>0.47627885332747122</v>
      </c>
      <c r="AG19" s="133" t="s">
        <v>573</v>
      </c>
      <c r="AH19" s="100" t="s">
        <v>582</v>
      </c>
      <c r="AI19" s="135">
        <f>'(EMRE-WIOD 2009)'!H41</f>
        <v>22494.085638383112</v>
      </c>
      <c r="AJ19" s="127">
        <f>AI19/$AI$21</f>
        <v>2.0258012522871759E-2</v>
      </c>
      <c r="AL19" s="108" t="s">
        <v>580</v>
      </c>
      <c r="AM19" s="134">
        <v>193300.628</v>
      </c>
      <c r="AN19" s="127">
        <f>AM19/$AM$21</f>
        <v>0.5598461611464759</v>
      </c>
      <c r="AO19">
        <f t="shared" ref="AO19:AO20" si="1">$AJ$18*AN19</f>
        <v>0.17627885332747115</v>
      </c>
    </row>
    <row r="20" spans="2:41">
      <c r="B20" s="103"/>
      <c r="C20" s="108" t="s">
        <v>483</v>
      </c>
      <c r="D20" s="2"/>
      <c r="E20" s="2"/>
      <c r="F20" s="2"/>
      <c r="G20" s="2"/>
      <c r="H20" s="2"/>
      <c r="I20" s="2"/>
      <c r="J20" s="2"/>
      <c r="K20" s="2"/>
      <c r="L20" s="2"/>
      <c r="M20" s="2"/>
      <c r="N20" s="2"/>
      <c r="O20" s="2"/>
      <c r="P20" s="2"/>
      <c r="Q20" s="2"/>
      <c r="R20" s="2"/>
      <c r="S20" s="2"/>
      <c r="T20" s="2"/>
      <c r="U20" s="2"/>
      <c r="W20" s="136">
        <f>1-SUM(W4:W19,W21:W27)</f>
        <v>5.4770254553132558E-3</v>
      </c>
      <c r="AC20">
        <f t="shared" si="0"/>
        <v>5.4770254553132558E-3</v>
      </c>
      <c r="AG20" s="133"/>
      <c r="AH20" s="126" t="s">
        <v>583</v>
      </c>
      <c r="AI20" s="135">
        <f>'(EMRE-WIOD 2009)'!I41</f>
        <v>738260.16687086283</v>
      </c>
      <c r="AJ20" s="127">
        <f>AI20/$AI$21</f>
        <v>0.66487182213299145</v>
      </c>
      <c r="AL20" s="108" t="s">
        <v>483</v>
      </c>
      <c r="AM20" s="134">
        <v>6005.8959999999997</v>
      </c>
      <c r="AN20" s="127">
        <f>AM20/$AM$21</f>
        <v>1.7394551971372667E-2</v>
      </c>
      <c r="AO20">
        <f t="shared" si="1"/>
        <v>5.477025455313294E-3</v>
      </c>
    </row>
    <row r="21" spans="2:41">
      <c r="B21" s="104" t="s">
        <v>465</v>
      </c>
      <c r="C21" s="108" t="s">
        <v>484</v>
      </c>
      <c r="D21" s="2"/>
      <c r="E21" s="2"/>
      <c r="F21" s="2"/>
      <c r="G21" s="2"/>
      <c r="H21" s="2"/>
      <c r="I21" s="2"/>
      <c r="J21" s="2"/>
      <c r="K21" s="2"/>
      <c r="L21" s="2"/>
      <c r="M21" s="2"/>
      <c r="N21" s="2"/>
      <c r="O21" s="2"/>
      <c r="P21" s="2"/>
      <c r="Q21" s="2"/>
      <c r="R21" s="2"/>
      <c r="S21" s="2"/>
      <c r="T21" s="2"/>
      <c r="U21" s="2"/>
      <c r="Z21">
        <v>1</v>
      </c>
      <c r="AC21">
        <f t="shared" si="0"/>
        <v>1</v>
      </c>
      <c r="AG21" s="138" t="s">
        <v>14</v>
      </c>
      <c r="AH21" s="110"/>
      <c r="AI21" s="139">
        <f>SUM(AI18:AI20)</f>
        <v>1110379.688678086</v>
      </c>
      <c r="AJ21" s="140">
        <f>AI21/$AI$21</f>
        <v>1</v>
      </c>
      <c r="AK21" s="110"/>
      <c r="AL21" s="121" t="s">
        <v>14</v>
      </c>
      <c r="AM21" s="139">
        <f>SUM(AM18:AM20)</f>
        <v>345274.54400000005</v>
      </c>
      <c r="AN21" s="140">
        <f>AM21/$AM$21</f>
        <v>1</v>
      </c>
      <c r="AO21" s="110">
        <f>SUM(AO18:AO20)</f>
        <v>0.31487016534413687</v>
      </c>
    </row>
    <row r="22" spans="2:41">
      <c r="B22" s="104"/>
      <c r="C22" s="108" t="s">
        <v>485</v>
      </c>
      <c r="D22" s="2"/>
      <c r="E22" s="2"/>
      <c r="F22" s="2"/>
      <c r="G22" s="2"/>
      <c r="H22" s="2"/>
      <c r="I22" s="2"/>
      <c r="J22" s="2"/>
      <c r="K22" s="2"/>
      <c r="L22" s="2"/>
      <c r="M22" s="2"/>
      <c r="N22" s="2"/>
      <c r="O22" s="2"/>
      <c r="P22" s="2"/>
      <c r="Q22" s="2"/>
      <c r="R22" s="2"/>
      <c r="S22" s="2"/>
      <c r="T22" s="2"/>
      <c r="U22" s="2"/>
      <c r="AA22">
        <v>1</v>
      </c>
      <c r="AC22">
        <f t="shared" si="0"/>
        <v>1</v>
      </c>
    </row>
    <row r="23" spans="2:41" ht="24">
      <c r="B23" s="105" t="s">
        <v>466</v>
      </c>
      <c r="C23" s="108" t="s">
        <v>486</v>
      </c>
      <c r="D23" s="2"/>
      <c r="E23" s="2"/>
      <c r="F23" s="2"/>
      <c r="G23" s="2"/>
      <c r="H23" s="2"/>
      <c r="I23" s="2"/>
      <c r="J23" s="2"/>
      <c r="K23" s="2"/>
      <c r="L23" s="2"/>
      <c r="M23" s="2"/>
      <c r="N23" s="2"/>
      <c r="O23" s="2"/>
      <c r="P23" s="2"/>
      <c r="Q23" s="2"/>
      <c r="R23" s="2"/>
      <c r="S23" s="2"/>
      <c r="T23" s="2"/>
      <c r="U23" s="2"/>
      <c r="AC23">
        <f t="shared" si="0"/>
        <v>0</v>
      </c>
      <c r="AG23" t="s">
        <v>579</v>
      </c>
    </row>
    <row r="24" spans="2:41" ht="24">
      <c r="B24" s="105"/>
      <c r="C24" s="108" t="s">
        <v>487</v>
      </c>
      <c r="D24" s="2"/>
      <c r="E24" s="2"/>
      <c r="F24" s="2"/>
      <c r="G24" s="2"/>
      <c r="H24" s="2"/>
      <c r="I24" s="2"/>
      <c r="J24" s="2"/>
      <c r="K24" s="2"/>
      <c r="L24" s="2"/>
      <c r="M24" s="2"/>
      <c r="N24" s="2"/>
      <c r="O24" s="2"/>
      <c r="P24" s="2"/>
      <c r="Q24" s="128">
        <f>AM8</f>
        <v>0.70999640845238399</v>
      </c>
      <c r="R24" s="2"/>
      <c r="S24" s="2"/>
      <c r="T24" s="2"/>
      <c r="U24" s="2"/>
      <c r="AC24">
        <f t="shared" si="0"/>
        <v>0.70999640845238399</v>
      </c>
      <c r="AF24" s="132" t="s">
        <v>586</v>
      </c>
      <c r="AG24" t="s">
        <v>589</v>
      </c>
    </row>
    <row r="25" spans="2:41" ht="24">
      <c r="B25" s="105"/>
      <c r="C25" s="108" t="s">
        <v>488</v>
      </c>
      <c r="D25" s="2"/>
      <c r="E25" s="2"/>
      <c r="F25" s="2"/>
      <c r="G25" s="2"/>
      <c r="H25" s="2"/>
      <c r="I25" s="2"/>
      <c r="J25" s="2"/>
      <c r="K25" s="2"/>
      <c r="L25" s="2"/>
      <c r="M25" s="2"/>
      <c r="N25" s="2"/>
      <c r="O25" s="2"/>
      <c r="P25" s="2"/>
      <c r="Q25" s="2"/>
      <c r="R25" s="2"/>
      <c r="S25" s="2"/>
      <c r="T25" s="2"/>
      <c r="U25" s="2"/>
      <c r="AC25">
        <f t="shared" si="0"/>
        <v>0</v>
      </c>
      <c r="AF25" s="132" t="s">
        <v>587</v>
      </c>
      <c r="AG25" t="s">
        <v>576</v>
      </c>
    </row>
    <row r="26" spans="2:41">
      <c r="B26" s="108" t="s">
        <v>569</v>
      </c>
      <c r="C26" s="108" t="s">
        <v>570</v>
      </c>
      <c r="D26" s="2"/>
      <c r="E26" s="2"/>
      <c r="F26" s="2"/>
      <c r="G26" s="2"/>
      <c r="H26" s="2"/>
      <c r="I26" s="2"/>
      <c r="J26" s="2"/>
      <c r="K26" s="2"/>
      <c r="L26" s="2"/>
      <c r="M26" s="2"/>
      <c r="N26" s="2"/>
      <c r="O26" s="2"/>
      <c r="P26" s="2"/>
      <c r="Q26" s="2"/>
      <c r="R26" s="2"/>
      <c r="S26" s="2"/>
      <c r="T26" s="2"/>
      <c r="U26" s="2"/>
      <c r="AB26">
        <v>1</v>
      </c>
      <c r="AC26">
        <f t="shared" si="0"/>
        <v>1</v>
      </c>
    </row>
    <row r="27" spans="2:41">
      <c r="C27" s="108" t="s">
        <v>482</v>
      </c>
      <c r="D27" s="2"/>
      <c r="E27" s="2"/>
      <c r="F27" s="2"/>
      <c r="G27" s="2"/>
      <c r="H27" s="2"/>
      <c r="I27" s="2"/>
      <c r="J27" s="2"/>
      <c r="K27" s="2"/>
      <c r="L27" s="2"/>
      <c r="M27" s="2"/>
      <c r="N27" s="2"/>
      <c r="O27" s="2"/>
      <c r="P27" s="2"/>
      <c r="Q27" s="2"/>
      <c r="R27" s="2"/>
      <c r="S27" s="2"/>
      <c r="T27" s="2"/>
      <c r="U27" s="2"/>
      <c r="W27" s="127">
        <f>AJ19+AJ20</f>
        <v>0.68512983465586319</v>
      </c>
      <c r="AC27">
        <f t="shared" si="0"/>
        <v>0.68512983465586319</v>
      </c>
    </row>
    <row r="28" spans="2:41" ht="19">
      <c r="C28" s="121" t="s">
        <v>322</v>
      </c>
      <c r="D28" s="2">
        <f>SUM(D4:D27)</f>
        <v>1</v>
      </c>
      <c r="E28" s="2">
        <f t="shared" ref="E28:AB28" si="2">SUM(E4:E27)</f>
        <v>1</v>
      </c>
      <c r="F28" s="2">
        <f t="shared" si="2"/>
        <v>1</v>
      </c>
      <c r="G28" s="2">
        <f t="shared" si="2"/>
        <v>1</v>
      </c>
      <c r="H28" s="2">
        <f t="shared" si="2"/>
        <v>1</v>
      </c>
      <c r="I28" s="2">
        <f t="shared" si="2"/>
        <v>1</v>
      </c>
      <c r="J28" s="2">
        <f t="shared" si="2"/>
        <v>1</v>
      </c>
      <c r="K28" s="2">
        <f t="shared" si="2"/>
        <v>1</v>
      </c>
      <c r="L28" s="2">
        <f t="shared" si="2"/>
        <v>1</v>
      </c>
      <c r="M28" s="2">
        <f t="shared" si="2"/>
        <v>1</v>
      </c>
      <c r="N28" s="2">
        <f t="shared" si="2"/>
        <v>1</v>
      </c>
      <c r="O28" s="2">
        <f t="shared" si="2"/>
        <v>1</v>
      </c>
      <c r="P28" s="2">
        <f t="shared" si="2"/>
        <v>1</v>
      </c>
      <c r="Q28" s="2">
        <f t="shared" si="2"/>
        <v>1</v>
      </c>
      <c r="R28" s="2">
        <f t="shared" si="2"/>
        <v>1</v>
      </c>
      <c r="S28" s="2">
        <f t="shared" si="2"/>
        <v>1</v>
      </c>
      <c r="T28" s="2">
        <f t="shared" si="2"/>
        <v>1</v>
      </c>
      <c r="U28" s="2">
        <f t="shared" si="2"/>
        <v>1</v>
      </c>
      <c r="V28" s="2">
        <f t="shared" si="2"/>
        <v>1</v>
      </c>
      <c r="W28" s="2">
        <f t="shared" si="2"/>
        <v>1</v>
      </c>
      <c r="X28" s="2">
        <f t="shared" si="2"/>
        <v>1</v>
      </c>
      <c r="Y28" s="2">
        <f t="shared" si="2"/>
        <v>1</v>
      </c>
      <c r="Z28" s="2">
        <f t="shared" si="2"/>
        <v>1</v>
      </c>
      <c r="AA28" s="2">
        <f t="shared" si="2"/>
        <v>1</v>
      </c>
      <c r="AB28" s="2">
        <f t="shared" si="2"/>
        <v>1</v>
      </c>
      <c r="AD28" s="125">
        <f>SUM(D28:AB28)</f>
        <v>25</v>
      </c>
      <c r="AE28" s="125"/>
      <c r="AG28" s="137" t="s">
        <v>584</v>
      </c>
    </row>
    <row r="29" spans="2:41">
      <c r="C29" s="121"/>
      <c r="D29" s="2"/>
      <c r="E29" s="2"/>
      <c r="F29" s="2"/>
      <c r="G29" s="2"/>
      <c r="H29" s="2"/>
      <c r="I29" s="2"/>
      <c r="J29" s="2"/>
      <c r="K29" s="2"/>
      <c r="L29" s="2"/>
      <c r="M29" s="2"/>
      <c r="N29" s="2"/>
      <c r="O29" s="2"/>
      <c r="P29" s="2"/>
      <c r="Q29" s="2"/>
      <c r="R29" s="2"/>
      <c r="S29" s="2"/>
      <c r="T29" s="2"/>
      <c r="U29" s="2"/>
      <c r="AC29" s="110">
        <f>SUM(AC4:AC27)</f>
        <v>24.999999999999996</v>
      </c>
    </row>
    <row r="30" spans="2:41" ht="30">
      <c r="D30" s="2"/>
      <c r="E30" s="2"/>
      <c r="F30" s="2"/>
      <c r="G30" s="2"/>
      <c r="H30" s="2"/>
      <c r="I30" s="2"/>
      <c r="J30" s="2"/>
      <c r="K30" s="2"/>
      <c r="L30" s="2"/>
      <c r="M30" s="2"/>
      <c r="N30" s="2"/>
      <c r="O30" s="2"/>
      <c r="P30" s="2"/>
      <c r="Q30" s="2"/>
      <c r="R30" s="2"/>
      <c r="S30" s="2"/>
      <c r="T30" s="2"/>
      <c r="U30" s="2"/>
      <c r="AH30" s="109" t="s">
        <v>169</v>
      </c>
    </row>
    <row r="31" spans="2:41" ht="24">
      <c r="B31" s="107" t="s">
        <v>498</v>
      </c>
      <c r="C31" s="108" t="s">
        <v>489</v>
      </c>
      <c r="D31" s="2"/>
      <c r="E31" s="2"/>
      <c r="F31" s="2"/>
      <c r="G31" s="2"/>
      <c r="H31" s="2"/>
      <c r="I31" s="2"/>
      <c r="J31" s="2"/>
      <c r="K31" s="2"/>
      <c r="L31" s="2"/>
      <c r="M31" s="2"/>
      <c r="N31" s="2"/>
      <c r="O31" s="2"/>
      <c r="P31" s="2"/>
      <c r="Q31" s="2"/>
      <c r="R31" s="2"/>
      <c r="S31" s="2"/>
      <c r="T31" s="2"/>
      <c r="U31" s="2"/>
      <c r="AG31" s="108" t="s">
        <v>469</v>
      </c>
      <c r="AH31">
        <v>0.1</v>
      </c>
    </row>
    <row r="32" spans="2:41" ht="24">
      <c r="B32" s="106"/>
      <c r="C32" s="108" t="s">
        <v>440</v>
      </c>
      <c r="D32" s="2"/>
      <c r="E32" s="2"/>
      <c r="F32" s="2"/>
      <c r="G32" s="2"/>
      <c r="H32" s="2"/>
      <c r="I32" s="2"/>
      <c r="J32" s="2"/>
      <c r="K32" s="2"/>
      <c r="L32" s="2"/>
      <c r="M32" s="2"/>
      <c r="N32" s="2"/>
      <c r="O32" s="2"/>
      <c r="P32" s="2"/>
      <c r="Q32" s="2"/>
      <c r="R32" s="2"/>
      <c r="S32" s="2"/>
      <c r="T32" s="2"/>
      <c r="U32" s="2"/>
      <c r="AG32" s="108" t="s">
        <v>474</v>
      </c>
      <c r="AH32">
        <v>0.2</v>
      </c>
    </row>
    <row r="33" spans="2:34">
      <c r="B33" s="106"/>
      <c r="C33" s="108" t="s">
        <v>490</v>
      </c>
      <c r="D33" s="2"/>
      <c r="E33" s="2"/>
      <c r="F33" s="2"/>
      <c r="G33" s="2"/>
      <c r="H33" s="2"/>
      <c r="I33" s="2"/>
      <c r="J33" s="2"/>
      <c r="K33" s="2"/>
      <c r="L33" s="2"/>
      <c r="M33" s="2"/>
      <c r="N33" s="2"/>
      <c r="O33" s="2"/>
      <c r="P33" s="2"/>
      <c r="Q33" s="2"/>
      <c r="R33" s="2"/>
      <c r="S33" s="2"/>
      <c r="T33" s="2"/>
      <c r="U33" s="2"/>
      <c r="AG33" s="108" t="s">
        <v>475</v>
      </c>
      <c r="AH33">
        <v>0.2</v>
      </c>
    </row>
    <row r="34" spans="2:34">
      <c r="B34" s="106"/>
      <c r="C34" s="108" t="s">
        <v>27</v>
      </c>
      <c r="D34" s="2"/>
      <c r="E34" s="2"/>
      <c r="F34" s="2"/>
      <c r="G34" s="2"/>
      <c r="H34" s="2"/>
      <c r="I34" s="2"/>
      <c r="J34" s="2"/>
      <c r="K34" s="2"/>
      <c r="L34" s="2"/>
      <c r="M34" s="2"/>
      <c r="N34" s="2"/>
      <c r="O34" s="2"/>
      <c r="P34" s="2"/>
      <c r="Q34" s="2"/>
      <c r="R34" s="2"/>
      <c r="S34" s="2"/>
      <c r="T34" s="2"/>
      <c r="U34" s="2"/>
      <c r="AG34" s="108" t="s">
        <v>477</v>
      </c>
      <c r="AH34">
        <v>0.5</v>
      </c>
    </row>
    <row r="35" spans="2:34">
      <c r="B35" s="106"/>
      <c r="C35" s="108" t="s">
        <v>491</v>
      </c>
      <c r="D35" s="2"/>
      <c r="E35" s="2"/>
      <c r="F35" s="2"/>
      <c r="G35" s="2"/>
      <c r="H35" s="2"/>
      <c r="I35" s="2"/>
      <c r="J35" s="2"/>
      <c r="K35" s="2"/>
      <c r="L35" s="2"/>
      <c r="M35" s="2"/>
      <c r="N35" s="2"/>
      <c r="O35" s="2"/>
      <c r="P35" s="2"/>
      <c r="Q35" s="2"/>
      <c r="R35" s="2"/>
      <c r="S35" s="2"/>
      <c r="T35" s="2"/>
      <c r="U35" s="2"/>
    </row>
    <row r="36" spans="2:34">
      <c r="B36" s="106"/>
      <c r="C36" s="108" t="s">
        <v>492</v>
      </c>
      <c r="D36" s="2"/>
      <c r="E36" s="2"/>
      <c r="F36" s="2"/>
      <c r="G36" s="2"/>
      <c r="H36" s="2"/>
      <c r="I36" s="2"/>
      <c r="J36" s="2"/>
      <c r="K36" s="2"/>
      <c r="L36" s="2"/>
      <c r="M36" s="2"/>
      <c r="N36" s="2"/>
      <c r="O36" s="2"/>
      <c r="P36" s="2"/>
      <c r="Q36" s="2"/>
      <c r="R36" s="2"/>
      <c r="S36" s="2"/>
      <c r="T36" s="2"/>
      <c r="U36" s="2"/>
    </row>
    <row r="37" spans="2:34">
      <c r="B37" s="106"/>
      <c r="C37" s="108" t="s">
        <v>456</v>
      </c>
      <c r="D37" s="2"/>
      <c r="E37" s="2"/>
      <c r="F37" s="2"/>
      <c r="G37" s="2"/>
      <c r="H37" s="2"/>
      <c r="I37" s="2"/>
      <c r="J37" s="2"/>
      <c r="K37" s="2"/>
      <c r="L37" s="2"/>
      <c r="M37" s="2"/>
      <c r="N37" s="2"/>
      <c r="O37" s="2"/>
      <c r="P37" s="2"/>
      <c r="Q37" s="2"/>
      <c r="R37" s="2"/>
      <c r="S37" s="2"/>
      <c r="T37" s="2"/>
      <c r="U37" s="2"/>
    </row>
    <row r="38" spans="2:34">
      <c r="B38" s="106"/>
      <c r="C38" s="108" t="s">
        <v>493</v>
      </c>
      <c r="D38" s="2"/>
      <c r="E38" s="2"/>
      <c r="F38" s="2"/>
      <c r="G38" s="2"/>
      <c r="H38" s="2"/>
      <c r="I38" s="2"/>
      <c r="J38" s="2"/>
      <c r="K38" s="2"/>
      <c r="L38" s="2"/>
      <c r="M38" s="2"/>
      <c r="N38" s="2"/>
      <c r="O38" s="2"/>
      <c r="P38" s="2"/>
      <c r="Q38" s="2"/>
      <c r="R38" s="2"/>
      <c r="S38" s="2"/>
      <c r="T38" s="2"/>
      <c r="U38" s="2"/>
    </row>
    <row r="39" spans="2:34">
      <c r="B39" s="106"/>
      <c r="C39" s="108" t="s">
        <v>494</v>
      </c>
      <c r="D39" s="2"/>
      <c r="E39" s="2"/>
      <c r="F39" s="2"/>
      <c r="G39" s="2"/>
      <c r="H39" s="2"/>
      <c r="I39" s="2"/>
      <c r="J39" s="2"/>
      <c r="K39" s="2"/>
      <c r="L39" s="2"/>
      <c r="M39" s="2"/>
      <c r="N39" s="2"/>
      <c r="O39" s="2"/>
      <c r="P39" s="2"/>
      <c r="Q39" s="2"/>
      <c r="R39" s="2"/>
      <c r="S39" s="2"/>
      <c r="T39" s="2"/>
      <c r="U39" s="2"/>
    </row>
    <row r="40" spans="2:34" ht="19">
      <c r="B40" s="106"/>
      <c r="C40" s="108" t="s">
        <v>495</v>
      </c>
      <c r="AG40" s="137" t="s">
        <v>584</v>
      </c>
    </row>
    <row r="41" spans="2:34">
      <c r="B41" s="106"/>
      <c r="C41" s="108" t="s">
        <v>496</v>
      </c>
    </row>
    <row r="42" spans="2:34" ht="30">
      <c r="B42" s="106"/>
      <c r="C42" s="108" t="s">
        <v>497</v>
      </c>
      <c r="AH42" s="113" t="s">
        <v>265</v>
      </c>
    </row>
    <row r="43" spans="2:34">
      <c r="AG43" s="108" t="s">
        <v>479</v>
      </c>
      <c r="AH43">
        <v>0.7</v>
      </c>
    </row>
    <row r="44" spans="2:34">
      <c r="AG44" s="108" t="s">
        <v>482</v>
      </c>
      <c r="AH44">
        <v>0.3</v>
      </c>
    </row>
  </sheetData>
  <conditionalFormatting sqref="B26 C4:C29">
    <cfRule type="cellIs" dxfId="17" priority="14" operator="equal">
      <formula>1</formula>
    </cfRule>
  </conditionalFormatting>
  <conditionalFormatting sqref="B15 B23 B21">
    <cfRule type="cellIs" dxfId="16" priority="16" operator="equal">
      <formula>1</formula>
    </cfRule>
  </conditionalFormatting>
  <conditionalFormatting sqref="B4">
    <cfRule type="cellIs" dxfId="15" priority="15" operator="equal">
      <formula>1</formula>
    </cfRule>
  </conditionalFormatting>
  <conditionalFormatting sqref="B31">
    <cfRule type="cellIs" dxfId="14" priority="13" operator="equal">
      <formula>1</formula>
    </cfRule>
  </conditionalFormatting>
  <conditionalFormatting sqref="C31:C42">
    <cfRule type="cellIs" dxfId="13" priority="12" operator="equal">
      <formula>1</formula>
    </cfRule>
  </conditionalFormatting>
  <conditionalFormatting sqref="AC3">
    <cfRule type="cellIs" dxfId="12" priority="11" operator="equal">
      <formula>1</formula>
    </cfRule>
  </conditionalFormatting>
  <conditionalFormatting sqref="AG7">
    <cfRule type="cellIs" dxfId="11" priority="10" operator="equal">
      <formula>1</formula>
    </cfRule>
  </conditionalFormatting>
  <conditionalFormatting sqref="AK7:AK8">
    <cfRule type="cellIs" dxfId="10" priority="7" operator="equal">
      <formula>1</formula>
    </cfRule>
  </conditionalFormatting>
  <conditionalFormatting sqref="AG8">
    <cfRule type="cellIs" dxfId="9" priority="8" operator="equal">
      <formula>1</formula>
    </cfRule>
  </conditionalFormatting>
  <conditionalFormatting sqref="AO7:AO8">
    <cfRule type="cellIs" dxfId="8" priority="4" operator="equal">
      <formula>1</formula>
    </cfRule>
  </conditionalFormatting>
  <conditionalFormatting sqref="AG18:AG20">
    <cfRule type="cellIs" dxfId="7" priority="6" operator="equal">
      <formula>1</formula>
    </cfRule>
  </conditionalFormatting>
  <conditionalFormatting sqref="AG19">
    <cfRule type="cellIs" dxfId="6" priority="5" operator="equal">
      <formula>1</formula>
    </cfRule>
  </conditionalFormatting>
  <conditionalFormatting sqref="AL18:AL21">
    <cfRule type="cellIs" dxfId="5" priority="3" operator="equal">
      <formula>1</formula>
    </cfRule>
  </conditionalFormatting>
  <conditionalFormatting sqref="AG31:AG34">
    <cfRule type="cellIs" dxfId="4" priority="2" operator="equal">
      <formula>1</formula>
    </cfRule>
  </conditionalFormatting>
  <conditionalFormatting sqref="AG43:AG44">
    <cfRule type="cellIs" dxfId="3" priority="1" operator="equal">
      <formula>1</formula>
    </cfRule>
  </conditionalFormatting>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B0CF-5443-7749-8450-015F32F33A3D}">
  <dimension ref="A1:J111"/>
  <sheetViews>
    <sheetView workbookViewId="0">
      <selection activeCell="B93" sqref="B93:B95"/>
    </sheetView>
  </sheetViews>
  <sheetFormatPr baseColWidth="10" defaultRowHeight="16"/>
  <cols>
    <col min="1" max="1" width="13.5" customWidth="1"/>
    <col min="2" max="2" width="94.83203125" customWidth="1"/>
    <col min="7" max="7" width="48.33203125" customWidth="1"/>
  </cols>
  <sheetData>
    <row r="1" spans="1:10" ht="29">
      <c r="A1" s="164" t="s">
        <v>598</v>
      </c>
      <c r="B1" s="162"/>
      <c r="C1" s="162"/>
      <c r="D1" s="162"/>
      <c r="E1" s="162"/>
      <c r="F1" s="165"/>
      <c r="G1" s="164" t="s">
        <v>599</v>
      </c>
      <c r="H1" s="162"/>
      <c r="I1" s="162"/>
      <c r="J1" s="162"/>
    </row>
    <row r="2" spans="1:10" ht="29">
      <c r="A2" s="164"/>
      <c r="B2" s="162"/>
      <c r="C2" s="162"/>
      <c r="D2" s="162"/>
      <c r="E2" s="162"/>
      <c r="F2" s="165"/>
      <c r="G2" s="165"/>
      <c r="H2" s="162"/>
      <c r="I2" s="162"/>
      <c r="J2" s="162"/>
    </row>
    <row r="3" spans="1:10" ht="19">
      <c r="A3" s="166"/>
      <c r="B3" s="166" t="s">
        <v>596</v>
      </c>
      <c r="C3" s="162"/>
      <c r="D3" s="162"/>
      <c r="E3" s="162"/>
      <c r="F3" s="162"/>
      <c r="G3" s="161" t="s">
        <v>616</v>
      </c>
      <c r="H3" s="161" t="s">
        <v>2</v>
      </c>
      <c r="I3" s="162"/>
      <c r="J3" s="162"/>
    </row>
    <row r="4" spans="1:10">
      <c r="A4" s="118" t="s">
        <v>593</v>
      </c>
      <c r="B4" s="27" t="s">
        <v>3</v>
      </c>
      <c r="C4" s="162"/>
      <c r="D4" s="162"/>
      <c r="E4" s="162"/>
      <c r="F4" s="162"/>
      <c r="G4" s="162" t="s">
        <v>31</v>
      </c>
      <c r="H4" s="162" t="s">
        <v>609</v>
      </c>
      <c r="I4" s="162"/>
      <c r="J4" s="162"/>
    </row>
    <row r="5" spans="1:10">
      <c r="A5" s="152" t="s">
        <v>594</v>
      </c>
      <c r="B5" s="24" t="s">
        <v>110</v>
      </c>
      <c r="C5" s="162"/>
      <c r="D5" s="162"/>
      <c r="E5" s="162"/>
      <c r="F5" s="162"/>
      <c r="G5" s="162" t="s">
        <v>33</v>
      </c>
      <c r="H5" s="162" t="s">
        <v>611</v>
      </c>
      <c r="I5" s="162"/>
      <c r="J5" s="162"/>
    </row>
    <row r="6" spans="1:10">
      <c r="A6" s="153"/>
      <c r="B6" s="24" t="s">
        <v>121</v>
      </c>
      <c r="C6" s="162"/>
      <c r="D6" s="162"/>
      <c r="E6" s="162"/>
      <c r="F6" s="162"/>
      <c r="G6" s="162" t="s">
        <v>17</v>
      </c>
      <c r="H6" s="162" t="s">
        <v>606</v>
      </c>
      <c r="I6" s="162"/>
      <c r="J6" s="162"/>
    </row>
    <row r="7" spans="1:10">
      <c r="A7" s="153"/>
      <c r="B7" s="24" t="s">
        <v>85</v>
      </c>
      <c r="C7" s="162"/>
      <c r="D7" s="162"/>
      <c r="E7" s="162"/>
      <c r="F7" s="162"/>
      <c r="G7" s="162" t="s">
        <v>35</v>
      </c>
      <c r="H7" s="162" t="s">
        <v>610</v>
      </c>
      <c r="I7" s="162"/>
      <c r="J7" s="162"/>
    </row>
    <row r="8" spans="1:10">
      <c r="A8" s="153"/>
      <c r="B8" s="24" t="s">
        <v>131</v>
      </c>
      <c r="C8" s="162"/>
      <c r="D8" s="162"/>
      <c r="E8" s="162"/>
      <c r="F8" s="162"/>
      <c r="G8" s="162" t="s">
        <v>38</v>
      </c>
      <c r="H8" s="162" t="s">
        <v>612</v>
      </c>
      <c r="I8" s="162"/>
      <c r="J8" s="162"/>
    </row>
    <row r="9" spans="1:10">
      <c r="A9" s="153"/>
      <c r="B9" s="24" t="s">
        <v>210</v>
      </c>
      <c r="C9" s="162"/>
      <c r="D9" s="162"/>
      <c r="E9" s="162"/>
      <c r="F9" s="162"/>
      <c r="G9" s="162" t="s">
        <v>4</v>
      </c>
      <c r="H9" s="162" t="s">
        <v>602</v>
      </c>
      <c r="I9" s="162"/>
      <c r="J9" s="162"/>
    </row>
    <row r="10" spans="1:10">
      <c r="A10" s="153"/>
      <c r="B10" s="24" t="s">
        <v>152</v>
      </c>
      <c r="C10" s="162"/>
      <c r="D10" s="162"/>
      <c r="E10" s="162"/>
      <c r="F10" s="162"/>
      <c r="G10" s="162" t="s">
        <v>6</v>
      </c>
      <c r="H10" s="162" t="s">
        <v>603</v>
      </c>
      <c r="I10" s="162"/>
      <c r="J10" s="162"/>
    </row>
    <row r="11" spans="1:10">
      <c r="A11" s="153"/>
      <c r="B11" s="24" t="s">
        <v>218</v>
      </c>
      <c r="C11" s="162"/>
      <c r="D11" s="162"/>
      <c r="E11" s="162"/>
      <c r="F11" s="162"/>
      <c r="G11" s="162" t="s">
        <v>10</v>
      </c>
      <c r="H11" s="162" t="s">
        <v>604</v>
      </c>
      <c r="I11" s="162"/>
      <c r="J11" s="162"/>
    </row>
    <row r="12" spans="1:10">
      <c r="A12" s="153"/>
      <c r="B12" s="24" t="s">
        <v>200</v>
      </c>
      <c r="C12" s="162"/>
      <c r="D12" s="162"/>
      <c r="E12" s="162"/>
      <c r="F12" s="162"/>
      <c r="G12" s="162" t="s">
        <v>25</v>
      </c>
      <c r="H12" s="162" t="s">
        <v>607</v>
      </c>
      <c r="I12" s="162"/>
      <c r="J12" s="162"/>
    </row>
    <row r="13" spans="1:10">
      <c r="A13" s="153"/>
      <c r="B13" s="24" t="s">
        <v>160</v>
      </c>
      <c r="C13" s="162"/>
      <c r="D13" s="162"/>
      <c r="E13" s="162"/>
      <c r="F13" s="162"/>
      <c r="G13" s="163" t="s">
        <v>44</v>
      </c>
      <c r="H13" s="162" t="s">
        <v>613</v>
      </c>
      <c r="I13" s="162"/>
      <c r="J13" s="162"/>
    </row>
    <row r="14" spans="1:10">
      <c r="A14" s="153"/>
      <c r="B14" s="24" t="s">
        <v>101</v>
      </c>
      <c r="C14" s="162"/>
      <c r="D14" s="162"/>
      <c r="E14" s="162"/>
      <c r="F14" s="162"/>
      <c r="G14" s="162" t="s">
        <v>49</v>
      </c>
      <c r="H14" s="162" t="s">
        <v>614</v>
      </c>
      <c r="I14" s="162"/>
      <c r="J14" s="162"/>
    </row>
    <row r="15" spans="1:10">
      <c r="A15" s="153"/>
      <c r="B15" s="24" t="s">
        <v>144</v>
      </c>
      <c r="C15" s="162"/>
      <c r="D15" s="162"/>
      <c r="E15" s="162"/>
      <c r="F15" s="162"/>
      <c r="G15" s="162" t="s">
        <v>62</v>
      </c>
      <c r="H15" s="162" t="s">
        <v>615</v>
      </c>
      <c r="I15" s="162"/>
      <c r="J15" s="162"/>
    </row>
    <row r="16" spans="1:10">
      <c r="A16" s="153"/>
      <c r="B16" s="24" t="s">
        <v>191</v>
      </c>
      <c r="C16" s="162"/>
      <c r="D16" s="162"/>
      <c r="E16" s="162"/>
      <c r="F16" s="162"/>
      <c r="G16" s="162" t="s">
        <v>12</v>
      </c>
      <c r="H16" s="162" t="s">
        <v>605</v>
      </c>
      <c r="I16" s="162"/>
      <c r="J16" s="162"/>
    </row>
    <row r="17" spans="1:10">
      <c r="A17" s="153"/>
      <c r="B17" s="24" t="s">
        <v>183</v>
      </c>
      <c r="C17" s="162"/>
      <c r="D17" s="162"/>
      <c r="E17" s="162"/>
      <c r="F17" s="162"/>
      <c r="G17" s="154" t="s">
        <v>27</v>
      </c>
      <c r="H17" s="154" t="s">
        <v>608</v>
      </c>
      <c r="I17" s="162"/>
      <c r="J17" s="162"/>
    </row>
    <row r="18" spans="1:10">
      <c r="A18" s="153"/>
      <c r="B18" s="24" t="s">
        <v>93</v>
      </c>
      <c r="C18" s="162"/>
      <c r="D18" s="162"/>
      <c r="E18" s="162"/>
      <c r="F18" s="162"/>
      <c r="G18" s="162"/>
      <c r="H18" s="162"/>
      <c r="I18" s="162"/>
      <c r="J18" s="162"/>
    </row>
    <row r="19" spans="1:10">
      <c r="A19" s="153"/>
      <c r="B19" s="24" t="s">
        <v>169</v>
      </c>
      <c r="C19" s="162"/>
      <c r="D19" s="162"/>
      <c r="E19" s="162"/>
      <c r="F19" s="162"/>
      <c r="G19" s="162"/>
      <c r="H19" s="162"/>
      <c r="I19" s="162"/>
      <c r="J19" s="162"/>
    </row>
    <row r="20" spans="1:10">
      <c r="A20" s="154"/>
      <c r="B20" s="24" t="s">
        <v>139</v>
      </c>
      <c r="C20" s="162"/>
      <c r="D20" s="162"/>
      <c r="E20" s="162"/>
      <c r="F20" s="162"/>
      <c r="G20" s="162"/>
      <c r="H20" s="162"/>
      <c r="I20" s="162"/>
      <c r="J20" s="162"/>
    </row>
    <row r="21" spans="1:10">
      <c r="A21" s="152" t="s">
        <v>464</v>
      </c>
      <c r="B21" s="24" t="s">
        <v>274</v>
      </c>
      <c r="C21" s="162"/>
      <c r="D21" s="162"/>
      <c r="E21" s="162"/>
      <c r="F21" s="162"/>
      <c r="G21" s="162"/>
      <c r="H21" s="162"/>
      <c r="I21" s="162"/>
      <c r="J21" s="162"/>
    </row>
    <row r="22" spans="1:10">
      <c r="A22" s="153"/>
      <c r="B22" s="24" t="s">
        <v>253</v>
      </c>
      <c r="C22" s="162"/>
      <c r="D22" s="162"/>
      <c r="E22" s="162"/>
      <c r="F22" s="162"/>
      <c r="G22" s="162"/>
      <c r="H22" s="162"/>
      <c r="I22" s="162"/>
      <c r="J22" s="162"/>
    </row>
    <row r="23" spans="1:10">
      <c r="A23" s="153"/>
      <c r="B23" s="24" t="s">
        <v>258</v>
      </c>
      <c r="C23" s="162"/>
      <c r="D23" s="162"/>
      <c r="E23" s="162"/>
      <c r="F23" s="162"/>
      <c r="G23" s="162"/>
      <c r="H23" s="162"/>
      <c r="I23" s="162"/>
      <c r="J23" s="162"/>
    </row>
    <row r="24" spans="1:10">
      <c r="A24" s="153"/>
      <c r="B24" s="24" t="s">
        <v>269</v>
      </c>
      <c r="C24" s="162"/>
      <c r="D24" s="162"/>
      <c r="E24" s="162"/>
      <c r="F24" s="162"/>
      <c r="G24" s="162"/>
      <c r="H24" s="162"/>
      <c r="I24" s="162"/>
      <c r="J24" s="162"/>
    </row>
    <row r="25" spans="1:10">
      <c r="A25" s="154"/>
      <c r="B25" s="24" t="s">
        <v>265</v>
      </c>
      <c r="C25" s="162"/>
      <c r="D25" s="162"/>
      <c r="E25" s="162"/>
      <c r="F25" s="162"/>
      <c r="G25" s="162"/>
      <c r="H25" s="162"/>
      <c r="I25" s="162"/>
      <c r="J25" s="162"/>
    </row>
    <row r="26" spans="1:10">
      <c r="A26" s="153" t="s">
        <v>465</v>
      </c>
      <c r="B26" s="27" t="s">
        <v>16</v>
      </c>
      <c r="C26" s="162"/>
      <c r="D26" s="162"/>
      <c r="E26" s="162"/>
      <c r="F26" s="162"/>
      <c r="G26" s="162"/>
      <c r="H26" s="162"/>
      <c r="I26" s="162"/>
      <c r="J26" s="162"/>
    </row>
    <row r="27" spans="1:10">
      <c r="A27" s="162"/>
      <c r="B27" s="27" t="s">
        <v>227</v>
      </c>
      <c r="C27" s="162"/>
      <c r="D27" s="162"/>
      <c r="E27" s="162"/>
      <c r="F27" s="162"/>
      <c r="G27" s="162"/>
      <c r="H27" s="162"/>
      <c r="I27" s="162"/>
      <c r="J27" s="162"/>
    </row>
    <row r="28" spans="1:10">
      <c r="A28" s="153"/>
      <c r="B28" s="151" t="s">
        <v>243</v>
      </c>
      <c r="C28" s="162"/>
      <c r="D28" s="162"/>
      <c r="E28" s="162"/>
      <c r="F28" s="162"/>
      <c r="G28" s="162"/>
      <c r="H28" s="162"/>
      <c r="I28" s="162"/>
      <c r="J28" s="162"/>
    </row>
    <row r="29" spans="1:10" s="155" customFormat="1">
      <c r="A29" s="118" t="s">
        <v>595</v>
      </c>
      <c r="B29" s="27" t="s">
        <v>54</v>
      </c>
      <c r="C29" s="153"/>
      <c r="D29" s="153"/>
      <c r="E29" s="153"/>
      <c r="F29" s="153"/>
      <c r="G29" s="153"/>
      <c r="H29" s="153"/>
      <c r="I29" s="153"/>
      <c r="J29" s="153"/>
    </row>
    <row r="30" spans="1:10">
      <c r="A30" s="162"/>
      <c r="B30" s="162"/>
      <c r="C30" s="162"/>
      <c r="D30" s="162"/>
      <c r="E30" s="162"/>
      <c r="F30" s="162"/>
      <c r="G30" s="162"/>
      <c r="H30" s="162"/>
      <c r="I30" s="162"/>
      <c r="J30" s="162"/>
    </row>
    <row r="31" spans="1:10">
      <c r="A31" s="162"/>
      <c r="B31" s="162"/>
      <c r="C31" s="162"/>
      <c r="D31" s="162"/>
      <c r="E31" s="162"/>
      <c r="F31" s="162"/>
      <c r="G31" s="162"/>
      <c r="H31" s="162"/>
      <c r="I31" s="162"/>
      <c r="J31" s="162"/>
    </row>
    <row r="32" spans="1:10" ht="41">
      <c r="A32" s="162"/>
      <c r="B32" s="166" t="s">
        <v>597</v>
      </c>
      <c r="C32" s="167" t="s">
        <v>601</v>
      </c>
      <c r="D32" s="168" t="s">
        <v>419</v>
      </c>
      <c r="E32" s="162"/>
      <c r="F32" s="162"/>
      <c r="G32" s="166" t="s">
        <v>600</v>
      </c>
      <c r="H32" s="167" t="s">
        <v>601</v>
      </c>
      <c r="I32" s="162"/>
      <c r="J32" s="162"/>
    </row>
    <row r="33" spans="1:10" ht="48">
      <c r="A33" s="184" t="s">
        <v>395</v>
      </c>
      <c r="B33" s="151" t="s">
        <v>323</v>
      </c>
      <c r="C33" s="169" t="s">
        <v>324</v>
      </c>
      <c r="D33" s="170" t="s">
        <v>425</v>
      </c>
      <c r="E33" s="162"/>
      <c r="F33" s="162"/>
      <c r="G33" s="152" t="s">
        <v>442</v>
      </c>
      <c r="H33" s="152" t="s">
        <v>295</v>
      </c>
      <c r="I33" s="162"/>
      <c r="J33" s="162"/>
    </row>
    <row r="34" spans="1:10">
      <c r="A34" s="153"/>
      <c r="B34" s="24" t="s">
        <v>325</v>
      </c>
      <c r="C34" s="171" t="s">
        <v>326</v>
      </c>
      <c r="D34" s="172" t="s">
        <v>427</v>
      </c>
      <c r="E34" s="162"/>
      <c r="F34" s="162"/>
      <c r="G34" s="153" t="s">
        <v>443</v>
      </c>
      <c r="H34" s="153" t="s">
        <v>296</v>
      </c>
      <c r="I34" s="162"/>
      <c r="J34" s="162"/>
    </row>
    <row r="35" spans="1:10">
      <c r="A35" s="153"/>
      <c r="B35" s="24" t="s">
        <v>327</v>
      </c>
      <c r="C35" s="171" t="s">
        <v>328</v>
      </c>
      <c r="D35" s="172" t="s">
        <v>426</v>
      </c>
      <c r="E35" s="162"/>
      <c r="F35" s="162"/>
      <c r="G35" s="153" t="s">
        <v>435</v>
      </c>
      <c r="H35" s="153" t="s">
        <v>297</v>
      </c>
      <c r="I35" s="162"/>
      <c r="J35" s="162"/>
    </row>
    <row r="36" spans="1:10">
      <c r="A36" s="153"/>
      <c r="B36" s="24" t="s">
        <v>329</v>
      </c>
      <c r="C36" s="171" t="s">
        <v>330</v>
      </c>
      <c r="D36" s="172" t="s">
        <v>428</v>
      </c>
      <c r="E36" s="162"/>
      <c r="F36" s="162"/>
      <c r="G36" s="153" t="s">
        <v>444</v>
      </c>
      <c r="H36" s="153" t="s">
        <v>298</v>
      </c>
      <c r="I36" s="162"/>
      <c r="J36" s="162"/>
    </row>
    <row r="37" spans="1:10">
      <c r="A37" s="153"/>
      <c r="B37" s="24" t="s">
        <v>331</v>
      </c>
      <c r="C37" s="171" t="s">
        <v>332</v>
      </c>
      <c r="D37" s="172">
        <v>19</v>
      </c>
      <c r="E37" s="162"/>
      <c r="F37" s="162"/>
      <c r="G37" s="153" t="s">
        <v>445</v>
      </c>
      <c r="H37" s="153" t="s">
        <v>299</v>
      </c>
      <c r="I37" s="162"/>
      <c r="J37" s="162"/>
    </row>
    <row r="38" spans="1:10">
      <c r="A38" s="153"/>
      <c r="B38" s="24" t="s">
        <v>333</v>
      </c>
      <c r="C38" s="171" t="s">
        <v>334</v>
      </c>
      <c r="D38" s="172">
        <v>20</v>
      </c>
      <c r="E38" s="162"/>
      <c r="F38" s="162"/>
      <c r="G38" s="153" t="s">
        <v>446</v>
      </c>
      <c r="H38" s="153" t="s">
        <v>300</v>
      </c>
      <c r="I38" s="162"/>
      <c r="J38" s="162"/>
    </row>
    <row r="39" spans="1:10">
      <c r="A39" s="153"/>
      <c r="B39" s="24" t="s">
        <v>335</v>
      </c>
      <c r="C39" s="171" t="s">
        <v>336</v>
      </c>
      <c r="D39" s="173" t="s">
        <v>420</v>
      </c>
      <c r="E39" s="162"/>
      <c r="F39" s="162"/>
      <c r="G39" s="153" t="s">
        <v>447</v>
      </c>
      <c r="H39" s="153" t="s">
        <v>301</v>
      </c>
      <c r="I39" s="162"/>
      <c r="J39" s="162"/>
    </row>
    <row r="40" spans="1:10">
      <c r="A40" s="153"/>
      <c r="B40" s="24" t="s">
        <v>337</v>
      </c>
      <c r="C40" s="171" t="s">
        <v>338</v>
      </c>
      <c r="D40" s="172">
        <v>23</v>
      </c>
      <c r="E40" s="162"/>
      <c r="F40" s="162"/>
      <c r="G40" s="153" t="s">
        <v>448</v>
      </c>
      <c r="H40" s="153" t="s">
        <v>302</v>
      </c>
      <c r="I40" s="162"/>
      <c r="J40" s="162"/>
    </row>
    <row r="41" spans="1:10">
      <c r="A41" s="153"/>
      <c r="B41" s="24" t="s">
        <v>339</v>
      </c>
      <c r="C41" s="171" t="s">
        <v>340</v>
      </c>
      <c r="D41" s="172">
        <v>24</v>
      </c>
      <c r="E41" s="162"/>
      <c r="F41" s="162"/>
      <c r="G41" s="153" t="s">
        <v>449</v>
      </c>
      <c r="H41" s="153" t="s">
        <v>303</v>
      </c>
      <c r="I41" s="162"/>
      <c r="J41" s="162"/>
    </row>
    <row r="42" spans="1:10">
      <c r="A42" s="153"/>
      <c r="B42" s="24" t="s">
        <v>341</v>
      </c>
      <c r="C42" s="171" t="s">
        <v>342</v>
      </c>
      <c r="D42" s="172">
        <v>25</v>
      </c>
      <c r="E42" s="162"/>
      <c r="F42" s="162"/>
      <c r="G42" s="153" t="s">
        <v>450</v>
      </c>
      <c r="H42" s="153" t="s">
        <v>304</v>
      </c>
      <c r="I42" s="162"/>
      <c r="J42" s="162"/>
    </row>
    <row r="43" spans="1:10">
      <c r="A43" s="153"/>
      <c r="B43" s="24" t="s">
        <v>343</v>
      </c>
      <c r="C43" s="171" t="s">
        <v>344</v>
      </c>
      <c r="D43" s="172">
        <v>26</v>
      </c>
      <c r="E43" s="162"/>
      <c r="F43" s="162"/>
      <c r="G43" s="153" t="s">
        <v>451</v>
      </c>
      <c r="H43" s="153" t="s">
        <v>305</v>
      </c>
      <c r="I43" s="162"/>
      <c r="J43" s="162"/>
    </row>
    <row r="44" spans="1:10">
      <c r="A44" s="153"/>
      <c r="B44" s="24" t="s">
        <v>345</v>
      </c>
      <c r="C44" s="171" t="s">
        <v>346</v>
      </c>
      <c r="D44" s="172" t="s">
        <v>421</v>
      </c>
      <c r="E44" s="162"/>
      <c r="F44" s="162"/>
      <c r="G44" s="153" t="s">
        <v>436</v>
      </c>
      <c r="H44" s="153" t="s">
        <v>306</v>
      </c>
      <c r="I44" s="162"/>
      <c r="J44" s="162"/>
    </row>
    <row r="45" spans="1:10">
      <c r="A45" s="153"/>
      <c r="B45" s="24" t="s">
        <v>347</v>
      </c>
      <c r="C45" s="171" t="s">
        <v>348</v>
      </c>
      <c r="D45" s="172">
        <v>29</v>
      </c>
      <c r="E45" s="162"/>
      <c r="F45" s="162"/>
      <c r="G45" s="153" t="s">
        <v>452</v>
      </c>
      <c r="H45" s="153" t="s">
        <v>307</v>
      </c>
      <c r="I45" s="162"/>
      <c r="J45" s="162"/>
    </row>
    <row r="46" spans="1:10">
      <c r="A46" s="153"/>
      <c r="B46" s="24" t="s">
        <v>349</v>
      </c>
      <c r="C46" s="171" t="s">
        <v>350</v>
      </c>
      <c r="D46" s="174" t="s">
        <v>429</v>
      </c>
      <c r="E46" s="162"/>
      <c r="F46" s="162"/>
      <c r="G46" s="153" t="s">
        <v>437</v>
      </c>
      <c r="H46" s="153" t="s">
        <v>308</v>
      </c>
      <c r="I46" s="162"/>
      <c r="J46" s="162"/>
    </row>
    <row r="47" spans="1:10">
      <c r="A47" s="153"/>
      <c r="B47" s="24" t="s">
        <v>351</v>
      </c>
      <c r="C47" s="171" t="s">
        <v>352</v>
      </c>
      <c r="D47" s="174" t="s">
        <v>422</v>
      </c>
      <c r="E47" s="162"/>
      <c r="F47" s="162"/>
      <c r="G47" s="153" t="s">
        <v>453</v>
      </c>
      <c r="H47" s="153" t="s">
        <v>309</v>
      </c>
      <c r="I47" s="162"/>
      <c r="J47" s="162"/>
    </row>
    <row r="48" spans="1:10">
      <c r="A48" s="153"/>
      <c r="B48" s="24" t="s">
        <v>353</v>
      </c>
      <c r="C48" s="171" t="s">
        <v>354</v>
      </c>
      <c r="D48" s="174" t="s">
        <v>423</v>
      </c>
      <c r="E48" s="162"/>
      <c r="F48" s="162"/>
      <c r="G48" s="153" t="s">
        <v>438</v>
      </c>
      <c r="H48" s="153" t="s">
        <v>310</v>
      </c>
      <c r="I48" s="162"/>
      <c r="J48" s="162"/>
    </row>
    <row r="49" spans="1:10">
      <c r="A49" s="153"/>
      <c r="B49" s="24" t="s">
        <v>355</v>
      </c>
      <c r="C49" s="171" t="s">
        <v>356</v>
      </c>
      <c r="D49" s="174" t="s">
        <v>424</v>
      </c>
      <c r="E49" s="162"/>
      <c r="F49" s="162"/>
      <c r="G49" s="153" t="s">
        <v>454</v>
      </c>
      <c r="H49" s="153" t="s">
        <v>311</v>
      </c>
      <c r="I49" s="162"/>
      <c r="J49" s="162"/>
    </row>
    <row r="50" spans="1:10">
      <c r="A50" s="153"/>
      <c r="B50" s="24" t="s">
        <v>357</v>
      </c>
      <c r="C50" s="171" t="s">
        <v>358</v>
      </c>
      <c r="D50" s="172">
        <v>45</v>
      </c>
      <c r="E50" s="162"/>
      <c r="F50" s="162"/>
      <c r="G50" s="153" t="s">
        <v>461</v>
      </c>
      <c r="H50" s="153" t="s">
        <v>312</v>
      </c>
      <c r="I50" s="162"/>
      <c r="J50" s="162"/>
    </row>
    <row r="51" spans="1:10">
      <c r="A51" s="153"/>
      <c r="B51" s="24" t="s">
        <v>359</v>
      </c>
      <c r="C51" s="171" t="s">
        <v>360</v>
      </c>
      <c r="D51" s="172">
        <v>50</v>
      </c>
      <c r="E51" s="162"/>
      <c r="F51" s="162"/>
      <c r="G51" s="153" t="s">
        <v>441</v>
      </c>
      <c r="H51" s="153" t="s">
        <v>313</v>
      </c>
      <c r="I51" s="162"/>
      <c r="J51" s="162"/>
    </row>
    <row r="52" spans="1:10">
      <c r="A52" s="153"/>
      <c r="B52" s="24" t="s">
        <v>361</v>
      </c>
      <c r="C52" s="171" t="s">
        <v>362</v>
      </c>
      <c r="D52" s="172">
        <v>51</v>
      </c>
      <c r="E52" s="162"/>
      <c r="F52" s="162"/>
      <c r="G52" s="153" t="s">
        <v>455</v>
      </c>
      <c r="H52" s="153" t="s">
        <v>314</v>
      </c>
      <c r="I52" s="162"/>
      <c r="J52" s="162"/>
    </row>
    <row r="53" spans="1:10">
      <c r="A53" s="153"/>
      <c r="B53" s="24" t="s">
        <v>363</v>
      </c>
      <c r="C53" s="171" t="s">
        <v>364</v>
      </c>
      <c r="D53" s="172">
        <v>52</v>
      </c>
      <c r="E53" s="162"/>
      <c r="F53" s="162"/>
      <c r="G53" s="153" t="s">
        <v>456</v>
      </c>
      <c r="H53" s="153" t="s">
        <v>315</v>
      </c>
      <c r="I53" s="162"/>
      <c r="J53" s="162"/>
    </row>
    <row r="54" spans="1:10">
      <c r="A54" s="153"/>
      <c r="B54" s="24" t="s">
        <v>365</v>
      </c>
      <c r="C54" s="171" t="s">
        <v>366</v>
      </c>
      <c r="D54" s="172">
        <v>55</v>
      </c>
      <c r="E54" s="162"/>
      <c r="F54" s="162"/>
      <c r="G54" s="153" t="s">
        <v>439</v>
      </c>
      <c r="H54" s="153" t="s">
        <v>316</v>
      </c>
      <c r="I54" s="162"/>
      <c r="J54" s="162"/>
    </row>
    <row r="55" spans="1:10">
      <c r="A55" s="153"/>
      <c r="B55" s="24" t="s">
        <v>367</v>
      </c>
      <c r="C55" s="171" t="s">
        <v>368</v>
      </c>
      <c r="D55" s="172">
        <v>60</v>
      </c>
      <c r="E55" s="162"/>
      <c r="F55" s="162"/>
      <c r="G55" s="153" t="s">
        <v>440</v>
      </c>
      <c r="H55" s="153" t="s">
        <v>317</v>
      </c>
      <c r="I55" s="162"/>
      <c r="J55" s="162"/>
    </row>
    <row r="56" spans="1:10">
      <c r="A56" s="153"/>
      <c r="B56" s="24" t="s">
        <v>369</v>
      </c>
      <c r="C56" s="171" t="s">
        <v>370</v>
      </c>
      <c r="D56" s="172">
        <v>61</v>
      </c>
      <c r="E56" s="162"/>
      <c r="F56" s="162"/>
      <c r="G56" s="153" t="s">
        <v>457</v>
      </c>
      <c r="H56" s="153" t="s">
        <v>318</v>
      </c>
      <c r="I56" s="162"/>
      <c r="J56" s="162"/>
    </row>
    <row r="57" spans="1:10">
      <c r="A57" s="153"/>
      <c r="B57" s="24" t="s">
        <v>371</v>
      </c>
      <c r="C57" s="171" t="s">
        <v>372</v>
      </c>
      <c r="D57" s="172">
        <v>62</v>
      </c>
      <c r="E57" s="162"/>
      <c r="F57" s="162"/>
      <c r="G57" s="153" t="s">
        <v>458</v>
      </c>
      <c r="H57" s="153" t="s">
        <v>319</v>
      </c>
      <c r="I57" s="162"/>
      <c r="J57" s="162"/>
    </row>
    <row r="58" spans="1:10">
      <c r="A58" s="153"/>
      <c r="B58" s="24" t="s">
        <v>373</v>
      </c>
      <c r="C58" s="171" t="s">
        <v>374</v>
      </c>
      <c r="D58" s="172">
        <v>63</v>
      </c>
      <c r="E58" s="162"/>
      <c r="F58" s="162"/>
      <c r="G58" s="153" t="s">
        <v>459</v>
      </c>
      <c r="H58" s="153" t="s">
        <v>320</v>
      </c>
      <c r="I58" s="162"/>
      <c r="J58" s="162"/>
    </row>
    <row r="59" spans="1:10">
      <c r="A59" s="153"/>
      <c r="B59" s="24" t="s">
        <v>375</v>
      </c>
      <c r="C59" s="171" t="s">
        <v>376</v>
      </c>
      <c r="D59" s="172">
        <v>64</v>
      </c>
      <c r="E59" s="162"/>
      <c r="F59" s="162"/>
      <c r="G59" s="154" t="s">
        <v>460</v>
      </c>
      <c r="H59" s="154" t="s">
        <v>321</v>
      </c>
      <c r="I59" s="162"/>
      <c r="J59" s="162"/>
    </row>
    <row r="60" spans="1:10">
      <c r="A60" s="153"/>
      <c r="B60" s="24" t="s">
        <v>377</v>
      </c>
      <c r="C60" s="171" t="s">
        <v>378</v>
      </c>
      <c r="D60" s="174" t="s">
        <v>430</v>
      </c>
      <c r="E60" s="162"/>
      <c r="F60" s="162"/>
      <c r="G60" s="162"/>
      <c r="H60" s="162"/>
      <c r="I60" s="162"/>
      <c r="J60" s="162"/>
    </row>
    <row r="61" spans="1:10">
      <c r="A61" s="153"/>
      <c r="B61" s="24" t="s">
        <v>379</v>
      </c>
      <c r="C61" s="171" t="s">
        <v>380</v>
      </c>
      <c r="D61" s="172">
        <v>70</v>
      </c>
      <c r="E61" s="162"/>
      <c r="F61" s="162"/>
      <c r="G61" s="162"/>
      <c r="H61" s="162"/>
      <c r="I61" s="162"/>
      <c r="J61" s="162"/>
    </row>
    <row r="62" spans="1:10">
      <c r="A62" s="153"/>
      <c r="B62" s="24" t="s">
        <v>381</v>
      </c>
      <c r="C62" s="171" t="s">
        <v>382</v>
      </c>
      <c r="D62" s="174" t="s">
        <v>431</v>
      </c>
      <c r="E62" s="162"/>
      <c r="F62" s="162"/>
      <c r="G62" s="162"/>
      <c r="H62" s="162"/>
      <c r="I62" s="162"/>
      <c r="J62" s="162"/>
    </row>
    <row r="63" spans="1:10">
      <c r="A63" s="153"/>
      <c r="B63" s="24" t="s">
        <v>383</v>
      </c>
      <c r="C63" s="171" t="s">
        <v>384</v>
      </c>
      <c r="D63" s="172">
        <v>75</v>
      </c>
      <c r="E63" s="162"/>
      <c r="F63" s="162"/>
      <c r="G63" s="162"/>
      <c r="H63" s="162"/>
      <c r="I63" s="162"/>
      <c r="J63" s="162"/>
    </row>
    <row r="64" spans="1:10">
      <c r="A64" s="153"/>
      <c r="B64" s="24" t="s">
        <v>385</v>
      </c>
      <c r="C64" s="171" t="s">
        <v>386</v>
      </c>
      <c r="D64" s="172">
        <v>80</v>
      </c>
      <c r="E64" s="162"/>
      <c r="F64" s="162"/>
      <c r="G64" s="162"/>
      <c r="H64" s="162"/>
      <c r="I64" s="162"/>
      <c r="J64" s="162"/>
    </row>
    <row r="65" spans="1:10">
      <c r="A65" s="153"/>
      <c r="B65" s="24" t="s">
        <v>387</v>
      </c>
      <c r="C65" s="171" t="s">
        <v>388</v>
      </c>
      <c r="D65" s="172">
        <v>85</v>
      </c>
      <c r="E65" s="162"/>
      <c r="F65" s="162"/>
      <c r="G65" s="162"/>
      <c r="H65" s="162"/>
      <c r="I65" s="162"/>
      <c r="J65" s="162"/>
    </row>
    <row r="66" spans="1:10">
      <c r="A66" s="153"/>
      <c r="B66" s="24" t="s">
        <v>389</v>
      </c>
      <c r="C66" s="171" t="s">
        <v>390</v>
      </c>
      <c r="D66" s="174" t="s">
        <v>432</v>
      </c>
      <c r="E66" s="162"/>
      <c r="F66" s="162"/>
      <c r="G66" s="162"/>
      <c r="H66" s="162"/>
      <c r="I66" s="162"/>
      <c r="J66" s="162"/>
    </row>
    <row r="67" spans="1:10">
      <c r="A67" s="153"/>
      <c r="B67" s="24" t="s">
        <v>391</v>
      </c>
      <c r="C67" s="171" t="s">
        <v>392</v>
      </c>
      <c r="D67" s="172">
        <v>95</v>
      </c>
      <c r="E67" s="162"/>
      <c r="F67" s="162"/>
      <c r="G67" s="162"/>
      <c r="H67" s="162"/>
      <c r="I67" s="162"/>
      <c r="J67" s="162"/>
    </row>
    <row r="68" spans="1:10">
      <c r="A68" s="153"/>
      <c r="C68" s="175" t="s">
        <v>394</v>
      </c>
      <c r="D68" s="172">
        <v>99</v>
      </c>
      <c r="E68" s="162"/>
      <c r="F68" s="162"/>
      <c r="G68" s="162"/>
      <c r="H68" s="162"/>
      <c r="I68" s="162"/>
      <c r="J68" s="162"/>
    </row>
    <row r="69" spans="1:10">
      <c r="A69" s="153"/>
      <c r="B69" s="24" t="s">
        <v>393</v>
      </c>
      <c r="C69" s="177" t="s">
        <v>398</v>
      </c>
      <c r="D69" s="178" t="s">
        <v>433</v>
      </c>
      <c r="E69" s="162"/>
      <c r="F69" s="162"/>
      <c r="G69" s="162"/>
      <c r="H69" s="162"/>
      <c r="I69" s="162"/>
      <c r="J69" s="162"/>
    </row>
    <row r="70" spans="1:10">
      <c r="A70" s="116"/>
      <c r="B70" s="176" t="s">
        <v>397</v>
      </c>
      <c r="C70" s="64"/>
      <c r="D70" s="34"/>
    </row>
    <row r="71" spans="1:10">
      <c r="C71" s="64"/>
      <c r="D71" s="156"/>
    </row>
    <row r="73" spans="1:10">
      <c r="B73" s="110" t="s">
        <v>617</v>
      </c>
    </row>
    <row r="74" spans="1:10">
      <c r="A74" s="152" t="s">
        <v>463</v>
      </c>
      <c r="B74" s="151" t="s">
        <v>467</v>
      </c>
    </row>
    <row r="75" spans="1:10">
      <c r="A75" s="180"/>
      <c r="B75" s="24" t="s">
        <v>468</v>
      </c>
    </row>
    <row r="76" spans="1:10">
      <c r="A76" s="180"/>
      <c r="B76" s="24" t="s">
        <v>469</v>
      </c>
    </row>
    <row r="77" spans="1:10">
      <c r="A77" s="180"/>
      <c r="B77" s="24" t="s">
        <v>470</v>
      </c>
    </row>
    <row r="78" spans="1:10">
      <c r="A78" s="180"/>
      <c r="B78" s="24" t="s">
        <v>471</v>
      </c>
    </row>
    <row r="79" spans="1:10">
      <c r="A79" s="180"/>
      <c r="B79" s="24" t="s">
        <v>472</v>
      </c>
    </row>
    <row r="80" spans="1:10">
      <c r="A80" s="180"/>
      <c r="B80" s="24" t="s">
        <v>473</v>
      </c>
    </row>
    <row r="81" spans="1:2">
      <c r="A81" s="180"/>
      <c r="B81" s="24" t="s">
        <v>474</v>
      </c>
    </row>
    <row r="82" spans="1:2">
      <c r="A82" s="180"/>
      <c r="B82" s="24" t="s">
        <v>475</v>
      </c>
    </row>
    <row r="83" spans="1:2">
      <c r="A83" s="180"/>
      <c r="B83" s="24" t="s">
        <v>476</v>
      </c>
    </row>
    <row r="84" spans="1:2">
      <c r="A84" s="181"/>
      <c r="B84" s="179" t="s">
        <v>477</v>
      </c>
    </row>
    <row r="85" spans="1:2">
      <c r="A85" s="152" t="s">
        <v>464</v>
      </c>
      <c r="B85" s="151" t="s">
        <v>478</v>
      </c>
    </row>
    <row r="86" spans="1:2">
      <c r="A86" s="180"/>
      <c r="B86" s="24" t="s">
        <v>479</v>
      </c>
    </row>
    <row r="87" spans="1:2">
      <c r="A87" s="180"/>
      <c r="B87" s="24" t="s">
        <v>480</v>
      </c>
    </row>
    <row r="88" spans="1:2">
      <c r="A88" s="180"/>
      <c r="B88" s="24" t="s">
        <v>481</v>
      </c>
    </row>
    <row r="89" spans="1:2">
      <c r="A89" s="180"/>
      <c r="B89" s="24" t="s">
        <v>482</v>
      </c>
    </row>
    <row r="90" spans="1:2">
      <c r="A90" s="181"/>
      <c r="B90" s="179" t="s">
        <v>483</v>
      </c>
    </row>
    <row r="91" spans="1:2">
      <c r="A91" s="152" t="s">
        <v>465</v>
      </c>
      <c r="B91" s="151" t="s">
        <v>484</v>
      </c>
    </row>
    <row r="92" spans="1:2">
      <c r="A92" s="181"/>
      <c r="B92" s="179" t="s">
        <v>485</v>
      </c>
    </row>
    <row r="93" spans="1:2">
      <c r="A93" s="152" t="s">
        <v>466</v>
      </c>
      <c r="B93" s="151" t="s">
        <v>486</v>
      </c>
    </row>
    <row r="94" spans="1:2">
      <c r="A94" s="180"/>
      <c r="B94" s="24" t="s">
        <v>487</v>
      </c>
    </row>
    <row r="95" spans="1:2">
      <c r="A95" s="181"/>
      <c r="B95" s="179" t="s">
        <v>488</v>
      </c>
    </row>
    <row r="96" spans="1:2">
      <c r="A96" s="152" t="s">
        <v>619</v>
      </c>
      <c r="B96" s="151" t="s">
        <v>570</v>
      </c>
    </row>
    <row r="97" spans="1:2">
      <c r="A97" s="154"/>
      <c r="B97" s="179" t="s">
        <v>482</v>
      </c>
    </row>
    <row r="99" spans="1:2">
      <c r="B99" s="183" t="s">
        <v>618</v>
      </c>
    </row>
    <row r="100" spans="1:2">
      <c r="A100" s="152" t="s">
        <v>498</v>
      </c>
      <c r="B100" s="151" t="s">
        <v>489</v>
      </c>
    </row>
    <row r="101" spans="1:2">
      <c r="A101" s="24"/>
      <c r="B101" s="24" t="s">
        <v>440</v>
      </c>
    </row>
    <row r="102" spans="1:2">
      <c r="A102" s="24"/>
      <c r="B102" s="24" t="s">
        <v>490</v>
      </c>
    </row>
    <row r="103" spans="1:2">
      <c r="A103" s="24"/>
      <c r="B103" s="24" t="s">
        <v>27</v>
      </c>
    </row>
    <row r="104" spans="1:2">
      <c r="A104" s="24"/>
      <c r="B104" s="24" t="s">
        <v>491</v>
      </c>
    </row>
    <row r="105" spans="1:2">
      <c r="A105" s="24"/>
      <c r="B105" s="24" t="s">
        <v>492</v>
      </c>
    </row>
    <row r="106" spans="1:2">
      <c r="A106" s="24"/>
      <c r="B106" s="24" t="s">
        <v>456</v>
      </c>
    </row>
    <row r="107" spans="1:2">
      <c r="A107" s="24"/>
      <c r="B107" s="24" t="s">
        <v>493</v>
      </c>
    </row>
    <row r="108" spans="1:2">
      <c r="A108" s="24"/>
      <c r="B108" s="24" t="s">
        <v>494</v>
      </c>
    </row>
    <row r="109" spans="1:2">
      <c r="A109" s="24"/>
      <c r="B109" s="24" t="s">
        <v>495</v>
      </c>
    </row>
    <row r="110" spans="1:2">
      <c r="A110" s="24"/>
      <c r="B110" s="24" t="s">
        <v>496</v>
      </c>
    </row>
    <row r="111" spans="1:2">
      <c r="A111" s="179"/>
      <c r="B111" s="179" t="s">
        <v>497</v>
      </c>
    </row>
  </sheetData>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29EB2-2E8A-3B4F-96BD-E386A694D85D}">
  <sheetPr>
    <tabColor rgb="FFC00000"/>
  </sheetPr>
  <dimension ref="A1:BG306"/>
  <sheetViews>
    <sheetView workbookViewId="0">
      <selection activeCell="AE1" sqref="AE1:BF228"/>
    </sheetView>
  </sheetViews>
  <sheetFormatPr baseColWidth="10" defaultRowHeight="15"/>
  <cols>
    <col min="1" max="1" width="56.5" style="2" customWidth="1"/>
    <col min="2" max="2" width="19.1640625" style="2" customWidth="1"/>
    <col min="3" max="3" width="13.83203125" style="2" customWidth="1"/>
    <col min="4" max="30" width="10.83203125" style="2"/>
    <col min="31" max="31" width="25.33203125" style="2" customWidth="1"/>
    <col min="32" max="32" width="19.1640625" style="2" customWidth="1"/>
    <col min="33" max="33" width="13.83203125" style="2" customWidth="1"/>
    <col min="34" max="16384" width="10.83203125" style="2"/>
  </cols>
  <sheetData>
    <row r="1" spans="1:59" s="1" customFormat="1">
      <c r="A1" s="1" t="s">
        <v>0</v>
      </c>
      <c r="B1" s="1" t="s">
        <v>1</v>
      </c>
      <c r="C1" s="1" t="s">
        <v>2</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c r="AD1" s="2"/>
    </row>
    <row r="2" spans="1:59">
      <c r="A2" s="3" t="s">
        <v>3</v>
      </c>
      <c r="B2" s="2" t="s">
        <v>4</v>
      </c>
      <c r="C2" s="2" t="s">
        <v>5</v>
      </c>
      <c r="D2" s="4">
        <v>60.146999999999998</v>
      </c>
      <c r="E2" s="4">
        <v>63.87</v>
      </c>
      <c r="F2" s="4">
        <v>65.587999999999994</v>
      </c>
      <c r="G2" s="4">
        <v>66.77</v>
      </c>
      <c r="H2" s="4">
        <v>63.131</v>
      </c>
      <c r="I2" s="4">
        <v>64.992999999999995</v>
      </c>
      <c r="J2" s="4">
        <v>69.025000000000006</v>
      </c>
      <c r="K2" s="4">
        <v>74.200999999999894</v>
      </c>
      <c r="L2" s="4">
        <v>77.388999999999996</v>
      </c>
      <c r="M2" s="4">
        <v>79.567999999999998</v>
      </c>
      <c r="N2" s="4">
        <v>79.398442000000003</v>
      </c>
      <c r="O2" s="4">
        <v>68.430414999999996</v>
      </c>
      <c r="P2" s="4">
        <v>67.081913999999998</v>
      </c>
      <c r="Q2" s="4">
        <v>70.385879000000003</v>
      </c>
      <c r="R2" s="4">
        <v>75.897615000000002</v>
      </c>
      <c r="S2" s="4">
        <v>74.365448000000001</v>
      </c>
      <c r="T2" s="4">
        <v>92.255363000000003</v>
      </c>
      <c r="U2" s="4">
        <v>101.418457</v>
      </c>
      <c r="V2" s="4">
        <v>114.626823</v>
      </c>
      <c r="W2" s="4">
        <v>107.787648</v>
      </c>
      <c r="X2" s="4">
        <v>108.39257000000001</v>
      </c>
      <c r="Y2" s="4">
        <v>108.33868699999999</v>
      </c>
      <c r="Z2" s="4">
        <v>113.42271</v>
      </c>
      <c r="AA2" s="4">
        <v>115.550152</v>
      </c>
      <c r="AB2" s="4">
        <v>117.278874</v>
      </c>
      <c r="AC2" s="4"/>
      <c r="BG2" s="4"/>
    </row>
    <row r="3" spans="1:59">
      <c r="A3" s="3" t="s">
        <v>3</v>
      </c>
      <c r="B3" s="2" t="s">
        <v>6</v>
      </c>
      <c r="C3" s="2" t="s">
        <v>7</v>
      </c>
      <c r="D3" s="4">
        <v>24.145</v>
      </c>
      <c r="E3" s="4">
        <v>23.388999999999999</v>
      </c>
      <c r="F3" s="4">
        <v>20.419</v>
      </c>
      <c r="G3" s="4">
        <v>21.312000000000001</v>
      </c>
      <c r="H3" s="4">
        <v>23.584</v>
      </c>
      <c r="I3" s="4">
        <v>24.084</v>
      </c>
      <c r="J3" s="4">
        <v>27.155000000000001</v>
      </c>
      <c r="K3" s="4">
        <v>27.544</v>
      </c>
      <c r="L3" s="4">
        <v>27.875</v>
      </c>
      <c r="M3" s="4">
        <v>28.786000000000001</v>
      </c>
      <c r="N3" s="4">
        <v>28.443999999999999</v>
      </c>
      <c r="O3" s="4">
        <v>26.867000000000001</v>
      </c>
      <c r="P3" s="4">
        <v>25.978000000000002</v>
      </c>
      <c r="Q3" s="4">
        <v>26.420352999999999</v>
      </c>
      <c r="R3" s="4">
        <v>25.088533999999999</v>
      </c>
      <c r="S3" s="4">
        <v>29.045010999999999</v>
      </c>
      <c r="T3" s="4">
        <v>28.655843000000001</v>
      </c>
      <c r="U3" s="4">
        <v>28.097795999999999</v>
      </c>
      <c r="V3" s="4">
        <v>29.196052000000002</v>
      </c>
      <c r="W3" s="4">
        <v>33.483500999999997</v>
      </c>
      <c r="X3" s="4">
        <v>30.965395000000001</v>
      </c>
      <c r="Y3" s="4">
        <v>39.513328999999999</v>
      </c>
      <c r="Z3" s="4">
        <v>38.953955999999998</v>
      </c>
      <c r="AA3" s="4">
        <v>37.027897000000003</v>
      </c>
      <c r="AB3" s="4">
        <v>36.117137</v>
      </c>
      <c r="AC3" s="4"/>
      <c r="BG3" s="4"/>
    </row>
    <row r="4" spans="1:59">
      <c r="A4" s="3" t="s">
        <v>3</v>
      </c>
      <c r="B4" s="5" t="s">
        <v>8</v>
      </c>
      <c r="C4" s="2" t="s">
        <v>9</v>
      </c>
      <c r="D4" s="4">
        <v>92.576999999999998</v>
      </c>
      <c r="E4" s="4">
        <v>93.873999999999995</v>
      </c>
      <c r="F4" s="4">
        <v>91.209999999999894</v>
      </c>
      <c r="G4" s="4">
        <v>92.556999999999903</v>
      </c>
      <c r="H4" s="4">
        <v>90.927301999999997</v>
      </c>
      <c r="I4" s="4">
        <v>93.536000000000001</v>
      </c>
      <c r="J4" s="4">
        <v>101.401</v>
      </c>
      <c r="K4" s="4">
        <v>106.91800000000001</v>
      </c>
      <c r="L4" s="4">
        <v>106.562</v>
      </c>
      <c r="M4" s="4">
        <v>116.879</v>
      </c>
      <c r="N4" s="4">
        <v>115.432348</v>
      </c>
      <c r="O4" s="4">
        <v>103.631236</v>
      </c>
      <c r="P4" s="4">
        <v>101.64238400000001</v>
      </c>
      <c r="Q4" s="4">
        <v>104.82771200000001</v>
      </c>
      <c r="R4" s="4">
        <v>108.77348600000001</v>
      </c>
      <c r="S4" s="4">
        <v>111.909982</v>
      </c>
      <c r="T4" s="4">
        <v>126.678338</v>
      </c>
      <c r="U4" s="4">
        <v>134.52336</v>
      </c>
      <c r="V4" s="4">
        <v>151.011686</v>
      </c>
      <c r="W4" s="4">
        <v>148.20805300000001</v>
      </c>
      <c r="X4" s="4">
        <v>146.275014</v>
      </c>
      <c r="Y4" s="4">
        <v>155.11049399999999</v>
      </c>
      <c r="Z4" s="4">
        <v>158.64089999999999</v>
      </c>
      <c r="AA4" s="4">
        <v>158.61502999999999</v>
      </c>
      <c r="AB4" s="4">
        <v>159.48121499999999</v>
      </c>
      <c r="AC4" s="4"/>
      <c r="BG4" s="4"/>
    </row>
    <row r="5" spans="1:59">
      <c r="A5" s="3" t="s">
        <v>3</v>
      </c>
      <c r="B5" s="2" t="s">
        <v>10</v>
      </c>
      <c r="C5" s="2" t="s">
        <v>11</v>
      </c>
      <c r="D5" s="4">
        <v>1.5269999999999999</v>
      </c>
      <c r="E5" s="4">
        <v>1.603</v>
      </c>
      <c r="F5" s="4">
        <v>1.05</v>
      </c>
      <c r="G5" s="4">
        <v>1.0940000000000001</v>
      </c>
      <c r="H5" s="4">
        <v>0.99930200000000002</v>
      </c>
      <c r="I5" s="4">
        <v>1.1220000000000001</v>
      </c>
      <c r="J5" s="4">
        <v>1.1599999999999999</v>
      </c>
      <c r="K5" s="4">
        <v>1.153</v>
      </c>
      <c r="L5" s="4">
        <v>1.258</v>
      </c>
      <c r="M5" s="4">
        <v>8.4719999999999995</v>
      </c>
      <c r="N5" s="4">
        <v>7.5329059999999997</v>
      </c>
      <c r="O5" s="4">
        <v>8.2948210000000007</v>
      </c>
      <c r="P5" s="4">
        <v>8.5404699999999902</v>
      </c>
      <c r="Q5" s="4">
        <v>7.9771929999999998</v>
      </c>
      <c r="R5" s="4">
        <v>7.7421550000000003</v>
      </c>
      <c r="S5" s="4">
        <v>8.4582259999999998</v>
      </c>
      <c r="T5" s="4">
        <v>5.7214130000000001</v>
      </c>
      <c r="U5" s="4">
        <v>4.9663139999999997</v>
      </c>
      <c r="V5" s="4">
        <v>7.1467219999999996</v>
      </c>
      <c r="W5" s="4">
        <v>6.8866779999999999</v>
      </c>
      <c r="X5" s="4">
        <v>6.8892790000000002</v>
      </c>
      <c r="Y5" s="4">
        <v>7.2403300000000002</v>
      </c>
      <c r="Z5" s="4">
        <v>6.2453770000000004</v>
      </c>
      <c r="AA5" s="4">
        <v>6.0288570000000004</v>
      </c>
      <c r="AB5" s="4">
        <v>6.0839340000000002</v>
      </c>
      <c r="AC5" s="4"/>
      <c r="BG5" s="4"/>
    </row>
    <row r="6" spans="1:59">
      <c r="A6" s="3" t="s">
        <v>3</v>
      </c>
      <c r="B6" s="2" t="s">
        <v>12</v>
      </c>
      <c r="C6" s="2" t="s">
        <v>13</v>
      </c>
      <c r="D6" s="4">
        <v>6.758</v>
      </c>
      <c r="E6" s="4">
        <v>5.0119999999999996</v>
      </c>
      <c r="F6" s="4">
        <v>4.1529999999999996</v>
      </c>
      <c r="G6" s="4">
        <v>3.3809999999999998</v>
      </c>
      <c r="H6" s="4">
        <v>3.2130000000000001</v>
      </c>
      <c r="I6" s="4">
        <v>3.3370000000000002</v>
      </c>
      <c r="J6" s="4">
        <v>4.0609999999999999</v>
      </c>
      <c r="K6" s="4">
        <v>4.0199999999999996</v>
      </c>
      <c r="L6" s="4">
        <v>0.04</v>
      </c>
      <c r="M6" s="4">
        <v>5.2999999999999999E-2</v>
      </c>
      <c r="N6" s="4">
        <v>5.7000000000000002E-2</v>
      </c>
      <c r="O6" s="4">
        <v>3.9E-2</v>
      </c>
      <c r="P6" s="4">
        <v>4.2000000000000003E-2</v>
      </c>
      <c r="Q6" s="4">
        <v>4.4287E-2</v>
      </c>
      <c r="R6" s="4">
        <v>4.5182E-2</v>
      </c>
      <c r="S6" s="4">
        <v>4.1297E-2</v>
      </c>
      <c r="T6" s="4">
        <v>4.5719000000000003E-2</v>
      </c>
      <c r="U6" s="4">
        <v>4.0793000000000003E-2</v>
      </c>
      <c r="V6" s="4">
        <v>4.2089000000000001E-2</v>
      </c>
      <c r="W6" s="4">
        <v>5.0226E-2</v>
      </c>
      <c r="X6" s="4">
        <v>2.777E-2</v>
      </c>
      <c r="Y6" s="4">
        <v>1.8148000000000001E-2</v>
      </c>
      <c r="Z6" s="4">
        <v>1.8856999999999999E-2</v>
      </c>
      <c r="AA6" s="4">
        <v>8.1239999999999906E-3</v>
      </c>
      <c r="AB6" s="4">
        <v>1.2700000000000001E-3</v>
      </c>
      <c r="AC6" s="4"/>
      <c r="BG6" s="4"/>
    </row>
    <row r="7" spans="1:59" s="1" customFormat="1">
      <c r="A7" s="3" t="s">
        <v>3</v>
      </c>
      <c r="B7" s="1" t="s">
        <v>14</v>
      </c>
      <c r="C7" s="1" t="s">
        <v>15</v>
      </c>
      <c r="D7" s="6">
        <v>92.576999999999998</v>
      </c>
      <c r="E7" s="6">
        <v>93.873999999999995</v>
      </c>
      <c r="F7" s="6">
        <v>91.209999999999894</v>
      </c>
      <c r="G7" s="6">
        <v>92.556999999999903</v>
      </c>
      <c r="H7" s="6">
        <v>90.927301999999997</v>
      </c>
      <c r="I7" s="6">
        <v>93.536000000000001</v>
      </c>
      <c r="J7" s="6">
        <v>101.401</v>
      </c>
      <c r="K7" s="6">
        <v>106.91800000000001</v>
      </c>
      <c r="L7" s="6">
        <v>106.562</v>
      </c>
      <c r="M7" s="6">
        <v>116.879</v>
      </c>
      <c r="N7" s="6">
        <v>115.432348</v>
      </c>
      <c r="O7" s="6">
        <v>103.631236</v>
      </c>
      <c r="P7" s="6">
        <v>101.64238400000001</v>
      </c>
      <c r="Q7" s="6">
        <v>104.82771200000001</v>
      </c>
      <c r="R7" s="6">
        <v>108.77348600000001</v>
      </c>
      <c r="S7" s="6">
        <v>111.909982</v>
      </c>
      <c r="T7" s="6">
        <v>126.678338</v>
      </c>
      <c r="U7" s="6">
        <v>134.52336</v>
      </c>
      <c r="V7" s="6">
        <v>151.011686</v>
      </c>
      <c r="W7" s="6">
        <v>148.20805300000001</v>
      </c>
      <c r="X7" s="6">
        <v>146.275014</v>
      </c>
      <c r="Y7" s="6">
        <v>155.11049399999999</v>
      </c>
      <c r="Z7" s="6">
        <v>158.64089999999999</v>
      </c>
      <c r="AA7" s="6">
        <v>158.61502999999999</v>
      </c>
      <c r="AB7" s="6">
        <v>159.48121499999999</v>
      </c>
      <c r="AC7" s="6"/>
      <c r="BG7" s="6"/>
    </row>
    <row r="8" spans="1:59">
      <c r="A8" s="1" t="s">
        <v>16</v>
      </c>
      <c r="B8" s="2" t="s">
        <v>17</v>
      </c>
      <c r="C8" s="2" t="s">
        <v>18</v>
      </c>
      <c r="D8" s="4">
        <v>30.817</v>
      </c>
      <c r="E8" s="4">
        <v>29.445</v>
      </c>
      <c r="F8" s="4">
        <v>32.46</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c r="AC8" s="4"/>
      <c r="BG8" s="4"/>
    </row>
    <row r="9" spans="1:59">
      <c r="A9" s="1" t="s">
        <v>16</v>
      </c>
      <c r="B9" s="2" t="s">
        <v>4</v>
      </c>
      <c r="C9" s="2" t="s">
        <v>19</v>
      </c>
      <c r="D9" s="4">
        <v>1.2889999999999999</v>
      </c>
      <c r="E9" s="4">
        <v>1.3520000000000001</v>
      </c>
      <c r="F9" s="4">
        <v>1.663</v>
      </c>
      <c r="G9" s="4">
        <v>1.643</v>
      </c>
      <c r="H9" s="4">
        <v>2.4750000000000001</v>
      </c>
      <c r="I9" s="4">
        <v>1.601</v>
      </c>
      <c r="J9" s="4">
        <v>1.7</v>
      </c>
      <c r="K9" s="4">
        <v>1.827</v>
      </c>
      <c r="L9" s="4">
        <v>3.4390000000000001</v>
      </c>
      <c r="M9" s="4">
        <v>3.5289999999999999</v>
      </c>
      <c r="N9" s="4">
        <v>2.4815160000000001</v>
      </c>
      <c r="O9" s="4">
        <v>2.204831</v>
      </c>
      <c r="P9" s="4">
        <v>2.1325090000000002</v>
      </c>
      <c r="Q9" s="4">
        <v>2.2833809999999999</v>
      </c>
      <c r="R9" s="4">
        <v>2.375918</v>
      </c>
      <c r="S9" s="4">
        <v>2.3529949999999999</v>
      </c>
      <c r="T9" s="4">
        <v>2.853259</v>
      </c>
      <c r="U9" s="4">
        <v>3.1366529999999999</v>
      </c>
      <c r="V9" s="4">
        <v>3.5451589999999999</v>
      </c>
      <c r="W9" s="4">
        <v>3.3336389999999998</v>
      </c>
      <c r="X9" s="4">
        <v>3.721981</v>
      </c>
      <c r="Y9" s="4">
        <v>4.167014</v>
      </c>
      <c r="Z9" s="4">
        <v>4.2404130000000002</v>
      </c>
      <c r="AA9" s="4">
        <v>4.3962430000000001</v>
      </c>
      <c r="AB9" s="4">
        <v>4.4760390000000001</v>
      </c>
      <c r="AC9" s="4"/>
      <c r="BG9" s="4"/>
    </row>
    <row r="10" spans="1:59">
      <c r="A10" s="1" t="s">
        <v>16</v>
      </c>
      <c r="B10" s="2" t="s">
        <v>6</v>
      </c>
      <c r="C10" s="2" t="s">
        <v>20</v>
      </c>
      <c r="D10" s="4">
        <v>29.826000000000001</v>
      </c>
      <c r="E10" s="4">
        <v>30.949000000000002</v>
      </c>
      <c r="F10" s="4">
        <v>33.284999999999997</v>
      </c>
      <c r="G10" s="4">
        <v>34.207000000000001</v>
      </c>
      <c r="H10" s="4">
        <v>35.51</v>
      </c>
      <c r="I10" s="4">
        <v>34.735999999999997</v>
      </c>
      <c r="J10" s="4">
        <v>33.807000000000002</v>
      </c>
      <c r="K10" s="4">
        <v>35.588999999999999</v>
      </c>
      <c r="L10" s="4">
        <v>37.843000000000004</v>
      </c>
      <c r="M10" s="4">
        <v>39.47</v>
      </c>
      <c r="N10" s="4">
        <v>42.088000000000001</v>
      </c>
      <c r="O10" s="4">
        <v>43.801000000000002</v>
      </c>
      <c r="P10" s="4">
        <v>45.168999999999997</v>
      </c>
      <c r="Q10" s="4">
        <v>46.480654999999999</v>
      </c>
      <c r="R10" s="4">
        <v>46.751961000000001</v>
      </c>
      <c r="S10" s="4">
        <v>47.087277999999998</v>
      </c>
      <c r="T10" s="4">
        <v>47.745516000000002</v>
      </c>
      <c r="U10" s="4">
        <v>48.452998999999998</v>
      </c>
      <c r="V10" s="4">
        <v>49.500200999999997</v>
      </c>
      <c r="W10" s="4">
        <v>49.060692000000003</v>
      </c>
      <c r="X10" s="4">
        <v>47.302864999999997</v>
      </c>
      <c r="Y10" s="4">
        <v>49.482320000000001</v>
      </c>
      <c r="Z10" s="4">
        <v>50.681880999999997</v>
      </c>
      <c r="AA10" s="4">
        <v>50.081079000000003</v>
      </c>
      <c r="AB10" s="4">
        <v>50.888336000000002</v>
      </c>
      <c r="AC10" s="4"/>
      <c r="BG10" s="4"/>
    </row>
    <row r="11" spans="1:59">
      <c r="A11" s="1" t="s">
        <v>16</v>
      </c>
      <c r="B11" s="5" t="s">
        <v>21</v>
      </c>
      <c r="C11" s="2" t="s">
        <v>22</v>
      </c>
      <c r="D11" s="4">
        <v>0.27713500000000002</v>
      </c>
      <c r="E11" s="4">
        <v>0.29560999999999998</v>
      </c>
      <c r="F11" s="4">
        <v>0.31957799999999997</v>
      </c>
      <c r="G11" s="4">
        <v>0.35958200000000001</v>
      </c>
      <c r="H11" s="4">
        <v>0.39662500000000001</v>
      </c>
      <c r="I11" s="4">
        <v>0.39949899999999999</v>
      </c>
      <c r="J11" s="4">
        <v>0.43764599999999998</v>
      </c>
      <c r="K11" s="4">
        <v>0.48186699999999999</v>
      </c>
      <c r="L11" s="4">
        <v>0.54172799999999999</v>
      </c>
      <c r="M11" s="4">
        <v>0.60639299999999996</v>
      </c>
      <c r="N11" s="4">
        <v>0.68930499999999995</v>
      </c>
      <c r="O11" s="4">
        <v>0.82747300000000001</v>
      </c>
      <c r="P11" s="4">
        <v>0.92112000000000005</v>
      </c>
      <c r="Q11" s="4">
        <v>1.0604389999999999</v>
      </c>
      <c r="R11" s="4">
        <v>1.178266</v>
      </c>
      <c r="S11" s="4">
        <v>0.80369999999999997</v>
      </c>
      <c r="T11" s="4">
        <v>0.87801300000000004</v>
      </c>
      <c r="U11" s="4">
        <v>1.062452</v>
      </c>
      <c r="V11" s="4">
        <v>1.594781</v>
      </c>
      <c r="W11" s="4">
        <v>1.5378069999999999</v>
      </c>
      <c r="X11" s="4">
        <v>1.7964150000000001</v>
      </c>
      <c r="Y11" s="4">
        <v>2.1808860000000001</v>
      </c>
      <c r="Z11" s="4">
        <v>2.5625520000000002</v>
      </c>
      <c r="AA11" s="4">
        <v>2.818759</v>
      </c>
      <c r="AB11" s="4">
        <v>3.1240299999999999</v>
      </c>
      <c r="AC11" s="4"/>
      <c r="BG11" s="4"/>
    </row>
    <row r="12" spans="1:59">
      <c r="A12" s="1" t="s">
        <v>16</v>
      </c>
      <c r="B12" s="5" t="s">
        <v>8</v>
      </c>
      <c r="C12" s="2" t="s">
        <v>23</v>
      </c>
      <c r="D12" s="4">
        <v>82.173000000000002</v>
      </c>
      <c r="E12" s="4">
        <v>98.966999999999999</v>
      </c>
      <c r="F12" s="4">
        <v>111.414</v>
      </c>
      <c r="G12" s="4">
        <v>85.380692999999994</v>
      </c>
      <c r="H12" s="4">
        <v>90.669206000000003</v>
      </c>
      <c r="I12" s="4">
        <v>94.572410999999903</v>
      </c>
      <c r="J12" s="4">
        <v>95.771077000000005</v>
      </c>
      <c r="K12" s="4">
        <v>99.738502999999994</v>
      </c>
      <c r="L12" s="4">
        <v>106.11802400000001</v>
      </c>
      <c r="M12" s="4">
        <v>106.78891400000001</v>
      </c>
      <c r="N12" s="4">
        <v>114.690533</v>
      </c>
      <c r="O12" s="4">
        <v>115.54558</v>
      </c>
      <c r="P12" s="4">
        <v>120.83362700000001</v>
      </c>
      <c r="Q12" s="4">
        <v>119.08688600000001</v>
      </c>
      <c r="R12" s="4">
        <v>117.739481</v>
      </c>
      <c r="S12" s="4">
        <v>118.039062</v>
      </c>
      <c r="T12" s="4">
        <v>122.76028700000001</v>
      </c>
      <c r="U12" s="4">
        <v>124.744725</v>
      </c>
      <c r="V12" s="4">
        <v>123.957454</v>
      </c>
      <c r="W12" s="4">
        <v>123.316159</v>
      </c>
      <c r="X12" s="4">
        <v>123.777531</v>
      </c>
      <c r="Y12" s="4">
        <v>127.611182</v>
      </c>
      <c r="Z12" s="4">
        <v>130.32668899999999</v>
      </c>
      <c r="AA12" s="4">
        <v>130.60563099999999</v>
      </c>
      <c r="AB12" s="4">
        <v>131.81518299999999</v>
      </c>
      <c r="AC12" s="4"/>
      <c r="BG12" s="4"/>
    </row>
    <row r="13" spans="1:59">
      <c r="A13" s="1" t="s">
        <v>16</v>
      </c>
      <c r="B13" s="2" t="s">
        <v>10</v>
      </c>
      <c r="C13" s="2" t="s">
        <v>24</v>
      </c>
      <c r="D13" s="4">
        <v>20.241</v>
      </c>
      <c r="E13" s="4">
        <v>37.220999999999997</v>
      </c>
      <c r="F13" s="4">
        <v>44.006</v>
      </c>
      <c r="G13" s="4">
        <v>43.485999999999997</v>
      </c>
      <c r="H13" s="4">
        <v>46.455956999999998</v>
      </c>
      <c r="I13" s="4">
        <v>51.625999999999998</v>
      </c>
      <c r="J13" s="4">
        <v>53.392000000000003</v>
      </c>
      <c r="K13" s="4">
        <v>55.218000000000004</v>
      </c>
      <c r="L13" s="4">
        <v>57.853000000000002</v>
      </c>
      <c r="M13" s="4">
        <v>56.79</v>
      </c>
      <c r="N13" s="4">
        <v>63.265751000000002</v>
      </c>
      <c r="O13" s="4">
        <v>62.271163999999999</v>
      </c>
      <c r="P13" s="4">
        <v>65.659835999999999</v>
      </c>
      <c r="Q13" s="4">
        <v>63.747055000000003</v>
      </c>
      <c r="R13" s="4">
        <v>62.001215999999999</v>
      </c>
      <c r="S13" s="4">
        <v>60.542988999999999</v>
      </c>
      <c r="T13" s="4">
        <v>62.979278000000001</v>
      </c>
      <c r="U13" s="4">
        <v>64.746262999999999</v>
      </c>
      <c r="V13" s="4">
        <v>62.115110000000001</v>
      </c>
      <c r="W13" s="4">
        <v>61.478625000000001</v>
      </c>
      <c r="X13" s="4">
        <v>62.948051999999997</v>
      </c>
      <c r="Y13" s="4">
        <v>64.324832000000001</v>
      </c>
      <c r="Z13" s="4">
        <v>65.119236999999998</v>
      </c>
      <c r="AA13" s="4">
        <v>65.030894000000004</v>
      </c>
      <c r="AB13" s="4">
        <v>63.317734000000002</v>
      </c>
      <c r="AC13" s="4"/>
      <c r="BG13" s="4"/>
    </row>
    <row r="14" spans="1:59">
      <c r="A14" s="1" t="s">
        <v>16</v>
      </c>
      <c r="B14" s="7" t="s">
        <v>25</v>
      </c>
      <c r="C14" s="2" t="s">
        <v>26</v>
      </c>
      <c r="D14" s="4">
        <v>0</v>
      </c>
      <c r="E14" s="4">
        <v>0</v>
      </c>
      <c r="F14" s="4">
        <v>0</v>
      </c>
      <c r="G14" s="4">
        <v>6.0446929999999996</v>
      </c>
      <c r="H14" s="4">
        <v>6.2282489999999999</v>
      </c>
      <c r="I14" s="4">
        <v>6.6094109999999997</v>
      </c>
      <c r="J14" s="4">
        <v>6.872077</v>
      </c>
      <c r="K14" s="4">
        <v>7.1045030000000002</v>
      </c>
      <c r="L14" s="4">
        <v>6.9830240000000003</v>
      </c>
      <c r="M14" s="4">
        <v>6.9999140000000004</v>
      </c>
      <c r="N14" s="4">
        <v>6.8552660000000003</v>
      </c>
      <c r="O14" s="4">
        <v>7.2685849999999999</v>
      </c>
      <c r="P14" s="4">
        <v>7.8722820000000002</v>
      </c>
      <c r="Q14" s="4">
        <v>6.5757950000000003</v>
      </c>
      <c r="R14" s="4">
        <v>6.6103860000000001</v>
      </c>
      <c r="S14" s="4">
        <v>8.0557999999999996</v>
      </c>
      <c r="T14" s="4">
        <v>9.1822339999999905</v>
      </c>
      <c r="U14" s="4">
        <v>8.4088100000000008</v>
      </c>
      <c r="V14" s="4">
        <v>8.7969840000000001</v>
      </c>
      <c r="W14" s="4">
        <v>9.4432030000000005</v>
      </c>
      <c r="X14" s="4">
        <v>9.8046330000000008</v>
      </c>
      <c r="Y14" s="4">
        <v>9.6370159999999903</v>
      </c>
      <c r="Z14" s="4">
        <v>10.285157999999999</v>
      </c>
      <c r="AA14" s="4">
        <v>11.097415</v>
      </c>
      <c r="AB14" s="4">
        <v>13.133074000000001</v>
      </c>
      <c r="AC14" s="4"/>
      <c r="BG14" s="4"/>
    </row>
    <row r="15" spans="1:59">
      <c r="A15" s="1" t="s">
        <v>16</v>
      </c>
      <c r="B15" s="2" t="s">
        <v>27</v>
      </c>
      <c r="C15" s="2" t="s">
        <v>28</v>
      </c>
      <c r="D15" s="4">
        <v>0.27713500000000002</v>
      </c>
      <c r="E15" s="4">
        <v>0.29560999999999998</v>
      </c>
      <c r="F15" s="4">
        <v>0.31957799999999997</v>
      </c>
      <c r="G15" s="4">
        <v>0.35958200000000001</v>
      </c>
      <c r="H15" s="4">
        <v>0.39662500000000001</v>
      </c>
      <c r="I15" s="4">
        <v>0.39949899999999999</v>
      </c>
      <c r="J15" s="4">
        <v>0.43764599999999998</v>
      </c>
      <c r="K15" s="4">
        <v>0.48186699999999999</v>
      </c>
      <c r="L15" s="4">
        <v>0.54172799999999999</v>
      </c>
      <c r="M15" s="4">
        <v>0.60639299999999996</v>
      </c>
      <c r="N15" s="4">
        <v>0.68930499999999995</v>
      </c>
      <c r="O15" s="4">
        <v>0.82747300000000001</v>
      </c>
      <c r="P15" s="4">
        <v>0.92112000000000005</v>
      </c>
      <c r="Q15" s="4">
        <v>1.0604389999999999</v>
      </c>
      <c r="R15" s="4">
        <v>1.178266</v>
      </c>
      <c r="S15" s="4">
        <v>0.80369999999999997</v>
      </c>
      <c r="T15" s="4">
        <v>0.87801300000000004</v>
      </c>
      <c r="U15" s="4">
        <v>1.062452</v>
      </c>
      <c r="V15" s="4">
        <v>1.594781</v>
      </c>
      <c r="W15" s="4">
        <v>1.5378069999999999</v>
      </c>
      <c r="X15" s="4">
        <v>1.7964150000000001</v>
      </c>
      <c r="Y15" s="4">
        <v>2.1808860000000001</v>
      </c>
      <c r="Z15" s="4">
        <v>2.5625520000000002</v>
      </c>
      <c r="AA15" s="4">
        <v>2.818759</v>
      </c>
      <c r="AB15" s="4">
        <v>3.1240299999999999</v>
      </c>
      <c r="AC15" s="4"/>
      <c r="BG15" s="4"/>
    </row>
    <row r="16" spans="1:59" s="1" customFormat="1">
      <c r="A16" s="1" t="s">
        <v>16</v>
      </c>
      <c r="B16" s="1" t="s">
        <v>14</v>
      </c>
      <c r="C16" s="1" t="s">
        <v>29</v>
      </c>
      <c r="D16" s="6">
        <v>82.450135000000003</v>
      </c>
      <c r="E16" s="6">
        <v>99.262609999999995</v>
      </c>
      <c r="F16" s="6">
        <v>111.73357799999999</v>
      </c>
      <c r="G16" s="6">
        <v>85.740274999999997</v>
      </c>
      <c r="H16" s="6">
        <v>91.065831000000003</v>
      </c>
      <c r="I16" s="6">
        <v>94.971909999999994</v>
      </c>
      <c r="J16" s="6">
        <v>96.208723000000006</v>
      </c>
      <c r="K16" s="6">
        <v>100.22037</v>
      </c>
      <c r="L16" s="6">
        <v>106.659752</v>
      </c>
      <c r="M16" s="6">
        <v>107.395307</v>
      </c>
      <c r="N16" s="6">
        <v>115.37983800000001</v>
      </c>
      <c r="O16" s="6">
        <v>116.373053</v>
      </c>
      <c r="P16" s="6">
        <v>121.75474699999999</v>
      </c>
      <c r="Q16" s="6">
        <v>120.147325</v>
      </c>
      <c r="R16" s="6">
        <v>118.91774700000001</v>
      </c>
      <c r="S16" s="6">
        <v>118.84276199999999</v>
      </c>
      <c r="T16" s="6">
        <v>123.6383</v>
      </c>
      <c r="U16" s="6">
        <v>125.807177</v>
      </c>
      <c r="V16" s="6">
        <v>125.552235</v>
      </c>
      <c r="W16" s="6">
        <v>124.853966</v>
      </c>
      <c r="X16" s="6">
        <v>125.57394600000001</v>
      </c>
      <c r="Y16" s="6">
        <v>129.792068</v>
      </c>
      <c r="Z16" s="6">
        <v>132.889241</v>
      </c>
      <c r="AA16" s="6">
        <v>133.42438999999999</v>
      </c>
      <c r="AB16" s="6">
        <v>134.939213</v>
      </c>
      <c r="AC16" s="6"/>
      <c r="BG16" s="6"/>
    </row>
    <row r="17" spans="1:59">
      <c r="A17" s="1" t="s">
        <v>30</v>
      </c>
      <c r="B17" s="2" t="s">
        <v>31</v>
      </c>
      <c r="C17" s="2" t="s">
        <v>32</v>
      </c>
      <c r="D17" s="4">
        <v>74.147723999999997</v>
      </c>
      <c r="E17" s="4">
        <v>85.647907000000004</v>
      </c>
      <c r="F17" s="4">
        <v>78.809872999999996</v>
      </c>
      <c r="G17" s="4">
        <v>87.450613000000004</v>
      </c>
      <c r="H17" s="4">
        <v>73.354727999999994</v>
      </c>
      <c r="I17" s="4">
        <v>85.413674</v>
      </c>
      <c r="J17" s="4">
        <v>84.603966999999997</v>
      </c>
      <c r="K17" s="4">
        <v>92.861408999999995</v>
      </c>
      <c r="L17" s="4">
        <v>95.162611999999996</v>
      </c>
      <c r="M17" s="4">
        <v>87.539249999999996</v>
      </c>
      <c r="N17" s="4">
        <v>83.503116999999904</v>
      </c>
      <c r="O17" s="4">
        <v>79.498661999999996</v>
      </c>
      <c r="P17" s="4">
        <v>76.844647999999907</v>
      </c>
      <c r="Q17" s="4">
        <v>80.350861999999907</v>
      </c>
      <c r="R17" s="4">
        <v>68.181324000000004</v>
      </c>
      <c r="S17" s="4">
        <v>86.940383999999995</v>
      </c>
      <c r="T17" s="4">
        <v>56.866539000000003</v>
      </c>
      <c r="U17" s="4">
        <v>71.258931000000004</v>
      </c>
      <c r="V17" s="4">
        <v>58.541460999999998</v>
      </c>
      <c r="W17" s="4">
        <v>57.978712999999999</v>
      </c>
      <c r="X17" s="4">
        <v>47.316606999999998</v>
      </c>
      <c r="Y17" s="4">
        <v>57.791226000000002</v>
      </c>
      <c r="Z17" s="4">
        <v>52.622642999999997</v>
      </c>
      <c r="AA17" s="4">
        <v>68.724185000000006</v>
      </c>
      <c r="AB17" s="4">
        <v>37.707833999999998</v>
      </c>
      <c r="AC17" s="4"/>
      <c r="BG17" s="4"/>
    </row>
    <row r="18" spans="1:59">
      <c r="A18" s="1" t="s">
        <v>30</v>
      </c>
      <c r="B18" s="2" t="s">
        <v>33</v>
      </c>
      <c r="C18" s="2" t="s">
        <v>34</v>
      </c>
      <c r="D18" s="4">
        <v>0</v>
      </c>
      <c r="E18" s="4">
        <v>0</v>
      </c>
      <c r="F18" s="4">
        <v>0</v>
      </c>
      <c r="G18" s="4">
        <v>0</v>
      </c>
      <c r="H18" s="4">
        <v>0</v>
      </c>
      <c r="I18" s="4">
        <v>0</v>
      </c>
      <c r="J18" s="4">
        <v>0</v>
      </c>
      <c r="K18" s="4">
        <v>0</v>
      </c>
      <c r="L18" s="4">
        <v>0</v>
      </c>
      <c r="M18" s="4">
        <v>0</v>
      </c>
      <c r="N18" s="4">
        <v>0</v>
      </c>
      <c r="O18" s="4">
        <v>2.3734479999999998</v>
      </c>
      <c r="P18" s="4">
        <v>209.56049400000001</v>
      </c>
      <c r="Q18" s="4">
        <v>24.547087999999999</v>
      </c>
      <c r="R18" s="4">
        <v>66.513086000000001</v>
      </c>
      <c r="S18" s="4">
        <v>75.236446999999998</v>
      </c>
      <c r="T18" s="4">
        <v>110.06160800000001</v>
      </c>
      <c r="U18" s="4">
        <v>85.906490999999903</v>
      </c>
      <c r="V18" s="4">
        <v>114.655857</v>
      </c>
      <c r="W18" s="4">
        <v>54.464019</v>
      </c>
      <c r="X18" s="4">
        <v>94.265933000000004</v>
      </c>
      <c r="Y18" s="4">
        <v>166.23558700000001</v>
      </c>
      <c r="Z18" s="4">
        <v>87.248301999999995</v>
      </c>
      <c r="AA18" s="4">
        <v>100.023079</v>
      </c>
      <c r="AB18" s="4">
        <v>77.437701000000004</v>
      </c>
      <c r="AC18" s="4"/>
      <c r="BG18" s="4"/>
    </row>
    <row r="19" spans="1:59">
      <c r="A19" s="1" t="s">
        <v>30</v>
      </c>
      <c r="B19" s="2" t="s">
        <v>35</v>
      </c>
      <c r="C19" s="2" t="s">
        <v>36</v>
      </c>
      <c r="D19" s="4">
        <v>57.707700000000003</v>
      </c>
      <c r="E19" s="4">
        <v>53.100599000000003</v>
      </c>
      <c r="F19" s="4">
        <v>51.221409000000001</v>
      </c>
      <c r="G19" s="4">
        <v>48.92436</v>
      </c>
      <c r="H19" s="4">
        <v>50.005172999999999</v>
      </c>
      <c r="I19" s="4">
        <v>54.108725</v>
      </c>
      <c r="J19" s="4">
        <v>55.034917</v>
      </c>
      <c r="K19" s="4">
        <v>53.901471000000001</v>
      </c>
      <c r="L19" s="4">
        <v>55.493338999999999</v>
      </c>
      <c r="M19" s="4">
        <v>55.928883999999996</v>
      </c>
      <c r="N19" s="4">
        <v>72.410767000000007</v>
      </c>
      <c r="O19" s="4">
        <v>62.396954000000001</v>
      </c>
      <c r="P19" s="4">
        <v>46.696396</v>
      </c>
      <c r="Q19" s="4">
        <v>49.955232000000002</v>
      </c>
      <c r="R19" s="4">
        <v>49.988118999999998</v>
      </c>
      <c r="S19" s="4">
        <v>47.498488000000002</v>
      </c>
      <c r="T19" s="4">
        <v>47.630642000000002</v>
      </c>
      <c r="U19" s="4">
        <v>45.441571000000003</v>
      </c>
      <c r="V19" s="4">
        <v>47.722026</v>
      </c>
      <c r="W19" s="4">
        <v>38.302822999999997</v>
      </c>
      <c r="X19" s="4">
        <v>62.824640000000002</v>
      </c>
      <c r="Y19" s="4">
        <v>61.752975999999997</v>
      </c>
      <c r="Z19" s="4">
        <v>64.335139999999996</v>
      </c>
      <c r="AA19" s="4">
        <v>65.126006000000004</v>
      </c>
      <c r="AB19" s="4">
        <v>68.888698000000005</v>
      </c>
      <c r="AC19" s="4"/>
      <c r="BG19" s="4"/>
    </row>
    <row r="20" spans="1:59">
      <c r="A20" s="1" t="s">
        <v>30</v>
      </c>
      <c r="B20" s="2" t="s">
        <v>17</v>
      </c>
      <c r="C20" s="2" t="s">
        <v>37</v>
      </c>
      <c r="D20" s="4">
        <v>327.98200000000003</v>
      </c>
      <c r="E20" s="4">
        <v>295.63600000000002</v>
      </c>
      <c r="F20" s="4">
        <v>268.565</v>
      </c>
      <c r="G20" s="4">
        <v>268.53217599999903</v>
      </c>
      <c r="H20" s="4">
        <v>288.284514</v>
      </c>
      <c r="I20" s="4">
        <v>263.37491699999998</v>
      </c>
      <c r="J20" s="4">
        <v>272.04049099999901</v>
      </c>
      <c r="K20" s="4">
        <v>274.44658199999998</v>
      </c>
      <c r="L20" s="4">
        <v>272.03315099999998</v>
      </c>
      <c r="M20" s="4">
        <v>258.23373600000002</v>
      </c>
      <c r="N20" s="4">
        <v>202.81720999999999</v>
      </c>
      <c r="O20" s="4">
        <v>193.46289299999901</v>
      </c>
      <c r="P20" s="4">
        <v>148.244482</v>
      </c>
      <c r="Q20" s="4">
        <v>142.095068</v>
      </c>
      <c r="R20" s="4">
        <v>148.20363399999999</v>
      </c>
      <c r="S20" s="4">
        <v>135.36601999999999</v>
      </c>
      <c r="T20" s="4">
        <v>109.161264</v>
      </c>
      <c r="U20" s="4">
        <v>106.172921</v>
      </c>
      <c r="V20" s="4">
        <v>84.915234999999996</v>
      </c>
      <c r="W20" s="4">
        <v>72.176473999999999</v>
      </c>
      <c r="X20" s="4">
        <v>57.633197000000003</v>
      </c>
      <c r="Y20" s="4">
        <v>50.501754999999903</v>
      </c>
      <c r="Z20" s="4">
        <v>33.630096000000002</v>
      </c>
      <c r="AA20" s="4">
        <v>25.731006000000001</v>
      </c>
      <c r="AB20" s="4">
        <v>16.096392999999999</v>
      </c>
      <c r="AC20" s="4"/>
      <c r="BG20" s="4"/>
    </row>
    <row r="21" spans="1:59">
      <c r="A21" s="1" t="s">
        <v>30</v>
      </c>
      <c r="B21" s="2" t="s">
        <v>38</v>
      </c>
      <c r="C21" s="2" t="s">
        <v>39</v>
      </c>
      <c r="D21" s="4">
        <v>0</v>
      </c>
      <c r="E21" s="4">
        <v>0</v>
      </c>
      <c r="F21" s="4">
        <v>0</v>
      </c>
      <c r="G21" s="4">
        <v>5.984013</v>
      </c>
      <c r="H21" s="4">
        <v>9.225949</v>
      </c>
      <c r="I21" s="4">
        <v>10.746656</v>
      </c>
      <c r="J21" s="4">
        <v>11.386824000000001</v>
      </c>
      <c r="K21" s="4">
        <v>16.490563000000002</v>
      </c>
      <c r="L21" s="4">
        <v>20.831657</v>
      </c>
      <c r="M21" s="4">
        <v>27.020350000000001</v>
      </c>
      <c r="N21" s="4">
        <v>34.886760000000002</v>
      </c>
      <c r="O21" s="4">
        <v>39.321890000000003</v>
      </c>
      <c r="P21" s="4">
        <v>58.412422999999997</v>
      </c>
      <c r="Q21" s="4">
        <v>59.843902</v>
      </c>
      <c r="R21" s="4">
        <v>83.409129999999905</v>
      </c>
      <c r="S21" s="4">
        <v>83.701446000000004</v>
      </c>
      <c r="T21" s="4">
        <v>110.396911</v>
      </c>
      <c r="U21" s="4">
        <v>130.90546800000001</v>
      </c>
      <c r="V21" s="4">
        <v>113.80778599999999</v>
      </c>
      <c r="W21" s="4">
        <v>97.584128000000007</v>
      </c>
      <c r="X21" s="4">
        <v>80.580708999999999</v>
      </c>
      <c r="Y21" s="4">
        <v>82.849671000000001</v>
      </c>
      <c r="Z21" s="4">
        <v>100.02403099999999</v>
      </c>
      <c r="AA21" s="4">
        <v>97.664293999999899</v>
      </c>
      <c r="AB21" s="4">
        <v>113.507436</v>
      </c>
      <c r="AC21" s="4"/>
      <c r="BG21" s="4"/>
    </row>
    <row r="22" spans="1:59">
      <c r="A22" s="1" t="s">
        <v>30</v>
      </c>
      <c r="B22" s="2" t="s">
        <v>4</v>
      </c>
      <c r="C22" s="2" t="s">
        <v>40</v>
      </c>
      <c r="D22" s="4">
        <v>428.70600000000002</v>
      </c>
      <c r="E22" s="4">
        <v>457.83699999999999</v>
      </c>
      <c r="F22" s="4">
        <v>488.935</v>
      </c>
      <c r="G22" s="4">
        <v>489.05847899999998</v>
      </c>
      <c r="H22" s="4">
        <v>498.42715500000003</v>
      </c>
      <c r="I22" s="4">
        <v>448.07617900000002</v>
      </c>
      <c r="J22" s="4">
        <v>487.22375599999998</v>
      </c>
      <c r="K22" s="4">
        <v>523.44524000000001</v>
      </c>
      <c r="L22" s="4">
        <v>540.48373700000002</v>
      </c>
      <c r="M22" s="4">
        <v>557.80974600000002</v>
      </c>
      <c r="N22" s="4">
        <v>572.38273800000002</v>
      </c>
      <c r="O22" s="4">
        <v>541.79270399999996</v>
      </c>
      <c r="P22" s="4">
        <v>533.69936099999995</v>
      </c>
      <c r="Q22" s="4">
        <v>563.33222999999998</v>
      </c>
      <c r="R22" s="4">
        <v>622.75544100000002</v>
      </c>
      <c r="S22" s="4">
        <v>620.39794700000004</v>
      </c>
      <c r="T22" s="4">
        <v>667.57306800000003</v>
      </c>
      <c r="U22" s="4">
        <v>730.09133999999995</v>
      </c>
      <c r="V22" s="4">
        <v>817.36981500000002</v>
      </c>
      <c r="W22" s="4">
        <v>727.92665899999997</v>
      </c>
      <c r="X22" s="4">
        <v>752.87740899999994</v>
      </c>
      <c r="Y22" s="4">
        <v>793.77671999999995</v>
      </c>
      <c r="Z22" s="4">
        <v>799.14381300000002</v>
      </c>
      <c r="AA22" s="4">
        <v>788.17912899999999</v>
      </c>
      <c r="AB22" s="4">
        <v>779.19748400000003</v>
      </c>
      <c r="AC22" s="4"/>
      <c r="BG22" s="4"/>
    </row>
    <row r="23" spans="1:59">
      <c r="A23" s="1" t="s">
        <v>30</v>
      </c>
      <c r="B23" s="2" t="s">
        <v>6</v>
      </c>
      <c r="C23" s="2" t="s">
        <v>41</v>
      </c>
      <c r="D23" s="4">
        <v>327.40199999999999</v>
      </c>
      <c r="E23" s="4">
        <v>337.95</v>
      </c>
      <c r="F23" s="4">
        <v>350.45699999999999</v>
      </c>
      <c r="G23" s="4">
        <v>363.77699999999999</v>
      </c>
      <c r="H23" s="4">
        <v>393.28899999999999</v>
      </c>
      <c r="I23" s="4">
        <v>407.36399999999998</v>
      </c>
      <c r="J23" s="4">
        <v>436.61599999999999</v>
      </c>
      <c r="K23" s="4">
        <v>467.58600000000001</v>
      </c>
      <c r="L23" s="4">
        <v>492.738</v>
      </c>
      <c r="M23" s="4">
        <v>520.81799999999998</v>
      </c>
      <c r="N23" s="4">
        <v>559.25544100000002</v>
      </c>
      <c r="O23" s="4">
        <v>565.92700000000002</v>
      </c>
      <c r="P23" s="4">
        <v>575.25819999999999</v>
      </c>
      <c r="Q23" s="4">
        <v>580.53378499999997</v>
      </c>
      <c r="R23" s="4">
        <v>659.63240399999995</v>
      </c>
      <c r="S23" s="4">
        <v>685.97866799999997</v>
      </c>
      <c r="T23" s="4">
        <v>709.12054499999999</v>
      </c>
      <c r="U23" s="4">
        <v>728.89015099999995</v>
      </c>
      <c r="V23" s="4">
        <v>746.050748</v>
      </c>
      <c r="W23" s="4">
        <v>738.91946700000005</v>
      </c>
      <c r="X23" s="4">
        <v>765.98695099999998</v>
      </c>
      <c r="Y23" s="4">
        <v>818.47689600000001</v>
      </c>
      <c r="Z23" s="4">
        <v>839.90340100000003</v>
      </c>
      <c r="AA23" s="4">
        <v>846.50693100000001</v>
      </c>
      <c r="AB23" s="4">
        <v>868.51996099999997</v>
      </c>
      <c r="AC23" s="4"/>
      <c r="BG23" s="4"/>
    </row>
    <row r="24" spans="1:59">
      <c r="A24" s="1" t="s">
        <v>30</v>
      </c>
      <c r="B24" s="5" t="s">
        <v>21</v>
      </c>
      <c r="C24" s="2" t="s">
        <v>42</v>
      </c>
      <c r="D24" s="4">
        <v>351.33164499999998</v>
      </c>
      <c r="E24" s="4">
        <v>365.11352499999998</v>
      </c>
      <c r="F24" s="4">
        <v>368.73171500000001</v>
      </c>
      <c r="G24" s="4">
        <v>366.19288299999999</v>
      </c>
      <c r="H24" s="4">
        <v>352.98421200000001</v>
      </c>
      <c r="I24" s="4">
        <v>365.79157400000003</v>
      </c>
      <c r="J24" s="4">
        <v>365.95216299999998</v>
      </c>
      <c r="K24" s="4">
        <v>375.29837099999997</v>
      </c>
      <c r="L24" s="4">
        <v>378.90251799999999</v>
      </c>
      <c r="M24" s="4">
        <v>372.710397</v>
      </c>
      <c r="N24" s="4">
        <v>370.27544699999999</v>
      </c>
      <c r="O24" s="4">
        <v>351.12193400000001</v>
      </c>
      <c r="P24" s="4">
        <v>555.04414299999996</v>
      </c>
      <c r="Q24" s="4">
        <v>374.68845099999999</v>
      </c>
      <c r="R24" s="4">
        <v>404.41678899999999</v>
      </c>
      <c r="S24" s="4">
        <v>430.7045</v>
      </c>
      <c r="T24" s="4">
        <v>433.81631199999998</v>
      </c>
      <c r="U24" s="4">
        <v>423.17206900000002</v>
      </c>
      <c r="V24" s="4">
        <v>438.51649800000001</v>
      </c>
      <c r="W24" s="4">
        <v>377.12703399999998</v>
      </c>
      <c r="X24" s="4">
        <v>405.75106099999999</v>
      </c>
      <c r="Y24" s="4">
        <v>487.77750800000001</v>
      </c>
      <c r="Z24" s="4">
        <v>403.04100699999998</v>
      </c>
      <c r="AA24" s="4">
        <v>431.40526599999998</v>
      </c>
      <c r="AB24" s="4">
        <v>377.32647200000002</v>
      </c>
      <c r="AC24" s="4"/>
      <c r="BG24" s="4"/>
    </row>
    <row r="25" spans="1:59">
      <c r="A25" s="1" t="s">
        <v>30</v>
      </c>
      <c r="B25" s="5" t="s">
        <v>8</v>
      </c>
      <c r="C25" s="2" t="s">
        <v>43</v>
      </c>
      <c r="D25" s="4">
        <v>2858.0187000000001</v>
      </c>
      <c r="E25" s="4">
        <v>2979.2545989999999</v>
      </c>
      <c r="F25" s="4">
        <v>3023.9664090000001</v>
      </c>
      <c r="G25" s="4">
        <v>3056.7233209999999</v>
      </c>
      <c r="H25" s="4">
        <v>3142.819743</v>
      </c>
      <c r="I25" s="4">
        <v>3127.1381409999999</v>
      </c>
      <c r="J25" s="4">
        <v>3240.8163420000001</v>
      </c>
      <c r="K25" s="4">
        <v>3334.6932430000002</v>
      </c>
      <c r="L25" s="4">
        <v>3442.8001479999998</v>
      </c>
      <c r="M25" s="4">
        <v>3464.9010109999999</v>
      </c>
      <c r="N25" s="4">
        <v>3494.3137240000001</v>
      </c>
      <c r="O25" s="4">
        <v>3389.6837759999999</v>
      </c>
      <c r="P25" s="4">
        <v>3430.3741420000001</v>
      </c>
      <c r="Q25" s="4">
        <v>3514.4766249999998</v>
      </c>
      <c r="R25" s="4">
        <v>3762.538818</v>
      </c>
      <c r="S25" s="4">
        <v>3856.5300109999998</v>
      </c>
      <c r="T25" s="4">
        <v>4050.8654839999999</v>
      </c>
      <c r="U25" s="4">
        <v>4237.2427699999998</v>
      </c>
      <c r="V25" s="4">
        <v>4362.3942520000001</v>
      </c>
      <c r="W25" s="4">
        <v>4184.0821770000002</v>
      </c>
      <c r="X25" s="4">
        <v>4305.8940279999997</v>
      </c>
      <c r="Y25" s="4">
        <v>4428.0763550000001</v>
      </c>
      <c r="Z25" s="4">
        <v>4495.4696249999997</v>
      </c>
      <c r="AA25" s="4">
        <v>4488.7444660000001</v>
      </c>
      <c r="AB25" s="4">
        <v>4519.0897960000002</v>
      </c>
      <c r="AC25" s="4"/>
      <c r="BG25" s="4"/>
    </row>
    <row r="26" spans="1:59">
      <c r="A26" s="1" t="s">
        <v>30</v>
      </c>
      <c r="B26" s="2" t="s">
        <v>44</v>
      </c>
      <c r="C26" s="2" t="s">
        <v>45</v>
      </c>
      <c r="D26" s="4">
        <v>839.59</v>
      </c>
      <c r="E26" s="4">
        <v>904.61400000000003</v>
      </c>
      <c r="F26" s="4">
        <v>914.21100000000001</v>
      </c>
      <c r="G26" s="4">
        <v>931.44999999999902</v>
      </c>
      <c r="H26" s="4">
        <v>956.65499999999997</v>
      </c>
      <c r="I26" s="4">
        <v>932.774</v>
      </c>
      <c r="J26" s="4">
        <v>930.22799999999995</v>
      </c>
      <c r="K26" s="4">
        <v>959.13599999999997</v>
      </c>
      <c r="L26" s="4">
        <v>984.224999999999</v>
      </c>
      <c r="M26" s="4">
        <v>957.32399999999996</v>
      </c>
      <c r="N26" s="4">
        <v>998.06</v>
      </c>
      <c r="O26" s="4">
        <v>1015.976</v>
      </c>
      <c r="P26" s="4">
        <v>1053.4993810000001</v>
      </c>
      <c r="Q26" s="4">
        <v>1118.137774</v>
      </c>
      <c r="R26" s="4">
        <v>1187.560129</v>
      </c>
      <c r="S26" s="4">
        <v>1250.7473669999999</v>
      </c>
      <c r="T26" s="4">
        <v>1337.932043</v>
      </c>
      <c r="U26" s="4">
        <v>1416.4584930000001</v>
      </c>
      <c r="V26" s="4">
        <v>1480.0863710000001</v>
      </c>
      <c r="W26" s="4">
        <v>1475.799246</v>
      </c>
      <c r="X26" s="4">
        <v>1494.218791</v>
      </c>
      <c r="Y26" s="4">
        <v>1504.514103</v>
      </c>
      <c r="Z26" s="4">
        <v>1506.9831899999999</v>
      </c>
      <c r="AA26" s="4">
        <v>1472.812455</v>
      </c>
      <c r="AB26" s="4">
        <v>1456.601537</v>
      </c>
      <c r="AC26" s="4"/>
      <c r="BG26" s="4"/>
    </row>
    <row r="27" spans="1:59">
      <c r="A27" s="1" t="s">
        <v>30</v>
      </c>
      <c r="B27" s="2" t="s">
        <v>10</v>
      </c>
      <c r="C27" s="2" t="s">
        <v>46</v>
      </c>
      <c r="D27" s="4">
        <v>304.72899999999998</v>
      </c>
      <c r="E27" s="4">
        <v>321.50599999999997</v>
      </c>
      <c r="F27" s="4">
        <v>350.43</v>
      </c>
      <c r="G27" s="4">
        <v>369.50200000000001</v>
      </c>
      <c r="H27" s="4">
        <v>348.164941</v>
      </c>
      <c r="I27" s="4">
        <v>389.63799999999998</v>
      </c>
      <c r="J27" s="4">
        <v>402.88299999999998</v>
      </c>
      <c r="K27" s="4">
        <v>400.34800000000001</v>
      </c>
      <c r="L27" s="4">
        <v>419.28699999999998</v>
      </c>
      <c r="M27" s="4">
        <v>425.32249300000001</v>
      </c>
      <c r="N27" s="4">
        <v>450.51434499999999</v>
      </c>
      <c r="O27" s="4">
        <v>442.48509000000001</v>
      </c>
      <c r="P27" s="4">
        <v>451.075177</v>
      </c>
      <c r="Q27" s="4">
        <v>454.72670299999999</v>
      </c>
      <c r="R27" s="4">
        <v>456.98740299999997</v>
      </c>
      <c r="S27" s="4">
        <v>430.60791599999999</v>
      </c>
      <c r="T27" s="4">
        <v>419.17258299999997</v>
      </c>
      <c r="U27" s="4">
        <v>458.10066699999999</v>
      </c>
      <c r="V27" s="4">
        <v>452.75310300000001</v>
      </c>
      <c r="W27" s="4">
        <v>435.764366</v>
      </c>
      <c r="X27" s="4">
        <v>447.239217</v>
      </c>
      <c r="Y27" s="4">
        <v>434.63706200000001</v>
      </c>
      <c r="Z27" s="4">
        <v>435.28652</v>
      </c>
      <c r="AA27" s="4">
        <v>426.08409399999999</v>
      </c>
      <c r="AB27" s="4">
        <v>423.02184399999999</v>
      </c>
      <c r="AC27" s="4"/>
      <c r="BG27" s="4"/>
    </row>
    <row r="28" spans="1:59">
      <c r="A28" s="1" t="s">
        <v>30</v>
      </c>
      <c r="B28" s="2" t="s">
        <v>47</v>
      </c>
      <c r="C28" s="2" t="s">
        <v>48</v>
      </c>
      <c r="D28" s="4">
        <v>481.267</v>
      </c>
      <c r="E28" s="4">
        <v>519.42499999999995</v>
      </c>
      <c r="F28" s="4">
        <v>502.899</v>
      </c>
      <c r="G28" s="4">
        <v>482.64829300000002</v>
      </c>
      <c r="H28" s="4">
        <v>491.69801099999898</v>
      </c>
      <c r="I28" s="4">
        <v>521.06366400000002</v>
      </c>
      <c r="J28" s="4">
        <v>544.20735399999899</v>
      </c>
      <c r="K28" s="4">
        <v>534.074387</v>
      </c>
      <c r="L28" s="4">
        <v>547.83326399999999</v>
      </c>
      <c r="M28" s="4">
        <v>545.91280200000006</v>
      </c>
      <c r="N28" s="4">
        <v>485.92346300000003</v>
      </c>
      <c r="O28" s="4">
        <v>411.51624500000003</v>
      </c>
      <c r="P28" s="4">
        <v>451.26872200000003</v>
      </c>
      <c r="Q28" s="4">
        <v>438.66862900000001</v>
      </c>
      <c r="R28" s="4">
        <v>435.40922499999999</v>
      </c>
      <c r="S28" s="4">
        <v>488.85197099999999</v>
      </c>
      <c r="T28" s="4">
        <v>531.32175900000004</v>
      </c>
      <c r="U28" s="4">
        <v>486.14345900000001</v>
      </c>
      <c r="V28" s="4">
        <v>489.24897199999998</v>
      </c>
      <c r="W28" s="4">
        <v>486.84676200000001</v>
      </c>
      <c r="X28" s="4">
        <v>529.96750899999995</v>
      </c>
      <c r="Y28" s="4">
        <v>566.03141100000005</v>
      </c>
      <c r="Z28" s="4">
        <v>594.627331999999</v>
      </c>
      <c r="AA28" s="4">
        <v>638.95174999999995</v>
      </c>
      <c r="AB28" s="4">
        <v>657.09081400000002</v>
      </c>
      <c r="AC28" s="4"/>
      <c r="BG28" s="4"/>
    </row>
    <row r="29" spans="1:59">
      <c r="A29" s="1" t="s">
        <v>30</v>
      </c>
      <c r="B29" s="2" t="s">
        <v>49</v>
      </c>
      <c r="C29" s="2" t="s">
        <v>50</v>
      </c>
      <c r="D29" s="4">
        <v>276.461839</v>
      </c>
      <c r="E29" s="4">
        <v>278.69539900000001</v>
      </c>
      <c r="F29" s="4">
        <v>289.08917400000001</v>
      </c>
      <c r="G29" s="4">
        <v>277.80536999999998</v>
      </c>
      <c r="H29" s="4">
        <v>278.596068</v>
      </c>
      <c r="I29" s="4">
        <v>279.336996</v>
      </c>
      <c r="J29" s="4">
        <v>280.207899</v>
      </c>
      <c r="K29" s="4">
        <v>281.181445</v>
      </c>
      <c r="L29" s="4">
        <v>282.32841999999999</v>
      </c>
      <c r="M29" s="4">
        <v>283.59117500000002</v>
      </c>
      <c r="N29" s="4">
        <v>284.97633000000002</v>
      </c>
      <c r="O29" s="4">
        <v>267.09382399999998</v>
      </c>
      <c r="P29" s="4">
        <v>266.23900099999997</v>
      </c>
      <c r="Q29" s="4">
        <v>267.02750099999997</v>
      </c>
      <c r="R29" s="4">
        <v>266.652379</v>
      </c>
      <c r="S29" s="4">
        <v>266.43360899999999</v>
      </c>
      <c r="T29" s="4">
        <v>264.600482</v>
      </c>
      <c r="U29" s="4">
        <v>263.23840300000001</v>
      </c>
      <c r="V29" s="4">
        <v>262.04882300000003</v>
      </c>
      <c r="W29" s="4">
        <v>260.67758199999997</v>
      </c>
      <c r="X29" s="4">
        <v>259.31090699999999</v>
      </c>
      <c r="Y29" s="4">
        <v>258.08575100000002</v>
      </c>
      <c r="Z29" s="4">
        <v>256.74284499999999</v>
      </c>
      <c r="AA29" s="4">
        <v>255.42239699999999</v>
      </c>
      <c r="AB29" s="4">
        <v>254.11677499999999</v>
      </c>
      <c r="AC29" s="4"/>
      <c r="BG29" s="4"/>
    </row>
    <row r="30" spans="1:59">
      <c r="A30" s="1" t="s">
        <v>30</v>
      </c>
      <c r="B30" s="2" t="s">
        <v>12</v>
      </c>
      <c r="C30" s="2" t="s">
        <v>51</v>
      </c>
      <c r="D30" s="4">
        <v>90.634999999999906</v>
      </c>
      <c r="E30" s="4">
        <v>89.186000000000007</v>
      </c>
      <c r="F30" s="4">
        <v>97.248000000000005</v>
      </c>
      <c r="G30" s="4">
        <v>96.846999999999994</v>
      </c>
      <c r="H30" s="4">
        <v>107.07</v>
      </c>
      <c r="I30" s="4">
        <v>99.992000000000004</v>
      </c>
      <c r="J30" s="4">
        <v>101.196</v>
      </c>
      <c r="K30" s="4">
        <v>105.265</v>
      </c>
      <c r="L30" s="4">
        <v>109.875</v>
      </c>
      <c r="M30" s="4">
        <v>116.53100000000001</v>
      </c>
      <c r="N30" s="4">
        <v>118.063</v>
      </c>
      <c r="O30" s="4">
        <v>116.80500000000001</v>
      </c>
      <c r="P30" s="4">
        <v>112.22</v>
      </c>
      <c r="Q30" s="4">
        <v>107.183302</v>
      </c>
      <c r="R30" s="4">
        <v>118.593333</v>
      </c>
      <c r="S30" s="4">
        <v>113.380188</v>
      </c>
      <c r="T30" s="4">
        <v>118.556669</v>
      </c>
      <c r="U30" s="4">
        <v>135.03870000000001</v>
      </c>
      <c r="V30" s="4">
        <v>130.44019599999999</v>
      </c>
      <c r="W30" s="4">
        <v>110.762252</v>
      </c>
      <c r="X30" s="4">
        <v>114.56560500000001</v>
      </c>
      <c r="Y30" s="4">
        <v>115.53576099999999</v>
      </c>
      <c r="Z30" s="4">
        <v>121.536102</v>
      </c>
      <c r="AA30" s="4">
        <v>127.688801</v>
      </c>
      <c r="AB30" s="4">
        <v>136.165629</v>
      </c>
      <c r="AC30" s="4"/>
      <c r="BG30" s="4"/>
    </row>
    <row r="31" spans="1:59">
      <c r="A31" s="1" t="s">
        <v>30</v>
      </c>
      <c r="B31" s="2" t="s">
        <v>27</v>
      </c>
      <c r="C31" s="2" t="s">
        <v>52</v>
      </c>
      <c r="D31" s="4">
        <v>0.722082</v>
      </c>
      <c r="E31" s="4">
        <v>0.77021899999999999</v>
      </c>
      <c r="F31" s="4">
        <v>0.83266799999999996</v>
      </c>
      <c r="G31" s="4">
        <v>0.93689999999999996</v>
      </c>
      <c r="H31" s="4">
        <v>1.0334159999999999</v>
      </c>
      <c r="I31" s="4">
        <v>1.0409040000000001</v>
      </c>
      <c r="J31" s="4">
        <v>1.1402969999999999</v>
      </c>
      <c r="K31" s="4">
        <v>1.255517</v>
      </c>
      <c r="L31" s="4">
        <v>1.411486</v>
      </c>
      <c r="M31" s="4">
        <v>1.5799719999999999</v>
      </c>
      <c r="N31" s="4">
        <v>1.796</v>
      </c>
      <c r="O31" s="4">
        <v>2.1560000000000001</v>
      </c>
      <c r="P31" s="4">
        <v>2.4</v>
      </c>
      <c r="Q31" s="4">
        <v>2.7629999999999999</v>
      </c>
      <c r="R31" s="4">
        <v>3.07</v>
      </c>
      <c r="S31" s="4">
        <v>2.0940599999999998</v>
      </c>
      <c r="T31" s="4">
        <v>2.2876829999999999</v>
      </c>
      <c r="U31" s="4">
        <v>2.7682440000000001</v>
      </c>
      <c r="V31" s="4">
        <v>3.2703570000000002</v>
      </c>
      <c r="W31" s="4">
        <v>4.0067199999999996</v>
      </c>
      <c r="X31" s="4">
        <v>4.8576139999999999</v>
      </c>
      <c r="Y31" s="4">
        <v>5.6649440000000002</v>
      </c>
      <c r="Z31" s="4">
        <v>6.4272169999999997</v>
      </c>
      <c r="AA31" s="4">
        <v>7.2356049999999996</v>
      </c>
      <c r="AB31" s="4">
        <v>8.0641619999999996</v>
      </c>
      <c r="AC31" s="4"/>
      <c r="BG31" s="4"/>
    </row>
    <row r="32" spans="1:59" s="1" customFormat="1">
      <c r="A32" s="1" t="s">
        <v>30</v>
      </c>
      <c r="B32" s="1" t="s">
        <v>14</v>
      </c>
      <c r="C32" s="1" t="s">
        <v>53</v>
      </c>
      <c r="D32" s="6">
        <v>3209.3503449999998</v>
      </c>
      <c r="E32" s="6">
        <v>3344.3681240000001</v>
      </c>
      <c r="F32" s="6">
        <v>3392.698124</v>
      </c>
      <c r="G32" s="6">
        <v>3422.9162040000001</v>
      </c>
      <c r="H32" s="6">
        <v>3495.8039549999999</v>
      </c>
      <c r="I32" s="6">
        <v>3492.9297150000002</v>
      </c>
      <c r="J32" s="6">
        <v>3606.768505</v>
      </c>
      <c r="K32" s="6">
        <v>3709.991614</v>
      </c>
      <c r="L32" s="6">
        <v>3821.7026660000001</v>
      </c>
      <c r="M32" s="6">
        <v>3837.6114080000002</v>
      </c>
      <c r="N32" s="6">
        <v>3864.5891710000001</v>
      </c>
      <c r="O32" s="6">
        <v>3740.8057100000001</v>
      </c>
      <c r="P32" s="6">
        <v>3985.4182850000002</v>
      </c>
      <c r="Q32" s="6">
        <v>3889.1650760000002</v>
      </c>
      <c r="R32" s="6">
        <v>4166.9556069999999</v>
      </c>
      <c r="S32" s="6">
        <v>4287.2345109999997</v>
      </c>
      <c r="T32" s="6">
        <v>4484.6817959999998</v>
      </c>
      <c r="U32" s="6">
        <v>4660.414839</v>
      </c>
      <c r="V32" s="6">
        <v>4800.91075</v>
      </c>
      <c r="W32" s="6">
        <v>4561.2092110000003</v>
      </c>
      <c r="X32" s="6">
        <v>4711.6450889999996</v>
      </c>
      <c r="Y32" s="6">
        <v>4915.8538630000003</v>
      </c>
      <c r="Z32" s="6">
        <v>4898.5106320000004</v>
      </c>
      <c r="AA32" s="6">
        <v>4920.1497319999899</v>
      </c>
      <c r="AB32" s="6">
        <v>4896.4162679999999</v>
      </c>
      <c r="AC32" s="6"/>
      <c r="BG32" s="6"/>
    </row>
    <row r="33" spans="1:59">
      <c r="A33" s="1" t="s">
        <v>54</v>
      </c>
      <c r="B33" s="2" t="s">
        <v>31</v>
      </c>
      <c r="C33" s="2" t="s">
        <v>55</v>
      </c>
      <c r="D33" s="4">
        <v>6.1166499999999999</v>
      </c>
      <c r="E33" s="4">
        <v>2.5859580000000002</v>
      </c>
      <c r="F33" s="4">
        <v>3.1857169999999999</v>
      </c>
      <c r="G33" s="4">
        <v>2.720758</v>
      </c>
      <c r="H33" s="4">
        <v>1.4742519999999999</v>
      </c>
      <c r="I33" s="4">
        <v>2.4414940000000001</v>
      </c>
      <c r="J33" s="4">
        <v>2.6108760000000002</v>
      </c>
      <c r="K33" s="4">
        <v>3.1129280000000001</v>
      </c>
      <c r="L33" s="4">
        <v>4.116009</v>
      </c>
      <c r="M33" s="4">
        <v>4.4415690000000003</v>
      </c>
      <c r="N33" s="4">
        <v>4.5355970000000001</v>
      </c>
      <c r="O33" s="4">
        <v>4.7833059999999996</v>
      </c>
      <c r="P33" s="4">
        <v>3.4224250000000001</v>
      </c>
      <c r="Q33" s="4">
        <v>1.578365</v>
      </c>
      <c r="R33" s="4">
        <v>2.0812900000000001</v>
      </c>
      <c r="S33" s="4">
        <v>2.3206790000000002</v>
      </c>
      <c r="T33" s="4">
        <v>1.679287</v>
      </c>
      <c r="U33" s="4">
        <v>0.81306800000000001</v>
      </c>
      <c r="V33" s="4">
        <v>0.44131100000000001</v>
      </c>
      <c r="W33" s="4">
        <v>0</v>
      </c>
      <c r="X33" s="4">
        <v>0.18424099999999999</v>
      </c>
      <c r="Y33" s="4">
        <v>0.27467900000000001</v>
      </c>
      <c r="Z33" s="4">
        <v>0.15798300000000001</v>
      </c>
      <c r="AA33" s="4">
        <v>0.11872199999999999</v>
      </c>
      <c r="AB33" s="4">
        <v>0.30170000000000002</v>
      </c>
      <c r="AC33" s="4"/>
      <c r="BG33" s="4"/>
    </row>
    <row r="34" spans="1:59">
      <c r="A34" s="1" t="s">
        <v>54</v>
      </c>
      <c r="B34" s="2" t="s">
        <v>38</v>
      </c>
      <c r="C34" s="2" t="s">
        <v>56</v>
      </c>
      <c r="D34" s="4">
        <v>0.79500000000000004</v>
      </c>
      <c r="E34" s="4">
        <v>2.12</v>
      </c>
      <c r="F34" s="4">
        <v>1.8620000000000001</v>
      </c>
      <c r="G34" s="4">
        <v>0</v>
      </c>
      <c r="H34" s="4">
        <v>0</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c r="AA34" s="4">
        <v>0</v>
      </c>
      <c r="AB34" s="4">
        <v>0</v>
      </c>
      <c r="AC34" s="4"/>
      <c r="BG34" s="4"/>
    </row>
    <row r="35" spans="1:59">
      <c r="A35" s="1" t="s">
        <v>54</v>
      </c>
      <c r="B35" s="5" t="s">
        <v>21</v>
      </c>
      <c r="C35" s="2" t="s">
        <v>57</v>
      </c>
      <c r="D35" s="4">
        <v>6.1166499999999999</v>
      </c>
      <c r="E35" s="4">
        <v>2.5859580000000002</v>
      </c>
      <c r="F35" s="4">
        <v>3.1857169999999999</v>
      </c>
      <c r="G35" s="4">
        <v>2.720758</v>
      </c>
      <c r="H35" s="4">
        <v>1.4742519999999999</v>
      </c>
      <c r="I35" s="4">
        <v>2.4414940000000001</v>
      </c>
      <c r="J35" s="4">
        <v>2.6108760000000002</v>
      </c>
      <c r="K35" s="4">
        <v>3.1129280000000001</v>
      </c>
      <c r="L35" s="4">
        <v>4.116009</v>
      </c>
      <c r="M35" s="4">
        <v>4.4415690000000003</v>
      </c>
      <c r="N35" s="4">
        <v>4.5355970000000001</v>
      </c>
      <c r="O35" s="4">
        <v>4.7833059999999996</v>
      </c>
      <c r="P35" s="4">
        <v>3.4224250000000001</v>
      </c>
      <c r="Q35" s="4">
        <v>1.578365</v>
      </c>
      <c r="R35" s="4">
        <v>2.0812900000000001</v>
      </c>
      <c r="S35" s="4">
        <v>2.3206790000000002</v>
      </c>
      <c r="T35" s="4">
        <v>1.679287</v>
      </c>
      <c r="U35" s="4">
        <v>0.81306800000000001</v>
      </c>
      <c r="V35" s="4">
        <v>0.44131100000000001</v>
      </c>
      <c r="W35" s="4">
        <v>0</v>
      </c>
      <c r="X35" s="4">
        <v>0.18424099999999999</v>
      </c>
      <c r="Y35" s="4">
        <v>0.27467900000000001</v>
      </c>
      <c r="Z35" s="4">
        <v>0.15798300000000001</v>
      </c>
      <c r="AA35" s="4">
        <v>0.11872199999999999</v>
      </c>
      <c r="AB35" s="4">
        <v>0.30170000000000002</v>
      </c>
      <c r="AC35" s="4"/>
      <c r="BG35" s="4"/>
    </row>
    <row r="36" spans="1:59">
      <c r="A36" s="1" t="s">
        <v>54</v>
      </c>
      <c r="B36" s="5" t="s">
        <v>8</v>
      </c>
      <c r="C36" s="2" t="s">
        <v>58</v>
      </c>
      <c r="D36" s="4">
        <v>359.459</v>
      </c>
      <c r="E36" s="4">
        <v>372.05399999999997</v>
      </c>
      <c r="F36" s="4">
        <v>394.87700000000001</v>
      </c>
      <c r="G36" s="4">
        <v>301.57322900000003</v>
      </c>
      <c r="H36" s="4">
        <v>362.84517899999997</v>
      </c>
      <c r="I36" s="4">
        <v>254.96265700000001</v>
      </c>
      <c r="J36" s="4">
        <v>251.38242</v>
      </c>
      <c r="K36" s="4">
        <v>270.176309</v>
      </c>
      <c r="L36" s="4">
        <v>249.88447600000001</v>
      </c>
      <c r="M36" s="4">
        <v>306.12816600000002</v>
      </c>
      <c r="N36" s="4">
        <v>230.501057</v>
      </c>
      <c r="O36" s="4">
        <v>219.618044</v>
      </c>
      <c r="P36" s="4">
        <v>176.44078500000001</v>
      </c>
      <c r="Q36" s="4">
        <v>208.89648099999999</v>
      </c>
      <c r="R36" s="4">
        <v>186.659302</v>
      </c>
      <c r="S36" s="4">
        <v>198.7373</v>
      </c>
      <c r="T36" s="4">
        <v>210.448395</v>
      </c>
      <c r="U36" s="4">
        <v>215.20237299999999</v>
      </c>
      <c r="V36" s="4">
        <v>218.62987000000001</v>
      </c>
      <c r="W36" s="4">
        <v>227.35091800000001</v>
      </c>
      <c r="X36" s="4">
        <v>266.81923</v>
      </c>
      <c r="Y36" s="4">
        <v>260.232752</v>
      </c>
      <c r="Z36" s="4">
        <v>199.88816600000001</v>
      </c>
      <c r="AA36" s="4">
        <v>190.72922199999999</v>
      </c>
      <c r="AB36" s="4">
        <v>231.91387499999999</v>
      </c>
      <c r="AC36" s="4"/>
      <c r="BG36" s="4"/>
    </row>
    <row r="37" spans="1:59">
      <c r="A37" s="1" t="s">
        <v>54</v>
      </c>
      <c r="B37" s="2" t="s">
        <v>44</v>
      </c>
      <c r="C37" s="2" t="s">
        <v>59</v>
      </c>
      <c r="D37" s="4">
        <v>69.278999999999996</v>
      </c>
      <c r="E37" s="4">
        <v>67.691999999999894</v>
      </c>
      <c r="F37" s="4">
        <v>60.866999999999997</v>
      </c>
      <c r="G37" s="4">
        <v>59.064999999999998</v>
      </c>
      <c r="H37" s="4">
        <v>81.620999999999995</v>
      </c>
      <c r="I37" s="4">
        <v>81.477999999999994</v>
      </c>
      <c r="J37" s="4">
        <v>83.733000000000004</v>
      </c>
      <c r="K37" s="4">
        <v>49.34</v>
      </c>
      <c r="L37" s="4">
        <v>45.267000000000003</v>
      </c>
      <c r="M37" s="4">
        <v>38.417000000000002</v>
      </c>
      <c r="N37" s="4">
        <v>34.012</v>
      </c>
      <c r="O37" s="4">
        <v>40.401000000000003</v>
      </c>
      <c r="P37" s="4">
        <v>2.722318</v>
      </c>
      <c r="Q37" s="4">
        <v>2.1454140000000002</v>
      </c>
      <c r="R37" s="4">
        <v>2.5190570000000001</v>
      </c>
      <c r="S37" s="4">
        <v>2.438304</v>
      </c>
      <c r="T37" s="4">
        <v>3.009064</v>
      </c>
      <c r="U37" s="4">
        <v>16.399504</v>
      </c>
      <c r="V37" s="4">
        <v>11.849906000000001</v>
      </c>
      <c r="W37" s="4">
        <v>12.683558</v>
      </c>
      <c r="X37" s="4">
        <v>79.053448000000003</v>
      </c>
      <c r="Y37" s="4">
        <v>60.551853000000001</v>
      </c>
      <c r="Z37" s="4">
        <v>9.7570200000000007</v>
      </c>
      <c r="AA37" s="4">
        <v>42.146814999999997</v>
      </c>
      <c r="AB37" s="4">
        <v>48.278049000000003</v>
      </c>
      <c r="AC37" s="4"/>
      <c r="BG37" s="4"/>
    </row>
    <row r="38" spans="1:59">
      <c r="A38" s="1" t="s">
        <v>54</v>
      </c>
      <c r="B38" s="2" t="s">
        <v>10</v>
      </c>
      <c r="C38" s="2" t="s">
        <v>60</v>
      </c>
      <c r="D38" s="4">
        <v>0</v>
      </c>
      <c r="E38" s="4">
        <v>0</v>
      </c>
      <c r="F38" s="4">
        <v>0</v>
      </c>
      <c r="G38" s="4">
        <v>0</v>
      </c>
      <c r="H38" s="4">
        <v>0</v>
      </c>
      <c r="I38" s="4">
        <v>0</v>
      </c>
      <c r="J38" s="4">
        <v>0</v>
      </c>
      <c r="K38" s="4">
        <v>0</v>
      </c>
      <c r="L38" s="4">
        <v>0.112</v>
      </c>
      <c r="M38" s="4">
        <v>3.7999999999999999E-2</v>
      </c>
      <c r="N38" s="4">
        <v>0.83199999999999996</v>
      </c>
      <c r="O38" s="4">
        <v>1.105</v>
      </c>
      <c r="P38" s="4">
        <v>1.1679999999999999</v>
      </c>
      <c r="Q38" s="4">
        <v>0.89700000000000002</v>
      </c>
      <c r="R38" s="4">
        <v>0.93613299999999999</v>
      </c>
      <c r="S38" s="4">
        <v>0.99482999999999999</v>
      </c>
      <c r="T38" s="4">
        <v>1.027393</v>
      </c>
      <c r="U38" s="4">
        <v>1.359769</v>
      </c>
      <c r="V38" s="4">
        <v>1.4473819999999999</v>
      </c>
      <c r="W38" s="4">
        <v>1.233166</v>
      </c>
      <c r="X38" s="4">
        <v>1.385985</v>
      </c>
      <c r="Y38" s="4">
        <v>1.1194120000000001</v>
      </c>
      <c r="Z38" s="4">
        <v>1.620438</v>
      </c>
      <c r="AA38" s="4">
        <v>1.0809629999999999</v>
      </c>
      <c r="AB38" s="4">
        <v>1.4524239999999999</v>
      </c>
      <c r="AC38" s="4"/>
      <c r="BG38" s="4"/>
    </row>
    <row r="39" spans="1:59">
      <c r="A39" s="1" t="s">
        <v>54</v>
      </c>
      <c r="B39" s="2" t="s">
        <v>25</v>
      </c>
      <c r="C39" s="2" t="s">
        <v>61</v>
      </c>
      <c r="D39" s="4">
        <v>105.79</v>
      </c>
      <c r="E39" s="4">
        <v>102.84699999999999</v>
      </c>
      <c r="F39" s="4">
        <v>97.379000000000005</v>
      </c>
      <c r="G39" s="4">
        <v>53.320228999999998</v>
      </c>
      <c r="H39" s="4">
        <v>55.359178999999997</v>
      </c>
      <c r="I39" s="4">
        <v>57.236657000000001</v>
      </c>
      <c r="J39" s="4">
        <v>55.448419999999999</v>
      </c>
      <c r="K39" s="4">
        <v>48.774309000000002</v>
      </c>
      <c r="L39" s="4">
        <v>45.133476000000002</v>
      </c>
      <c r="M39" s="4">
        <v>37.793165999999999</v>
      </c>
      <c r="N39" s="4">
        <v>31.470057000000001</v>
      </c>
      <c r="O39" s="4">
        <v>26.817043999999999</v>
      </c>
      <c r="P39" s="4">
        <v>24.844379</v>
      </c>
      <c r="Q39" s="4">
        <v>24.179516</v>
      </c>
      <c r="R39" s="4">
        <v>23.920058999999998</v>
      </c>
      <c r="S39" s="4">
        <v>24.845002000000001</v>
      </c>
      <c r="T39" s="4">
        <v>27.731394999999999</v>
      </c>
      <c r="U39" s="4">
        <v>26.983936</v>
      </c>
      <c r="V39" s="4">
        <v>26.652038999999998</v>
      </c>
      <c r="W39" s="4">
        <v>29.266677000000001</v>
      </c>
      <c r="X39" s="4">
        <v>19.172478999999999</v>
      </c>
      <c r="Y39" s="4">
        <v>29.370180999999999</v>
      </c>
      <c r="Z39" s="4">
        <v>29.259148</v>
      </c>
      <c r="AA39" s="4">
        <v>26.078824999999998</v>
      </c>
      <c r="AB39" s="4">
        <v>32.151401999999997</v>
      </c>
      <c r="AC39" s="4"/>
      <c r="BG39" s="4"/>
    </row>
    <row r="40" spans="1:59">
      <c r="A40" s="1" t="s">
        <v>54</v>
      </c>
      <c r="B40" s="2" t="s">
        <v>62</v>
      </c>
      <c r="C40" s="2" t="s">
        <v>63</v>
      </c>
      <c r="D40" s="4">
        <v>183.44399999999999</v>
      </c>
      <c r="E40" s="4">
        <v>199.16800000000001</v>
      </c>
      <c r="F40" s="4">
        <v>234.53800000000001</v>
      </c>
      <c r="G40" s="4">
        <v>188.953</v>
      </c>
      <c r="H40" s="4">
        <v>225.619</v>
      </c>
      <c r="I40" s="4">
        <v>116.164</v>
      </c>
      <c r="J40" s="4">
        <v>112.13</v>
      </c>
      <c r="K40" s="4">
        <v>171.98599999999999</v>
      </c>
      <c r="L40" s="4">
        <v>159.292</v>
      </c>
      <c r="M40" s="4">
        <v>229.8</v>
      </c>
      <c r="N40" s="4">
        <v>164.184</v>
      </c>
      <c r="O40" s="4">
        <v>151.27600000000001</v>
      </c>
      <c r="P40" s="4">
        <v>147.69408799999999</v>
      </c>
      <c r="Q40" s="4">
        <v>181.66411500000001</v>
      </c>
      <c r="R40" s="4">
        <v>159.27941899999999</v>
      </c>
      <c r="S40" s="4">
        <v>170.45916399999999</v>
      </c>
      <c r="T40" s="4">
        <v>178.680543</v>
      </c>
      <c r="U40" s="4">
        <v>170.45916399999999</v>
      </c>
      <c r="V40" s="4">
        <v>178.680543</v>
      </c>
      <c r="W40" s="4">
        <v>184.167517</v>
      </c>
      <c r="X40" s="4">
        <v>167.20731799999999</v>
      </c>
      <c r="Y40" s="4">
        <v>169.191306</v>
      </c>
      <c r="Z40" s="4">
        <v>159.25156000000001</v>
      </c>
      <c r="AA40" s="4">
        <v>121.422619</v>
      </c>
      <c r="AB40" s="4">
        <v>150.03200000000001</v>
      </c>
      <c r="AC40" s="4"/>
      <c r="BG40" s="4"/>
    </row>
    <row r="41" spans="1:59">
      <c r="A41" s="1" t="s">
        <v>54</v>
      </c>
      <c r="B41" s="2" t="s">
        <v>12</v>
      </c>
      <c r="C41" s="2" t="s">
        <v>64</v>
      </c>
      <c r="D41" s="4">
        <v>0.151</v>
      </c>
      <c r="E41" s="4">
        <v>0.22700000000000001</v>
      </c>
      <c r="F41" s="4">
        <v>0.23100000000000001</v>
      </c>
      <c r="G41" s="4">
        <v>0.23499999999999999</v>
      </c>
      <c r="H41" s="4">
        <v>0.246</v>
      </c>
      <c r="I41" s="4">
        <v>8.4000000000000005E-2</v>
      </c>
      <c r="J41" s="4">
        <v>7.0999999999999897E-2</v>
      </c>
      <c r="K41" s="4">
        <v>7.5999999999999998E-2</v>
      </c>
      <c r="L41" s="4">
        <v>0.08</v>
      </c>
      <c r="M41" s="4">
        <v>0.08</v>
      </c>
      <c r="N41" s="4">
        <v>3.0000000000000001E-3</v>
      </c>
      <c r="O41" s="4">
        <v>1.9E-2</v>
      </c>
      <c r="P41" s="4">
        <v>1.2E-2</v>
      </c>
      <c r="Q41" s="4">
        <v>1.0436000000000001E-2</v>
      </c>
      <c r="R41" s="4">
        <v>4.6340000000000001E-3</v>
      </c>
      <c r="S41" s="4">
        <v>0</v>
      </c>
      <c r="T41" s="4">
        <v>0</v>
      </c>
      <c r="U41" s="4">
        <v>0</v>
      </c>
      <c r="V41" s="4">
        <v>0</v>
      </c>
      <c r="W41" s="4">
        <v>0</v>
      </c>
      <c r="X41" s="4">
        <v>0</v>
      </c>
      <c r="Y41" s="4">
        <v>0</v>
      </c>
      <c r="Z41" s="4">
        <v>0</v>
      </c>
      <c r="AA41" s="4">
        <v>0</v>
      </c>
      <c r="AB41" s="4">
        <v>0</v>
      </c>
      <c r="AC41" s="4"/>
      <c r="BG41" s="4"/>
    </row>
    <row r="42" spans="1:59" s="1" customFormat="1">
      <c r="A42" s="1" t="s">
        <v>54</v>
      </c>
      <c r="B42" s="1" t="s">
        <v>14</v>
      </c>
      <c r="C42" s="1" t="s">
        <v>65</v>
      </c>
      <c r="D42" s="6">
        <v>365.57565</v>
      </c>
      <c r="E42" s="6">
        <v>374.63995799999998</v>
      </c>
      <c r="F42" s="6">
        <v>398.06271700000002</v>
      </c>
      <c r="G42" s="6">
        <v>304.29398700000002</v>
      </c>
      <c r="H42" s="6">
        <v>364.31943100000001</v>
      </c>
      <c r="I42" s="6">
        <v>257.40415100000001</v>
      </c>
      <c r="J42" s="6">
        <v>253.99329599999999</v>
      </c>
      <c r="K42" s="6">
        <v>273.28923700000001</v>
      </c>
      <c r="L42" s="6">
        <v>254.000485</v>
      </c>
      <c r="M42" s="6">
        <v>310.56973499999998</v>
      </c>
      <c r="N42" s="6">
        <v>235.036654</v>
      </c>
      <c r="O42" s="6">
        <v>224.40135000000001</v>
      </c>
      <c r="P42" s="6">
        <v>179.86321000000001</v>
      </c>
      <c r="Q42" s="6">
        <v>210.47484600000001</v>
      </c>
      <c r="R42" s="6">
        <v>188.74059199999999</v>
      </c>
      <c r="S42" s="6">
        <v>201.05797899999999</v>
      </c>
      <c r="T42" s="6">
        <v>212.12768199999999</v>
      </c>
      <c r="U42" s="6">
        <v>216.01544100000001</v>
      </c>
      <c r="V42" s="6">
        <v>219.071181</v>
      </c>
      <c r="W42" s="6">
        <v>227.35091800000001</v>
      </c>
      <c r="X42" s="6">
        <v>267.00347099999999</v>
      </c>
      <c r="Y42" s="6">
        <v>260.507431</v>
      </c>
      <c r="Z42" s="6">
        <v>200.04614900000001</v>
      </c>
      <c r="AA42" s="6">
        <v>190.84794400000001</v>
      </c>
      <c r="AB42" s="6">
        <v>232.215575</v>
      </c>
      <c r="AC42" s="6"/>
      <c r="BG42" s="6"/>
    </row>
    <row r="43" spans="1:59">
      <c r="A43" s="1" t="s">
        <v>66</v>
      </c>
      <c r="B43" s="2" t="s">
        <v>31</v>
      </c>
      <c r="C43" s="2" t="s">
        <v>68</v>
      </c>
      <c r="D43" s="4">
        <v>80.264374000000004</v>
      </c>
      <c r="E43" s="4">
        <v>88.233864999999994</v>
      </c>
      <c r="F43" s="4">
        <v>81.995589999999893</v>
      </c>
      <c r="G43" s="4">
        <v>90.171370999999994</v>
      </c>
      <c r="H43" s="4">
        <v>74.828980000000001</v>
      </c>
      <c r="I43" s="4">
        <v>87.855168000000006</v>
      </c>
      <c r="J43" s="4">
        <v>87.214843000000002</v>
      </c>
      <c r="K43" s="4">
        <v>95.974336999999906</v>
      </c>
      <c r="L43" s="4">
        <v>99.278621000000001</v>
      </c>
      <c r="M43" s="4">
        <v>91.980818999999997</v>
      </c>
      <c r="N43" s="4">
        <v>88.038713999999899</v>
      </c>
      <c r="O43" s="4">
        <v>84.281967999999907</v>
      </c>
      <c r="P43" s="4">
        <v>80.267072999999996</v>
      </c>
      <c r="Q43" s="4">
        <v>81.929226999999997</v>
      </c>
      <c r="R43" s="4">
        <v>70.262613999999999</v>
      </c>
      <c r="S43" s="4">
        <v>89.261062999999893</v>
      </c>
      <c r="T43" s="4">
        <v>58.545825999999998</v>
      </c>
      <c r="U43" s="4">
        <v>72.071999000000005</v>
      </c>
      <c r="V43" s="4">
        <v>58.982771999999997</v>
      </c>
      <c r="W43" s="4">
        <v>57.978712999999999</v>
      </c>
      <c r="X43" s="4">
        <v>47.500847999999998</v>
      </c>
      <c r="Y43" s="4">
        <v>58.065905000000001</v>
      </c>
      <c r="Z43" s="4">
        <v>52.780625999999998</v>
      </c>
      <c r="AA43" s="4">
        <v>68.842906999999997</v>
      </c>
      <c r="AB43" s="4">
        <v>38.009534000000002</v>
      </c>
      <c r="AC43" s="4"/>
      <c r="BG43" s="4"/>
    </row>
    <row r="44" spans="1:59">
      <c r="A44" s="1" t="s">
        <v>66</v>
      </c>
      <c r="B44" s="2" t="s">
        <v>33</v>
      </c>
      <c r="C44" s="2" t="s">
        <v>69</v>
      </c>
      <c r="D44" s="4">
        <v>0</v>
      </c>
      <c r="E44" s="4">
        <v>0</v>
      </c>
      <c r="F44" s="4">
        <v>0</v>
      </c>
      <c r="G44" s="4">
        <v>0</v>
      </c>
      <c r="H44" s="4">
        <v>0</v>
      </c>
      <c r="I44" s="4">
        <v>0</v>
      </c>
      <c r="J44" s="4">
        <v>0</v>
      </c>
      <c r="K44" s="4">
        <v>0</v>
      </c>
      <c r="L44" s="4">
        <v>0</v>
      </c>
      <c r="M44" s="4">
        <v>0</v>
      </c>
      <c r="N44" s="4">
        <v>0</v>
      </c>
      <c r="O44" s="4">
        <v>2.3734479999999998</v>
      </c>
      <c r="P44" s="4">
        <v>209.56049400000001</v>
      </c>
      <c r="Q44" s="4">
        <v>24.547087999999999</v>
      </c>
      <c r="R44" s="4">
        <v>66.513086000000001</v>
      </c>
      <c r="S44" s="4">
        <v>75.236446999999998</v>
      </c>
      <c r="T44" s="4">
        <v>110.06160800000001</v>
      </c>
      <c r="U44" s="4">
        <v>85.906490999999903</v>
      </c>
      <c r="V44" s="4">
        <v>114.655857</v>
      </c>
      <c r="W44" s="4">
        <v>54.464019</v>
      </c>
      <c r="X44" s="4">
        <v>94.265933000000004</v>
      </c>
      <c r="Y44" s="4">
        <v>166.23558700000001</v>
      </c>
      <c r="Z44" s="4">
        <v>87.248301999999995</v>
      </c>
      <c r="AA44" s="4">
        <v>100.023079</v>
      </c>
      <c r="AB44" s="4">
        <v>77.437701000000004</v>
      </c>
      <c r="AC44" s="4"/>
      <c r="BG44" s="4"/>
    </row>
    <row r="45" spans="1:59">
      <c r="A45" s="1" t="s">
        <v>66</v>
      </c>
      <c r="B45" s="2" t="s">
        <v>35</v>
      </c>
      <c r="C45" s="2" t="s">
        <v>70</v>
      </c>
      <c r="D45" s="4">
        <v>57.707700000000003</v>
      </c>
      <c r="E45" s="4">
        <v>53.100599000000003</v>
      </c>
      <c r="F45" s="4">
        <v>51.221409000000001</v>
      </c>
      <c r="G45" s="4">
        <v>48.92436</v>
      </c>
      <c r="H45" s="4">
        <v>50.005172999999999</v>
      </c>
      <c r="I45" s="4">
        <v>54.108725</v>
      </c>
      <c r="J45" s="4">
        <v>55.034917</v>
      </c>
      <c r="K45" s="4">
        <v>53.901471000000001</v>
      </c>
      <c r="L45" s="4">
        <v>55.493338999999999</v>
      </c>
      <c r="M45" s="4">
        <v>55.928883999999996</v>
      </c>
      <c r="N45" s="4">
        <v>72.410767000000007</v>
      </c>
      <c r="O45" s="4">
        <v>62.396954000000001</v>
      </c>
      <c r="P45" s="4">
        <v>46.696396</v>
      </c>
      <c r="Q45" s="4">
        <v>49.955232000000002</v>
      </c>
      <c r="R45" s="4">
        <v>49.988118999999998</v>
      </c>
      <c r="S45" s="4">
        <v>47.498488000000002</v>
      </c>
      <c r="T45" s="4">
        <v>47.630642000000002</v>
      </c>
      <c r="U45" s="4">
        <v>45.441571000000003</v>
      </c>
      <c r="V45" s="4">
        <v>47.722026</v>
      </c>
      <c r="W45" s="4">
        <v>38.302822999999997</v>
      </c>
      <c r="X45" s="4">
        <v>62.824640000000002</v>
      </c>
      <c r="Y45" s="4">
        <v>61.752975999999997</v>
      </c>
      <c r="Z45" s="4">
        <v>64.335139999999996</v>
      </c>
      <c r="AA45" s="4">
        <v>65.126006000000004</v>
      </c>
      <c r="AB45" s="4">
        <v>68.888698000000005</v>
      </c>
      <c r="AC45" s="4"/>
      <c r="BG45" s="4"/>
    </row>
    <row r="46" spans="1:59">
      <c r="A46" s="1" t="s">
        <v>66</v>
      </c>
      <c r="B46" s="2" t="s">
        <v>17</v>
      </c>
      <c r="C46" s="2" t="s">
        <v>71</v>
      </c>
      <c r="D46" s="4">
        <v>327.98200000000003</v>
      </c>
      <c r="E46" s="4">
        <v>295.63600000000002</v>
      </c>
      <c r="F46" s="4">
        <v>268.565</v>
      </c>
      <c r="G46" s="4">
        <v>268.53217599999903</v>
      </c>
      <c r="H46" s="4">
        <v>288.284514</v>
      </c>
      <c r="I46" s="4">
        <v>263.37491699999998</v>
      </c>
      <c r="J46" s="4">
        <v>272.04049099999901</v>
      </c>
      <c r="K46" s="4">
        <v>274.44658199999998</v>
      </c>
      <c r="L46" s="4">
        <v>272.03315099999998</v>
      </c>
      <c r="M46" s="4">
        <v>258.23373600000002</v>
      </c>
      <c r="N46" s="4">
        <v>202.81720999999999</v>
      </c>
      <c r="O46" s="4">
        <v>193.46289299999901</v>
      </c>
      <c r="P46" s="4">
        <v>148.244482</v>
      </c>
      <c r="Q46" s="4">
        <v>142.095068</v>
      </c>
      <c r="R46" s="4">
        <v>148.20363399999999</v>
      </c>
      <c r="S46" s="4">
        <v>135.36601999999999</v>
      </c>
      <c r="T46" s="4">
        <v>109.161264</v>
      </c>
      <c r="U46" s="4">
        <v>106.172921</v>
      </c>
      <c r="V46" s="4">
        <v>84.915234999999996</v>
      </c>
      <c r="W46" s="4">
        <v>72.176473999999999</v>
      </c>
      <c r="X46" s="4">
        <v>57.633197000000003</v>
      </c>
      <c r="Y46" s="4">
        <v>50.501754999999903</v>
      </c>
      <c r="Z46" s="4">
        <v>33.630096000000002</v>
      </c>
      <c r="AA46" s="4">
        <v>25.731006000000001</v>
      </c>
      <c r="AB46" s="4">
        <v>16.096392999999999</v>
      </c>
      <c r="AC46" s="4"/>
      <c r="BG46" s="4"/>
    </row>
    <row r="47" spans="1:59">
      <c r="A47" s="1" t="s">
        <v>66</v>
      </c>
      <c r="B47" s="2" t="s">
        <v>38</v>
      </c>
      <c r="C47" s="2" t="s">
        <v>72</v>
      </c>
      <c r="D47" s="4">
        <v>0.79500000000000004</v>
      </c>
      <c r="E47" s="4">
        <v>2.12</v>
      </c>
      <c r="F47" s="4">
        <v>1.8620000000000001</v>
      </c>
      <c r="G47" s="4">
        <v>5.984013</v>
      </c>
      <c r="H47" s="4">
        <v>9.225949</v>
      </c>
      <c r="I47" s="4">
        <v>10.746656</v>
      </c>
      <c r="J47" s="4">
        <v>11.386824000000001</v>
      </c>
      <c r="K47" s="4">
        <v>16.490563000000002</v>
      </c>
      <c r="L47" s="4">
        <v>20.831657</v>
      </c>
      <c r="M47" s="4">
        <v>27.020350000000001</v>
      </c>
      <c r="N47" s="4">
        <v>34.886760000000002</v>
      </c>
      <c r="O47" s="4">
        <v>39.321890000000003</v>
      </c>
      <c r="P47" s="4">
        <v>58.412422999999997</v>
      </c>
      <c r="Q47" s="4">
        <v>59.843902</v>
      </c>
      <c r="R47" s="4">
        <v>83.409129999999905</v>
      </c>
      <c r="S47" s="4">
        <v>83.701446000000004</v>
      </c>
      <c r="T47" s="4">
        <v>110.396911</v>
      </c>
      <c r="U47" s="4">
        <v>130.90546800000001</v>
      </c>
      <c r="V47" s="4">
        <v>113.80778599999999</v>
      </c>
      <c r="W47" s="4">
        <v>97.584128000000007</v>
      </c>
      <c r="X47" s="4">
        <v>80.580708999999999</v>
      </c>
      <c r="Y47" s="4">
        <v>82.849671000000001</v>
      </c>
      <c r="Z47" s="4">
        <v>100.02403099999999</v>
      </c>
      <c r="AA47" s="4">
        <v>97.664293999999899</v>
      </c>
      <c r="AB47" s="4">
        <v>113.507436</v>
      </c>
      <c r="AC47" s="4"/>
      <c r="BG47" s="4"/>
    </row>
    <row r="48" spans="1:59">
      <c r="A48" s="1" t="s">
        <v>66</v>
      </c>
      <c r="B48" s="2" t="s">
        <v>4</v>
      </c>
      <c r="C48" s="2" t="s">
        <v>73</v>
      </c>
      <c r="D48" s="4">
        <v>428.70600000000002</v>
      </c>
      <c r="E48" s="4">
        <v>457.83699999999999</v>
      </c>
      <c r="F48" s="4">
        <v>488.935</v>
      </c>
      <c r="G48" s="4">
        <v>489.05847899999998</v>
      </c>
      <c r="H48" s="4">
        <v>498.42715500000003</v>
      </c>
      <c r="I48" s="4">
        <v>448.07617900000002</v>
      </c>
      <c r="J48" s="4">
        <v>487.22375599999998</v>
      </c>
      <c r="K48" s="4">
        <v>523.44524000000001</v>
      </c>
      <c r="L48" s="4">
        <v>540.48373700000002</v>
      </c>
      <c r="M48" s="4">
        <v>557.80974600000002</v>
      </c>
      <c r="N48" s="4">
        <v>572.38273800000002</v>
      </c>
      <c r="O48" s="4">
        <v>541.79270399999996</v>
      </c>
      <c r="P48" s="4">
        <v>533.69936099999995</v>
      </c>
      <c r="Q48" s="4">
        <v>563.33222999999998</v>
      </c>
      <c r="R48" s="4">
        <v>622.75544100000002</v>
      </c>
      <c r="S48" s="4">
        <v>620.39794700000004</v>
      </c>
      <c r="T48" s="4">
        <v>667.57306800000003</v>
      </c>
      <c r="U48" s="4">
        <v>730.09133999999995</v>
      </c>
      <c r="V48" s="4">
        <v>817.36981500000002</v>
      </c>
      <c r="W48" s="4">
        <v>727.92665899999997</v>
      </c>
      <c r="X48" s="4">
        <v>752.87740899999994</v>
      </c>
      <c r="Y48" s="4">
        <v>793.77671999999995</v>
      </c>
      <c r="Z48" s="4">
        <v>799.14381300000002</v>
      </c>
      <c r="AA48" s="4">
        <v>788.17912899999999</v>
      </c>
      <c r="AB48" s="4">
        <v>779.19748400000003</v>
      </c>
      <c r="AC48" s="4"/>
      <c r="BG48" s="4"/>
    </row>
    <row r="49" spans="1:59">
      <c r="A49" s="1" t="s">
        <v>66</v>
      </c>
      <c r="B49" s="2" t="s">
        <v>6</v>
      </c>
      <c r="C49" s="2" t="s">
        <v>74</v>
      </c>
      <c r="D49" s="4">
        <v>327.40199999999999</v>
      </c>
      <c r="E49" s="4">
        <v>337.95</v>
      </c>
      <c r="F49" s="4">
        <v>350.45699999999999</v>
      </c>
      <c r="G49" s="4">
        <v>363.77699999999999</v>
      </c>
      <c r="H49" s="4">
        <v>393.28899999999999</v>
      </c>
      <c r="I49" s="4">
        <v>407.36399999999998</v>
      </c>
      <c r="J49" s="4">
        <v>436.61599999999999</v>
      </c>
      <c r="K49" s="4">
        <v>467.58600000000001</v>
      </c>
      <c r="L49" s="4">
        <v>492.738</v>
      </c>
      <c r="M49" s="4">
        <v>520.81799999999998</v>
      </c>
      <c r="N49" s="4">
        <v>559.25544100000002</v>
      </c>
      <c r="O49" s="4">
        <v>565.92700000000002</v>
      </c>
      <c r="P49" s="4">
        <v>575.25819999999999</v>
      </c>
      <c r="Q49" s="4">
        <v>580.53378499999997</v>
      </c>
      <c r="R49" s="4">
        <v>659.63240399999995</v>
      </c>
      <c r="S49" s="4">
        <v>685.97866799999997</v>
      </c>
      <c r="T49" s="4">
        <v>709.12054499999999</v>
      </c>
      <c r="U49" s="4">
        <v>728.89015099999995</v>
      </c>
      <c r="V49" s="4">
        <v>746.050748</v>
      </c>
      <c r="W49" s="4">
        <v>738.91946700000005</v>
      </c>
      <c r="X49" s="4">
        <v>765.98695099999998</v>
      </c>
      <c r="Y49" s="4">
        <v>818.47689600000001</v>
      </c>
      <c r="Z49" s="4">
        <v>839.90340100000003</v>
      </c>
      <c r="AA49" s="4">
        <v>846.50693100000001</v>
      </c>
      <c r="AB49" s="4">
        <v>868.51996099999997</v>
      </c>
      <c r="AC49" s="4"/>
      <c r="BG49" s="4"/>
    </row>
    <row r="50" spans="1:59">
      <c r="A50" s="1" t="s">
        <v>66</v>
      </c>
      <c r="B50" s="5" t="s">
        <v>21</v>
      </c>
      <c r="C50" s="2" t="s">
        <v>75</v>
      </c>
      <c r="D50" s="4">
        <v>357.44829499999997</v>
      </c>
      <c r="E50" s="4">
        <v>367.69948299999999</v>
      </c>
      <c r="F50" s="4">
        <v>371.91743200000002</v>
      </c>
      <c r="G50" s="4">
        <v>368.91364099999998</v>
      </c>
      <c r="H50" s="4">
        <v>354.45846399999999</v>
      </c>
      <c r="I50" s="4">
        <v>368.233068</v>
      </c>
      <c r="J50" s="4">
        <v>368.563039</v>
      </c>
      <c r="K50" s="4">
        <v>378.41129899999999</v>
      </c>
      <c r="L50" s="4">
        <v>383.01852700000001</v>
      </c>
      <c r="M50" s="4">
        <v>377.15196600000002</v>
      </c>
      <c r="N50" s="4">
        <v>374.81104399999998</v>
      </c>
      <c r="O50" s="4">
        <v>355.90523999999999</v>
      </c>
      <c r="P50" s="4">
        <v>558.46656800000005</v>
      </c>
      <c r="Q50" s="4">
        <v>376.26681600000001</v>
      </c>
      <c r="R50" s="4">
        <v>406.49807900000002</v>
      </c>
      <c r="S50" s="4">
        <v>433.02517899999998</v>
      </c>
      <c r="T50" s="4">
        <v>435.49559900000003</v>
      </c>
      <c r="U50" s="4">
        <v>423.98513700000001</v>
      </c>
      <c r="V50" s="4">
        <v>438.957809</v>
      </c>
      <c r="W50" s="4">
        <v>377.12703399999998</v>
      </c>
      <c r="X50" s="4">
        <v>405.93530199999998</v>
      </c>
      <c r="Y50" s="4">
        <v>488.052187</v>
      </c>
      <c r="Z50" s="4">
        <v>403.19898999999998</v>
      </c>
      <c r="AA50" s="4">
        <v>431.52398799999997</v>
      </c>
      <c r="AB50" s="4">
        <v>377.62817200000001</v>
      </c>
      <c r="AC50" s="4"/>
      <c r="BG50" s="4"/>
    </row>
    <row r="51" spans="1:59">
      <c r="A51" s="1" t="s">
        <v>66</v>
      </c>
      <c r="B51" s="5" t="s">
        <v>8</v>
      </c>
      <c r="C51" s="2" t="s">
        <v>76</v>
      </c>
      <c r="D51" s="4">
        <v>3217.4776999999999</v>
      </c>
      <c r="E51" s="4">
        <v>3351.308599</v>
      </c>
      <c r="F51" s="4">
        <v>3418.8434090000001</v>
      </c>
      <c r="G51" s="4">
        <v>3358.29655</v>
      </c>
      <c r="H51" s="4">
        <v>3505.6649219999999</v>
      </c>
      <c r="I51" s="4">
        <v>3382.1007979999999</v>
      </c>
      <c r="J51" s="4">
        <v>3492.198762</v>
      </c>
      <c r="K51" s="4">
        <v>3604.8695520000001</v>
      </c>
      <c r="L51" s="4">
        <v>3692.684624</v>
      </c>
      <c r="M51" s="4">
        <v>3771.0291769999999</v>
      </c>
      <c r="N51" s="4">
        <v>3724.814781</v>
      </c>
      <c r="O51" s="4">
        <v>3609.3018200000001</v>
      </c>
      <c r="P51" s="4">
        <v>3606.8149269999999</v>
      </c>
      <c r="Q51" s="4">
        <v>3723.373106</v>
      </c>
      <c r="R51" s="4">
        <v>3949.19812</v>
      </c>
      <c r="S51" s="4">
        <v>4055.2673110000001</v>
      </c>
      <c r="T51" s="4">
        <v>4261.3138790000003</v>
      </c>
      <c r="U51" s="4">
        <v>4452.4451429999899</v>
      </c>
      <c r="V51" s="4">
        <v>4581.0241219999998</v>
      </c>
      <c r="W51" s="4">
        <v>4411.4330950000003</v>
      </c>
      <c r="X51" s="4">
        <v>4572.7132579999998</v>
      </c>
      <c r="Y51" s="4">
        <v>4688.309107</v>
      </c>
      <c r="Z51" s="4">
        <v>4695.3577910000004</v>
      </c>
      <c r="AA51" s="4">
        <v>4679.473688</v>
      </c>
      <c r="AB51" s="4">
        <v>4751.0036710000004</v>
      </c>
      <c r="AC51" s="4"/>
      <c r="BG51" s="4"/>
    </row>
    <row r="52" spans="1:59">
      <c r="A52" s="1" t="s">
        <v>66</v>
      </c>
      <c r="B52" s="2" t="s">
        <v>44</v>
      </c>
      <c r="C52" s="2" t="s">
        <v>77</v>
      </c>
      <c r="D52" s="4">
        <v>908.86900000000003</v>
      </c>
      <c r="E52" s="4">
        <v>972.30600000000004</v>
      </c>
      <c r="F52" s="4">
        <v>975.07799999999997</v>
      </c>
      <c r="G52" s="4">
        <v>990.51499999999896</v>
      </c>
      <c r="H52" s="4">
        <v>1038.2760000000001</v>
      </c>
      <c r="I52" s="4">
        <v>1014.252</v>
      </c>
      <c r="J52" s="4">
        <v>1013.961</v>
      </c>
      <c r="K52" s="4">
        <v>1008.476</v>
      </c>
      <c r="L52" s="4">
        <v>1029.492</v>
      </c>
      <c r="M52" s="4">
        <v>995.74099999999999</v>
      </c>
      <c r="N52" s="4">
        <v>1032.0719999999999</v>
      </c>
      <c r="O52" s="4">
        <v>1056.377</v>
      </c>
      <c r="P52" s="4">
        <v>1056.2216989999999</v>
      </c>
      <c r="Q52" s="4">
        <v>1120.2831880000001</v>
      </c>
      <c r="R52" s="4">
        <v>1190.0791859999999</v>
      </c>
      <c r="S52" s="4">
        <v>1253.185671</v>
      </c>
      <c r="T52" s="4">
        <v>1340.9411070000001</v>
      </c>
      <c r="U52" s="4">
        <v>1432.8579970000001</v>
      </c>
      <c r="V52" s="4">
        <v>1491.936277</v>
      </c>
      <c r="W52" s="4">
        <v>1488.482804</v>
      </c>
      <c r="X52" s="4">
        <v>1573.2722389999999</v>
      </c>
      <c r="Y52" s="4">
        <v>1565.0659559999999</v>
      </c>
      <c r="Z52" s="4">
        <v>1516.7402099999999</v>
      </c>
      <c r="AA52" s="4">
        <v>1514.9592700000001</v>
      </c>
      <c r="AB52" s="4">
        <v>1504.879586</v>
      </c>
      <c r="AC52" s="4"/>
      <c r="BG52" s="4"/>
    </row>
    <row r="53" spans="1:59">
      <c r="A53" s="1" t="s">
        <v>66</v>
      </c>
      <c r="B53" s="2" t="s">
        <v>10</v>
      </c>
      <c r="C53" s="2" t="s">
        <v>78</v>
      </c>
      <c r="D53" s="4">
        <v>304.72899999999998</v>
      </c>
      <c r="E53" s="4">
        <v>321.50599999999997</v>
      </c>
      <c r="F53" s="4">
        <v>350.43</v>
      </c>
      <c r="G53" s="4">
        <v>369.50200000000001</v>
      </c>
      <c r="H53" s="4">
        <v>348.164941</v>
      </c>
      <c r="I53" s="4">
        <v>389.63799999999998</v>
      </c>
      <c r="J53" s="4">
        <v>402.88299999999998</v>
      </c>
      <c r="K53" s="4">
        <v>400.34800000000001</v>
      </c>
      <c r="L53" s="4">
        <v>419.399</v>
      </c>
      <c r="M53" s="4">
        <v>425.36049300000002</v>
      </c>
      <c r="N53" s="4">
        <v>451.34634499999999</v>
      </c>
      <c r="O53" s="4">
        <v>443.59008999999998</v>
      </c>
      <c r="P53" s="4">
        <v>452.243177</v>
      </c>
      <c r="Q53" s="4">
        <v>455.62370299999998</v>
      </c>
      <c r="R53" s="4">
        <v>457.92353600000001</v>
      </c>
      <c r="S53" s="4">
        <v>431.60274600000002</v>
      </c>
      <c r="T53" s="4">
        <v>420.19997599999999</v>
      </c>
      <c r="U53" s="4">
        <v>459.46043600000002</v>
      </c>
      <c r="V53" s="4">
        <v>454.20048500000001</v>
      </c>
      <c r="W53" s="4">
        <v>436.99753199999998</v>
      </c>
      <c r="X53" s="4">
        <v>448.625202</v>
      </c>
      <c r="Y53" s="4">
        <v>435.75647400000003</v>
      </c>
      <c r="Z53" s="4">
        <v>436.90695799999997</v>
      </c>
      <c r="AA53" s="4">
        <v>427.16505699999999</v>
      </c>
      <c r="AB53" s="4">
        <v>424.474268</v>
      </c>
      <c r="AC53" s="4"/>
      <c r="BG53" s="4"/>
    </row>
    <row r="54" spans="1:59">
      <c r="A54" s="1" t="s">
        <v>66</v>
      </c>
      <c r="B54" s="2" t="s">
        <v>25</v>
      </c>
      <c r="C54" s="2" t="s">
        <v>79</v>
      </c>
      <c r="D54" s="4">
        <v>587.05700000000002</v>
      </c>
      <c r="E54" s="4">
        <v>622.27199999999903</v>
      </c>
      <c r="F54" s="4">
        <v>600.27800000000002</v>
      </c>
      <c r="G54" s="4">
        <v>535.96852200000001</v>
      </c>
      <c r="H54" s="4">
        <v>547.05718999999897</v>
      </c>
      <c r="I54" s="4">
        <v>578.30032100000005</v>
      </c>
      <c r="J54" s="4">
        <v>599.65577399999904</v>
      </c>
      <c r="K54" s="4">
        <v>582.84869600000002</v>
      </c>
      <c r="L54" s="4">
        <v>592.96673999999996</v>
      </c>
      <c r="M54" s="4">
        <v>583.70596799999998</v>
      </c>
      <c r="N54" s="4">
        <v>517.39351999999997</v>
      </c>
      <c r="O54" s="4">
        <v>438.33328899999998</v>
      </c>
      <c r="P54" s="4">
        <v>476.11310099999997</v>
      </c>
      <c r="Q54" s="4">
        <v>462.84814499999999</v>
      </c>
      <c r="R54" s="4">
        <v>459.32928399999997</v>
      </c>
      <c r="S54" s="4">
        <v>513.69697299999996</v>
      </c>
      <c r="T54" s="4">
        <v>559.05315399999995</v>
      </c>
      <c r="U54" s="4">
        <v>513.12739499999998</v>
      </c>
      <c r="V54" s="4">
        <v>515.90101100000004</v>
      </c>
      <c r="W54" s="4">
        <v>516.11343899999997</v>
      </c>
      <c r="X54" s="4">
        <v>549.13998799999899</v>
      </c>
      <c r="Y54" s="4">
        <v>595.40159200000005</v>
      </c>
      <c r="Z54" s="4">
        <v>623.88647999999898</v>
      </c>
      <c r="AA54" s="4">
        <v>665.030575</v>
      </c>
      <c r="AB54" s="4">
        <v>689.24221599999998</v>
      </c>
      <c r="AC54" s="4"/>
      <c r="BG54" s="4"/>
    </row>
    <row r="55" spans="1:59">
      <c r="A55" s="1" t="s">
        <v>66</v>
      </c>
      <c r="B55" s="2" t="s">
        <v>49</v>
      </c>
      <c r="C55" s="2" t="s">
        <v>80</v>
      </c>
      <c r="D55" s="4">
        <v>276.461839</v>
      </c>
      <c r="E55" s="4">
        <v>278.69539900000001</v>
      </c>
      <c r="F55" s="4">
        <v>289.08917400000001</v>
      </c>
      <c r="G55" s="4">
        <v>277.80536999999998</v>
      </c>
      <c r="H55" s="4">
        <v>278.596068</v>
      </c>
      <c r="I55" s="4">
        <v>279.336996</v>
      </c>
      <c r="J55" s="4">
        <v>280.207899</v>
      </c>
      <c r="K55" s="4">
        <v>281.181445</v>
      </c>
      <c r="L55" s="4">
        <v>282.32841999999999</v>
      </c>
      <c r="M55" s="4">
        <v>283.59117500000002</v>
      </c>
      <c r="N55" s="4">
        <v>284.97633000000002</v>
      </c>
      <c r="O55" s="4">
        <v>267.09382399999998</v>
      </c>
      <c r="P55" s="4">
        <v>266.23900099999997</v>
      </c>
      <c r="Q55" s="4">
        <v>267.02750099999997</v>
      </c>
      <c r="R55" s="4">
        <v>266.652379</v>
      </c>
      <c r="S55" s="4">
        <v>266.43360899999999</v>
      </c>
      <c r="T55" s="4">
        <v>264.600482</v>
      </c>
      <c r="U55" s="4">
        <v>263.23840300000001</v>
      </c>
      <c r="V55" s="4">
        <v>262.04882300000003</v>
      </c>
      <c r="W55" s="4">
        <v>260.67758199999997</v>
      </c>
      <c r="X55" s="4">
        <v>259.31090699999999</v>
      </c>
      <c r="Y55" s="4">
        <v>258.08575100000002</v>
      </c>
      <c r="Z55" s="4">
        <v>256.74284499999999</v>
      </c>
      <c r="AA55" s="4">
        <v>255.42239699999999</v>
      </c>
      <c r="AB55" s="4">
        <v>254.11677499999999</v>
      </c>
      <c r="AC55" s="4"/>
      <c r="BG55" s="4"/>
    </row>
    <row r="56" spans="1:59">
      <c r="A56" s="1" t="s">
        <v>66</v>
      </c>
      <c r="B56" s="2" t="s">
        <v>62</v>
      </c>
      <c r="C56" s="2" t="s">
        <v>81</v>
      </c>
      <c r="D56" s="4">
        <v>183.44399999999999</v>
      </c>
      <c r="E56" s="4">
        <v>199.16800000000001</v>
      </c>
      <c r="F56" s="4">
        <v>234.53800000000001</v>
      </c>
      <c r="G56" s="4">
        <v>188.953</v>
      </c>
      <c r="H56" s="4">
        <v>225.619</v>
      </c>
      <c r="I56" s="4">
        <v>116.164</v>
      </c>
      <c r="J56" s="4">
        <v>112.13</v>
      </c>
      <c r="K56" s="4">
        <v>171.98599999999999</v>
      </c>
      <c r="L56" s="4">
        <v>159.292</v>
      </c>
      <c r="M56" s="4">
        <v>229.8</v>
      </c>
      <c r="N56" s="4">
        <v>164.184</v>
      </c>
      <c r="O56" s="4">
        <v>151.27600000000001</v>
      </c>
      <c r="P56" s="4">
        <v>147.69408799999999</v>
      </c>
      <c r="Q56" s="4">
        <v>181.66411500000001</v>
      </c>
      <c r="R56" s="4">
        <v>159.27941899999999</v>
      </c>
      <c r="S56" s="4">
        <v>170.45916399999999</v>
      </c>
      <c r="T56" s="4">
        <v>178.680543</v>
      </c>
      <c r="U56" s="4">
        <v>170.45916399999999</v>
      </c>
      <c r="V56" s="4">
        <v>178.680543</v>
      </c>
      <c r="W56" s="4">
        <v>184.167517</v>
      </c>
      <c r="X56" s="4">
        <v>167.20731799999999</v>
      </c>
      <c r="Y56" s="4">
        <v>169.191306</v>
      </c>
      <c r="Z56" s="4">
        <v>159.25156000000001</v>
      </c>
      <c r="AA56" s="4">
        <v>121.422619</v>
      </c>
      <c r="AB56" s="4">
        <v>150.03200000000001</v>
      </c>
      <c r="AC56" s="4"/>
      <c r="BG56" s="4"/>
    </row>
    <row r="57" spans="1:59">
      <c r="A57" s="1" t="s">
        <v>66</v>
      </c>
      <c r="B57" s="2" t="s">
        <v>12</v>
      </c>
      <c r="C57" s="2" t="s">
        <v>82</v>
      </c>
      <c r="D57" s="4">
        <v>90.785999999999902</v>
      </c>
      <c r="E57" s="4">
        <v>89.412999999999997</v>
      </c>
      <c r="F57" s="4">
        <v>97.478999999999999</v>
      </c>
      <c r="G57" s="4">
        <v>97.081999999999894</v>
      </c>
      <c r="H57" s="4">
        <v>107.316</v>
      </c>
      <c r="I57" s="4">
        <v>100.07599999999999</v>
      </c>
      <c r="J57" s="4">
        <v>101.267</v>
      </c>
      <c r="K57" s="4">
        <v>105.34099999999999</v>
      </c>
      <c r="L57" s="4">
        <v>109.955</v>
      </c>
      <c r="M57" s="4">
        <v>116.611</v>
      </c>
      <c r="N57" s="4">
        <v>118.066</v>
      </c>
      <c r="O57" s="4">
        <v>116.824</v>
      </c>
      <c r="P57" s="4">
        <v>112.232</v>
      </c>
      <c r="Q57" s="4">
        <v>107.193738</v>
      </c>
      <c r="R57" s="4">
        <v>118.597967</v>
      </c>
      <c r="S57" s="4">
        <v>113.380188</v>
      </c>
      <c r="T57" s="4">
        <v>118.556669</v>
      </c>
      <c r="U57" s="4">
        <v>135.03870000000001</v>
      </c>
      <c r="V57" s="4">
        <v>130.44019599999999</v>
      </c>
      <c r="W57" s="4">
        <v>110.762252</v>
      </c>
      <c r="X57" s="4">
        <v>114.56560500000001</v>
      </c>
      <c r="Y57" s="4">
        <v>115.53576099999999</v>
      </c>
      <c r="Z57" s="4">
        <v>121.536102</v>
      </c>
      <c r="AA57" s="4">
        <v>127.688801</v>
      </c>
      <c r="AB57" s="4">
        <v>136.165629</v>
      </c>
      <c r="AC57" s="4"/>
      <c r="BG57" s="4"/>
    </row>
    <row r="58" spans="1:59">
      <c r="A58" s="1" t="s">
        <v>66</v>
      </c>
      <c r="B58" s="2" t="s">
        <v>27</v>
      </c>
      <c r="C58" s="2" t="s">
        <v>83</v>
      </c>
      <c r="D58" s="4">
        <v>0.722082</v>
      </c>
      <c r="E58" s="4">
        <v>0.77021899999999999</v>
      </c>
      <c r="F58" s="4">
        <v>0.83266799999999996</v>
      </c>
      <c r="G58" s="4">
        <v>0.93689999999999996</v>
      </c>
      <c r="H58" s="4">
        <v>1.0334159999999999</v>
      </c>
      <c r="I58" s="4">
        <v>1.0409040000000001</v>
      </c>
      <c r="J58" s="4">
        <v>1.1402969999999999</v>
      </c>
      <c r="K58" s="4">
        <v>1.255517</v>
      </c>
      <c r="L58" s="4">
        <v>1.411486</v>
      </c>
      <c r="M58" s="4">
        <v>1.5799719999999999</v>
      </c>
      <c r="N58" s="4">
        <v>1.796</v>
      </c>
      <c r="O58" s="4">
        <v>2.1560000000000001</v>
      </c>
      <c r="P58" s="4">
        <v>2.4</v>
      </c>
      <c r="Q58" s="4">
        <v>2.7629999999999999</v>
      </c>
      <c r="R58" s="4">
        <v>3.07</v>
      </c>
      <c r="S58" s="4">
        <v>2.0940599999999998</v>
      </c>
      <c r="T58" s="4">
        <v>2.2876829999999999</v>
      </c>
      <c r="U58" s="4">
        <v>2.7682440000000001</v>
      </c>
      <c r="V58" s="4">
        <v>3.2703570000000002</v>
      </c>
      <c r="W58" s="4">
        <v>4.0067199999999996</v>
      </c>
      <c r="X58" s="4">
        <v>4.8576139999999999</v>
      </c>
      <c r="Y58" s="4">
        <v>5.6649440000000002</v>
      </c>
      <c r="Z58" s="4">
        <v>6.4272169999999997</v>
      </c>
      <c r="AA58" s="4">
        <v>7.2356049999999996</v>
      </c>
      <c r="AB58" s="4">
        <v>8.0641619999999996</v>
      </c>
      <c r="AC58" s="4"/>
      <c r="BG58" s="4"/>
    </row>
    <row r="59" spans="1:59" s="1" customFormat="1">
      <c r="A59" s="1" t="s">
        <v>66</v>
      </c>
      <c r="B59" s="1" t="s">
        <v>14</v>
      </c>
      <c r="C59" s="1" t="s">
        <v>84</v>
      </c>
      <c r="D59" s="6">
        <v>3574.9259950000001</v>
      </c>
      <c r="E59" s="6">
        <v>3719.0080819999998</v>
      </c>
      <c r="F59" s="6">
        <v>3790.7608409999998</v>
      </c>
      <c r="G59" s="6">
        <v>3727.2101910000001</v>
      </c>
      <c r="H59" s="6">
        <v>3860.1233860000002</v>
      </c>
      <c r="I59" s="6">
        <v>3750.3338659999999</v>
      </c>
      <c r="J59" s="6">
        <v>3860.7618010000001</v>
      </c>
      <c r="K59" s="6">
        <v>3983.280851</v>
      </c>
      <c r="L59" s="6">
        <v>4075.7031510000002</v>
      </c>
      <c r="M59" s="6">
        <v>4148.1811429999998</v>
      </c>
      <c r="N59" s="6">
        <v>4099.6258250000001</v>
      </c>
      <c r="O59" s="6">
        <v>3965.2070600000002</v>
      </c>
      <c r="P59" s="6">
        <v>4165.2814950000002</v>
      </c>
      <c r="Q59" s="6">
        <v>4099.6399220000003</v>
      </c>
      <c r="R59" s="6">
        <v>4355.696199</v>
      </c>
      <c r="S59" s="6">
        <v>4488.2924899999998</v>
      </c>
      <c r="T59" s="6">
        <v>4696.8094780000001</v>
      </c>
      <c r="U59" s="6">
        <v>4876.4302799999896</v>
      </c>
      <c r="V59" s="6">
        <v>5019.9819310000003</v>
      </c>
      <c r="W59" s="6">
        <v>4788.5601290000004</v>
      </c>
      <c r="X59" s="6">
        <v>4978.6485599999996</v>
      </c>
      <c r="Y59" s="6">
        <v>5176.3612940000003</v>
      </c>
      <c r="Z59" s="6">
        <v>5098.5567810000002</v>
      </c>
      <c r="AA59" s="6">
        <v>5110.997676</v>
      </c>
      <c r="AB59" s="6">
        <v>5128.6318430000001</v>
      </c>
      <c r="AC59" s="6"/>
      <c r="BG59" s="6"/>
    </row>
    <row r="60" spans="1:59">
      <c r="A60" s="1" t="s">
        <v>85</v>
      </c>
      <c r="B60" s="2" t="s">
        <v>17</v>
      </c>
      <c r="C60" s="2" t="s">
        <v>86</v>
      </c>
      <c r="D60" s="4">
        <v>1.488</v>
      </c>
      <c r="E60" s="4">
        <v>1.9139999999999999</v>
      </c>
      <c r="F60" s="4">
        <v>0.54300000000000004</v>
      </c>
      <c r="G60" s="4">
        <v>1.528</v>
      </c>
      <c r="H60" s="4">
        <v>1.478</v>
      </c>
      <c r="I60" s="4">
        <v>1.1619999999999999</v>
      </c>
      <c r="J60" s="4">
        <v>1.731689</v>
      </c>
      <c r="K60" s="4">
        <v>1.9839770000000001</v>
      </c>
      <c r="L60" s="4">
        <v>2.0538059999999998</v>
      </c>
      <c r="M60" s="4">
        <v>2.3711000000000002</v>
      </c>
      <c r="N60" s="4">
        <v>2.5445259999999998</v>
      </c>
      <c r="O60" s="4">
        <v>2.7188669999999999</v>
      </c>
      <c r="P60" s="4">
        <v>0.56772699999999998</v>
      </c>
      <c r="Q60" s="4">
        <v>0.47288200000000002</v>
      </c>
      <c r="R60" s="4">
        <v>0.44749899999999998</v>
      </c>
      <c r="S60" s="4">
        <v>0.56514799999999998</v>
      </c>
      <c r="T60" s="4">
        <v>0.66342100000000004</v>
      </c>
      <c r="U60" s="4">
        <v>0.51478999999999997</v>
      </c>
      <c r="V60" s="4">
        <v>0.57089400000000001</v>
      </c>
      <c r="W60" s="4">
        <v>0.77172799999999997</v>
      </c>
      <c r="X60" s="4">
        <v>0.85385599999999995</v>
      </c>
      <c r="Y60" s="4">
        <v>1.0985469999999999</v>
      </c>
      <c r="Z60" s="4">
        <v>1.141581</v>
      </c>
      <c r="AA60" s="4">
        <v>0.96126599999999995</v>
      </c>
      <c r="AB60" s="4">
        <v>1.07742</v>
      </c>
      <c r="AC60" s="4"/>
      <c r="BG60" s="4"/>
    </row>
    <row r="61" spans="1:59">
      <c r="A61" s="1" t="s">
        <v>85</v>
      </c>
      <c r="B61" s="2" t="s">
        <v>4</v>
      </c>
      <c r="C61" s="2" t="s">
        <v>87</v>
      </c>
      <c r="D61" s="4">
        <v>1.38</v>
      </c>
      <c r="E61" s="4">
        <v>1.83</v>
      </c>
      <c r="F61" s="4">
        <v>4.359</v>
      </c>
      <c r="G61" s="4">
        <v>2.653</v>
      </c>
      <c r="H61" s="4">
        <v>2.8439999999999999</v>
      </c>
      <c r="I61" s="4">
        <v>2.4319999999999999</v>
      </c>
      <c r="J61" s="4">
        <v>2.4700000000000002</v>
      </c>
      <c r="K61" s="4">
        <v>2.6059999999999999</v>
      </c>
      <c r="L61" s="4">
        <v>2.7669999999999999</v>
      </c>
      <c r="M61" s="4">
        <v>2.9279999999999999</v>
      </c>
      <c r="N61" s="4">
        <v>2.605</v>
      </c>
      <c r="O61" s="4">
        <v>2.5369999999999999</v>
      </c>
      <c r="P61" s="4">
        <v>2.4900000000000002</v>
      </c>
      <c r="Q61" s="4">
        <v>2.5850710000000001</v>
      </c>
      <c r="R61" s="4">
        <v>2.7567490000000001</v>
      </c>
      <c r="S61" s="4">
        <v>2.9147630000000002</v>
      </c>
      <c r="T61" s="4">
        <v>3.0859260000000002</v>
      </c>
      <c r="U61" s="4">
        <v>3.170525</v>
      </c>
      <c r="V61" s="4">
        <v>3.2460659999999999</v>
      </c>
      <c r="W61" s="4">
        <v>3.2562639999999998</v>
      </c>
      <c r="X61" s="4">
        <v>3.274772</v>
      </c>
      <c r="Y61" s="4">
        <v>3.426253</v>
      </c>
      <c r="Z61" s="4">
        <v>3.515768</v>
      </c>
      <c r="AA61" s="4">
        <v>3.5512489999999999</v>
      </c>
      <c r="AB61" s="4">
        <v>3.6671140000000002</v>
      </c>
      <c r="AC61" s="4"/>
      <c r="BG61" s="4"/>
    </row>
    <row r="62" spans="1:59">
      <c r="A62" s="1" t="s">
        <v>85</v>
      </c>
      <c r="B62" s="2" t="s">
        <v>6</v>
      </c>
      <c r="C62" s="2" t="s">
        <v>88</v>
      </c>
      <c r="D62" s="4">
        <v>1.591</v>
      </c>
      <c r="E62" s="4">
        <v>1.821</v>
      </c>
      <c r="F62" s="4">
        <v>1.3520000000000001</v>
      </c>
      <c r="G62" s="4">
        <v>2.1560000000000001</v>
      </c>
      <c r="H62" s="4">
        <v>2.2770000000000001</v>
      </c>
      <c r="I62" s="4">
        <v>1.9470000000000001</v>
      </c>
      <c r="J62" s="4">
        <v>1.9790000000000001</v>
      </c>
      <c r="K62" s="4">
        <v>2.0880000000000001</v>
      </c>
      <c r="L62" s="4">
        <v>2.2170000000000001</v>
      </c>
      <c r="M62" s="4">
        <v>2.3679999999999999</v>
      </c>
      <c r="N62" s="4">
        <v>2.681</v>
      </c>
      <c r="O62" s="4">
        <v>2.6110000000000002</v>
      </c>
      <c r="P62" s="4">
        <v>2.6459999999999999</v>
      </c>
      <c r="Q62" s="4">
        <v>2.7469920000000001</v>
      </c>
      <c r="R62" s="4">
        <v>2.7815799999999999</v>
      </c>
      <c r="S62" s="4">
        <v>2.859464</v>
      </c>
      <c r="T62" s="4">
        <v>2.9402149999999998</v>
      </c>
      <c r="U62" s="4">
        <v>3.0405570000000002</v>
      </c>
      <c r="V62" s="4">
        <v>3.0536379999999999</v>
      </c>
      <c r="W62" s="4">
        <v>2.8957269999999999</v>
      </c>
      <c r="X62" s="4">
        <v>2.7663329999999999</v>
      </c>
      <c r="Y62" s="4">
        <v>2.9308019999999999</v>
      </c>
      <c r="Z62" s="4">
        <v>3.0327920000000002</v>
      </c>
      <c r="AA62" s="4">
        <v>3.0633979999999998</v>
      </c>
      <c r="AB62" s="4">
        <v>3.1633469999999999</v>
      </c>
      <c r="AC62" s="4"/>
      <c r="BG62" s="4"/>
    </row>
    <row r="63" spans="1:59">
      <c r="A63" s="1" t="s">
        <v>85</v>
      </c>
      <c r="B63" s="5" t="s">
        <v>8</v>
      </c>
      <c r="C63" s="2" t="s">
        <v>89</v>
      </c>
      <c r="D63" s="4">
        <v>6.5750000000000002</v>
      </c>
      <c r="E63" s="4">
        <v>8.3219999999999903</v>
      </c>
      <c r="F63" s="4">
        <v>8.2530000000000001</v>
      </c>
      <c r="G63" s="4">
        <v>8.4890000000000008</v>
      </c>
      <c r="H63" s="4">
        <v>8.6658749999999998</v>
      </c>
      <c r="I63" s="4">
        <v>7.2679999999999998</v>
      </c>
      <c r="J63" s="4">
        <v>8.4863780000000002</v>
      </c>
      <c r="K63" s="4">
        <v>9.2679539999999996</v>
      </c>
      <c r="L63" s="4">
        <v>9.7346120000000003</v>
      </c>
      <c r="M63" s="4">
        <v>11.4442</v>
      </c>
      <c r="N63" s="4">
        <v>11.171052</v>
      </c>
      <c r="O63" s="4">
        <v>11.360734000000001</v>
      </c>
      <c r="P63" s="4">
        <v>7.0454540000000003</v>
      </c>
      <c r="Q63" s="4">
        <v>7.0808270000000002</v>
      </c>
      <c r="R63" s="4">
        <v>7.2464380000000004</v>
      </c>
      <c r="S63" s="4">
        <v>7.7404010000000003</v>
      </c>
      <c r="T63" s="4">
        <v>8.3789020000000001</v>
      </c>
      <c r="U63" s="4">
        <v>8.3872869999999899</v>
      </c>
      <c r="V63" s="4">
        <v>8.6167129999999901</v>
      </c>
      <c r="W63" s="4">
        <v>8.8824189999999899</v>
      </c>
      <c r="X63" s="4">
        <v>8.9493200000000002</v>
      </c>
      <c r="Y63" s="4">
        <v>9.8312089999999994</v>
      </c>
      <c r="Z63" s="4">
        <v>10.08971</v>
      </c>
      <c r="AA63" s="4">
        <v>9.8206860000000002</v>
      </c>
      <c r="AB63" s="4">
        <v>10.353927000000001</v>
      </c>
      <c r="AC63" s="4"/>
      <c r="BG63" s="4"/>
    </row>
    <row r="64" spans="1:59">
      <c r="A64" s="1" t="s">
        <v>85</v>
      </c>
      <c r="B64" s="2" t="s">
        <v>10</v>
      </c>
      <c r="C64" s="2" t="s">
        <v>90</v>
      </c>
      <c r="D64" s="4">
        <v>0.628</v>
      </c>
      <c r="E64" s="4">
        <v>0.84299999999999997</v>
      </c>
      <c r="F64" s="4">
        <v>1.456</v>
      </c>
      <c r="G64" s="4">
        <v>0.624</v>
      </c>
      <c r="H64" s="4">
        <v>0.58887500000000004</v>
      </c>
      <c r="I64" s="4">
        <v>0.56499999999999995</v>
      </c>
      <c r="J64" s="4">
        <v>0.57399999999999995</v>
      </c>
      <c r="K64" s="4">
        <v>0.60599999999999998</v>
      </c>
      <c r="L64" s="4">
        <v>0.64300000000000002</v>
      </c>
      <c r="M64" s="4">
        <v>1.4059999999999999</v>
      </c>
      <c r="N64" s="4">
        <v>0.79600000000000004</v>
      </c>
      <c r="O64" s="4">
        <v>0.77500000000000002</v>
      </c>
      <c r="P64" s="4">
        <v>0.77400000000000002</v>
      </c>
      <c r="Q64" s="4">
        <v>0.80300000000000005</v>
      </c>
      <c r="R64" s="4">
        <v>0.81311100000000003</v>
      </c>
      <c r="S64" s="4">
        <v>0.83587800000000001</v>
      </c>
      <c r="T64" s="4">
        <v>1.025919</v>
      </c>
      <c r="U64" s="4">
        <v>1.146625</v>
      </c>
      <c r="V64" s="4">
        <v>1.1752210000000001</v>
      </c>
      <c r="W64" s="4">
        <v>1.1869719999999999</v>
      </c>
      <c r="X64" s="4">
        <v>1.2005030000000001</v>
      </c>
      <c r="Y64" s="4">
        <v>1.2770600000000001</v>
      </c>
      <c r="Z64" s="4">
        <v>1.2579880000000001</v>
      </c>
      <c r="AA64" s="4">
        <v>1.283507</v>
      </c>
      <c r="AB64" s="4">
        <v>1.3686259999999999</v>
      </c>
      <c r="AC64" s="4"/>
      <c r="BG64" s="4"/>
    </row>
    <row r="65" spans="1:59">
      <c r="A65" s="1" t="s">
        <v>85</v>
      </c>
      <c r="B65" s="2" t="s">
        <v>25</v>
      </c>
      <c r="C65" s="2" t="s">
        <v>91</v>
      </c>
      <c r="D65" s="4">
        <v>1.488</v>
      </c>
      <c r="E65" s="4">
        <v>1.9139999999999999</v>
      </c>
      <c r="F65" s="4">
        <v>0.54300000000000004</v>
      </c>
      <c r="G65" s="4">
        <v>1.528</v>
      </c>
      <c r="H65" s="4">
        <v>1.478</v>
      </c>
      <c r="I65" s="4">
        <v>1.1619999999999999</v>
      </c>
      <c r="J65" s="4">
        <v>1.731689</v>
      </c>
      <c r="K65" s="4">
        <v>1.9839770000000001</v>
      </c>
      <c r="L65" s="4">
        <v>2.0538059999999998</v>
      </c>
      <c r="M65" s="4">
        <v>2.3711000000000002</v>
      </c>
      <c r="N65" s="4">
        <v>2.5445259999999998</v>
      </c>
      <c r="O65" s="4">
        <v>2.7188669999999999</v>
      </c>
      <c r="P65" s="4">
        <v>0.56772699999999998</v>
      </c>
      <c r="Q65" s="4">
        <v>0.47288200000000002</v>
      </c>
      <c r="R65" s="4">
        <v>0.44749899999999998</v>
      </c>
      <c r="S65" s="4">
        <v>0.56514799999999998</v>
      </c>
      <c r="T65" s="4">
        <v>0.66342100000000004</v>
      </c>
      <c r="U65" s="4">
        <v>0.51478999999999997</v>
      </c>
      <c r="V65" s="4">
        <v>0.57089400000000001</v>
      </c>
      <c r="W65" s="4">
        <v>0.77172799999999997</v>
      </c>
      <c r="X65" s="4">
        <v>0.85385599999999995</v>
      </c>
      <c r="Y65" s="4">
        <v>1.0985469999999999</v>
      </c>
      <c r="Z65" s="4">
        <v>1.141581</v>
      </c>
      <c r="AA65" s="4">
        <v>0.96126599999999995</v>
      </c>
      <c r="AB65" s="4">
        <v>1.07742</v>
      </c>
      <c r="AC65" s="4"/>
      <c r="BG65" s="4"/>
    </row>
    <row r="66" spans="1:59" s="1" customFormat="1">
      <c r="A66" s="1" t="s">
        <v>85</v>
      </c>
      <c r="B66" s="1" t="s">
        <v>14</v>
      </c>
      <c r="C66" s="1" t="s">
        <v>92</v>
      </c>
      <c r="D66" s="6">
        <v>6.5750000000000002</v>
      </c>
      <c r="E66" s="6">
        <v>8.3219999999999903</v>
      </c>
      <c r="F66" s="6">
        <v>8.2530000000000001</v>
      </c>
      <c r="G66" s="6">
        <v>8.4890000000000008</v>
      </c>
      <c r="H66" s="6">
        <v>8.6658749999999998</v>
      </c>
      <c r="I66" s="6">
        <v>7.2679999999999998</v>
      </c>
      <c r="J66" s="6">
        <v>8.4863780000000002</v>
      </c>
      <c r="K66" s="6">
        <v>9.2679539999999996</v>
      </c>
      <c r="L66" s="6">
        <v>9.7346120000000003</v>
      </c>
      <c r="M66" s="6">
        <v>11.4442</v>
      </c>
      <c r="N66" s="6">
        <v>11.171052</v>
      </c>
      <c r="O66" s="6">
        <v>11.360734000000001</v>
      </c>
      <c r="P66" s="6">
        <v>7.0454540000000003</v>
      </c>
      <c r="Q66" s="6">
        <v>7.0808270000000002</v>
      </c>
      <c r="R66" s="6">
        <v>7.2464380000000004</v>
      </c>
      <c r="S66" s="6">
        <v>7.7404010000000003</v>
      </c>
      <c r="T66" s="6">
        <v>8.3789020000000001</v>
      </c>
      <c r="U66" s="6">
        <v>8.3872869999999899</v>
      </c>
      <c r="V66" s="6">
        <v>8.6167129999999901</v>
      </c>
      <c r="W66" s="6">
        <v>8.8824189999999899</v>
      </c>
      <c r="X66" s="6">
        <v>8.9493200000000002</v>
      </c>
      <c r="Y66" s="6">
        <v>9.8312089999999994</v>
      </c>
      <c r="Z66" s="6">
        <v>10.08971</v>
      </c>
      <c r="AA66" s="6">
        <v>9.8206860000000002</v>
      </c>
      <c r="AB66" s="6">
        <v>10.353927000000001</v>
      </c>
      <c r="AC66" s="6"/>
      <c r="BG66" s="6"/>
    </row>
    <row r="67" spans="1:59">
      <c r="A67" s="1" t="s">
        <v>93</v>
      </c>
      <c r="B67" s="2" t="s">
        <v>17</v>
      </c>
      <c r="C67" s="2" t="s">
        <v>94</v>
      </c>
      <c r="D67" s="4">
        <v>5.6000000000000001E-2</v>
      </c>
      <c r="E67" s="4"/>
      <c r="F67" s="4"/>
      <c r="G67" s="4"/>
      <c r="H67" s="4"/>
      <c r="I67" s="4"/>
      <c r="J67" s="4"/>
      <c r="K67" s="4"/>
      <c r="L67" s="4"/>
      <c r="M67" s="4"/>
      <c r="N67" s="4"/>
      <c r="O67" s="4"/>
      <c r="P67" s="4"/>
      <c r="Q67" s="4"/>
      <c r="R67" s="4"/>
      <c r="S67" s="4"/>
      <c r="T67" s="4"/>
      <c r="U67" s="4"/>
      <c r="V67" s="4"/>
      <c r="W67" s="4"/>
      <c r="X67" s="4"/>
      <c r="Y67" s="4"/>
      <c r="Z67" s="4"/>
      <c r="AA67" s="4"/>
      <c r="AB67" s="4"/>
      <c r="AC67" s="4"/>
      <c r="BG67" s="4"/>
    </row>
    <row r="68" spans="1:59">
      <c r="A68" s="1" t="s">
        <v>93</v>
      </c>
      <c r="B68" s="2" t="s">
        <v>4</v>
      </c>
      <c r="C68" s="2" t="s">
        <v>95</v>
      </c>
      <c r="D68" s="4">
        <v>0.255</v>
      </c>
      <c r="E68" s="4">
        <v>0.41399999999999998</v>
      </c>
      <c r="F68" s="4">
        <v>0.314</v>
      </c>
      <c r="G68" s="4">
        <v>0.31</v>
      </c>
      <c r="H68" s="4">
        <v>0.31</v>
      </c>
      <c r="I68" s="4">
        <v>0.184</v>
      </c>
      <c r="J68" s="4">
        <v>0.23899999999999999</v>
      </c>
      <c r="K68" s="4">
        <v>0.26500000000000001</v>
      </c>
      <c r="L68" s="4">
        <v>0.28699999999999998</v>
      </c>
      <c r="M68" s="4">
        <v>0.311</v>
      </c>
      <c r="N68" s="4">
        <v>0.311</v>
      </c>
      <c r="O68" s="4">
        <v>4.1000000000000002E-2</v>
      </c>
      <c r="P68" s="4">
        <v>1.7000000000000001E-2</v>
      </c>
      <c r="Q68" s="4">
        <v>0.34591100000000002</v>
      </c>
      <c r="R68" s="4">
        <v>0.352157</v>
      </c>
      <c r="S68" s="4">
        <v>0.37293399999999999</v>
      </c>
      <c r="T68" s="4">
        <v>0.50142900000000001</v>
      </c>
      <c r="U68" s="4">
        <v>0.54429000000000005</v>
      </c>
      <c r="V68" s="4">
        <v>0.59990600000000005</v>
      </c>
      <c r="W68" s="4">
        <v>0.44165599999999999</v>
      </c>
      <c r="X68" s="4">
        <v>0.67178800000000005</v>
      </c>
      <c r="Y68" s="4">
        <v>0.72693200000000002</v>
      </c>
      <c r="Z68" s="4">
        <v>0.78125500000000003</v>
      </c>
      <c r="AA68" s="4">
        <v>0.82255599999999995</v>
      </c>
      <c r="AB68" s="4">
        <v>0.91831499999999999</v>
      </c>
      <c r="AC68" s="4"/>
      <c r="BG68" s="4"/>
    </row>
    <row r="69" spans="1:59">
      <c r="A69" s="1" t="s">
        <v>93</v>
      </c>
      <c r="B69" s="2" t="s">
        <v>6</v>
      </c>
      <c r="C69" s="2" t="s">
        <v>96</v>
      </c>
      <c r="D69" s="4">
        <v>2.9180000000000001</v>
      </c>
      <c r="E69" s="4">
        <v>2.39</v>
      </c>
      <c r="F69" s="4">
        <v>3.1480000000000001</v>
      </c>
      <c r="G69" s="4">
        <v>3.2690000000000001</v>
      </c>
      <c r="H69" s="4">
        <v>3.282</v>
      </c>
      <c r="I69" s="4">
        <v>2.722</v>
      </c>
      <c r="J69" s="4">
        <v>3.5409999999999999</v>
      </c>
      <c r="K69" s="4">
        <v>3.9279999999999999</v>
      </c>
      <c r="L69" s="4">
        <v>4.26</v>
      </c>
      <c r="M69" s="4">
        <v>4.6680000000000001</v>
      </c>
      <c r="N69" s="4">
        <v>4.7469999999999999</v>
      </c>
      <c r="O69" s="4">
        <v>5.3449999999999998</v>
      </c>
      <c r="P69" s="4">
        <v>5.3390000000000004</v>
      </c>
      <c r="Q69" s="4">
        <v>5.8029830000000002</v>
      </c>
      <c r="R69" s="4">
        <v>5.9077590000000004</v>
      </c>
      <c r="S69" s="4">
        <v>6.2563170000000001</v>
      </c>
      <c r="T69" s="4">
        <v>6.5354679999999998</v>
      </c>
      <c r="U69" s="4">
        <v>6.7585069999999998</v>
      </c>
      <c r="V69" s="4">
        <v>7.0542179999999997</v>
      </c>
      <c r="W69" s="4">
        <v>6.6679349999999999</v>
      </c>
      <c r="X69" s="4">
        <v>7.139246</v>
      </c>
      <c r="Y69" s="4">
        <v>7.6110090000000001</v>
      </c>
      <c r="Z69" s="4">
        <v>7.6535229999999999</v>
      </c>
      <c r="AA69" s="4">
        <v>7.8754580000000001</v>
      </c>
      <c r="AB69" s="4">
        <v>8.5267569999999999</v>
      </c>
      <c r="AC69" s="4"/>
      <c r="BG69" s="4"/>
    </row>
    <row r="70" spans="1:59">
      <c r="A70" s="1" t="s">
        <v>93</v>
      </c>
      <c r="B70" s="5" t="s">
        <v>8</v>
      </c>
      <c r="C70" s="2" t="s">
        <v>97</v>
      </c>
      <c r="D70" s="4">
        <v>6.12</v>
      </c>
      <c r="E70" s="4">
        <v>5.423</v>
      </c>
      <c r="F70" s="4">
        <v>5.883</v>
      </c>
      <c r="G70" s="4">
        <v>6.5460000000000003</v>
      </c>
      <c r="H70" s="4">
        <v>6.2879350000000001</v>
      </c>
      <c r="I70" s="4">
        <v>5.0960000000000001</v>
      </c>
      <c r="J70" s="4">
        <v>7.4183500000000002</v>
      </c>
      <c r="K70" s="4">
        <v>8.4642230000000005</v>
      </c>
      <c r="L70" s="4">
        <v>9.0985639999999997</v>
      </c>
      <c r="M70" s="4">
        <v>11.845755</v>
      </c>
      <c r="N70" s="4">
        <v>8.6714319999999905</v>
      </c>
      <c r="O70" s="4">
        <v>8.9540229999999994</v>
      </c>
      <c r="P70" s="4">
        <v>8.0947239999999905</v>
      </c>
      <c r="Q70" s="4">
        <v>8.0014439999999905</v>
      </c>
      <c r="R70" s="4">
        <v>8.0133749999999999</v>
      </c>
      <c r="S70" s="4">
        <v>8.7707329999999999</v>
      </c>
      <c r="T70" s="4">
        <v>9.6731780000000001</v>
      </c>
      <c r="U70" s="4">
        <v>9.796602</v>
      </c>
      <c r="V70" s="4">
        <v>10.241039000000001</v>
      </c>
      <c r="W70" s="4">
        <v>9.6662710000000001</v>
      </c>
      <c r="X70" s="4">
        <v>10.283851</v>
      </c>
      <c r="Y70" s="4">
        <v>12.361732999999999</v>
      </c>
      <c r="Z70" s="4">
        <v>56.88259</v>
      </c>
      <c r="AA70" s="4">
        <v>13.979554</v>
      </c>
      <c r="AB70" s="4">
        <v>12.639727000000001</v>
      </c>
      <c r="AC70" s="4"/>
      <c r="BG70" s="4"/>
    </row>
    <row r="71" spans="1:59">
      <c r="A71" s="1" t="s">
        <v>93</v>
      </c>
      <c r="B71" s="2" t="s">
        <v>10</v>
      </c>
      <c r="C71" s="2" t="s">
        <v>98</v>
      </c>
      <c r="D71" s="4">
        <v>1.1459999999999999</v>
      </c>
      <c r="E71" s="4">
        <v>0.871</v>
      </c>
      <c r="F71" s="4">
        <v>0.95099999999999996</v>
      </c>
      <c r="G71" s="4">
        <v>1.3049999999999999</v>
      </c>
      <c r="H71" s="4">
        <v>1.1679349999999999</v>
      </c>
      <c r="I71" s="4">
        <v>0.89100000000000001</v>
      </c>
      <c r="J71" s="4">
        <v>1.159</v>
      </c>
      <c r="K71" s="4">
        <v>1.286</v>
      </c>
      <c r="L71" s="4">
        <v>1.395</v>
      </c>
      <c r="M71" s="4">
        <v>3.1259999999999999</v>
      </c>
      <c r="N71" s="4">
        <v>1.595</v>
      </c>
      <c r="O71" s="4">
        <v>1.5780000000000001</v>
      </c>
      <c r="P71" s="4">
        <v>0.875</v>
      </c>
      <c r="Q71" s="4">
        <v>0.24099999999999999</v>
      </c>
      <c r="R71" s="4">
        <v>0.24535100000000001</v>
      </c>
      <c r="S71" s="4">
        <v>0.25982699999999997</v>
      </c>
      <c r="T71" s="4">
        <v>0.32397999999999999</v>
      </c>
      <c r="U71" s="4">
        <v>0.37455500000000003</v>
      </c>
      <c r="V71" s="4">
        <v>0.37476700000000002</v>
      </c>
      <c r="W71" s="4">
        <v>0.27590599999999998</v>
      </c>
      <c r="X71" s="4">
        <v>0.39221699999999998</v>
      </c>
      <c r="Y71" s="4">
        <v>0.45732299999999998</v>
      </c>
      <c r="Z71" s="4">
        <v>0.52183400000000002</v>
      </c>
      <c r="AA71" s="4">
        <v>0.54942100000000005</v>
      </c>
      <c r="AB71" s="4">
        <v>0.61338199999999998</v>
      </c>
      <c r="AC71" s="4"/>
      <c r="BG71" s="4"/>
    </row>
    <row r="72" spans="1:59">
      <c r="A72" s="1" t="s">
        <v>93</v>
      </c>
      <c r="B72" s="2" t="s">
        <v>25</v>
      </c>
      <c r="C72" s="2" t="s">
        <v>99</v>
      </c>
      <c r="D72" s="4">
        <v>1.7450000000000001</v>
      </c>
      <c r="E72" s="4">
        <v>1.748</v>
      </c>
      <c r="F72" s="4">
        <v>1.47</v>
      </c>
      <c r="G72" s="4">
        <v>1.6619999999999999</v>
      </c>
      <c r="H72" s="4">
        <v>1.528</v>
      </c>
      <c r="I72" s="4">
        <v>1.2989999999999999</v>
      </c>
      <c r="J72" s="4">
        <v>2.4793500000000002</v>
      </c>
      <c r="K72" s="4">
        <v>2.985223</v>
      </c>
      <c r="L72" s="4">
        <v>3.1565639999999999</v>
      </c>
      <c r="M72" s="4">
        <v>3.7407550000000001</v>
      </c>
      <c r="N72" s="4">
        <v>2.0184319999999998</v>
      </c>
      <c r="O72" s="4">
        <v>1.9900230000000001</v>
      </c>
      <c r="P72" s="4">
        <v>1.8637239999999999</v>
      </c>
      <c r="Q72" s="4">
        <v>1.61155</v>
      </c>
      <c r="R72" s="4">
        <v>1.508108</v>
      </c>
      <c r="S72" s="4">
        <v>1.8816550000000001</v>
      </c>
      <c r="T72" s="4">
        <v>2.3123010000000002</v>
      </c>
      <c r="U72" s="4">
        <v>2.1192500000000001</v>
      </c>
      <c r="V72" s="4">
        <v>2.212148</v>
      </c>
      <c r="W72" s="4">
        <v>2.2807740000000001</v>
      </c>
      <c r="X72" s="4">
        <v>2.0806</v>
      </c>
      <c r="Y72" s="4">
        <v>3.5664690000000001</v>
      </c>
      <c r="Z72" s="4">
        <v>47.925978000000001</v>
      </c>
      <c r="AA72" s="4">
        <v>4.732119</v>
      </c>
      <c r="AB72" s="4">
        <v>2.5812729999999999</v>
      </c>
      <c r="AC72" s="4"/>
      <c r="BG72" s="4"/>
    </row>
    <row r="73" spans="1:59" s="1" customFormat="1">
      <c r="A73" s="1" t="s">
        <v>93</v>
      </c>
      <c r="B73" s="1" t="s">
        <v>14</v>
      </c>
      <c r="C73" s="1" t="s">
        <v>100</v>
      </c>
      <c r="D73" s="6">
        <v>6.12</v>
      </c>
      <c r="E73" s="6">
        <v>5.423</v>
      </c>
      <c r="F73" s="6">
        <v>5.883</v>
      </c>
      <c r="G73" s="6">
        <v>6.5460000000000003</v>
      </c>
      <c r="H73" s="6">
        <v>6.2879350000000001</v>
      </c>
      <c r="I73" s="6">
        <v>5.0960000000000001</v>
      </c>
      <c r="J73" s="6">
        <v>7.4183500000000002</v>
      </c>
      <c r="K73" s="6">
        <v>8.4642230000000005</v>
      </c>
      <c r="L73" s="6">
        <v>9.0985639999999997</v>
      </c>
      <c r="M73" s="6">
        <v>11.845755</v>
      </c>
      <c r="N73" s="6">
        <v>8.6714319999999905</v>
      </c>
      <c r="O73" s="6">
        <v>8.9540229999999994</v>
      </c>
      <c r="P73" s="6">
        <v>8.0947239999999905</v>
      </c>
      <c r="Q73" s="6">
        <v>8.0014439999999905</v>
      </c>
      <c r="R73" s="6">
        <v>8.0133749999999999</v>
      </c>
      <c r="S73" s="6">
        <v>8.7707329999999999</v>
      </c>
      <c r="T73" s="6">
        <v>9.6731780000000001</v>
      </c>
      <c r="U73" s="6">
        <v>9.796602</v>
      </c>
      <c r="V73" s="6">
        <v>10.241039000000001</v>
      </c>
      <c r="W73" s="6">
        <v>9.6662710000000001</v>
      </c>
      <c r="X73" s="6">
        <v>10.283851</v>
      </c>
      <c r="Y73" s="6">
        <v>12.361732999999999</v>
      </c>
      <c r="Z73" s="6">
        <v>56.88259</v>
      </c>
      <c r="AA73" s="6">
        <v>13.979554</v>
      </c>
      <c r="AB73" s="6">
        <v>12.639727000000001</v>
      </c>
      <c r="AC73" s="6"/>
      <c r="BG73" s="6"/>
    </row>
    <row r="74" spans="1:59">
      <c r="A74" s="1" t="s">
        <v>101</v>
      </c>
      <c r="B74" s="2" t="s">
        <v>31</v>
      </c>
      <c r="C74" s="2" t="s">
        <v>102</v>
      </c>
      <c r="D74" s="4">
        <v>74.147723999999997</v>
      </c>
      <c r="E74" s="4">
        <v>85.647907000000004</v>
      </c>
      <c r="F74" s="4">
        <v>78.809872999999996</v>
      </c>
      <c r="G74" s="4">
        <v>87.450613000000004</v>
      </c>
      <c r="H74" s="4">
        <v>73.354727999999994</v>
      </c>
      <c r="I74" s="4">
        <v>85.413674</v>
      </c>
      <c r="J74" s="4">
        <v>84.603966999999997</v>
      </c>
      <c r="K74" s="4">
        <v>92.861408999999995</v>
      </c>
      <c r="L74" s="4">
        <v>95.162611999999996</v>
      </c>
      <c r="M74" s="4">
        <v>87.539249999999996</v>
      </c>
      <c r="N74" s="4">
        <v>80.382587000000001</v>
      </c>
      <c r="O74" s="4">
        <v>75.520329000000004</v>
      </c>
      <c r="P74" s="4">
        <v>75.014617999999999</v>
      </c>
      <c r="Q74" s="4">
        <v>76.867414999999994</v>
      </c>
      <c r="R74" s="4">
        <v>64.205916999999999</v>
      </c>
      <c r="S74" s="4">
        <v>84.709948999999995</v>
      </c>
      <c r="T74" s="4">
        <v>52.013117000000001</v>
      </c>
      <c r="U74" s="4">
        <v>63.576574000000001</v>
      </c>
      <c r="V74" s="4">
        <v>54.414639999999999</v>
      </c>
      <c r="W74" s="4">
        <v>53.746122</v>
      </c>
      <c r="X74" s="4">
        <v>40.979466000000002</v>
      </c>
      <c r="Y74" s="4">
        <v>56.190496000000003</v>
      </c>
      <c r="Z74" s="4">
        <v>44.226475999999998</v>
      </c>
      <c r="AA74" s="4">
        <v>64.46857</v>
      </c>
      <c r="AB74" s="4">
        <v>31.999694000000002</v>
      </c>
      <c r="AC74" s="4"/>
      <c r="BG74" s="4"/>
    </row>
    <row r="75" spans="1:59">
      <c r="A75" s="1" t="s">
        <v>101</v>
      </c>
      <c r="B75" s="2" t="s">
        <v>17</v>
      </c>
      <c r="C75" s="2" t="s">
        <v>103</v>
      </c>
      <c r="D75" s="4">
        <v>36.942999999999998</v>
      </c>
      <c r="E75" s="4">
        <v>39.917999999999999</v>
      </c>
      <c r="F75" s="4">
        <v>40.737000000000002</v>
      </c>
      <c r="G75" s="4">
        <v>35.247999999999998</v>
      </c>
      <c r="H75" s="4">
        <v>29.766999999999999</v>
      </c>
      <c r="I75" s="4">
        <v>35.11</v>
      </c>
      <c r="J75" s="4">
        <v>37.466000000000001</v>
      </c>
      <c r="K75" s="4">
        <v>37.000999999999998</v>
      </c>
      <c r="L75" s="4">
        <v>42.131999999999998</v>
      </c>
      <c r="M75" s="4">
        <v>35.252000000000002</v>
      </c>
      <c r="N75" s="4">
        <v>28.554096000000001</v>
      </c>
      <c r="O75" s="4">
        <v>27.632179000000001</v>
      </c>
      <c r="P75" s="4">
        <v>23.250502000000001</v>
      </c>
      <c r="Q75" s="4">
        <v>22.449933999999999</v>
      </c>
      <c r="R75" s="4">
        <v>21.81345</v>
      </c>
      <c r="S75" s="4">
        <v>18.579539</v>
      </c>
      <c r="T75" s="4">
        <v>15.88287</v>
      </c>
      <c r="U75" s="4">
        <v>15.952042</v>
      </c>
      <c r="V75" s="4">
        <v>10.881064</v>
      </c>
      <c r="W75" s="4">
        <v>7.0215059999999996</v>
      </c>
      <c r="X75" s="4">
        <v>6.7076669999999998</v>
      </c>
      <c r="Y75" s="4">
        <v>4.7377669999999998</v>
      </c>
      <c r="Z75" s="4">
        <v>3.4779939999999998</v>
      </c>
      <c r="AA75" s="4">
        <v>3.4816769999999999</v>
      </c>
      <c r="AB75" s="4">
        <v>1.3161989999999999</v>
      </c>
      <c r="AC75" s="4"/>
      <c r="BG75" s="4"/>
    </row>
    <row r="76" spans="1:59">
      <c r="A76" s="1" t="s">
        <v>101</v>
      </c>
      <c r="B76" s="2" t="s">
        <v>4</v>
      </c>
      <c r="C76" s="2" t="s">
        <v>104</v>
      </c>
      <c r="D76" s="4">
        <v>4.2992000000000002E-2</v>
      </c>
      <c r="E76" s="4">
        <v>5.6000000000000001E-2</v>
      </c>
      <c r="F76" s="4">
        <v>1.2E-2</v>
      </c>
      <c r="G76" s="4">
        <v>3.2000000000000001E-2</v>
      </c>
      <c r="H76" s="4">
        <v>2.4E-2</v>
      </c>
      <c r="I76" s="4">
        <v>0.03</v>
      </c>
      <c r="J76" s="4">
        <v>3.3000000000000002E-2</v>
      </c>
      <c r="K76" s="4">
        <v>3.3000000000000002E-2</v>
      </c>
      <c r="L76" s="4">
        <v>3.7999999999999999E-2</v>
      </c>
      <c r="M76" s="4">
        <v>3.6999999999999998E-2</v>
      </c>
      <c r="N76" s="4">
        <v>3.4180000000000002E-2</v>
      </c>
      <c r="O76" s="4">
        <v>3.6660999999999999E-2</v>
      </c>
      <c r="P76" s="4">
        <v>4.4260000000000001E-2</v>
      </c>
      <c r="Q76" s="4">
        <v>4.5185999999999997E-2</v>
      </c>
      <c r="R76" s="4">
        <v>4.5900999999999997E-2</v>
      </c>
      <c r="S76" s="4">
        <v>5.3634000000000001E-2</v>
      </c>
      <c r="T76" s="4">
        <v>5.2495E-2</v>
      </c>
      <c r="U76" s="4">
        <v>6.8325999999999998E-2</v>
      </c>
      <c r="V76" s="4">
        <v>6.4489000000000005E-2</v>
      </c>
      <c r="W76" s="4">
        <v>4.7293000000000002E-2</v>
      </c>
      <c r="X76" s="4">
        <v>2.9569999999999999E-2</v>
      </c>
      <c r="Y76" s="4">
        <v>4.2430000000000002E-3</v>
      </c>
      <c r="Z76" s="4">
        <v>0</v>
      </c>
      <c r="AA76" s="4">
        <v>0</v>
      </c>
      <c r="AB76" s="4">
        <v>0.01</v>
      </c>
      <c r="AC76" s="4"/>
      <c r="BG76" s="4"/>
    </row>
    <row r="77" spans="1:59">
      <c r="A77" s="1" t="s">
        <v>101</v>
      </c>
      <c r="B77" s="2" t="s">
        <v>6</v>
      </c>
      <c r="C77" s="2" t="s">
        <v>105</v>
      </c>
      <c r="D77" s="4">
        <v>0.30099999999999999</v>
      </c>
      <c r="E77" s="4">
        <v>0.26800000000000002</v>
      </c>
      <c r="F77" s="4">
        <v>0.20899999999999999</v>
      </c>
      <c r="G77" s="4">
        <v>0.43099999999999999</v>
      </c>
      <c r="H77" s="4">
        <v>0.373</v>
      </c>
      <c r="I77" s="4">
        <v>0.46100000000000002</v>
      </c>
      <c r="J77" s="4">
        <v>0.48599999999999999</v>
      </c>
      <c r="K77" s="4">
        <v>0.48</v>
      </c>
      <c r="L77" s="4">
        <v>0.54700000000000004</v>
      </c>
      <c r="M77" s="4">
        <v>0.53200000000000003</v>
      </c>
      <c r="N77" s="4">
        <v>0.496</v>
      </c>
      <c r="O77" s="4">
        <v>0.46300000000000002</v>
      </c>
      <c r="P77" s="4">
        <v>0.52500000000000002</v>
      </c>
      <c r="Q77" s="4">
        <v>2.734334</v>
      </c>
      <c r="R77" s="4">
        <v>2.7745250000000001</v>
      </c>
      <c r="S77" s="4">
        <v>3.1345489999999998</v>
      </c>
      <c r="T77" s="4">
        <v>2.9655670000000001</v>
      </c>
      <c r="U77" s="4">
        <v>3.0537779999999999</v>
      </c>
      <c r="V77" s="4">
        <v>3.0149599999999999</v>
      </c>
      <c r="W77" s="4">
        <v>2.6937570000000002</v>
      </c>
      <c r="X77" s="4">
        <v>2.72167</v>
      </c>
      <c r="Y77" s="4">
        <v>2.8507699999999998</v>
      </c>
      <c r="Z77" s="4">
        <v>3.0387219999999999</v>
      </c>
      <c r="AA77" s="4">
        <v>4.1446050000000003</v>
      </c>
      <c r="AB77" s="4">
        <v>3.5094259999999999</v>
      </c>
      <c r="AC77" s="4"/>
      <c r="BG77" s="4"/>
    </row>
    <row r="78" spans="1:59">
      <c r="A78" s="1" t="s">
        <v>101</v>
      </c>
      <c r="B78" s="5" t="s">
        <v>21</v>
      </c>
      <c r="C78" s="2" t="s">
        <v>106</v>
      </c>
      <c r="D78" s="4">
        <v>74.147723999999997</v>
      </c>
      <c r="E78" s="4">
        <v>85.647907000000004</v>
      </c>
      <c r="F78" s="4">
        <v>78.809872999999996</v>
      </c>
      <c r="G78" s="4">
        <v>87.450613000000004</v>
      </c>
      <c r="H78" s="4">
        <v>73.354727999999994</v>
      </c>
      <c r="I78" s="4">
        <v>85.413674</v>
      </c>
      <c r="J78" s="4">
        <v>84.603966999999997</v>
      </c>
      <c r="K78" s="4">
        <v>92.861408999999995</v>
      </c>
      <c r="L78" s="4">
        <v>95.162611999999996</v>
      </c>
      <c r="M78" s="4">
        <v>87.539249999999996</v>
      </c>
      <c r="N78" s="4">
        <v>80.382587000000001</v>
      </c>
      <c r="O78" s="4">
        <v>75.520329000000004</v>
      </c>
      <c r="P78" s="4">
        <v>75.014617999999999</v>
      </c>
      <c r="Q78" s="4">
        <v>76.867414999999994</v>
      </c>
      <c r="R78" s="4">
        <v>64.205916999999999</v>
      </c>
      <c r="S78" s="4">
        <v>84.709948999999995</v>
      </c>
      <c r="T78" s="4">
        <v>52.013117000000001</v>
      </c>
      <c r="U78" s="4">
        <v>63.576574000000001</v>
      </c>
      <c r="V78" s="4">
        <v>54.414639999999999</v>
      </c>
      <c r="W78" s="4">
        <v>53.746122</v>
      </c>
      <c r="X78" s="4">
        <v>40.979466000000002</v>
      </c>
      <c r="Y78" s="4">
        <v>56.190496000000003</v>
      </c>
      <c r="Z78" s="4">
        <v>44.226475999999998</v>
      </c>
      <c r="AA78" s="4">
        <v>64.46857</v>
      </c>
      <c r="AB78" s="4">
        <v>31.999694000000002</v>
      </c>
      <c r="AC78" s="4"/>
      <c r="BG78" s="4"/>
    </row>
    <row r="79" spans="1:59">
      <c r="A79" s="1" t="s">
        <v>101</v>
      </c>
      <c r="B79" s="5" t="s">
        <v>8</v>
      </c>
      <c r="C79" s="2" t="s">
        <v>107</v>
      </c>
      <c r="D79" s="4">
        <v>37.286991999999998</v>
      </c>
      <c r="E79" s="4">
        <v>40.241999999999997</v>
      </c>
      <c r="F79" s="4">
        <v>40.957999999999998</v>
      </c>
      <c r="G79" s="4">
        <v>35.710999999999999</v>
      </c>
      <c r="H79" s="4">
        <v>30.164000000000001</v>
      </c>
      <c r="I79" s="4">
        <v>35.600999999999999</v>
      </c>
      <c r="J79" s="4">
        <v>37.984999999999999</v>
      </c>
      <c r="K79" s="4">
        <v>37.514000000000003</v>
      </c>
      <c r="L79" s="4">
        <v>42.716999999999999</v>
      </c>
      <c r="M79" s="4">
        <v>35.820999999999998</v>
      </c>
      <c r="N79" s="4">
        <v>29.084275999999999</v>
      </c>
      <c r="O79" s="4">
        <v>28.13184</v>
      </c>
      <c r="P79" s="4">
        <v>23.819762000000001</v>
      </c>
      <c r="Q79" s="4">
        <v>25.229454</v>
      </c>
      <c r="R79" s="4">
        <v>24.634067000000002</v>
      </c>
      <c r="S79" s="4">
        <v>21.767938000000001</v>
      </c>
      <c r="T79" s="4">
        <v>18.901185999999999</v>
      </c>
      <c r="U79" s="4">
        <v>19.074466000000001</v>
      </c>
      <c r="V79" s="4">
        <v>13.960756</v>
      </c>
      <c r="W79" s="4">
        <v>9.7628760000000003</v>
      </c>
      <c r="X79" s="4">
        <v>9.4592589999999994</v>
      </c>
      <c r="Y79" s="4">
        <v>7.5930179999999998</v>
      </c>
      <c r="Z79" s="4">
        <v>6.5171359999999998</v>
      </c>
      <c r="AA79" s="4">
        <v>7.626538</v>
      </c>
      <c r="AB79" s="4">
        <v>4.8359110000000003</v>
      </c>
      <c r="AC79" s="4"/>
      <c r="BG79" s="4"/>
    </row>
    <row r="80" spans="1:59">
      <c r="A80" s="1" t="s">
        <v>101</v>
      </c>
      <c r="B80" s="2" t="s">
        <v>10</v>
      </c>
      <c r="C80" s="2" t="s">
        <v>108</v>
      </c>
      <c r="D80" s="4">
        <v>0</v>
      </c>
      <c r="E80" s="4">
        <v>0</v>
      </c>
      <c r="F80" s="4">
        <v>0</v>
      </c>
      <c r="G80" s="4">
        <v>0</v>
      </c>
      <c r="H80" s="4">
        <v>0</v>
      </c>
      <c r="I80" s="4">
        <v>0</v>
      </c>
      <c r="J80" s="4">
        <v>0</v>
      </c>
      <c r="K80" s="4">
        <v>0</v>
      </c>
      <c r="L80" s="4">
        <v>0</v>
      </c>
      <c r="M80" s="4">
        <v>0</v>
      </c>
      <c r="N80" s="4">
        <v>0</v>
      </c>
      <c r="O80" s="4">
        <v>0</v>
      </c>
      <c r="P80" s="4">
        <v>0</v>
      </c>
      <c r="Q80" s="4">
        <v>0</v>
      </c>
      <c r="R80" s="4">
        <v>1.9100000000000001E-4</v>
      </c>
      <c r="S80" s="4">
        <v>2.1599999999999999E-4</v>
      </c>
      <c r="T80" s="4">
        <v>2.5399999999999999E-4</v>
      </c>
      <c r="U80" s="4">
        <v>3.2000000000000003E-4</v>
      </c>
      <c r="V80" s="4">
        <v>2.43E-4</v>
      </c>
      <c r="W80" s="4">
        <v>3.2000000000000003E-4</v>
      </c>
      <c r="X80" s="4">
        <v>3.5199999999999999E-4</v>
      </c>
      <c r="Y80" s="4">
        <v>2.3800000000000001E-4</v>
      </c>
      <c r="Z80" s="4">
        <v>4.2000000000000002E-4</v>
      </c>
      <c r="AA80" s="4">
        <v>2.5599999999999999E-4</v>
      </c>
      <c r="AB80" s="4">
        <v>2.8600000000000001E-4</v>
      </c>
      <c r="AC80" s="4"/>
      <c r="BG80" s="4"/>
    </row>
    <row r="81" spans="1:59" s="1" customFormat="1">
      <c r="A81" s="1" t="s">
        <v>101</v>
      </c>
      <c r="B81" s="1" t="s">
        <v>14</v>
      </c>
      <c r="C81" s="1" t="s">
        <v>109</v>
      </c>
      <c r="D81" s="6">
        <v>111.43471599999999</v>
      </c>
      <c r="E81" s="6">
        <v>125.88990699999999</v>
      </c>
      <c r="F81" s="6">
        <v>119.76787299999999</v>
      </c>
      <c r="G81" s="6">
        <v>123.161613</v>
      </c>
      <c r="H81" s="6">
        <v>103.518728</v>
      </c>
      <c r="I81" s="6">
        <v>121.014674</v>
      </c>
      <c r="J81" s="6">
        <v>122.588967</v>
      </c>
      <c r="K81" s="6">
        <v>130.37540899999999</v>
      </c>
      <c r="L81" s="6">
        <v>137.87961200000001</v>
      </c>
      <c r="M81" s="6">
        <v>123.36024999999999</v>
      </c>
      <c r="N81" s="6">
        <v>109.466863</v>
      </c>
      <c r="O81" s="6">
        <v>103.652169</v>
      </c>
      <c r="P81" s="6">
        <v>98.834379999999996</v>
      </c>
      <c r="Q81" s="6">
        <v>102.096869</v>
      </c>
      <c r="R81" s="6">
        <v>88.839984000000001</v>
      </c>
      <c r="S81" s="6">
        <v>106.477887</v>
      </c>
      <c r="T81" s="6">
        <v>70.914303000000004</v>
      </c>
      <c r="U81" s="6">
        <v>82.651039999999995</v>
      </c>
      <c r="V81" s="6">
        <v>68.375395999999995</v>
      </c>
      <c r="W81" s="6">
        <v>63.508997999999998</v>
      </c>
      <c r="X81" s="6">
        <v>50.438724999999998</v>
      </c>
      <c r="Y81" s="6">
        <v>63.783513999999997</v>
      </c>
      <c r="Z81" s="6">
        <v>50.743611999999999</v>
      </c>
      <c r="AA81" s="6">
        <v>72.095107999999996</v>
      </c>
      <c r="AB81" s="6">
        <v>36.835605000000001</v>
      </c>
      <c r="AC81" s="6"/>
      <c r="BG81" s="6"/>
    </row>
    <row r="82" spans="1:59">
      <c r="A82" s="1" t="s">
        <v>110</v>
      </c>
      <c r="B82" s="2" t="s">
        <v>33</v>
      </c>
      <c r="C82" s="2" t="s">
        <v>111</v>
      </c>
      <c r="D82" s="4">
        <v>0</v>
      </c>
      <c r="E82" s="4">
        <v>0</v>
      </c>
      <c r="F82" s="4">
        <v>0</v>
      </c>
      <c r="G82" s="4">
        <v>0</v>
      </c>
      <c r="H82" s="4">
        <v>0</v>
      </c>
      <c r="I82" s="4">
        <v>0</v>
      </c>
      <c r="J82" s="4">
        <v>0</v>
      </c>
      <c r="K82" s="4">
        <v>0</v>
      </c>
      <c r="L82" s="4">
        <v>0</v>
      </c>
      <c r="M82" s="4">
        <v>0</v>
      </c>
      <c r="N82" s="4">
        <v>0</v>
      </c>
      <c r="O82" s="4">
        <v>2.3734479999999998</v>
      </c>
      <c r="P82" s="4">
        <v>3.484013</v>
      </c>
      <c r="Q82" s="4">
        <v>5.7883950000000004</v>
      </c>
      <c r="R82" s="4">
        <v>3.3518840000000001</v>
      </c>
      <c r="S82" s="4">
        <v>3.7738649999999998</v>
      </c>
      <c r="T82" s="4">
        <v>5.0623529999999999</v>
      </c>
      <c r="U82" s="4">
        <v>5.1612390000000001</v>
      </c>
      <c r="V82" s="4">
        <v>4.809323</v>
      </c>
      <c r="W82" s="4">
        <v>4.159923</v>
      </c>
      <c r="X82" s="4">
        <v>4.2490139999999998</v>
      </c>
      <c r="Y82" s="4">
        <v>5.4471299999999996</v>
      </c>
      <c r="Z82" s="4">
        <v>5.4158679999999997</v>
      </c>
      <c r="AA82" s="4">
        <v>5.8601640000000002</v>
      </c>
      <c r="AB82" s="4">
        <v>6.0013820000000004</v>
      </c>
      <c r="AC82" s="4"/>
      <c r="BG82" s="4"/>
    </row>
    <row r="83" spans="1:59">
      <c r="A83" s="1" t="s">
        <v>110</v>
      </c>
      <c r="B83" s="2" t="s">
        <v>17</v>
      </c>
      <c r="C83" s="2" t="s">
        <v>112</v>
      </c>
      <c r="D83" s="4">
        <v>74.700999999999894</v>
      </c>
      <c r="E83" s="4">
        <v>79.132000000000005</v>
      </c>
      <c r="F83" s="4">
        <v>81.614000000000004</v>
      </c>
      <c r="G83" s="4">
        <v>81.227999999999994</v>
      </c>
      <c r="H83" s="4">
        <v>82.027000000000001</v>
      </c>
      <c r="I83" s="4">
        <v>69.753</v>
      </c>
      <c r="J83" s="4">
        <v>73.914000000000001</v>
      </c>
      <c r="K83" s="4">
        <v>73.213999999999999</v>
      </c>
      <c r="L83" s="4">
        <v>78.42</v>
      </c>
      <c r="M83" s="4">
        <v>69.8</v>
      </c>
      <c r="N83" s="4">
        <v>56.247267999999998</v>
      </c>
      <c r="O83" s="4">
        <v>39.210867</v>
      </c>
      <c r="P83" s="4">
        <v>24.101261000000001</v>
      </c>
      <c r="Q83" s="4">
        <v>18.411052999999999</v>
      </c>
      <c r="R83" s="4">
        <v>24.484145999999999</v>
      </c>
      <c r="S83" s="4">
        <v>17.884474000000001</v>
      </c>
      <c r="T83" s="4">
        <v>16.832509999999999</v>
      </c>
      <c r="U83" s="4">
        <v>14.498726</v>
      </c>
      <c r="V83" s="4">
        <v>6.8454889999999997</v>
      </c>
      <c r="W83" s="4">
        <v>6.5156390000000002</v>
      </c>
      <c r="X83" s="4">
        <v>2.680504</v>
      </c>
      <c r="Y83" s="4">
        <v>1.6246080000000001</v>
      </c>
      <c r="Z83" s="4">
        <v>1.4779340000000001</v>
      </c>
      <c r="AA83" s="4">
        <v>1.4900869999999999</v>
      </c>
      <c r="AB83" s="4">
        <v>1.112905</v>
      </c>
      <c r="AC83" s="4"/>
      <c r="BG83" s="4"/>
    </row>
    <row r="84" spans="1:59">
      <c r="A84" s="1" t="s">
        <v>110</v>
      </c>
      <c r="B84" s="2" t="s">
        <v>38</v>
      </c>
      <c r="C84" s="2" t="s">
        <v>113</v>
      </c>
      <c r="D84" s="4">
        <v>0</v>
      </c>
      <c r="E84" s="4">
        <v>0</v>
      </c>
      <c r="F84" s="4">
        <v>0</v>
      </c>
      <c r="G84" s="4">
        <v>0.102141</v>
      </c>
      <c r="H84" s="4">
        <v>2.0988820000000001</v>
      </c>
      <c r="I84" s="4">
        <v>2.1109719999999998</v>
      </c>
      <c r="J84" s="4">
        <v>4.141743</v>
      </c>
      <c r="K84" s="4">
        <v>7.9068420000000001</v>
      </c>
      <c r="L84" s="4">
        <v>11.691188</v>
      </c>
      <c r="M84" s="4">
        <v>16.073871</v>
      </c>
      <c r="N84" s="4">
        <v>21.203410000000002</v>
      </c>
      <c r="O84" s="4">
        <v>32.332011000000001</v>
      </c>
      <c r="P84" s="4">
        <v>48.765501999999998</v>
      </c>
      <c r="Q84" s="4">
        <v>48.087927000000001</v>
      </c>
      <c r="R84" s="4">
        <v>73.795554999999894</v>
      </c>
      <c r="S84" s="4">
        <v>70.092761999999894</v>
      </c>
      <c r="T84" s="4">
        <v>91.979716999999894</v>
      </c>
      <c r="U84" s="4">
        <v>109.114302</v>
      </c>
      <c r="V84" s="4">
        <v>93.120802999999995</v>
      </c>
      <c r="W84" s="4">
        <v>91.560238999999996</v>
      </c>
      <c r="X84" s="4">
        <v>75.935884000000001</v>
      </c>
      <c r="Y84" s="4">
        <v>77.558516999999995</v>
      </c>
      <c r="Z84" s="4">
        <v>90.635822000000005</v>
      </c>
      <c r="AA84" s="4">
        <v>88.059078999999997</v>
      </c>
      <c r="AB84" s="4">
        <v>111.743196</v>
      </c>
      <c r="AC84" s="4"/>
      <c r="BG84" s="4"/>
    </row>
    <row r="85" spans="1:59">
      <c r="A85" s="1" t="s">
        <v>110</v>
      </c>
      <c r="B85" s="2" t="s">
        <v>4</v>
      </c>
      <c r="C85" s="2" t="s">
        <v>114</v>
      </c>
      <c r="D85" s="4">
        <v>0.95099999999999996</v>
      </c>
      <c r="E85" s="4">
        <v>0</v>
      </c>
      <c r="F85" s="4">
        <v>0</v>
      </c>
      <c r="G85" s="4">
        <v>0</v>
      </c>
      <c r="H85" s="4">
        <v>0</v>
      </c>
      <c r="I85" s="4">
        <v>0</v>
      </c>
      <c r="J85" s="4">
        <v>0</v>
      </c>
      <c r="K85" s="4">
        <v>0</v>
      </c>
      <c r="L85" s="4">
        <v>0</v>
      </c>
      <c r="M85" s="4">
        <v>0</v>
      </c>
      <c r="N85" s="4">
        <v>0.14924599999999999</v>
      </c>
      <c r="O85" s="4">
        <v>0.113751</v>
      </c>
      <c r="P85" s="4">
        <v>9.4397999999999996E-2</v>
      </c>
      <c r="Q85" s="4">
        <v>7.7298000000000006E-2</v>
      </c>
      <c r="R85" s="4">
        <v>0.12647900000000001</v>
      </c>
      <c r="S85" s="4">
        <v>0.12948200000000001</v>
      </c>
      <c r="T85" s="4">
        <v>0.1074</v>
      </c>
      <c r="U85" s="4">
        <v>9.7696000000000005E-2</v>
      </c>
      <c r="V85" s="4">
        <v>0.122747</v>
      </c>
      <c r="W85" s="4">
        <v>0.15446499999999999</v>
      </c>
      <c r="X85" s="4">
        <v>0.22362499999999999</v>
      </c>
      <c r="Y85" s="4">
        <v>0.24245</v>
      </c>
      <c r="Z85" s="4">
        <v>0.222965</v>
      </c>
      <c r="AA85" s="4">
        <v>0.26655099999999998</v>
      </c>
      <c r="AB85" s="4">
        <v>0.22985900000000001</v>
      </c>
      <c r="AC85" s="4"/>
      <c r="BG85" s="4"/>
    </row>
    <row r="86" spans="1:59">
      <c r="A86" s="1" t="s">
        <v>110</v>
      </c>
      <c r="B86" s="2" t="s">
        <v>6</v>
      </c>
      <c r="C86" s="2" t="s">
        <v>115</v>
      </c>
      <c r="D86" s="4">
        <v>9.3689999999999998</v>
      </c>
      <c r="E86" s="4">
        <v>11.688000000000001</v>
      </c>
      <c r="F86" s="4">
        <v>11.955</v>
      </c>
      <c r="G86" s="4">
        <v>12.324</v>
      </c>
      <c r="H86" s="4">
        <v>13.864000000000001</v>
      </c>
      <c r="I86" s="4">
        <v>10.733000000000001</v>
      </c>
      <c r="J86" s="4">
        <v>11.815</v>
      </c>
      <c r="K86" s="4">
        <v>11.702999999999999</v>
      </c>
      <c r="L86" s="4">
        <v>13.93</v>
      </c>
      <c r="M86" s="4">
        <v>14.404</v>
      </c>
      <c r="N86" s="4">
        <v>13.904</v>
      </c>
      <c r="O86" s="4">
        <v>13.821</v>
      </c>
      <c r="P86" s="4">
        <v>14.225</v>
      </c>
      <c r="Q86" s="4">
        <v>28.276992</v>
      </c>
      <c r="R86" s="4">
        <v>28.387481999999999</v>
      </c>
      <c r="S86" s="4">
        <v>29.756232000000001</v>
      </c>
      <c r="T86" s="4">
        <v>31.628015000000001</v>
      </c>
      <c r="U86" s="4">
        <v>33.812690000000003</v>
      </c>
      <c r="V86" s="4">
        <v>34.592083000000002</v>
      </c>
      <c r="W86" s="4">
        <v>33.294272999999997</v>
      </c>
      <c r="X86" s="4">
        <v>30.49089</v>
      </c>
      <c r="Y86" s="4">
        <v>31.543513999999998</v>
      </c>
      <c r="Z86" s="4">
        <v>33.658607000000003</v>
      </c>
      <c r="AA86" s="4">
        <v>36.133094</v>
      </c>
      <c r="AB86" s="4">
        <v>33.012694000000003</v>
      </c>
      <c r="AC86" s="4"/>
      <c r="BG86" s="4"/>
    </row>
    <row r="87" spans="1:59">
      <c r="A87" s="1" t="s">
        <v>110</v>
      </c>
      <c r="B87" s="5" t="s">
        <v>21</v>
      </c>
      <c r="C87" s="2" t="s">
        <v>116</v>
      </c>
      <c r="D87" s="4">
        <v>0</v>
      </c>
      <c r="E87" s="4">
        <v>0</v>
      </c>
      <c r="F87" s="4">
        <v>0</v>
      </c>
      <c r="G87" s="4">
        <v>0</v>
      </c>
      <c r="H87" s="4">
        <v>0</v>
      </c>
      <c r="I87" s="4">
        <v>0</v>
      </c>
      <c r="J87" s="4">
        <v>0</v>
      </c>
      <c r="K87" s="4">
        <v>0</v>
      </c>
      <c r="L87" s="4">
        <v>0</v>
      </c>
      <c r="M87" s="4">
        <v>0</v>
      </c>
      <c r="N87" s="4">
        <v>0</v>
      </c>
      <c r="O87" s="4">
        <v>2.3734479999999998</v>
      </c>
      <c r="P87" s="4">
        <v>3.484013</v>
      </c>
      <c r="Q87" s="4">
        <v>5.7883950000000004</v>
      </c>
      <c r="R87" s="4">
        <v>3.3518840000000001</v>
      </c>
      <c r="S87" s="4">
        <v>3.7738649999999998</v>
      </c>
      <c r="T87" s="4">
        <v>5.0623529999999999</v>
      </c>
      <c r="U87" s="4">
        <v>5.1612390000000001</v>
      </c>
      <c r="V87" s="4">
        <v>4.809323</v>
      </c>
      <c r="W87" s="4">
        <v>4.159923</v>
      </c>
      <c r="X87" s="4">
        <v>4.2490139999999998</v>
      </c>
      <c r="Y87" s="4">
        <v>5.4471299999999996</v>
      </c>
      <c r="Z87" s="4">
        <v>5.4158679999999997</v>
      </c>
      <c r="AA87" s="4">
        <v>5.8601640000000002</v>
      </c>
      <c r="AB87" s="4">
        <v>6.0013820000000004</v>
      </c>
      <c r="AC87" s="4"/>
      <c r="BG87" s="4"/>
    </row>
    <row r="88" spans="1:59">
      <c r="A88" s="1" t="s">
        <v>110</v>
      </c>
      <c r="B88" s="5" t="s">
        <v>8</v>
      </c>
      <c r="C88" s="2" t="s">
        <v>117</v>
      </c>
      <c r="D88" s="4">
        <v>95.435999999999893</v>
      </c>
      <c r="E88" s="4">
        <v>99.757999999999996</v>
      </c>
      <c r="F88" s="4">
        <v>106.91200000000001</v>
      </c>
      <c r="G88" s="4">
        <v>103.235141</v>
      </c>
      <c r="H88" s="4">
        <v>105.832882</v>
      </c>
      <c r="I88" s="4">
        <v>89.435972000000007</v>
      </c>
      <c r="J88" s="4">
        <v>100.199917</v>
      </c>
      <c r="K88" s="4">
        <v>103.927278</v>
      </c>
      <c r="L88" s="4">
        <v>116.142167</v>
      </c>
      <c r="M88" s="4">
        <v>113.817295</v>
      </c>
      <c r="N88" s="4">
        <v>97.833676999999994</v>
      </c>
      <c r="O88" s="4">
        <v>91.611904999999993</v>
      </c>
      <c r="P88" s="4">
        <v>95.454583</v>
      </c>
      <c r="Q88" s="4">
        <v>101.871882</v>
      </c>
      <c r="R88" s="4">
        <v>132.382532</v>
      </c>
      <c r="S88" s="4">
        <v>122.96219499999999</v>
      </c>
      <c r="T88" s="4">
        <v>147.71095099999999</v>
      </c>
      <c r="U88" s="4">
        <v>161.233</v>
      </c>
      <c r="V88" s="4">
        <v>137.69260800000001</v>
      </c>
      <c r="W88" s="4">
        <v>136.02255500000001</v>
      </c>
      <c r="X88" s="4">
        <v>113.976771</v>
      </c>
      <c r="Y88" s="4">
        <v>115.545878</v>
      </c>
      <c r="Z88" s="4">
        <v>134.136799</v>
      </c>
      <c r="AA88" s="4">
        <v>130.37346600000001</v>
      </c>
      <c r="AB88" s="4">
        <v>151.35315800000001</v>
      </c>
      <c r="AC88" s="4"/>
      <c r="BG88" s="4"/>
    </row>
    <row r="89" spans="1:59">
      <c r="A89" s="1" t="s">
        <v>110</v>
      </c>
      <c r="B89" s="2" t="s">
        <v>10</v>
      </c>
      <c r="C89" s="2" t="s">
        <v>118</v>
      </c>
      <c r="D89" s="4">
        <v>0</v>
      </c>
      <c r="E89" s="4">
        <v>0</v>
      </c>
      <c r="F89" s="4">
        <v>0</v>
      </c>
      <c r="G89" s="4">
        <v>0</v>
      </c>
      <c r="H89" s="4">
        <v>0</v>
      </c>
      <c r="I89" s="4">
        <v>0</v>
      </c>
      <c r="J89" s="4">
        <v>0</v>
      </c>
      <c r="K89" s="4">
        <v>0</v>
      </c>
      <c r="L89" s="4">
        <v>0</v>
      </c>
      <c r="M89" s="4">
        <v>0</v>
      </c>
      <c r="N89" s="4">
        <v>0</v>
      </c>
      <c r="O89" s="4">
        <v>2E-3</v>
      </c>
      <c r="P89" s="4">
        <v>0</v>
      </c>
      <c r="Q89" s="4">
        <v>0</v>
      </c>
      <c r="R89" s="4">
        <v>0</v>
      </c>
      <c r="S89" s="4">
        <v>0</v>
      </c>
      <c r="T89" s="4">
        <v>0</v>
      </c>
      <c r="U89" s="4">
        <v>0</v>
      </c>
      <c r="V89" s="4">
        <v>0</v>
      </c>
      <c r="W89" s="4">
        <v>0</v>
      </c>
      <c r="X89" s="4">
        <v>5.3999999999999998E-5</v>
      </c>
      <c r="Y89" s="4">
        <v>4.5800000000000002E-4</v>
      </c>
      <c r="Z89" s="4">
        <v>2.43E-4</v>
      </c>
      <c r="AA89" s="4">
        <v>4.0000000000000003E-5</v>
      </c>
      <c r="AB89" s="4">
        <v>8.7000000000000001E-5</v>
      </c>
      <c r="AC89" s="4"/>
      <c r="BG89" s="4"/>
    </row>
    <row r="90" spans="1:59">
      <c r="A90" s="1" t="s">
        <v>110</v>
      </c>
      <c r="B90" s="2" t="s">
        <v>25</v>
      </c>
      <c r="C90" s="2" t="s">
        <v>119</v>
      </c>
      <c r="D90" s="4">
        <v>10.414999999999999</v>
      </c>
      <c r="E90" s="4">
        <v>8.9380000000000006</v>
      </c>
      <c r="F90" s="4">
        <v>13.343</v>
      </c>
      <c r="G90" s="4">
        <v>9.5809999999999995</v>
      </c>
      <c r="H90" s="4">
        <v>7.843</v>
      </c>
      <c r="I90" s="4">
        <v>6.8390000000000004</v>
      </c>
      <c r="J90" s="4">
        <v>10.329174</v>
      </c>
      <c r="K90" s="4">
        <v>11.103436</v>
      </c>
      <c r="L90" s="4">
        <v>12.100979000000001</v>
      </c>
      <c r="M90" s="4">
        <v>13.539424</v>
      </c>
      <c r="N90" s="4">
        <v>6.3297530000000002</v>
      </c>
      <c r="O90" s="4">
        <v>6.1322760000000001</v>
      </c>
      <c r="P90" s="4">
        <v>8.2684219999999904</v>
      </c>
      <c r="Q90" s="4">
        <v>7.0186120000000001</v>
      </c>
      <c r="R90" s="4">
        <v>5.58887</v>
      </c>
      <c r="S90" s="4">
        <v>5.0992449999999998</v>
      </c>
      <c r="T90" s="4">
        <v>7.1633089999999999</v>
      </c>
      <c r="U90" s="4">
        <v>3.7095859999999998</v>
      </c>
      <c r="V90" s="4">
        <v>3.0114860000000001</v>
      </c>
      <c r="W90" s="4">
        <v>4.4979389999999997</v>
      </c>
      <c r="X90" s="4">
        <v>4.6458139999999997</v>
      </c>
      <c r="Y90" s="4">
        <v>4.5763309999999997</v>
      </c>
      <c r="Z90" s="4">
        <v>8.1412279999999999</v>
      </c>
      <c r="AA90" s="4">
        <v>4.4246150000000002</v>
      </c>
      <c r="AB90" s="4">
        <v>5.2544170000000001</v>
      </c>
      <c r="AC90" s="4"/>
      <c r="BG90" s="4"/>
    </row>
    <row r="91" spans="1:59" s="1" customFormat="1">
      <c r="A91" s="1" t="s">
        <v>110</v>
      </c>
      <c r="B91" s="1" t="s">
        <v>14</v>
      </c>
      <c r="C91" s="1" t="s">
        <v>120</v>
      </c>
      <c r="D91" s="6">
        <v>95.435999999999893</v>
      </c>
      <c r="E91" s="6">
        <v>99.757999999999996</v>
      </c>
      <c r="F91" s="6">
        <v>106.91200000000001</v>
      </c>
      <c r="G91" s="6">
        <v>103.235141</v>
      </c>
      <c r="H91" s="6">
        <v>105.832882</v>
      </c>
      <c r="I91" s="6">
        <v>89.435972000000007</v>
      </c>
      <c r="J91" s="6">
        <v>100.199917</v>
      </c>
      <c r="K91" s="6">
        <v>103.927278</v>
      </c>
      <c r="L91" s="6">
        <v>116.142167</v>
      </c>
      <c r="M91" s="6">
        <v>113.817295</v>
      </c>
      <c r="N91" s="6">
        <v>97.833676999999994</v>
      </c>
      <c r="O91" s="6">
        <v>93.985353000000003</v>
      </c>
      <c r="P91" s="6">
        <v>98.938596000000004</v>
      </c>
      <c r="Q91" s="6">
        <v>107.66027699999999</v>
      </c>
      <c r="R91" s="6">
        <v>135.73441600000001</v>
      </c>
      <c r="S91" s="6">
        <v>126.73605999999999</v>
      </c>
      <c r="T91" s="6">
        <v>152.773304</v>
      </c>
      <c r="U91" s="6">
        <v>166.394239</v>
      </c>
      <c r="V91" s="6">
        <v>142.50193100000001</v>
      </c>
      <c r="W91" s="6">
        <v>140.182478</v>
      </c>
      <c r="X91" s="6">
        <v>118.225785</v>
      </c>
      <c r="Y91" s="6">
        <v>120.993008</v>
      </c>
      <c r="Z91" s="6">
        <v>139.55266700000001</v>
      </c>
      <c r="AA91" s="6">
        <v>136.23363000000001</v>
      </c>
      <c r="AB91" s="6">
        <v>157.35453999999999</v>
      </c>
      <c r="AC91" s="6"/>
      <c r="BG91" s="6"/>
    </row>
    <row r="92" spans="1:59">
      <c r="A92" s="1" t="s">
        <v>121</v>
      </c>
      <c r="B92" s="2" t="s">
        <v>31</v>
      </c>
      <c r="C92" s="2" t="s">
        <v>122</v>
      </c>
      <c r="D92" s="4">
        <v>0</v>
      </c>
      <c r="E92" s="4">
        <v>0</v>
      </c>
      <c r="F92" s="4">
        <v>0</v>
      </c>
      <c r="G92" s="4">
        <v>0</v>
      </c>
      <c r="H92" s="4">
        <v>0</v>
      </c>
      <c r="I92" s="4">
        <v>0</v>
      </c>
      <c r="J92" s="4">
        <v>0</v>
      </c>
      <c r="K92" s="4">
        <v>0</v>
      </c>
      <c r="L92" s="4">
        <v>0</v>
      </c>
      <c r="M92" s="4">
        <v>0</v>
      </c>
      <c r="N92" s="4">
        <v>0.21</v>
      </c>
      <c r="O92" s="4">
        <v>0.22</v>
      </c>
      <c r="P92" s="4">
        <v>0.21</v>
      </c>
      <c r="Q92" s="4">
        <v>0.21</v>
      </c>
      <c r="R92" s="4">
        <v>0.22</v>
      </c>
      <c r="S92" s="4">
        <v>0.24</v>
      </c>
      <c r="T92" s="4">
        <v>0.23</v>
      </c>
      <c r="U92" s="4">
        <v>0.24</v>
      </c>
      <c r="V92" s="4">
        <v>0.24</v>
      </c>
      <c r="W92" s="4">
        <v>0</v>
      </c>
      <c r="X92" s="4">
        <v>0</v>
      </c>
      <c r="Y92" s="4">
        <v>0</v>
      </c>
      <c r="Z92" s="4">
        <v>0</v>
      </c>
      <c r="AA92" s="4">
        <v>0</v>
      </c>
      <c r="AB92" s="4">
        <v>0</v>
      </c>
      <c r="AC92" s="4"/>
      <c r="BG92" s="4"/>
    </row>
    <row r="93" spans="1:59">
      <c r="A93" s="1" t="s">
        <v>121</v>
      </c>
      <c r="B93" s="2" t="s">
        <v>17</v>
      </c>
      <c r="C93" s="2" t="s">
        <v>123</v>
      </c>
      <c r="D93" s="4">
        <v>31.08</v>
      </c>
      <c r="E93" s="4">
        <v>18.63</v>
      </c>
      <c r="F93" s="4">
        <v>14.914999999999999</v>
      </c>
      <c r="G93" s="4">
        <v>14.589</v>
      </c>
      <c r="H93" s="4">
        <v>15.098000000000001</v>
      </c>
      <c r="I93" s="4">
        <v>9.3960000000000008</v>
      </c>
      <c r="J93" s="4">
        <v>13.945</v>
      </c>
      <c r="K93" s="4">
        <v>12.538</v>
      </c>
      <c r="L93" s="4">
        <v>14.101000000000001</v>
      </c>
      <c r="M93" s="4">
        <v>12.891</v>
      </c>
      <c r="N93" s="4">
        <v>14.972</v>
      </c>
      <c r="O93" s="4">
        <v>14.771000000000001</v>
      </c>
      <c r="P93" s="4">
        <v>12.936</v>
      </c>
      <c r="Q93" s="4">
        <v>12.833068000000001</v>
      </c>
      <c r="R93" s="4">
        <v>13.573051</v>
      </c>
      <c r="S93" s="4">
        <v>14.013762</v>
      </c>
      <c r="T93" s="4">
        <v>10.835769000000001</v>
      </c>
      <c r="U93" s="4">
        <v>11.95119</v>
      </c>
      <c r="V93" s="4">
        <v>10.899114000000001</v>
      </c>
      <c r="W93" s="4">
        <v>10.875339</v>
      </c>
      <c r="X93" s="4">
        <v>7.9417020000000003</v>
      </c>
      <c r="Y93" s="4">
        <v>5.8077819999999996</v>
      </c>
      <c r="Z93" s="4">
        <v>5.0195429999999996</v>
      </c>
      <c r="AA93" s="4">
        <v>5.1573520000000004</v>
      </c>
      <c r="AB93" s="4">
        <v>1.0653250000000001</v>
      </c>
      <c r="AC93" s="4"/>
      <c r="BG93" s="4"/>
    </row>
    <row r="94" spans="1:59">
      <c r="A94" s="1" t="s">
        <v>121</v>
      </c>
      <c r="B94" s="2" t="s">
        <v>4</v>
      </c>
      <c r="C94" s="2" t="s">
        <v>124</v>
      </c>
      <c r="D94" s="4">
        <v>0.51700000000000002</v>
      </c>
      <c r="E94" s="4">
        <v>0.99399999999999999</v>
      </c>
      <c r="F94" s="4">
        <v>4.16</v>
      </c>
      <c r="G94" s="4">
        <v>4.069</v>
      </c>
      <c r="H94" s="4">
        <v>4.2119999999999997</v>
      </c>
      <c r="I94" s="4">
        <v>3.9009999999999998</v>
      </c>
      <c r="J94" s="4">
        <v>4.1210000000000004</v>
      </c>
      <c r="K94" s="4">
        <v>3.7050000000000001</v>
      </c>
      <c r="L94" s="4">
        <v>4.1669999999999998</v>
      </c>
      <c r="M94" s="4">
        <v>4.3840000000000003</v>
      </c>
      <c r="N94" s="4">
        <v>1.0860000000000001</v>
      </c>
      <c r="O94" s="4">
        <v>0.879</v>
      </c>
      <c r="P94" s="4">
        <v>0.84099999999999997</v>
      </c>
      <c r="Q94" s="4">
        <v>0.83291499999999996</v>
      </c>
      <c r="R94" s="4">
        <v>0.88094300000000003</v>
      </c>
      <c r="S94" s="4">
        <v>0.90954699999999999</v>
      </c>
      <c r="T94" s="4">
        <v>1.2189700000000001</v>
      </c>
      <c r="U94" s="4">
        <v>1.3441700000000001</v>
      </c>
      <c r="V94" s="4">
        <v>1.4822960000000001</v>
      </c>
      <c r="W94" s="4">
        <v>1.3091820000000001</v>
      </c>
      <c r="X94" s="4">
        <v>1.231525</v>
      </c>
      <c r="Y94" s="4">
        <v>1.142514</v>
      </c>
      <c r="Z94" s="4">
        <v>0.39182499999999998</v>
      </c>
      <c r="AA94" s="4">
        <v>1.29373</v>
      </c>
      <c r="AB94" s="4">
        <v>1.3290770000000001</v>
      </c>
      <c r="AC94" s="4"/>
      <c r="BG94" s="4"/>
    </row>
    <row r="95" spans="1:59">
      <c r="A95" s="1" t="s">
        <v>121</v>
      </c>
      <c r="B95" s="2" t="s">
        <v>6</v>
      </c>
      <c r="C95" s="2" t="s">
        <v>125</v>
      </c>
      <c r="D95" s="4">
        <v>9.2690000000000001</v>
      </c>
      <c r="E95" s="4">
        <v>7.9660000000000002</v>
      </c>
      <c r="F95" s="4">
        <v>9.82</v>
      </c>
      <c r="G95" s="4">
        <v>9.6069999999999904</v>
      </c>
      <c r="H95" s="4">
        <v>9.9420000000000002</v>
      </c>
      <c r="I95" s="4">
        <v>9.2149999999999999</v>
      </c>
      <c r="J95" s="4">
        <v>9.734</v>
      </c>
      <c r="K95" s="4">
        <v>8.7520000000000007</v>
      </c>
      <c r="L95" s="4">
        <v>9.4</v>
      </c>
      <c r="M95" s="4">
        <v>9.9830000000000005</v>
      </c>
      <c r="N95" s="4">
        <v>8.798</v>
      </c>
      <c r="O95" s="4">
        <v>9.0250000000000004</v>
      </c>
      <c r="P95" s="4">
        <v>8.9139999999999997</v>
      </c>
      <c r="Q95" s="4">
        <v>10.261196999999999</v>
      </c>
      <c r="R95" s="4">
        <v>10.632467</v>
      </c>
      <c r="S95" s="4">
        <v>11.059867000000001</v>
      </c>
      <c r="T95" s="4">
        <v>10.321130999999999</v>
      </c>
      <c r="U95" s="4">
        <v>9.3433290000000007</v>
      </c>
      <c r="V95" s="4">
        <v>9.0260049999999996</v>
      </c>
      <c r="W95" s="4">
        <v>10.161371000000001</v>
      </c>
      <c r="X95" s="4">
        <v>9.6486470000000004</v>
      </c>
      <c r="Y95" s="4">
        <v>9.6027360000000002</v>
      </c>
      <c r="Z95" s="4">
        <v>10.034647</v>
      </c>
      <c r="AA95" s="4">
        <v>10.296251</v>
      </c>
      <c r="AB95" s="4">
        <v>10.577565</v>
      </c>
      <c r="AC95" s="4"/>
      <c r="BG95" s="4"/>
    </row>
    <row r="96" spans="1:59">
      <c r="A96" s="1" t="s">
        <v>121</v>
      </c>
      <c r="B96" s="5" t="s">
        <v>21</v>
      </c>
      <c r="C96" s="2" t="s">
        <v>126</v>
      </c>
      <c r="D96" s="4">
        <v>0</v>
      </c>
      <c r="E96" s="4">
        <v>0</v>
      </c>
      <c r="F96" s="4">
        <v>0</v>
      </c>
      <c r="G96" s="4">
        <v>0</v>
      </c>
      <c r="H96" s="4">
        <v>0</v>
      </c>
      <c r="I96" s="4">
        <v>0</v>
      </c>
      <c r="J96" s="4">
        <v>0</v>
      </c>
      <c r="K96" s="4">
        <v>0</v>
      </c>
      <c r="L96" s="4">
        <v>0</v>
      </c>
      <c r="M96" s="4">
        <v>0</v>
      </c>
      <c r="N96" s="4">
        <v>0.21</v>
      </c>
      <c r="O96" s="4">
        <v>0.22</v>
      </c>
      <c r="P96" s="4">
        <v>0.21</v>
      </c>
      <c r="Q96" s="4">
        <v>0.21</v>
      </c>
      <c r="R96" s="4">
        <v>0.22</v>
      </c>
      <c r="S96" s="4">
        <v>0.24</v>
      </c>
      <c r="T96" s="4">
        <v>0.23</v>
      </c>
      <c r="U96" s="4">
        <v>0.24</v>
      </c>
      <c r="V96" s="4">
        <v>0.24</v>
      </c>
      <c r="W96" s="4">
        <v>0</v>
      </c>
      <c r="X96" s="4">
        <v>0</v>
      </c>
      <c r="Y96" s="4">
        <v>0</v>
      </c>
      <c r="Z96" s="4">
        <v>0</v>
      </c>
      <c r="AA96" s="4">
        <v>0</v>
      </c>
      <c r="AB96" s="4">
        <v>0</v>
      </c>
      <c r="AC96" s="4"/>
      <c r="BG96" s="4"/>
    </row>
    <row r="97" spans="1:59">
      <c r="A97" s="1" t="s">
        <v>121</v>
      </c>
      <c r="B97" s="5" t="s">
        <v>8</v>
      </c>
      <c r="C97" s="2" t="s">
        <v>127</v>
      </c>
      <c r="D97" s="4">
        <v>55.378999999999998</v>
      </c>
      <c r="E97" s="4">
        <v>52.009</v>
      </c>
      <c r="F97" s="4">
        <v>48.558</v>
      </c>
      <c r="G97" s="4">
        <v>43.966000000000001</v>
      </c>
      <c r="H97" s="4">
        <v>44.127675000000004</v>
      </c>
      <c r="I97" s="4">
        <v>35.225000000000001</v>
      </c>
      <c r="J97" s="4">
        <v>47.401508999999997</v>
      </c>
      <c r="K97" s="4">
        <v>44.101616999999997</v>
      </c>
      <c r="L97" s="4">
        <v>47.689556000000003</v>
      </c>
      <c r="M97" s="4">
        <v>50.499730999999997</v>
      </c>
      <c r="N97" s="4">
        <v>50.250580999999997</v>
      </c>
      <c r="O97" s="4">
        <v>48.177115000000001</v>
      </c>
      <c r="P97" s="4">
        <v>44.745787</v>
      </c>
      <c r="Q97" s="4">
        <v>45.111060000000002</v>
      </c>
      <c r="R97" s="4">
        <v>44.035504000000003</v>
      </c>
      <c r="S97" s="4">
        <v>46.834484000000003</v>
      </c>
      <c r="T97" s="4">
        <v>47.967694999999999</v>
      </c>
      <c r="U97" s="4">
        <v>45.723522000000003</v>
      </c>
      <c r="V97" s="4">
        <v>46.176445000000001</v>
      </c>
      <c r="W97" s="4">
        <v>47.027627000000003</v>
      </c>
      <c r="X97" s="4">
        <v>42.822778999999997</v>
      </c>
      <c r="Y97" s="4">
        <v>42.721668000000001</v>
      </c>
      <c r="Z97" s="4">
        <v>44.742527000000003</v>
      </c>
      <c r="AA97" s="4">
        <v>49.817509000000001</v>
      </c>
      <c r="AB97" s="4">
        <v>44.357337000000001</v>
      </c>
      <c r="AC97" s="4"/>
      <c r="BG97" s="4"/>
    </row>
    <row r="98" spans="1:59">
      <c r="A98" s="1" t="s">
        <v>121</v>
      </c>
      <c r="B98" s="2" t="s">
        <v>10</v>
      </c>
      <c r="C98" s="2" t="s">
        <v>128</v>
      </c>
      <c r="D98" s="4">
        <v>0.247</v>
      </c>
      <c r="E98" s="4">
        <v>0.17100000000000001</v>
      </c>
      <c r="F98" s="4">
        <v>0.23100000000000001</v>
      </c>
      <c r="G98" s="4">
        <v>0.22700000000000001</v>
      </c>
      <c r="H98" s="4">
        <v>0.209675</v>
      </c>
      <c r="I98" s="4">
        <v>0.216</v>
      </c>
      <c r="J98" s="4">
        <v>0.22700000000000001</v>
      </c>
      <c r="K98" s="4">
        <v>0.20399999999999999</v>
      </c>
      <c r="L98" s="4">
        <v>0.22900000000000001</v>
      </c>
      <c r="M98" s="4">
        <v>0.497</v>
      </c>
      <c r="N98" s="4">
        <v>1.1299999999999999</v>
      </c>
      <c r="O98" s="4">
        <v>0.29199999999999998</v>
      </c>
      <c r="P98" s="4">
        <v>0.28399999999999997</v>
      </c>
      <c r="Q98" s="4">
        <v>0.28199999999999997</v>
      </c>
      <c r="R98" s="4">
        <v>0.298261</v>
      </c>
      <c r="S98" s="4">
        <v>0.30794500000000002</v>
      </c>
      <c r="T98" s="4">
        <v>0.38273400000000002</v>
      </c>
      <c r="U98" s="4">
        <v>0.44950600000000002</v>
      </c>
      <c r="V98" s="4">
        <v>0.48351499999999997</v>
      </c>
      <c r="W98" s="4">
        <v>0.47439799999999999</v>
      </c>
      <c r="X98" s="4">
        <v>0.44753900000000002</v>
      </c>
      <c r="Y98" s="4">
        <v>0.44001800000000002</v>
      </c>
      <c r="Z98" s="4">
        <v>0.39562399999999998</v>
      </c>
      <c r="AA98" s="4">
        <v>0.40593800000000002</v>
      </c>
      <c r="AB98" s="4">
        <v>0.41702899999999998</v>
      </c>
      <c r="AC98" s="4"/>
      <c r="BG98" s="4"/>
    </row>
    <row r="99" spans="1:59">
      <c r="A99" s="1" t="s">
        <v>121</v>
      </c>
      <c r="B99" s="2" t="s">
        <v>25</v>
      </c>
      <c r="C99" s="2" t="s">
        <v>129</v>
      </c>
      <c r="D99" s="4">
        <v>14.266</v>
      </c>
      <c r="E99" s="4">
        <v>24.248000000000001</v>
      </c>
      <c r="F99" s="4">
        <v>19.431999999999999</v>
      </c>
      <c r="G99" s="4">
        <v>15.474</v>
      </c>
      <c r="H99" s="4">
        <v>14.666</v>
      </c>
      <c r="I99" s="4">
        <v>12.497</v>
      </c>
      <c r="J99" s="4">
        <v>19.374509</v>
      </c>
      <c r="K99" s="4">
        <v>18.902616999999999</v>
      </c>
      <c r="L99" s="4">
        <v>19.792556000000001</v>
      </c>
      <c r="M99" s="4">
        <v>22.744731000000002</v>
      </c>
      <c r="N99" s="4">
        <v>24.264581</v>
      </c>
      <c r="O99" s="4">
        <v>23.210114999999998</v>
      </c>
      <c r="P99" s="4">
        <v>21.770786999999999</v>
      </c>
      <c r="Q99" s="4">
        <v>20.901879999999998</v>
      </c>
      <c r="R99" s="4">
        <v>18.650782</v>
      </c>
      <c r="S99" s="4">
        <v>20.543362999999999</v>
      </c>
      <c r="T99" s="4">
        <v>25.209091000000001</v>
      </c>
      <c r="U99" s="4">
        <v>22.635327</v>
      </c>
      <c r="V99" s="4">
        <v>24.285515</v>
      </c>
      <c r="W99" s="4">
        <v>24.207336999999999</v>
      </c>
      <c r="X99" s="4">
        <v>23.553366</v>
      </c>
      <c r="Y99" s="4">
        <v>25.728618000000001</v>
      </c>
      <c r="Z99" s="4">
        <v>28.900887999999998</v>
      </c>
      <c r="AA99" s="4">
        <v>32.664237999999997</v>
      </c>
      <c r="AB99" s="4">
        <v>30.968340999999999</v>
      </c>
      <c r="AC99" s="4"/>
      <c r="BG99" s="4"/>
    </row>
    <row r="100" spans="1:59" s="1" customFormat="1">
      <c r="A100" s="1" t="s">
        <v>121</v>
      </c>
      <c r="B100" s="1" t="s">
        <v>14</v>
      </c>
      <c r="C100" s="1" t="s">
        <v>130</v>
      </c>
      <c r="D100" s="6">
        <v>55.378999999999998</v>
      </c>
      <c r="E100" s="6">
        <v>52.009</v>
      </c>
      <c r="F100" s="6">
        <v>48.558</v>
      </c>
      <c r="G100" s="6">
        <v>43.966000000000001</v>
      </c>
      <c r="H100" s="6">
        <v>44.127675000000004</v>
      </c>
      <c r="I100" s="6">
        <v>35.225000000000001</v>
      </c>
      <c r="J100" s="6">
        <v>47.401508999999997</v>
      </c>
      <c r="K100" s="6">
        <v>44.101616999999997</v>
      </c>
      <c r="L100" s="6">
        <v>47.689556000000003</v>
      </c>
      <c r="M100" s="6">
        <v>50.499730999999997</v>
      </c>
      <c r="N100" s="6">
        <v>50.460580999999998</v>
      </c>
      <c r="O100" s="6">
        <v>48.397114999999999</v>
      </c>
      <c r="P100" s="6">
        <v>44.955787000000001</v>
      </c>
      <c r="Q100" s="6">
        <v>45.321060000000003</v>
      </c>
      <c r="R100" s="6">
        <v>44.255504000000002</v>
      </c>
      <c r="S100" s="6">
        <v>47.074483999999998</v>
      </c>
      <c r="T100" s="6">
        <v>48.197695000000003</v>
      </c>
      <c r="U100" s="6">
        <v>45.963521999999998</v>
      </c>
      <c r="V100" s="6">
        <v>46.416445000000003</v>
      </c>
      <c r="W100" s="6">
        <v>47.027627000000003</v>
      </c>
      <c r="X100" s="6">
        <v>42.822778999999997</v>
      </c>
      <c r="Y100" s="6">
        <v>42.721668000000001</v>
      </c>
      <c r="Z100" s="6">
        <v>44.742527000000003</v>
      </c>
      <c r="AA100" s="6">
        <v>49.817509000000001</v>
      </c>
      <c r="AB100" s="6">
        <v>44.357337000000001</v>
      </c>
      <c r="AC100" s="6"/>
      <c r="BG100" s="6"/>
    </row>
    <row r="101" spans="1:59">
      <c r="A101" s="1" t="s">
        <v>131</v>
      </c>
      <c r="B101" s="2" t="s">
        <v>17</v>
      </c>
      <c r="C101" s="2" t="s">
        <v>132</v>
      </c>
      <c r="D101" s="4">
        <v>6.36</v>
      </c>
      <c r="E101" s="4">
        <v>5.6120000000000001</v>
      </c>
      <c r="F101" s="4">
        <v>4.2679999999999998</v>
      </c>
      <c r="G101" s="4">
        <v>4.3630000000000004</v>
      </c>
      <c r="H101" s="4">
        <v>4.59</v>
      </c>
      <c r="I101" s="4">
        <v>3.254</v>
      </c>
      <c r="J101" s="4">
        <v>4.4809999999999999</v>
      </c>
      <c r="K101" s="4">
        <v>4.6970000000000001</v>
      </c>
      <c r="L101" s="4">
        <v>5.202</v>
      </c>
      <c r="M101" s="4">
        <v>4.8019999999999996</v>
      </c>
      <c r="N101" s="4">
        <v>6.3540000000000001</v>
      </c>
      <c r="O101" s="4">
        <v>6.3479999999999999</v>
      </c>
      <c r="P101" s="4">
        <v>7.18</v>
      </c>
      <c r="Q101" s="4">
        <v>7.5820569999999998</v>
      </c>
      <c r="R101" s="4">
        <v>7.9321979999999996</v>
      </c>
      <c r="S101" s="4">
        <v>8.5985029999999902</v>
      </c>
      <c r="T101" s="4">
        <v>6.6485640000000004</v>
      </c>
      <c r="U101" s="4">
        <v>7.2164619999999999</v>
      </c>
      <c r="V101" s="4">
        <v>7.1163949999999998</v>
      </c>
      <c r="W101" s="4">
        <v>6.4997730000000002</v>
      </c>
      <c r="X101" s="4">
        <v>5.0715159999999999</v>
      </c>
      <c r="Y101" s="4">
        <v>3.6413899999999999</v>
      </c>
      <c r="Z101" s="4">
        <v>3.168803</v>
      </c>
      <c r="AA101" s="4">
        <v>2.080508</v>
      </c>
      <c r="AB101" s="4">
        <v>1.396452</v>
      </c>
      <c r="AC101" s="4"/>
      <c r="BG101" s="4"/>
    </row>
    <row r="102" spans="1:59">
      <c r="A102" s="1" t="s">
        <v>131</v>
      </c>
      <c r="B102" s="2" t="s">
        <v>4</v>
      </c>
      <c r="C102" s="2" t="s">
        <v>133</v>
      </c>
      <c r="D102" s="4">
        <v>0.38200000000000001</v>
      </c>
      <c r="E102" s="4">
        <v>0.10299999999999999</v>
      </c>
      <c r="F102" s="4">
        <v>0.41</v>
      </c>
      <c r="G102" s="4">
        <v>0.41799999999999998</v>
      </c>
      <c r="H102" s="4">
        <v>0.34599999999999997</v>
      </c>
      <c r="I102" s="4">
        <v>4.3999999999999997E-2</v>
      </c>
      <c r="J102" s="4">
        <v>0.35799999999999998</v>
      </c>
      <c r="K102" s="4">
        <v>0.375</v>
      </c>
      <c r="L102" s="4">
        <v>0.41499999999999998</v>
      </c>
      <c r="M102" s="4">
        <v>0.441</v>
      </c>
      <c r="N102" s="4">
        <v>0.10199999999999999</v>
      </c>
      <c r="O102" s="4">
        <v>6.6000000000000003E-2</v>
      </c>
      <c r="P102" s="4">
        <v>7.1999999999999995E-2</v>
      </c>
      <c r="Q102" s="4">
        <v>7.5941999999999996E-2</v>
      </c>
      <c r="R102" s="4">
        <v>7.9449000000000006E-2</v>
      </c>
      <c r="S102" s="4">
        <v>8.6123000000000005E-2</v>
      </c>
      <c r="T102" s="4">
        <v>0.120908</v>
      </c>
      <c r="U102" s="4">
        <v>0.13120899999999999</v>
      </c>
      <c r="V102" s="4">
        <v>0.140044</v>
      </c>
      <c r="W102" s="4">
        <v>0.12825300000000001</v>
      </c>
      <c r="X102" s="4">
        <v>0.12109</v>
      </c>
      <c r="Y102" s="4">
        <v>0.11029600000000001</v>
      </c>
      <c r="Z102" s="4">
        <v>12.085148</v>
      </c>
      <c r="AA102" s="4">
        <v>0.140374</v>
      </c>
      <c r="AB102" s="4">
        <v>0.144954</v>
      </c>
      <c r="AC102" s="4"/>
      <c r="BG102" s="4"/>
    </row>
    <row r="103" spans="1:59">
      <c r="A103" s="1" t="s">
        <v>131</v>
      </c>
      <c r="B103" s="2" t="s">
        <v>6</v>
      </c>
      <c r="C103" s="2" t="s">
        <v>134</v>
      </c>
      <c r="D103" s="4">
        <v>0.71599999999999997</v>
      </c>
      <c r="E103" s="4">
        <v>0.871</v>
      </c>
      <c r="F103" s="4">
        <v>1.1339999999999999</v>
      </c>
      <c r="G103" s="4">
        <v>1.1599999999999999</v>
      </c>
      <c r="H103" s="4">
        <v>1.532</v>
      </c>
      <c r="I103" s="4">
        <v>1.4890000000000001</v>
      </c>
      <c r="J103" s="4">
        <v>1.5069999999999999</v>
      </c>
      <c r="K103" s="4">
        <v>1.58</v>
      </c>
      <c r="L103" s="4">
        <v>1.75</v>
      </c>
      <c r="M103" s="4">
        <v>1.877</v>
      </c>
      <c r="N103" s="4">
        <v>1.242</v>
      </c>
      <c r="O103" s="4">
        <v>1.335</v>
      </c>
      <c r="P103" s="4">
        <v>2.367</v>
      </c>
      <c r="Q103" s="4">
        <v>2.4999929999999999</v>
      </c>
      <c r="R103" s="4">
        <v>2.615443</v>
      </c>
      <c r="S103" s="4">
        <v>2.83514</v>
      </c>
      <c r="T103" s="4">
        <v>3.0923889999999998</v>
      </c>
      <c r="U103" s="4">
        <v>3.1979250000000001</v>
      </c>
      <c r="V103" s="4">
        <v>3.2323279999999999</v>
      </c>
      <c r="W103" s="4">
        <v>3.092387</v>
      </c>
      <c r="X103" s="4">
        <v>3.2817029999999998</v>
      </c>
      <c r="Y103" s="4">
        <v>2.9576259999999999</v>
      </c>
      <c r="Z103" s="4">
        <v>3.645391</v>
      </c>
      <c r="AA103" s="4">
        <v>3.6821799999999998</v>
      </c>
      <c r="AB103" s="4">
        <v>3.8023169999999999</v>
      </c>
      <c r="AC103" s="4"/>
      <c r="BG103" s="4"/>
    </row>
    <row r="104" spans="1:59">
      <c r="A104" s="1" t="s">
        <v>131</v>
      </c>
      <c r="B104" s="5" t="s">
        <v>8</v>
      </c>
      <c r="C104" s="2" t="s">
        <v>135</v>
      </c>
      <c r="D104" s="4">
        <v>11.02</v>
      </c>
      <c r="E104" s="4">
        <v>11.038</v>
      </c>
      <c r="F104" s="4">
        <v>11.278</v>
      </c>
      <c r="G104" s="4">
        <v>10.496</v>
      </c>
      <c r="H104" s="4">
        <v>11.15212</v>
      </c>
      <c r="I104" s="4">
        <v>8.7769999999999992</v>
      </c>
      <c r="J104" s="4">
        <v>13.240088</v>
      </c>
      <c r="K104" s="4">
        <v>14.491605</v>
      </c>
      <c r="L104" s="4">
        <v>15.832399000000001</v>
      </c>
      <c r="M104" s="4">
        <v>16.980869999999999</v>
      </c>
      <c r="N104" s="4">
        <v>14.189645000000001</v>
      </c>
      <c r="O104" s="4">
        <v>14.597683999999999</v>
      </c>
      <c r="P104" s="4">
        <v>16.677931999999998</v>
      </c>
      <c r="Q104" s="4">
        <v>16.343003</v>
      </c>
      <c r="R104" s="4">
        <v>16.409448999999999</v>
      </c>
      <c r="S104" s="4">
        <v>17.994050999999999</v>
      </c>
      <c r="T104" s="4">
        <v>17.906983</v>
      </c>
      <c r="U104" s="4">
        <v>16.989564000000001</v>
      </c>
      <c r="V104" s="4">
        <v>17.324223</v>
      </c>
      <c r="W104" s="4">
        <v>16.507802000000002</v>
      </c>
      <c r="X104" s="4">
        <v>15.133630999999999</v>
      </c>
      <c r="Y104" s="4">
        <v>14.612772</v>
      </c>
      <c r="Z104" s="4">
        <v>28.110457</v>
      </c>
      <c r="AA104" s="4">
        <v>21.972625000000001</v>
      </c>
      <c r="AB104" s="4">
        <v>19.870372</v>
      </c>
      <c r="AC104" s="4"/>
      <c r="BG104" s="4"/>
    </row>
    <row r="105" spans="1:59">
      <c r="A105" s="1" t="s">
        <v>131</v>
      </c>
      <c r="B105" s="2" t="s">
        <v>10</v>
      </c>
      <c r="C105" s="2" t="s">
        <v>136</v>
      </c>
      <c r="D105" s="4">
        <v>0.10299999999999999</v>
      </c>
      <c r="E105" s="4">
        <v>3.2000000000000001E-2</v>
      </c>
      <c r="F105" s="4">
        <v>3.2000000000000001E-2</v>
      </c>
      <c r="G105" s="4">
        <v>3.3000000000000002E-2</v>
      </c>
      <c r="H105" s="4">
        <v>3.2120000000000003E-2</v>
      </c>
      <c r="I105" s="4">
        <v>9.5000000000000001E-2</v>
      </c>
      <c r="J105" s="4">
        <v>3.6999999999999998E-2</v>
      </c>
      <c r="K105" s="4">
        <v>3.9E-2</v>
      </c>
      <c r="L105" s="4">
        <v>4.2999999999999997E-2</v>
      </c>
      <c r="M105" s="4">
        <v>8.7999999999999995E-2</v>
      </c>
      <c r="N105" s="4">
        <v>0.38600000000000001</v>
      </c>
      <c r="O105" s="4">
        <v>0.51200000000000001</v>
      </c>
      <c r="P105" s="4">
        <v>0.374</v>
      </c>
      <c r="Q105" s="4">
        <v>0.39500000000000002</v>
      </c>
      <c r="R105" s="4">
        <v>0.41324100000000002</v>
      </c>
      <c r="S105" s="4">
        <v>0.44795299999999999</v>
      </c>
      <c r="T105" s="4">
        <v>0.58321400000000001</v>
      </c>
      <c r="U105" s="4">
        <v>0.67408100000000004</v>
      </c>
      <c r="V105" s="4">
        <v>0.69533299999999998</v>
      </c>
      <c r="W105" s="4">
        <v>0.71363600000000005</v>
      </c>
      <c r="X105" s="4">
        <v>0.69010199999999999</v>
      </c>
      <c r="Y105" s="4">
        <v>0.81049599999999999</v>
      </c>
      <c r="Z105" s="4">
        <v>0.806087</v>
      </c>
      <c r="AA105" s="4">
        <v>0.814222</v>
      </c>
      <c r="AB105" s="4">
        <v>0.84078699999999995</v>
      </c>
      <c r="AC105" s="4"/>
      <c r="BG105" s="4"/>
    </row>
    <row r="106" spans="1:59">
      <c r="A106" s="1" t="s">
        <v>131</v>
      </c>
      <c r="B106" s="2" t="s">
        <v>25</v>
      </c>
      <c r="C106" s="2" t="s">
        <v>137</v>
      </c>
      <c r="D106" s="4">
        <v>3.4590000000000001</v>
      </c>
      <c r="E106" s="4">
        <v>4.42</v>
      </c>
      <c r="F106" s="4">
        <v>5.4340000000000002</v>
      </c>
      <c r="G106" s="4">
        <v>4.5220000000000002</v>
      </c>
      <c r="H106" s="4">
        <v>4.6520000000000001</v>
      </c>
      <c r="I106" s="4">
        <v>3.895</v>
      </c>
      <c r="J106" s="4">
        <v>6.8570880000000001</v>
      </c>
      <c r="K106" s="4">
        <v>7.800605</v>
      </c>
      <c r="L106" s="4">
        <v>8.4223990000000004</v>
      </c>
      <c r="M106" s="4">
        <v>9.7728699999999904</v>
      </c>
      <c r="N106" s="4">
        <v>6.105645</v>
      </c>
      <c r="O106" s="4">
        <v>6.336684</v>
      </c>
      <c r="P106" s="4">
        <v>6.6849319999999999</v>
      </c>
      <c r="Q106" s="4">
        <v>5.7900109999999998</v>
      </c>
      <c r="R106" s="4">
        <v>5.3691180000000003</v>
      </c>
      <c r="S106" s="4">
        <v>6.026332</v>
      </c>
      <c r="T106" s="4">
        <v>7.4619080000000002</v>
      </c>
      <c r="U106" s="4">
        <v>5.7698869999999998</v>
      </c>
      <c r="V106" s="4">
        <v>6.140123</v>
      </c>
      <c r="W106" s="4">
        <v>6.073753</v>
      </c>
      <c r="X106" s="4">
        <v>5.96922</v>
      </c>
      <c r="Y106" s="4">
        <v>7.0929640000000003</v>
      </c>
      <c r="Z106" s="4">
        <v>8.4050279999999997</v>
      </c>
      <c r="AA106" s="4">
        <v>15.255341</v>
      </c>
      <c r="AB106" s="4">
        <v>13.685862</v>
      </c>
      <c r="AC106" s="4"/>
      <c r="BG106" s="4"/>
    </row>
    <row r="107" spans="1:59" s="1" customFormat="1">
      <c r="A107" s="1" t="s">
        <v>131</v>
      </c>
      <c r="B107" s="1" t="s">
        <v>14</v>
      </c>
      <c r="C107" s="1" t="s">
        <v>138</v>
      </c>
      <c r="D107" s="6">
        <v>11.02</v>
      </c>
      <c r="E107" s="6">
        <v>11.038</v>
      </c>
      <c r="F107" s="6">
        <v>11.278</v>
      </c>
      <c r="G107" s="6">
        <v>10.496</v>
      </c>
      <c r="H107" s="6">
        <v>11.15212</v>
      </c>
      <c r="I107" s="6">
        <v>8.7769999999999992</v>
      </c>
      <c r="J107" s="6">
        <v>13.240088</v>
      </c>
      <c r="K107" s="6">
        <v>14.491605</v>
      </c>
      <c r="L107" s="6">
        <v>15.832399000000001</v>
      </c>
      <c r="M107" s="6">
        <v>16.980869999999999</v>
      </c>
      <c r="N107" s="6">
        <v>14.189645000000001</v>
      </c>
      <c r="O107" s="6">
        <v>14.597683999999999</v>
      </c>
      <c r="P107" s="6">
        <v>16.677931999999998</v>
      </c>
      <c r="Q107" s="6">
        <v>16.343003</v>
      </c>
      <c r="R107" s="6">
        <v>16.409448999999999</v>
      </c>
      <c r="S107" s="6">
        <v>17.994050999999999</v>
      </c>
      <c r="T107" s="6">
        <v>17.906983</v>
      </c>
      <c r="U107" s="6">
        <v>16.989564000000001</v>
      </c>
      <c r="V107" s="6">
        <v>17.324223</v>
      </c>
      <c r="W107" s="6">
        <v>16.507802000000002</v>
      </c>
      <c r="X107" s="6">
        <v>15.133630999999999</v>
      </c>
      <c r="Y107" s="6">
        <v>14.612772</v>
      </c>
      <c r="Z107" s="6">
        <v>28.110457</v>
      </c>
      <c r="AA107" s="6">
        <v>21.972625000000001</v>
      </c>
      <c r="AB107" s="6">
        <v>19.870372</v>
      </c>
      <c r="AC107" s="6"/>
      <c r="BG107" s="6"/>
    </row>
    <row r="108" spans="1:59">
      <c r="A108" s="1" t="s">
        <v>139</v>
      </c>
      <c r="B108" s="2" t="s">
        <v>4</v>
      </c>
      <c r="C108" s="2" t="s">
        <v>140</v>
      </c>
      <c r="D108" s="4">
        <v>4.6929999999999996</v>
      </c>
      <c r="E108" s="4">
        <v>4.8129999999999997</v>
      </c>
      <c r="F108" s="4">
        <v>5.1669999999999998</v>
      </c>
      <c r="G108" s="4">
        <v>5.258</v>
      </c>
      <c r="H108" s="4">
        <v>5.2539999999999996</v>
      </c>
      <c r="I108" s="4">
        <v>4.0170000000000003</v>
      </c>
      <c r="J108" s="4">
        <v>4.8330000000000002</v>
      </c>
      <c r="K108" s="4">
        <v>4.907</v>
      </c>
      <c r="L108" s="4">
        <v>5.133</v>
      </c>
      <c r="M108" s="4">
        <v>5.601</v>
      </c>
      <c r="N108" s="4">
        <v>6.306</v>
      </c>
      <c r="O108" s="4">
        <v>6.02</v>
      </c>
      <c r="P108" s="4">
        <v>5.9269999999999996</v>
      </c>
      <c r="Q108" s="4">
        <v>6.1290839999999998</v>
      </c>
      <c r="R108" s="4">
        <v>6.4556490000000002</v>
      </c>
      <c r="S108" s="4">
        <v>6.668685</v>
      </c>
      <c r="T108" s="4">
        <v>9.1777339999999903</v>
      </c>
      <c r="U108" s="4">
        <v>9.9804870000000001</v>
      </c>
      <c r="V108" s="4">
        <v>10.474100999999999</v>
      </c>
      <c r="W108" s="4">
        <v>10.363939999999999</v>
      </c>
      <c r="X108" s="4">
        <v>10.316856</v>
      </c>
      <c r="Y108" s="4">
        <v>9.8957090000000001</v>
      </c>
      <c r="Z108" s="4">
        <v>0.15471099999999999</v>
      </c>
      <c r="AA108" s="4">
        <v>10.947546000000001</v>
      </c>
      <c r="AB108" s="4">
        <v>10.046251</v>
      </c>
      <c r="AC108" s="4"/>
      <c r="BG108" s="4"/>
    </row>
    <row r="109" spans="1:59">
      <c r="A109" s="1" t="s">
        <v>139</v>
      </c>
      <c r="B109" s="2" t="s">
        <v>6</v>
      </c>
      <c r="C109" s="2" t="s">
        <v>141</v>
      </c>
      <c r="D109" s="4">
        <v>1.0629999999999999</v>
      </c>
      <c r="E109" s="4">
        <v>1.097</v>
      </c>
      <c r="F109" s="4">
        <v>1.1850000000000001</v>
      </c>
      <c r="G109" s="4">
        <v>1.2270000000000001</v>
      </c>
      <c r="H109" s="4">
        <v>1.524</v>
      </c>
      <c r="I109" s="4">
        <v>1.1679999999999999</v>
      </c>
      <c r="J109" s="4">
        <v>1.407</v>
      </c>
      <c r="K109" s="4">
        <v>1.429</v>
      </c>
      <c r="L109" s="4">
        <v>1.4950000000000001</v>
      </c>
      <c r="M109" s="4">
        <v>1.6140000000000001</v>
      </c>
      <c r="N109" s="4">
        <v>1.421</v>
      </c>
      <c r="O109" s="4">
        <v>1.3560000000000001</v>
      </c>
      <c r="P109" s="4">
        <v>1.379</v>
      </c>
      <c r="Q109" s="4">
        <v>1.425996</v>
      </c>
      <c r="R109" s="4">
        <v>1.5019750000000001</v>
      </c>
      <c r="S109" s="4">
        <v>1.5515399999999999</v>
      </c>
      <c r="T109" s="4">
        <v>1.658971</v>
      </c>
      <c r="U109" s="4">
        <v>1.7155879999999999</v>
      </c>
      <c r="V109" s="4">
        <v>1.7049920000000001</v>
      </c>
      <c r="W109" s="4">
        <v>1.63714</v>
      </c>
      <c r="X109" s="4">
        <v>1.6525289999999999</v>
      </c>
      <c r="Y109" s="4">
        <v>1.719282</v>
      </c>
      <c r="Z109" s="4">
        <v>1.785337</v>
      </c>
      <c r="AA109" s="4">
        <v>1.7727059999999999</v>
      </c>
      <c r="AB109" s="4">
        <v>1.842984</v>
      </c>
      <c r="AC109" s="4"/>
      <c r="BG109" s="4"/>
    </row>
    <row r="110" spans="1:59">
      <c r="A110" s="1" t="s">
        <v>139</v>
      </c>
      <c r="B110" s="5" t="s">
        <v>8</v>
      </c>
      <c r="C110" s="2" t="s">
        <v>142</v>
      </c>
      <c r="D110" s="4">
        <v>5.7559999999999896</v>
      </c>
      <c r="E110" s="4">
        <v>5.91</v>
      </c>
      <c r="F110" s="4">
        <v>6.3520000000000003</v>
      </c>
      <c r="G110" s="4">
        <v>6.4850000000000003</v>
      </c>
      <c r="H110" s="4">
        <v>6.7779999999999996</v>
      </c>
      <c r="I110" s="4">
        <v>5.1849999999999996</v>
      </c>
      <c r="J110" s="4">
        <v>6.24</v>
      </c>
      <c r="K110" s="4">
        <v>6.3360000000000003</v>
      </c>
      <c r="L110" s="4">
        <v>6.6280000000000001</v>
      </c>
      <c r="M110" s="4">
        <v>7.2149999999999999</v>
      </c>
      <c r="N110" s="4">
        <v>7.7270000000000003</v>
      </c>
      <c r="O110" s="4">
        <v>7.3760000000000003</v>
      </c>
      <c r="P110" s="4">
        <v>7.3059999999999903</v>
      </c>
      <c r="Q110" s="4">
        <v>7.5550800000000002</v>
      </c>
      <c r="R110" s="4">
        <v>7.957624</v>
      </c>
      <c r="S110" s="4">
        <v>8.2202249999999903</v>
      </c>
      <c r="T110" s="4">
        <v>10.836705</v>
      </c>
      <c r="U110" s="4">
        <v>11.696075</v>
      </c>
      <c r="V110" s="4">
        <v>12.179093</v>
      </c>
      <c r="W110" s="4">
        <v>12.00108</v>
      </c>
      <c r="X110" s="4">
        <v>11.969385000000001</v>
      </c>
      <c r="Y110" s="4">
        <v>11.614991</v>
      </c>
      <c r="Z110" s="4">
        <v>1.940048</v>
      </c>
      <c r="AA110" s="4">
        <v>12.720252</v>
      </c>
      <c r="AB110" s="4">
        <v>11.889234999999999</v>
      </c>
      <c r="AC110" s="4"/>
      <c r="BG110" s="4"/>
    </row>
    <row r="111" spans="1:59" s="1" customFormat="1">
      <c r="A111" s="1" t="s">
        <v>139</v>
      </c>
      <c r="B111" s="1" t="s">
        <v>14</v>
      </c>
      <c r="C111" s="1" t="s">
        <v>143</v>
      </c>
      <c r="D111" s="6">
        <v>5.7559999999999896</v>
      </c>
      <c r="E111" s="6">
        <v>5.91</v>
      </c>
      <c r="F111" s="6">
        <v>6.3520000000000003</v>
      </c>
      <c r="G111" s="6">
        <v>6.4850000000000003</v>
      </c>
      <c r="H111" s="6">
        <v>6.7779999999999996</v>
      </c>
      <c r="I111" s="6">
        <v>5.1849999999999996</v>
      </c>
      <c r="J111" s="6">
        <v>6.24</v>
      </c>
      <c r="K111" s="6">
        <v>6.3360000000000003</v>
      </c>
      <c r="L111" s="6">
        <v>6.6280000000000001</v>
      </c>
      <c r="M111" s="6">
        <v>7.2149999999999999</v>
      </c>
      <c r="N111" s="6">
        <v>7.7270000000000003</v>
      </c>
      <c r="O111" s="6">
        <v>7.3760000000000003</v>
      </c>
      <c r="P111" s="6">
        <v>7.3059999999999903</v>
      </c>
      <c r="Q111" s="6">
        <v>7.5550800000000002</v>
      </c>
      <c r="R111" s="6">
        <v>7.957624</v>
      </c>
      <c r="S111" s="6">
        <v>8.2202249999999903</v>
      </c>
      <c r="T111" s="6">
        <v>10.836705</v>
      </c>
      <c r="U111" s="6">
        <v>11.696075</v>
      </c>
      <c r="V111" s="6">
        <v>12.179093</v>
      </c>
      <c r="W111" s="6">
        <v>12.00108</v>
      </c>
      <c r="X111" s="6">
        <v>11.969385000000001</v>
      </c>
      <c r="Y111" s="6">
        <v>11.614991</v>
      </c>
      <c r="Z111" s="6">
        <v>1.940048</v>
      </c>
      <c r="AA111" s="6">
        <v>12.720252</v>
      </c>
      <c r="AB111" s="6">
        <v>11.889234999999999</v>
      </c>
      <c r="AC111" s="6"/>
      <c r="BG111" s="6"/>
    </row>
    <row r="112" spans="1:59">
      <c r="A112" s="1" t="s">
        <v>144</v>
      </c>
      <c r="B112" s="2" t="s">
        <v>17</v>
      </c>
      <c r="C112" s="2" t="s">
        <v>145</v>
      </c>
      <c r="D112" s="4">
        <v>2.2469999999999999</v>
      </c>
      <c r="E112" s="4">
        <v>2.76</v>
      </c>
      <c r="F112" s="4">
        <v>1.1419999999999999</v>
      </c>
      <c r="G112" s="4">
        <v>2.649</v>
      </c>
      <c r="H112" s="4">
        <v>4.0129999999999999</v>
      </c>
      <c r="I112" s="4">
        <v>3.0129999999999999</v>
      </c>
      <c r="J112" s="4">
        <v>3.883</v>
      </c>
      <c r="K112" s="4">
        <v>3.339</v>
      </c>
      <c r="L112" s="4">
        <v>2.8420000000000001</v>
      </c>
      <c r="M112" s="4">
        <v>2.9609999999999999</v>
      </c>
      <c r="N112" s="4">
        <v>0</v>
      </c>
      <c r="O112" s="4">
        <v>0</v>
      </c>
      <c r="P112" s="4">
        <v>0</v>
      </c>
      <c r="Q112" s="4">
        <v>0</v>
      </c>
      <c r="R112" s="4">
        <v>0</v>
      </c>
      <c r="S112" s="4">
        <v>0</v>
      </c>
      <c r="T112" s="4">
        <v>0</v>
      </c>
      <c r="U112" s="4">
        <v>0</v>
      </c>
      <c r="V112" s="4">
        <v>0</v>
      </c>
      <c r="W112" s="4">
        <v>0</v>
      </c>
      <c r="X112" s="4">
        <v>0</v>
      </c>
      <c r="Y112" s="4">
        <v>0</v>
      </c>
      <c r="Z112" s="4">
        <v>0</v>
      </c>
      <c r="AA112" s="4">
        <v>0</v>
      </c>
      <c r="AB112" s="4">
        <v>0</v>
      </c>
      <c r="AC112" s="4"/>
      <c r="BG112" s="4"/>
    </row>
    <row r="113" spans="1:59">
      <c r="A113" s="1" t="s">
        <v>144</v>
      </c>
      <c r="B113" s="2" t="s">
        <v>4</v>
      </c>
      <c r="C113" s="2" t="s">
        <v>146</v>
      </c>
      <c r="D113" s="4">
        <v>0.13500000000000001</v>
      </c>
      <c r="E113" s="4">
        <v>0.14699999999999999</v>
      </c>
      <c r="F113" s="4">
        <v>8.4000000000000005E-2</v>
      </c>
      <c r="G113" s="4">
        <v>0.151</v>
      </c>
      <c r="H113" s="4">
        <v>0.111</v>
      </c>
      <c r="I113" s="4">
        <v>6.4000000000000001E-2</v>
      </c>
      <c r="J113" s="4">
        <v>0.122</v>
      </c>
      <c r="K113" s="4">
        <v>0.105</v>
      </c>
      <c r="L113" s="4">
        <v>8.8999999999999996E-2</v>
      </c>
      <c r="M113" s="4">
        <v>0.113</v>
      </c>
      <c r="N113" s="4">
        <v>0.14299999999999999</v>
      </c>
      <c r="O113" s="4">
        <v>9.1999999999999998E-2</v>
      </c>
      <c r="P113" s="4">
        <v>0.108</v>
      </c>
      <c r="Q113" s="4">
        <v>9.6098000000000003E-2</v>
      </c>
      <c r="R113" s="4">
        <v>0.110888</v>
      </c>
      <c r="S113" s="4">
        <v>0.114215</v>
      </c>
      <c r="T113" s="4">
        <v>0.126697</v>
      </c>
      <c r="U113" s="4">
        <v>0.178316</v>
      </c>
      <c r="V113" s="4">
        <v>0.151777</v>
      </c>
      <c r="W113" s="4">
        <v>0.13516900000000001</v>
      </c>
      <c r="X113" s="4">
        <v>0.13938999999999999</v>
      </c>
      <c r="Y113" s="4">
        <v>0.14682400000000001</v>
      </c>
      <c r="Z113" s="4">
        <v>1.260859</v>
      </c>
      <c r="AA113" s="4">
        <v>0.162296</v>
      </c>
      <c r="AB113" s="4">
        <v>0.14674899999999999</v>
      </c>
      <c r="AC113" s="4"/>
      <c r="BG113" s="4"/>
    </row>
    <row r="114" spans="1:59">
      <c r="A114" s="1" t="s">
        <v>144</v>
      </c>
      <c r="B114" s="2" t="s">
        <v>6</v>
      </c>
      <c r="C114" s="2" t="s">
        <v>147</v>
      </c>
      <c r="D114" s="4">
        <v>1.905</v>
      </c>
      <c r="E114" s="4">
        <v>0.99199999999999999</v>
      </c>
      <c r="F114" s="4">
        <v>0.72399999999999998</v>
      </c>
      <c r="G114" s="4">
        <v>1.478</v>
      </c>
      <c r="H114" s="4">
        <v>1.377</v>
      </c>
      <c r="I114" s="4">
        <v>1.62</v>
      </c>
      <c r="J114" s="4">
        <v>1.6739999999999999</v>
      </c>
      <c r="K114" s="4">
        <v>1.44</v>
      </c>
      <c r="L114" s="4">
        <v>1.226</v>
      </c>
      <c r="M114" s="4">
        <v>1.4830000000000001</v>
      </c>
      <c r="N114" s="4">
        <v>0.753</v>
      </c>
      <c r="O114" s="4">
        <v>0.69399999999999995</v>
      </c>
      <c r="P114" s="4">
        <v>0.72899999999999998</v>
      </c>
      <c r="Q114" s="4">
        <v>0.64999799999999996</v>
      </c>
      <c r="R114" s="4">
        <v>0.75003500000000001</v>
      </c>
      <c r="S114" s="4">
        <v>0.772536</v>
      </c>
      <c r="T114" s="4">
        <v>0.66579900000000003</v>
      </c>
      <c r="U114" s="4">
        <v>0.68852100000000005</v>
      </c>
      <c r="V114" s="4">
        <v>0.55497799999999997</v>
      </c>
      <c r="W114" s="4">
        <v>0.49965399999999999</v>
      </c>
      <c r="X114" s="4">
        <v>0.49134299999999997</v>
      </c>
      <c r="Y114" s="4">
        <v>0.51855399999999996</v>
      </c>
      <c r="Z114" s="4">
        <v>0.486736</v>
      </c>
      <c r="AA114" s="4">
        <v>0.47497699999999998</v>
      </c>
      <c r="AB114" s="4">
        <v>0.72536299999999998</v>
      </c>
      <c r="AC114" s="4"/>
      <c r="BG114" s="4"/>
    </row>
    <row r="115" spans="1:59">
      <c r="A115" s="1" t="s">
        <v>144</v>
      </c>
      <c r="B115" s="5" t="s">
        <v>8</v>
      </c>
      <c r="C115" s="2" t="s">
        <v>148</v>
      </c>
      <c r="D115" s="4">
        <v>13.839</v>
      </c>
      <c r="E115" s="4">
        <v>11.676</v>
      </c>
      <c r="F115" s="4">
        <v>8.1</v>
      </c>
      <c r="G115" s="4">
        <v>11.468999999999999</v>
      </c>
      <c r="H115" s="4">
        <v>11.92</v>
      </c>
      <c r="I115" s="4">
        <v>10.41</v>
      </c>
      <c r="J115" s="4">
        <v>14.985582000000001</v>
      </c>
      <c r="K115" s="4">
        <v>13.569063</v>
      </c>
      <c r="L115" s="4">
        <v>11.364081000000001</v>
      </c>
      <c r="M115" s="4">
        <v>13.992146999999999</v>
      </c>
      <c r="N115" s="4">
        <v>5.7750089999999998</v>
      </c>
      <c r="O115" s="4">
        <v>5.2070069999999999</v>
      </c>
      <c r="P115" s="4">
        <v>3.4518439999999999</v>
      </c>
      <c r="Q115" s="4">
        <v>3.5849139999999999</v>
      </c>
      <c r="R115" s="4">
        <v>3.9661300000000002</v>
      </c>
      <c r="S115" s="4">
        <v>4.4150580000000001</v>
      </c>
      <c r="T115" s="4">
        <v>4.2371530000000002</v>
      </c>
      <c r="U115" s="4">
        <v>4.9602880000000003</v>
      </c>
      <c r="V115" s="4">
        <v>4.0065140000000001</v>
      </c>
      <c r="W115" s="4">
        <v>4.0329790000000001</v>
      </c>
      <c r="X115" s="4">
        <v>2.556797</v>
      </c>
      <c r="Y115" s="4">
        <v>3.3673690000000001</v>
      </c>
      <c r="Z115" s="4">
        <v>2.2181890000000002</v>
      </c>
      <c r="AA115" s="4">
        <v>1.1544810000000001</v>
      </c>
      <c r="AB115" s="4">
        <v>1.37355</v>
      </c>
      <c r="AC115" s="4"/>
      <c r="BG115" s="4"/>
    </row>
    <row r="116" spans="1:59">
      <c r="A116" s="1" t="s">
        <v>144</v>
      </c>
      <c r="B116" s="2" t="s">
        <v>25</v>
      </c>
      <c r="C116" s="2" t="s">
        <v>149</v>
      </c>
      <c r="D116" s="4">
        <v>9.5519999999999996</v>
      </c>
      <c r="E116" s="4">
        <v>7.7770000000000001</v>
      </c>
      <c r="F116" s="4">
        <v>6.15</v>
      </c>
      <c r="G116" s="4">
        <v>7.1909999999999998</v>
      </c>
      <c r="H116" s="4">
        <v>6.4189999999999996</v>
      </c>
      <c r="I116" s="4">
        <v>5.7130000000000001</v>
      </c>
      <c r="J116" s="4">
        <v>9.3065820000000006</v>
      </c>
      <c r="K116" s="4">
        <v>8.6850629999999995</v>
      </c>
      <c r="L116" s="4">
        <v>7.2070809999999996</v>
      </c>
      <c r="M116" s="4">
        <v>9.4351470000000006</v>
      </c>
      <c r="N116" s="4">
        <v>4.8790089999999999</v>
      </c>
      <c r="O116" s="4">
        <v>4.4210070000000004</v>
      </c>
      <c r="P116" s="4">
        <v>2.6148440000000002</v>
      </c>
      <c r="Q116" s="4">
        <v>2.8388179999999998</v>
      </c>
      <c r="R116" s="4">
        <v>3.1052070000000001</v>
      </c>
      <c r="S116" s="4">
        <v>3.5283069999999999</v>
      </c>
      <c r="T116" s="4">
        <v>3.4446569999999999</v>
      </c>
      <c r="U116" s="4">
        <v>4.093451</v>
      </c>
      <c r="V116" s="4">
        <v>3.2997589999999999</v>
      </c>
      <c r="W116" s="4">
        <v>3.3981560000000002</v>
      </c>
      <c r="X116" s="4">
        <v>1.926064</v>
      </c>
      <c r="Y116" s="4">
        <v>2.701991</v>
      </c>
      <c r="Z116" s="4">
        <v>0.47059400000000001</v>
      </c>
      <c r="AA116" s="4">
        <v>0.517208</v>
      </c>
      <c r="AB116" s="4">
        <v>0.50143800000000005</v>
      </c>
      <c r="AC116" s="4"/>
      <c r="BG116" s="4"/>
    </row>
    <row r="117" spans="1:59" s="1" customFormat="1">
      <c r="A117" s="1" t="s">
        <v>144</v>
      </c>
      <c r="B117" s="1" t="s">
        <v>150</v>
      </c>
      <c r="C117" s="1" t="s">
        <v>151</v>
      </c>
      <c r="D117" s="6">
        <v>13.839</v>
      </c>
      <c r="E117" s="6">
        <v>11.676</v>
      </c>
      <c r="F117" s="6">
        <v>8.1</v>
      </c>
      <c r="G117" s="6">
        <v>11.468999999999999</v>
      </c>
      <c r="H117" s="6">
        <v>11.92</v>
      </c>
      <c r="I117" s="6">
        <v>10.41</v>
      </c>
      <c r="J117" s="6">
        <v>14.985582000000001</v>
      </c>
      <c r="K117" s="6">
        <v>13.569063</v>
      </c>
      <c r="L117" s="6">
        <v>11.364081000000001</v>
      </c>
      <c r="M117" s="6">
        <v>13.992146999999999</v>
      </c>
      <c r="N117" s="6">
        <v>5.7750089999999998</v>
      </c>
      <c r="O117" s="6">
        <v>5.2070069999999999</v>
      </c>
      <c r="P117" s="6">
        <v>3.4518439999999999</v>
      </c>
      <c r="Q117" s="6">
        <v>3.5849139999999999</v>
      </c>
      <c r="R117" s="6">
        <v>3.9661300000000002</v>
      </c>
      <c r="S117" s="6">
        <v>4.4150580000000001</v>
      </c>
      <c r="T117" s="6">
        <v>4.2371530000000002</v>
      </c>
      <c r="U117" s="6">
        <v>4.9602880000000003</v>
      </c>
      <c r="V117" s="6">
        <v>4.0065140000000001</v>
      </c>
      <c r="W117" s="6">
        <v>4.0329790000000001</v>
      </c>
      <c r="X117" s="6">
        <v>2.556797</v>
      </c>
      <c r="Y117" s="6">
        <v>3.3673690000000001</v>
      </c>
      <c r="Z117" s="6">
        <v>2.2181890000000002</v>
      </c>
      <c r="AA117" s="6">
        <v>1.1544810000000001</v>
      </c>
      <c r="AB117" s="6">
        <v>1.37355</v>
      </c>
      <c r="AC117" s="6"/>
      <c r="BG117" s="6"/>
    </row>
    <row r="118" spans="1:59">
      <c r="A118" s="1" t="s">
        <v>152</v>
      </c>
      <c r="B118" s="2" t="s">
        <v>17</v>
      </c>
      <c r="C118" s="2" t="s">
        <v>153</v>
      </c>
      <c r="D118" s="4">
        <v>0.7</v>
      </c>
      <c r="E118" s="4">
        <v>0.56899999999999995</v>
      </c>
      <c r="F118" s="4">
        <v>0.58899999999999997</v>
      </c>
      <c r="G118" s="4">
        <v>0.53300000000000003</v>
      </c>
      <c r="H118" s="4">
        <v>0.50900000000000001</v>
      </c>
      <c r="I118" s="4">
        <v>0.35599999999999998</v>
      </c>
      <c r="J118" s="4">
        <v>0.51800000000000002</v>
      </c>
      <c r="K118" s="4">
        <v>0.58599999999999997</v>
      </c>
      <c r="L118" s="4">
        <v>0.63100000000000001</v>
      </c>
      <c r="M118" s="4">
        <v>0.53900000000000003</v>
      </c>
      <c r="N118" s="4">
        <v>0.60899999999999999</v>
      </c>
      <c r="O118" s="4">
        <v>0.64600000000000002</v>
      </c>
      <c r="P118" s="4">
        <v>0.47104499999999999</v>
      </c>
      <c r="Q118" s="4">
        <v>0.47359699999999999</v>
      </c>
      <c r="R118" s="4">
        <v>0.53324800000000006</v>
      </c>
      <c r="S118" s="4">
        <v>0.54956899999999997</v>
      </c>
      <c r="T118" s="4">
        <v>0.581839</v>
      </c>
      <c r="U118" s="4">
        <v>0.56434799999999996</v>
      </c>
      <c r="V118" s="4">
        <v>0.52949000000000002</v>
      </c>
      <c r="W118" s="4">
        <v>0.48049999999999998</v>
      </c>
      <c r="X118" s="4">
        <v>0.60538800000000004</v>
      </c>
      <c r="Y118" s="4">
        <v>0.64247500000000002</v>
      </c>
      <c r="Z118" s="4">
        <v>0.67890200000000001</v>
      </c>
      <c r="AA118" s="4">
        <v>0.50555899999999998</v>
      </c>
      <c r="AB118" s="4">
        <v>0.48078199999999999</v>
      </c>
      <c r="AC118" s="4"/>
      <c r="BG118" s="4"/>
    </row>
    <row r="119" spans="1:59">
      <c r="A119" s="1" t="s">
        <v>152</v>
      </c>
      <c r="B119" s="2" t="s">
        <v>4</v>
      </c>
      <c r="C119" s="2" t="s">
        <v>154</v>
      </c>
      <c r="D119" s="4">
        <v>0.23899999999999999</v>
      </c>
      <c r="E119" s="4">
        <v>0.55300000000000005</v>
      </c>
      <c r="F119" s="4">
        <v>0.49299999999999999</v>
      </c>
      <c r="G119" s="4">
        <v>0.65600000000000003</v>
      </c>
      <c r="H119" s="4">
        <v>0.77600000000000002</v>
      </c>
      <c r="I119" s="4">
        <v>0.73299999999999998</v>
      </c>
      <c r="J119" s="4">
        <v>0.83699999999999997</v>
      </c>
      <c r="K119" s="4">
        <v>0.94599999999999995</v>
      </c>
      <c r="L119" s="4">
        <v>1.0189999999999999</v>
      </c>
      <c r="M119" s="4">
        <v>1.0009999999999999</v>
      </c>
      <c r="N119" s="4">
        <v>1.016</v>
      </c>
      <c r="O119" s="4">
        <v>1.0429999999999999</v>
      </c>
      <c r="P119" s="4">
        <v>0.93500000000000005</v>
      </c>
      <c r="Q119" s="4">
        <v>1.021039</v>
      </c>
      <c r="R119" s="4">
        <v>1.1696489999999999</v>
      </c>
      <c r="S119" s="4">
        <v>1.23281</v>
      </c>
      <c r="T119" s="4">
        <v>1.542367</v>
      </c>
      <c r="U119" s="4">
        <v>1.6458280000000001</v>
      </c>
      <c r="V119" s="4">
        <v>1.696625</v>
      </c>
      <c r="W119" s="4">
        <v>1.546055</v>
      </c>
      <c r="X119" s="4">
        <v>1.679101</v>
      </c>
      <c r="Y119" s="4">
        <v>1.9256070000000001</v>
      </c>
      <c r="Z119" s="4">
        <v>0.78125500000000003</v>
      </c>
      <c r="AA119" s="4">
        <v>1.942977</v>
      </c>
      <c r="AB119" s="4">
        <v>2.0439159999999998</v>
      </c>
      <c r="AC119" s="4"/>
      <c r="BG119" s="4"/>
    </row>
    <row r="120" spans="1:59">
      <c r="A120" s="1" t="s">
        <v>152</v>
      </c>
      <c r="B120" s="2" t="s">
        <v>6</v>
      </c>
      <c r="C120" s="2" t="s">
        <v>155</v>
      </c>
      <c r="D120" s="4">
        <v>1.0089999999999999</v>
      </c>
      <c r="E120" s="4">
        <v>1.03</v>
      </c>
      <c r="F120" s="4">
        <v>0.99199999999999999</v>
      </c>
      <c r="G120" s="4">
        <v>0.92500000000000004</v>
      </c>
      <c r="H120" s="4">
        <v>1.0089999999999999</v>
      </c>
      <c r="I120" s="4">
        <v>0.95299999999999996</v>
      </c>
      <c r="J120" s="4">
        <v>1.089</v>
      </c>
      <c r="K120" s="4">
        <v>1.2310000000000001</v>
      </c>
      <c r="L120" s="4">
        <v>1.3260000000000001</v>
      </c>
      <c r="M120" s="4">
        <v>1.3149999999999999</v>
      </c>
      <c r="N120" s="4">
        <v>1.2760640000000001</v>
      </c>
      <c r="O120" s="4">
        <v>1.2150639999999999</v>
      </c>
      <c r="P120" s="4">
        <v>1.2618670000000001</v>
      </c>
      <c r="Q120" s="4">
        <v>1.334074</v>
      </c>
      <c r="R120" s="4">
        <v>1.3772150000000001</v>
      </c>
      <c r="S120" s="4">
        <v>1.3877360000000001</v>
      </c>
      <c r="T120" s="4">
        <v>1.419189</v>
      </c>
      <c r="U120" s="4">
        <v>1.4503760000000001</v>
      </c>
      <c r="V120" s="4">
        <v>1.3989879999999999</v>
      </c>
      <c r="W120" s="4">
        <v>1.265037</v>
      </c>
      <c r="X120" s="4">
        <v>1.4359770000000001</v>
      </c>
      <c r="Y120" s="4">
        <v>1.5322610000000001</v>
      </c>
      <c r="Z120" s="4">
        <v>1.659403</v>
      </c>
      <c r="AA120" s="4">
        <v>1.6484019999999999</v>
      </c>
      <c r="AB120" s="4">
        <v>1.734038</v>
      </c>
      <c r="AC120" s="4"/>
      <c r="BG120" s="4"/>
    </row>
    <row r="121" spans="1:59">
      <c r="A121" s="1" t="s">
        <v>152</v>
      </c>
      <c r="B121" s="5" t="s">
        <v>8</v>
      </c>
      <c r="C121" s="2" t="s">
        <v>156</v>
      </c>
      <c r="D121" s="4">
        <v>5.1020000000000003</v>
      </c>
      <c r="E121" s="4">
        <v>5.3330000000000002</v>
      </c>
      <c r="F121" s="4">
        <v>5.2210000000000001</v>
      </c>
      <c r="G121" s="4">
        <v>3.7010000000000001</v>
      </c>
      <c r="H121" s="4">
        <v>4.0245689999999996</v>
      </c>
      <c r="I121" s="4">
        <v>3.5459999999999998</v>
      </c>
      <c r="J121" s="4">
        <v>4.9634270000000003</v>
      </c>
      <c r="K121" s="4">
        <v>5.8529210000000003</v>
      </c>
      <c r="L121" s="4">
        <v>6.2223919999999904</v>
      </c>
      <c r="M121" s="4">
        <v>6.3454269999999902</v>
      </c>
      <c r="N121" s="4">
        <v>8.8816279999999992</v>
      </c>
      <c r="O121" s="4">
        <v>8.6948669999999897</v>
      </c>
      <c r="P121" s="4">
        <v>7.8094590000000004</v>
      </c>
      <c r="Q121" s="4">
        <v>6.7816200000000002</v>
      </c>
      <c r="R121" s="4">
        <v>7.0430910000000004</v>
      </c>
      <c r="S121" s="4">
        <v>8.2285430000000002</v>
      </c>
      <c r="T121" s="4">
        <v>8.2880160000000007</v>
      </c>
      <c r="U121" s="4">
        <v>7.9329169999999998</v>
      </c>
      <c r="V121" s="4">
        <v>7.7913610000000002</v>
      </c>
      <c r="W121" s="4">
        <v>7.4918449999999996</v>
      </c>
      <c r="X121" s="4">
        <v>8.4897659999999995</v>
      </c>
      <c r="Y121" s="4">
        <v>9.1899309999999996</v>
      </c>
      <c r="Z121" s="4">
        <v>8.6309719999999999</v>
      </c>
      <c r="AA121" s="4">
        <v>9.5769640000000003</v>
      </c>
      <c r="AB121" s="4">
        <v>10.02383</v>
      </c>
      <c r="AC121" s="4"/>
      <c r="BG121" s="4"/>
    </row>
    <row r="122" spans="1:59">
      <c r="A122" s="1" t="s">
        <v>152</v>
      </c>
      <c r="B122" s="2" t="s">
        <v>10</v>
      </c>
      <c r="C122" s="2" t="s">
        <v>157</v>
      </c>
      <c r="D122" s="4">
        <v>4.0000000000000001E-3</v>
      </c>
      <c r="E122" s="4">
        <v>4.0000000000000001E-3</v>
      </c>
      <c r="F122" s="4">
        <v>4.0000000000000001E-3</v>
      </c>
      <c r="G122" s="4">
        <v>4.0000000000000001E-3</v>
      </c>
      <c r="H122" s="4">
        <v>3.5690000000000001E-3</v>
      </c>
      <c r="I122" s="4">
        <v>4.0000000000000001E-3</v>
      </c>
      <c r="J122" s="4">
        <v>4.0000000000000001E-3</v>
      </c>
      <c r="K122" s="4">
        <v>5.0000000000000001E-3</v>
      </c>
      <c r="L122" s="4">
        <v>5.0000000000000001E-3</v>
      </c>
      <c r="M122" s="4">
        <v>0.01</v>
      </c>
      <c r="N122" s="4">
        <v>1.0683E-2</v>
      </c>
      <c r="O122" s="4">
        <v>1.1799E-2</v>
      </c>
      <c r="P122" s="4">
        <v>1.0626999999999999E-2</v>
      </c>
      <c r="Q122" s="4">
        <v>9.8799999999999999E-3</v>
      </c>
      <c r="R122" s="4">
        <v>1.2925000000000001E-2</v>
      </c>
      <c r="S122" s="4">
        <v>2.1207E-2</v>
      </c>
      <c r="T122" s="4">
        <v>2.1294E-2</v>
      </c>
      <c r="U122" s="4">
        <v>1.6752E-2</v>
      </c>
      <c r="V122" s="4">
        <v>1.1538E-2</v>
      </c>
      <c r="W122" s="4">
        <v>9.0200000000000002E-3</v>
      </c>
      <c r="X122" s="4">
        <v>1.172E-2</v>
      </c>
      <c r="Y122" s="4">
        <v>1.3004E-2</v>
      </c>
      <c r="Z122" s="4">
        <v>1.3592999999999999E-2</v>
      </c>
      <c r="AA122" s="4">
        <v>1.8652999999999999E-2</v>
      </c>
      <c r="AB122" s="4">
        <v>1.9998999999999999E-2</v>
      </c>
      <c r="AC122" s="4"/>
      <c r="BG122" s="4"/>
    </row>
    <row r="123" spans="1:59">
      <c r="A123" s="1" t="s">
        <v>152</v>
      </c>
      <c r="B123" s="2" t="s">
        <v>25</v>
      </c>
      <c r="C123" s="2" t="s">
        <v>158</v>
      </c>
      <c r="D123" s="4">
        <v>3.15</v>
      </c>
      <c r="E123" s="4">
        <v>3.177</v>
      </c>
      <c r="F123" s="4">
        <v>3.1429999999999998</v>
      </c>
      <c r="G123" s="4">
        <v>1.583</v>
      </c>
      <c r="H123" s="4">
        <v>1.7270000000000001</v>
      </c>
      <c r="I123" s="4">
        <v>1.5</v>
      </c>
      <c r="J123" s="4">
        <v>2.5154269999999999</v>
      </c>
      <c r="K123" s="4">
        <v>3.084921</v>
      </c>
      <c r="L123" s="4">
        <v>3.2413919999999998</v>
      </c>
      <c r="M123" s="4">
        <v>3.4804270000000002</v>
      </c>
      <c r="N123" s="4">
        <v>5.969881</v>
      </c>
      <c r="O123" s="4">
        <v>5.7790039999999996</v>
      </c>
      <c r="P123" s="4">
        <v>5.1309199999999997</v>
      </c>
      <c r="Q123" s="4">
        <v>3.9430299999999998</v>
      </c>
      <c r="R123" s="4">
        <v>3.9500540000000002</v>
      </c>
      <c r="S123" s="4">
        <v>5.0372209999999997</v>
      </c>
      <c r="T123" s="4">
        <v>4.7233270000000003</v>
      </c>
      <c r="U123" s="4">
        <v>4.2556130000000003</v>
      </c>
      <c r="V123" s="4">
        <v>4.1547200000000002</v>
      </c>
      <c r="W123" s="4">
        <v>4.1912330000000004</v>
      </c>
      <c r="X123" s="4">
        <v>4.7575799999999999</v>
      </c>
      <c r="Y123" s="4">
        <v>5.0765840000000004</v>
      </c>
      <c r="Z123" s="4">
        <v>5.4978189999999998</v>
      </c>
      <c r="AA123" s="4">
        <v>5.461373</v>
      </c>
      <c r="AB123" s="4">
        <v>5.7450950000000001</v>
      </c>
      <c r="AC123" s="4"/>
      <c r="BG123" s="4"/>
    </row>
    <row r="124" spans="1:59" s="1" customFormat="1">
      <c r="A124" s="1" t="s">
        <v>152</v>
      </c>
      <c r="B124" s="1" t="s">
        <v>14</v>
      </c>
      <c r="C124" s="1" t="s">
        <v>159</v>
      </c>
      <c r="D124" s="6">
        <v>5.1020000000000003</v>
      </c>
      <c r="E124" s="6">
        <v>5.3330000000000002</v>
      </c>
      <c r="F124" s="6">
        <v>5.2210000000000001</v>
      </c>
      <c r="G124" s="6">
        <v>3.7010000000000001</v>
      </c>
      <c r="H124" s="6">
        <v>4.0245689999999996</v>
      </c>
      <c r="I124" s="6">
        <v>3.5459999999999998</v>
      </c>
      <c r="J124" s="6">
        <v>4.9634270000000003</v>
      </c>
      <c r="K124" s="6">
        <v>5.8529210000000003</v>
      </c>
      <c r="L124" s="6">
        <v>6.2223919999999904</v>
      </c>
      <c r="M124" s="6">
        <v>6.3454269999999902</v>
      </c>
      <c r="N124" s="6">
        <v>8.8816279999999992</v>
      </c>
      <c r="O124" s="6">
        <v>8.6948669999999897</v>
      </c>
      <c r="P124" s="6">
        <v>7.8094590000000004</v>
      </c>
      <c r="Q124" s="6">
        <v>6.7816200000000002</v>
      </c>
      <c r="R124" s="6">
        <v>7.0430910000000004</v>
      </c>
      <c r="S124" s="6">
        <v>8.2285430000000002</v>
      </c>
      <c r="T124" s="6">
        <v>8.2880160000000007</v>
      </c>
      <c r="U124" s="6">
        <v>7.9329169999999998</v>
      </c>
      <c r="V124" s="6">
        <v>7.7913610000000002</v>
      </c>
      <c r="W124" s="6">
        <v>7.4918449999999996</v>
      </c>
      <c r="X124" s="6">
        <v>8.4897659999999995</v>
      </c>
      <c r="Y124" s="6">
        <v>9.1899309999999996</v>
      </c>
      <c r="Z124" s="6">
        <v>8.6309719999999999</v>
      </c>
      <c r="AA124" s="6">
        <v>9.5769640000000003</v>
      </c>
      <c r="AB124" s="6">
        <v>10.02383</v>
      </c>
      <c r="AC124" s="6"/>
      <c r="BG124" s="6"/>
    </row>
    <row r="125" spans="1:59">
      <c r="A125" s="1" t="s">
        <v>160</v>
      </c>
      <c r="B125" s="2" t="s">
        <v>35</v>
      </c>
      <c r="C125" s="2" t="s">
        <v>161</v>
      </c>
      <c r="D125" s="4">
        <v>1.2397</v>
      </c>
      <c r="E125" s="4">
        <v>0</v>
      </c>
      <c r="F125" s="4">
        <v>0</v>
      </c>
      <c r="G125" s="4">
        <v>0</v>
      </c>
      <c r="H125" s="4">
        <v>0</v>
      </c>
      <c r="I125" s="4">
        <v>0</v>
      </c>
      <c r="J125" s="4">
        <v>0</v>
      </c>
      <c r="K125" s="4">
        <v>0</v>
      </c>
      <c r="L125" s="4">
        <v>0</v>
      </c>
      <c r="M125" s="4">
        <v>0</v>
      </c>
      <c r="N125" s="4">
        <v>0</v>
      </c>
      <c r="O125" s="4">
        <v>0</v>
      </c>
      <c r="P125" s="4">
        <v>0</v>
      </c>
      <c r="Q125" s="4">
        <v>0</v>
      </c>
      <c r="R125" s="4">
        <v>0</v>
      </c>
      <c r="S125" s="4">
        <v>0</v>
      </c>
      <c r="T125" s="4">
        <v>0</v>
      </c>
      <c r="U125" s="4">
        <v>0</v>
      </c>
      <c r="V125" s="4">
        <v>0</v>
      </c>
      <c r="W125" s="4">
        <v>0</v>
      </c>
      <c r="X125" s="4">
        <v>0</v>
      </c>
      <c r="Y125" s="4">
        <v>0</v>
      </c>
      <c r="Z125" s="4">
        <v>0</v>
      </c>
      <c r="AA125" s="4">
        <v>0</v>
      </c>
      <c r="AB125" s="4">
        <v>0</v>
      </c>
      <c r="AC125" s="4"/>
      <c r="BG125" s="4"/>
    </row>
    <row r="126" spans="1:59">
      <c r="A126" s="1" t="s">
        <v>160</v>
      </c>
      <c r="B126" s="2" t="s">
        <v>17</v>
      </c>
      <c r="C126" s="2" t="s">
        <v>162</v>
      </c>
      <c r="D126" s="4">
        <v>7.5449999999999999</v>
      </c>
      <c r="E126" s="4">
        <v>6.34</v>
      </c>
      <c r="F126" s="4">
        <v>5.4610000000000003</v>
      </c>
      <c r="G126" s="4">
        <v>5.7</v>
      </c>
      <c r="H126" s="4">
        <v>5.9219999999999997</v>
      </c>
      <c r="I126" s="4">
        <v>5.1740000000000004</v>
      </c>
      <c r="J126" s="4">
        <v>6.6859999999999999</v>
      </c>
      <c r="K126" s="4">
        <v>6.2850000000000001</v>
      </c>
      <c r="L126" s="4">
        <v>6.7610000000000001</v>
      </c>
      <c r="M126" s="4">
        <v>5.633</v>
      </c>
      <c r="N126" s="4">
        <v>6.9871429999999997</v>
      </c>
      <c r="O126" s="4">
        <v>4.0092470000000002</v>
      </c>
      <c r="P126" s="4">
        <v>3.5132240000000001</v>
      </c>
      <c r="Q126" s="4">
        <v>3.1057160000000001</v>
      </c>
      <c r="R126" s="4">
        <v>3.4032740000000001</v>
      </c>
      <c r="S126" s="4">
        <v>3.4395920000000002</v>
      </c>
      <c r="T126" s="4">
        <v>2.6596639999999998</v>
      </c>
      <c r="U126" s="4">
        <v>3.0154779999999999</v>
      </c>
      <c r="V126" s="4">
        <v>2.8675250000000001</v>
      </c>
      <c r="W126" s="4">
        <v>1.1957679999999999</v>
      </c>
      <c r="X126" s="4">
        <v>2.471311</v>
      </c>
      <c r="Y126" s="4">
        <v>2.0497920000000001</v>
      </c>
      <c r="Z126" s="4">
        <v>2.3037109999999998</v>
      </c>
      <c r="AA126" s="4">
        <v>2.2258830000000001</v>
      </c>
      <c r="AB126" s="4">
        <v>2.2190219999999998</v>
      </c>
      <c r="AC126" s="4"/>
      <c r="BG126" s="4"/>
    </row>
    <row r="127" spans="1:59">
      <c r="A127" s="1" t="s">
        <v>160</v>
      </c>
      <c r="B127" s="2" t="s">
        <v>4</v>
      </c>
      <c r="C127" s="2" t="s">
        <v>163</v>
      </c>
      <c r="D127" s="4">
        <v>4.7889999999999997</v>
      </c>
      <c r="E127" s="4">
        <v>4.51</v>
      </c>
      <c r="F127" s="4">
        <v>3.8380000000000001</v>
      </c>
      <c r="G127" s="4">
        <v>3.9729999999999999</v>
      </c>
      <c r="H127" s="4">
        <v>4.1289999999999996</v>
      </c>
      <c r="I127" s="4">
        <v>4.8490000000000002</v>
      </c>
      <c r="J127" s="4">
        <v>4.9400000000000004</v>
      </c>
      <c r="K127" s="4">
        <v>4.6440000000000001</v>
      </c>
      <c r="L127" s="4">
        <v>4.9960000000000004</v>
      </c>
      <c r="M127" s="4">
        <v>4.79</v>
      </c>
      <c r="N127" s="4">
        <v>4.9359999999999999</v>
      </c>
      <c r="O127" s="4">
        <v>4.7080000000000002</v>
      </c>
      <c r="P127" s="4">
        <v>4.5049999999999999</v>
      </c>
      <c r="Q127" s="4">
        <v>3.9819499999999999</v>
      </c>
      <c r="R127" s="4">
        <v>4.3635849999999996</v>
      </c>
      <c r="S127" s="4">
        <v>4.4101520000000001</v>
      </c>
      <c r="T127" s="4">
        <v>4.4386830000000002</v>
      </c>
      <c r="U127" s="4">
        <v>5.0316400000000003</v>
      </c>
      <c r="V127" s="4">
        <v>10.587209</v>
      </c>
      <c r="W127" s="4">
        <v>7.2359179999999999</v>
      </c>
      <c r="X127" s="4">
        <v>11.138648</v>
      </c>
      <c r="Y127" s="4">
        <v>11.796234999999999</v>
      </c>
      <c r="Z127" s="4">
        <v>12.085148</v>
      </c>
      <c r="AA127" s="4">
        <v>4.3686129999999999</v>
      </c>
      <c r="AB127" s="4">
        <v>4.5914010000000003</v>
      </c>
      <c r="AC127" s="4"/>
      <c r="BG127" s="4"/>
    </row>
    <row r="128" spans="1:59">
      <c r="A128" s="1" t="s">
        <v>160</v>
      </c>
      <c r="B128" s="2" t="s">
        <v>6</v>
      </c>
      <c r="C128" s="2" t="s">
        <v>164</v>
      </c>
      <c r="D128" s="4">
        <v>17.184999999999999</v>
      </c>
      <c r="E128" s="4">
        <v>15.028</v>
      </c>
      <c r="F128" s="4">
        <v>15.342000000000001</v>
      </c>
      <c r="G128" s="4">
        <v>16.14</v>
      </c>
      <c r="H128" s="4">
        <v>16.777999999999999</v>
      </c>
      <c r="I128" s="4">
        <v>18.920000000000002</v>
      </c>
      <c r="J128" s="4">
        <v>20.079999999999998</v>
      </c>
      <c r="K128" s="4">
        <v>18.875</v>
      </c>
      <c r="L128" s="4">
        <v>20.305</v>
      </c>
      <c r="M128" s="4">
        <v>19.655000000000001</v>
      </c>
      <c r="N128" s="4">
        <v>20.576387</v>
      </c>
      <c r="O128" s="4">
        <v>19.627389000000001</v>
      </c>
      <c r="P128" s="4">
        <v>19.396792000000001</v>
      </c>
      <c r="Q128" s="4">
        <v>17.146937999999999</v>
      </c>
      <c r="R128" s="4">
        <v>18.790319</v>
      </c>
      <c r="S128" s="4">
        <v>18.990845</v>
      </c>
      <c r="T128" s="4">
        <v>19.651620000000001</v>
      </c>
      <c r="U128" s="4">
        <v>20.322281</v>
      </c>
      <c r="V128" s="4">
        <v>20.626791000000001</v>
      </c>
      <c r="W128" s="4">
        <v>19.226624999999999</v>
      </c>
      <c r="X128" s="4">
        <v>26.322008</v>
      </c>
      <c r="Y128" s="4">
        <v>26.2667</v>
      </c>
      <c r="Z128" s="4">
        <v>30.884371000000002</v>
      </c>
      <c r="AA128" s="4">
        <v>36.293858</v>
      </c>
      <c r="AB128" s="4">
        <v>34.349463999999998</v>
      </c>
      <c r="AC128" s="4"/>
      <c r="BG128" s="4"/>
    </row>
    <row r="129" spans="1:59">
      <c r="A129" s="1" t="s">
        <v>160</v>
      </c>
      <c r="B129" s="5" t="s">
        <v>8</v>
      </c>
      <c r="C129" s="2" t="s">
        <v>165</v>
      </c>
      <c r="D129" s="4">
        <v>48.369700000000002</v>
      </c>
      <c r="E129" s="4">
        <v>47.078000000000003</v>
      </c>
      <c r="F129" s="4">
        <v>47.692</v>
      </c>
      <c r="G129" s="4">
        <v>45.768000000000001</v>
      </c>
      <c r="H129" s="4">
        <v>45.789866000000004</v>
      </c>
      <c r="I129" s="4">
        <v>48.677</v>
      </c>
      <c r="J129" s="4">
        <v>62.864503999999997</v>
      </c>
      <c r="K129" s="4">
        <v>61.406202999999998</v>
      </c>
      <c r="L129" s="4">
        <v>65.265805999999998</v>
      </c>
      <c r="M129" s="4">
        <v>66.980645999999993</v>
      </c>
      <c r="N129" s="4">
        <v>43.537132999999997</v>
      </c>
      <c r="O129" s="4">
        <v>38.702615999999999</v>
      </c>
      <c r="P129" s="4">
        <v>37.914203000000001</v>
      </c>
      <c r="Q129" s="4">
        <v>35.033805000000001</v>
      </c>
      <c r="R129" s="4">
        <v>37.069265999999999</v>
      </c>
      <c r="S129" s="4">
        <v>38.733089</v>
      </c>
      <c r="T129" s="4">
        <v>39.082929999999998</v>
      </c>
      <c r="U129" s="4">
        <v>39.718758999999999</v>
      </c>
      <c r="V129" s="4">
        <v>44.820568000000002</v>
      </c>
      <c r="W129" s="4">
        <v>37.835095000000003</v>
      </c>
      <c r="X129" s="4">
        <v>54.405701000000001</v>
      </c>
      <c r="Y129" s="4">
        <v>55.377948000000004</v>
      </c>
      <c r="Z129" s="4">
        <v>60.813989999999997</v>
      </c>
      <c r="AA129" s="4">
        <v>61.482112999999998</v>
      </c>
      <c r="AB129" s="4">
        <v>55.970626000000003</v>
      </c>
      <c r="AC129" s="4"/>
      <c r="BG129" s="4"/>
    </row>
    <row r="130" spans="1:59">
      <c r="A130" s="1" t="s">
        <v>160</v>
      </c>
      <c r="B130" s="2" t="s">
        <v>10</v>
      </c>
      <c r="C130" s="2" t="s">
        <v>166</v>
      </c>
      <c r="D130" s="4">
        <v>0.60499999999999998</v>
      </c>
      <c r="E130" s="4">
        <v>0.79200000000000004</v>
      </c>
      <c r="F130" s="4">
        <v>1.0900000000000001</v>
      </c>
      <c r="G130" s="4">
        <v>1.1459999999999999</v>
      </c>
      <c r="H130" s="4">
        <v>1.0608660000000001</v>
      </c>
      <c r="I130" s="4">
        <v>2.1160000000000001</v>
      </c>
      <c r="J130" s="4">
        <v>2.2509999999999999</v>
      </c>
      <c r="K130" s="4">
        <v>2.1160000000000001</v>
      </c>
      <c r="L130" s="4">
        <v>2.2759999999999998</v>
      </c>
      <c r="M130" s="4">
        <v>4.5069999999999997</v>
      </c>
      <c r="N130" s="4">
        <v>2.8130000000000002</v>
      </c>
      <c r="O130" s="4">
        <v>2.6829999999999998</v>
      </c>
      <c r="P130" s="4">
        <v>2.6160000000000001</v>
      </c>
      <c r="Q130" s="4">
        <v>2.3130000000000002</v>
      </c>
      <c r="R130" s="4">
        <v>2.5346799999999998</v>
      </c>
      <c r="S130" s="4">
        <v>2.5617299999999998</v>
      </c>
      <c r="T130" s="4">
        <v>2.949157</v>
      </c>
      <c r="U130" s="4">
        <v>3.5606589999999998</v>
      </c>
      <c r="V130" s="4">
        <v>3.688275</v>
      </c>
      <c r="W130" s="4">
        <v>3.425316</v>
      </c>
      <c r="X130" s="4">
        <v>6.2850609999999998</v>
      </c>
      <c r="Y130" s="4">
        <v>6.2770239999999999</v>
      </c>
      <c r="Z130" s="4">
        <v>6.122185</v>
      </c>
      <c r="AA130" s="4">
        <v>9.3198019999999904</v>
      </c>
      <c r="AB130" s="4">
        <v>8.0866550000000004</v>
      </c>
      <c r="AC130" s="4"/>
      <c r="BG130" s="4"/>
    </row>
    <row r="131" spans="1:59">
      <c r="A131" s="1" t="s">
        <v>160</v>
      </c>
      <c r="B131" s="2" t="s">
        <v>25</v>
      </c>
      <c r="C131" s="2" t="s">
        <v>167</v>
      </c>
      <c r="D131" s="4">
        <v>17.006</v>
      </c>
      <c r="E131" s="4">
        <v>20.408000000000001</v>
      </c>
      <c r="F131" s="4">
        <v>21.960999999999999</v>
      </c>
      <c r="G131" s="4">
        <v>18.809000000000001</v>
      </c>
      <c r="H131" s="4">
        <v>17.899999999999999</v>
      </c>
      <c r="I131" s="4">
        <v>17.617999999999999</v>
      </c>
      <c r="J131" s="4">
        <v>28.907503999999999</v>
      </c>
      <c r="K131" s="4">
        <v>29.486203</v>
      </c>
      <c r="L131" s="4">
        <v>30.927806</v>
      </c>
      <c r="M131" s="4">
        <v>32.395645999999999</v>
      </c>
      <c r="N131" s="4">
        <v>8.2246030000000001</v>
      </c>
      <c r="O131" s="4">
        <v>7.6749799999999997</v>
      </c>
      <c r="P131" s="4">
        <v>7.8831870000000004</v>
      </c>
      <c r="Q131" s="4">
        <v>8.4862009999999994</v>
      </c>
      <c r="R131" s="4">
        <v>7.9774079999999996</v>
      </c>
      <c r="S131" s="4">
        <v>9.3307699999999905</v>
      </c>
      <c r="T131" s="4">
        <v>9.3838059999999999</v>
      </c>
      <c r="U131" s="4">
        <v>7.7887009999999997</v>
      </c>
      <c r="V131" s="4">
        <v>7.0507679999999997</v>
      </c>
      <c r="W131" s="4">
        <v>6.751468</v>
      </c>
      <c r="X131" s="4">
        <v>8.1886729999999996</v>
      </c>
      <c r="Y131" s="4">
        <v>8.9881969999999995</v>
      </c>
      <c r="Z131" s="4">
        <v>9.4185750000000006</v>
      </c>
      <c r="AA131" s="4">
        <v>9.2739569999999905</v>
      </c>
      <c r="AB131" s="4">
        <v>6.7240840000000004</v>
      </c>
      <c r="AC131" s="4"/>
      <c r="BG131" s="4"/>
    </row>
    <row r="132" spans="1:59" s="1" customFormat="1">
      <c r="A132" s="1" t="s">
        <v>160</v>
      </c>
      <c r="B132" s="1" t="s">
        <v>14</v>
      </c>
      <c r="C132" s="1" t="s">
        <v>168</v>
      </c>
      <c r="D132" s="6">
        <v>48.369700000000002</v>
      </c>
      <c r="E132" s="6">
        <v>47.078000000000003</v>
      </c>
      <c r="F132" s="6">
        <v>47.692</v>
      </c>
      <c r="G132" s="6">
        <v>45.768000000000001</v>
      </c>
      <c r="H132" s="6">
        <v>45.789866000000004</v>
      </c>
      <c r="I132" s="6">
        <v>48.677</v>
      </c>
      <c r="J132" s="6">
        <v>62.864503999999997</v>
      </c>
      <c r="K132" s="6">
        <v>61.406202999999998</v>
      </c>
      <c r="L132" s="6">
        <v>65.265805999999998</v>
      </c>
      <c r="M132" s="6">
        <v>66.980645999999993</v>
      </c>
      <c r="N132" s="6">
        <v>43.537132999999997</v>
      </c>
      <c r="O132" s="6">
        <v>38.702615999999999</v>
      </c>
      <c r="P132" s="6">
        <v>37.914203000000001</v>
      </c>
      <c r="Q132" s="6">
        <v>35.033805000000001</v>
      </c>
      <c r="R132" s="6">
        <v>37.069265999999999</v>
      </c>
      <c r="S132" s="6">
        <v>38.733089</v>
      </c>
      <c r="T132" s="6">
        <v>39.082929999999998</v>
      </c>
      <c r="U132" s="6">
        <v>39.718758999999999</v>
      </c>
      <c r="V132" s="6">
        <v>44.820568000000002</v>
      </c>
      <c r="W132" s="6">
        <v>37.835095000000003</v>
      </c>
      <c r="X132" s="6">
        <v>54.405701000000001</v>
      </c>
      <c r="Y132" s="6">
        <v>55.377948000000004</v>
      </c>
      <c r="Z132" s="6">
        <v>60.813989999999997</v>
      </c>
      <c r="AA132" s="6">
        <v>61.482112999999998</v>
      </c>
      <c r="AB132" s="6">
        <v>55.970626000000003</v>
      </c>
      <c r="AC132" s="6"/>
      <c r="BG132" s="6"/>
    </row>
    <row r="133" spans="1:59">
      <c r="A133" s="1" t="s">
        <v>169</v>
      </c>
      <c r="B133" s="2" t="s">
        <v>31</v>
      </c>
      <c r="C133" s="2" t="s">
        <v>170</v>
      </c>
      <c r="D133" s="4">
        <v>0</v>
      </c>
      <c r="E133" s="4">
        <v>0</v>
      </c>
      <c r="F133" s="4">
        <v>0</v>
      </c>
      <c r="G133" s="4">
        <v>0</v>
      </c>
      <c r="H133" s="4">
        <v>0</v>
      </c>
      <c r="I133" s="4">
        <v>0</v>
      </c>
      <c r="J133" s="4">
        <v>0</v>
      </c>
      <c r="K133" s="4">
        <v>0</v>
      </c>
      <c r="L133" s="4">
        <v>0</v>
      </c>
      <c r="M133" s="4">
        <v>0</v>
      </c>
      <c r="N133" s="4">
        <v>2.9105300000000001</v>
      </c>
      <c r="O133" s="4">
        <v>3.7583329999999999</v>
      </c>
      <c r="P133" s="4">
        <v>1.6200300000000001</v>
      </c>
      <c r="Q133" s="4">
        <v>3.273447</v>
      </c>
      <c r="R133" s="4">
        <v>3.7554069999999999</v>
      </c>
      <c r="S133" s="4">
        <v>1.990435</v>
      </c>
      <c r="T133" s="4">
        <v>4.6234219999999997</v>
      </c>
      <c r="U133" s="4">
        <v>7.4423570000000003</v>
      </c>
      <c r="V133" s="4">
        <v>3.8868209999999999</v>
      </c>
      <c r="W133" s="4">
        <v>4.2325910000000002</v>
      </c>
      <c r="X133" s="4">
        <v>6.3371409999999999</v>
      </c>
      <c r="Y133" s="4">
        <v>1.60073</v>
      </c>
      <c r="Z133" s="4">
        <v>8.3961670000000002</v>
      </c>
      <c r="AA133" s="4">
        <v>4.2556149999999997</v>
      </c>
      <c r="AB133" s="4">
        <v>5.7081400000000002</v>
      </c>
      <c r="AC133" s="4"/>
      <c r="BG133" s="4"/>
    </row>
    <row r="134" spans="1:59">
      <c r="A134" s="1" t="s">
        <v>169</v>
      </c>
      <c r="B134" s="2" t="s">
        <v>33</v>
      </c>
      <c r="C134" s="2" t="s">
        <v>171</v>
      </c>
      <c r="D134" s="4">
        <v>0</v>
      </c>
      <c r="E134" s="4">
        <v>0</v>
      </c>
      <c r="F134" s="4">
        <v>0</v>
      </c>
      <c r="G134" s="4">
        <v>0</v>
      </c>
      <c r="H134" s="4">
        <v>0</v>
      </c>
      <c r="I134" s="4">
        <v>0</v>
      </c>
      <c r="J134" s="4">
        <v>0</v>
      </c>
      <c r="K134" s="4">
        <v>0</v>
      </c>
      <c r="L134" s="4">
        <v>0</v>
      </c>
      <c r="M134" s="4">
        <v>0</v>
      </c>
      <c r="N134" s="4">
        <v>0</v>
      </c>
      <c r="O134" s="4">
        <v>0</v>
      </c>
      <c r="P134" s="4">
        <v>206.076481</v>
      </c>
      <c r="Q134" s="4">
        <v>18.758693000000001</v>
      </c>
      <c r="R134" s="4">
        <v>63.161202000000003</v>
      </c>
      <c r="S134" s="4">
        <v>71.462581999999998</v>
      </c>
      <c r="T134" s="4">
        <v>104.99925500000001</v>
      </c>
      <c r="U134" s="4">
        <v>80.745251999999894</v>
      </c>
      <c r="V134" s="4">
        <v>109.84653400000001</v>
      </c>
      <c r="W134" s="4">
        <v>50.304096000000001</v>
      </c>
      <c r="X134" s="4">
        <v>90.016919000000001</v>
      </c>
      <c r="Y134" s="4">
        <v>160.78845699999999</v>
      </c>
      <c r="Z134" s="4">
        <v>81.832434000000006</v>
      </c>
      <c r="AA134" s="4">
        <v>94.162914999999998</v>
      </c>
      <c r="AB134" s="4">
        <v>71.436318999999997</v>
      </c>
      <c r="AC134" s="4"/>
      <c r="BG134" s="4"/>
    </row>
    <row r="135" spans="1:59">
      <c r="A135" s="1" t="s">
        <v>169</v>
      </c>
      <c r="B135" s="2" t="s">
        <v>17</v>
      </c>
      <c r="C135" s="2" t="s">
        <v>172</v>
      </c>
      <c r="D135" s="4">
        <v>36.155000000000001</v>
      </c>
      <c r="E135" s="4">
        <v>19.033999999999999</v>
      </c>
      <c r="F135" s="4">
        <v>19.716000000000001</v>
      </c>
      <c r="G135" s="4">
        <v>53.482176000000003</v>
      </c>
      <c r="H135" s="4">
        <v>75.861514</v>
      </c>
      <c r="I135" s="4">
        <v>71.858917000000005</v>
      </c>
      <c r="J135" s="4">
        <v>57.522801999999999</v>
      </c>
      <c r="K135" s="4">
        <v>59.736604999999997</v>
      </c>
      <c r="L135" s="4">
        <v>44.247345000000003</v>
      </c>
      <c r="M135" s="4">
        <v>50.837636000000003</v>
      </c>
      <c r="N135" s="4">
        <v>22.53425</v>
      </c>
      <c r="O135" s="4">
        <v>44.987515000000002</v>
      </c>
      <c r="P135" s="4">
        <v>28.688648000000001</v>
      </c>
      <c r="Q135" s="4">
        <v>42.687730000000002</v>
      </c>
      <c r="R135" s="4">
        <v>36.899417999999997</v>
      </c>
      <c r="S135" s="4">
        <v>33.869765000000001</v>
      </c>
      <c r="T135" s="4">
        <v>28.028887999999998</v>
      </c>
      <c r="U135" s="4">
        <v>25.015484000000001</v>
      </c>
      <c r="V135" s="4">
        <v>21.47692</v>
      </c>
      <c r="W135" s="4">
        <v>17.820574000000001</v>
      </c>
      <c r="X135" s="4">
        <v>14.432503000000001</v>
      </c>
      <c r="Y135" s="4">
        <v>15.7438</v>
      </c>
      <c r="Z135" s="4">
        <v>2.4144459999999999</v>
      </c>
      <c r="AA135" s="4">
        <v>1.011271</v>
      </c>
      <c r="AB135" s="4">
        <v>1.5</v>
      </c>
      <c r="AC135" s="4"/>
      <c r="BG135" s="4"/>
    </row>
    <row r="136" spans="1:59">
      <c r="A136" s="1" t="s">
        <v>169</v>
      </c>
      <c r="B136" s="2" t="s">
        <v>38</v>
      </c>
      <c r="C136" s="2" t="s">
        <v>173</v>
      </c>
      <c r="D136" s="4">
        <v>0</v>
      </c>
      <c r="E136" s="4">
        <v>0</v>
      </c>
      <c r="F136" s="4">
        <v>0</v>
      </c>
      <c r="G136" s="4">
        <v>4.9305890000000003</v>
      </c>
      <c r="H136" s="4">
        <v>5.7659979999999997</v>
      </c>
      <c r="I136" s="4">
        <v>7.0303000000000004</v>
      </c>
      <c r="J136" s="4">
        <v>5.3088569999999997</v>
      </c>
      <c r="K136" s="4">
        <v>2.9139460000000001</v>
      </c>
      <c r="L136" s="4">
        <v>2.7319499999999999</v>
      </c>
      <c r="M136" s="4">
        <v>3.4678469999999999</v>
      </c>
      <c r="N136" s="4">
        <v>4.0436740000000002</v>
      </c>
      <c r="O136" s="4">
        <v>2.3551519999999999</v>
      </c>
      <c r="P136" s="4">
        <v>2.8133300000000001</v>
      </c>
      <c r="Q136" s="4">
        <v>2.9119470000000001</v>
      </c>
      <c r="R136" s="4">
        <v>1.88165</v>
      </c>
      <c r="S136" s="4">
        <v>3.3980079999999999</v>
      </c>
      <c r="T136" s="4">
        <v>2.6164299999999998</v>
      </c>
      <c r="U136" s="4">
        <v>3.0165769999999998</v>
      </c>
      <c r="V136" s="4">
        <v>3.0453190000000001</v>
      </c>
      <c r="W136" s="4">
        <v>1.373758</v>
      </c>
      <c r="X136" s="4">
        <v>1.3642129999999999</v>
      </c>
      <c r="Y136" s="4">
        <v>2.1851129999999999</v>
      </c>
      <c r="Z136" s="4">
        <v>5.1469839999999998</v>
      </c>
      <c r="AA136" s="4">
        <v>5.4324640000000004</v>
      </c>
      <c r="AB136" s="4">
        <v>0.30051</v>
      </c>
      <c r="AC136" s="4"/>
      <c r="BG136" s="4"/>
    </row>
    <row r="137" spans="1:59">
      <c r="A137" s="1" t="s">
        <v>169</v>
      </c>
      <c r="B137" s="2" t="s">
        <v>4</v>
      </c>
      <c r="C137" s="2" t="s">
        <v>174</v>
      </c>
      <c r="D137" s="4">
        <v>25.816008</v>
      </c>
      <c r="E137" s="4">
        <v>29.135000000000002</v>
      </c>
      <c r="F137" s="4">
        <v>44.488999999999997</v>
      </c>
      <c r="G137" s="4">
        <v>35.863478999999998</v>
      </c>
      <c r="H137" s="4">
        <v>14.211155</v>
      </c>
      <c r="I137" s="4">
        <v>7.0061790000000004</v>
      </c>
      <c r="J137" s="4">
        <v>17.655756</v>
      </c>
      <c r="K137" s="4">
        <v>24.872240000000001</v>
      </c>
      <c r="L137" s="4">
        <v>23.299737</v>
      </c>
      <c r="M137" s="4">
        <v>17.030746000000001</v>
      </c>
      <c r="N137" s="4">
        <v>25.541477</v>
      </c>
      <c r="O137" s="4">
        <v>23.960096</v>
      </c>
      <c r="P137" s="4">
        <v>22.964289999999998</v>
      </c>
      <c r="Q137" s="4">
        <v>23.883742000000002</v>
      </c>
      <c r="R137" s="4">
        <v>34.018034</v>
      </c>
      <c r="S137" s="4">
        <v>27.256740000000001</v>
      </c>
      <c r="T137" s="4">
        <v>21.957940000000001</v>
      </c>
      <c r="U137" s="4">
        <v>23.103728</v>
      </c>
      <c r="V137" s="4">
        <v>21.122705</v>
      </c>
      <c r="W137" s="4">
        <v>17.833463999999999</v>
      </c>
      <c r="X137" s="4">
        <v>16.410373</v>
      </c>
      <c r="Y137" s="4">
        <v>23.023982</v>
      </c>
      <c r="Z137" s="4">
        <v>28.044003</v>
      </c>
      <c r="AA137" s="4">
        <v>35.364891</v>
      </c>
      <c r="AB137" s="4">
        <v>31.418868</v>
      </c>
      <c r="AC137" s="4"/>
      <c r="BG137" s="4"/>
    </row>
    <row r="138" spans="1:59">
      <c r="A138" s="1" t="s">
        <v>169</v>
      </c>
      <c r="B138" s="2" t="s">
        <v>6</v>
      </c>
      <c r="C138" s="2" t="s">
        <v>175</v>
      </c>
      <c r="D138" s="4">
        <v>87.087000000000003</v>
      </c>
      <c r="E138" s="4">
        <v>99.608000000000004</v>
      </c>
      <c r="F138" s="4">
        <v>99.799000000000007</v>
      </c>
      <c r="G138" s="4">
        <v>106.72499999999999</v>
      </c>
      <c r="H138" s="4">
        <v>116.31699999999999</v>
      </c>
      <c r="I138" s="4">
        <v>126.9</v>
      </c>
      <c r="J138" s="4">
        <v>148.126</v>
      </c>
      <c r="K138" s="4">
        <v>172.11500000000001</v>
      </c>
      <c r="L138" s="4">
        <v>181.28700000000001</v>
      </c>
      <c r="M138" s="4">
        <v>194.05099999999999</v>
      </c>
      <c r="N138" s="4">
        <v>224.08492000000001</v>
      </c>
      <c r="O138" s="4">
        <v>230.88471799999999</v>
      </c>
      <c r="P138" s="4">
        <v>238.01151400000001</v>
      </c>
      <c r="Q138" s="4">
        <v>220.287172</v>
      </c>
      <c r="R138" s="4">
        <v>288.35177099999999</v>
      </c>
      <c r="S138" s="4">
        <v>299.87572</v>
      </c>
      <c r="T138" s="4">
        <v>312.34754800000002</v>
      </c>
      <c r="U138" s="4">
        <v>322.18648000000002</v>
      </c>
      <c r="V138" s="4">
        <v>329.88777599999997</v>
      </c>
      <c r="W138" s="4">
        <v>311.086994</v>
      </c>
      <c r="X138" s="4">
        <v>341.39703400000002</v>
      </c>
      <c r="Y138" s="4">
        <v>368.732168</v>
      </c>
      <c r="Z138" s="4">
        <v>380.47524900000002</v>
      </c>
      <c r="AA138" s="4">
        <v>376.97538700000001</v>
      </c>
      <c r="AB138" s="4">
        <v>397.93252999999999</v>
      </c>
      <c r="AC138" s="4"/>
      <c r="BG138" s="4"/>
    </row>
    <row r="139" spans="1:59">
      <c r="A139" s="1" t="s">
        <v>169</v>
      </c>
      <c r="B139" s="5" t="s">
        <v>8</v>
      </c>
      <c r="C139" s="2" t="s">
        <v>176</v>
      </c>
      <c r="D139" s="4">
        <v>241.50800799999999</v>
      </c>
      <c r="E139" s="4">
        <v>244.38499999999999</v>
      </c>
      <c r="F139" s="4">
        <v>261.36799999999999</v>
      </c>
      <c r="G139" s="4">
        <v>310.86450000000002</v>
      </c>
      <c r="H139" s="4">
        <v>330.52846699999998</v>
      </c>
      <c r="I139" s="4">
        <v>364.94360399999999</v>
      </c>
      <c r="J139" s="4">
        <v>310.67078500000002</v>
      </c>
      <c r="K139" s="4">
        <v>323.23314599999998</v>
      </c>
      <c r="L139" s="4">
        <v>341.75005599999997</v>
      </c>
      <c r="M139" s="4">
        <v>358.59367900000001</v>
      </c>
      <c r="N139" s="4">
        <v>385.62142</v>
      </c>
      <c r="O139" s="4">
        <v>379.49195900000001</v>
      </c>
      <c r="P139" s="4">
        <v>438.54315700000001</v>
      </c>
      <c r="Q139" s="4">
        <v>428.72970099999998</v>
      </c>
      <c r="R139" s="4">
        <v>500.17794099999998</v>
      </c>
      <c r="S139" s="4">
        <v>520.19445800000005</v>
      </c>
      <c r="T139" s="4">
        <v>531.14232200000004</v>
      </c>
      <c r="U139" s="4">
        <v>529.48645399999998</v>
      </c>
      <c r="V139" s="4">
        <v>525.49861699999997</v>
      </c>
      <c r="W139" s="4">
        <v>503.80178999999998</v>
      </c>
      <c r="X139" s="4">
        <v>544.30888200000004</v>
      </c>
      <c r="Y139" s="4">
        <v>590.24670700000001</v>
      </c>
      <c r="Z139" s="4">
        <v>563.39424199999996</v>
      </c>
      <c r="AA139" s="4">
        <v>628.93452600000001</v>
      </c>
      <c r="AB139" s="4">
        <v>649.160662</v>
      </c>
      <c r="AC139" s="4"/>
      <c r="BG139" s="4"/>
    </row>
    <row r="140" spans="1:59">
      <c r="A140" s="1" t="s">
        <v>169</v>
      </c>
      <c r="B140" s="2" t="s">
        <v>44</v>
      </c>
      <c r="C140" s="2" t="s">
        <v>177</v>
      </c>
      <c r="D140" s="4">
        <v>0</v>
      </c>
      <c r="E140" s="4">
        <v>0</v>
      </c>
      <c r="F140" s="4">
        <v>0</v>
      </c>
      <c r="G140" s="4">
        <v>0</v>
      </c>
      <c r="H140" s="4">
        <v>0</v>
      </c>
      <c r="I140" s="4">
        <v>0</v>
      </c>
      <c r="J140" s="4">
        <v>0</v>
      </c>
      <c r="K140" s="4">
        <v>0</v>
      </c>
      <c r="L140" s="4">
        <v>0</v>
      </c>
      <c r="M140" s="4">
        <v>0</v>
      </c>
      <c r="N140" s="4">
        <v>0</v>
      </c>
      <c r="O140" s="4">
        <v>0</v>
      </c>
      <c r="P140" s="4">
        <v>2.748186</v>
      </c>
      <c r="Q140" s="4">
        <v>1.715152</v>
      </c>
      <c r="R140" s="4">
        <v>0.93391199999999996</v>
      </c>
      <c r="S140" s="4">
        <v>0.54481199999999996</v>
      </c>
      <c r="T140" s="4">
        <v>0.75399499999999997</v>
      </c>
      <c r="U140" s="4">
        <v>0.61261100000000002</v>
      </c>
      <c r="V140" s="4">
        <v>0.674763</v>
      </c>
      <c r="W140" s="4">
        <v>0.611869</v>
      </c>
      <c r="X140" s="4">
        <v>0.85297999999999996</v>
      </c>
      <c r="Y140" s="4">
        <v>1.014589</v>
      </c>
      <c r="Z140" s="4">
        <v>0.20908199999999999</v>
      </c>
      <c r="AA140" s="4">
        <v>0.85200500000000001</v>
      </c>
      <c r="AB140" s="4">
        <v>1.047328</v>
      </c>
      <c r="AC140" s="4"/>
      <c r="BG140" s="4"/>
    </row>
    <row r="141" spans="1:59">
      <c r="A141" s="1" t="s">
        <v>169</v>
      </c>
      <c r="B141" s="2" t="s">
        <v>10</v>
      </c>
      <c r="C141" s="2" t="s">
        <v>178</v>
      </c>
      <c r="D141" s="4">
        <v>10.961</v>
      </c>
      <c r="E141" s="4">
        <v>11.82</v>
      </c>
      <c r="F141" s="4">
        <v>12.842000000000001</v>
      </c>
      <c r="G141" s="4">
        <v>13.692</v>
      </c>
      <c r="H141" s="4">
        <v>12.653665</v>
      </c>
      <c r="I141" s="4">
        <v>12.167</v>
      </c>
      <c r="J141" s="4">
        <v>12.308999999999999</v>
      </c>
      <c r="K141" s="4">
        <v>12.147</v>
      </c>
      <c r="L141" s="4">
        <v>12.683999999999999</v>
      </c>
      <c r="M141" s="4">
        <v>26.148492999999998</v>
      </c>
      <c r="N141" s="4">
        <v>34.039437</v>
      </c>
      <c r="O141" s="4">
        <v>31.794153999999999</v>
      </c>
      <c r="P141" s="4">
        <v>32.400838999999998</v>
      </c>
      <c r="Q141" s="4">
        <v>32.59066</v>
      </c>
      <c r="R141" s="4">
        <v>33.397227999999998</v>
      </c>
      <c r="S141" s="4">
        <v>32.766176000000002</v>
      </c>
      <c r="T141" s="4">
        <v>33.481180000000002</v>
      </c>
      <c r="U141" s="4">
        <v>35.935152000000002</v>
      </c>
      <c r="V141" s="4">
        <v>34.161161999999997</v>
      </c>
      <c r="W141" s="4">
        <v>34.203262000000002</v>
      </c>
      <c r="X141" s="4">
        <v>33.631945999999999</v>
      </c>
      <c r="Y141" s="4">
        <v>27.306149999999999</v>
      </c>
      <c r="Z141" s="4">
        <v>29.284813</v>
      </c>
      <c r="AA141" s="4">
        <v>30.583707</v>
      </c>
      <c r="AB141" s="4">
        <v>30.139431999999999</v>
      </c>
      <c r="AC141" s="4"/>
      <c r="BG141" s="4"/>
    </row>
    <row r="142" spans="1:59">
      <c r="A142" s="1" t="s">
        <v>169</v>
      </c>
      <c r="B142" s="7" t="s">
        <v>25</v>
      </c>
      <c r="C142" s="2" t="s">
        <v>179</v>
      </c>
      <c r="D142" s="4">
        <v>79.043000000000006</v>
      </c>
      <c r="E142" s="4">
        <v>82.846999999999994</v>
      </c>
      <c r="F142" s="4">
        <v>82.45</v>
      </c>
      <c r="G142" s="4">
        <v>95.133256000000003</v>
      </c>
      <c r="H142" s="4">
        <v>104.648135</v>
      </c>
      <c r="I142" s="4">
        <v>138.955208</v>
      </c>
      <c r="J142" s="4">
        <v>68.530370000000005</v>
      </c>
      <c r="K142" s="4">
        <v>50.243355000000001</v>
      </c>
      <c r="L142" s="4">
        <v>77.376024000000001</v>
      </c>
      <c r="M142" s="4">
        <v>66.538956999999996</v>
      </c>
      <c r="N142" s="4">
        <v>73.837661999999995</v>
      </c>
      <c r="O142" s="4">
        <v>43.348323999999998</v>
      </c>
      <c r="P142" s="4">
        <v>109.22135</v>
      </c>
      <c r="Q142" s="4">
        <v>104.58925499999999</v>
      </c>
      <c r="R142" s="4">
        <v>104.58206800000001</v>
      </c>
      <c r="S142" s="4">
        <v>122.450146</v>
      </c>
      <c r="T142" s="4">
        <v>131.915513</v>
      </c>
      <c r="U142" s="4">
        <v>119.592489</v>
      </c>
      <c r="V142" s="4">
        <v>115.129972</v>
      </c>
      <c r="W142" s="4">
        <v>120.87087099999999</v>
      </c>
      <c r="X142" s="4">
        <v>136.21983299999999</v>
      </c>
      <c r="Y142" s="4">
        <v>152.240905</v>
      </c>
      <c r="Z142" s="4">
        <v>117.819665</v>
      </c>
      <c r="AA142" s="4">
        <v>178.71480099999999</v>
      </c>
      <c r="AB142" s="4">
        <v>186.82199399999999</v>
      </c>
      <c r="AC142" s="4"/>
      <c r="BG142" s="4"/>
    </row>
    <row r="143" spans="1:59">
      <c r="A143" s="1" t="s">
        <v>169</v>
      </c>
      <c r="B143" s="2" t="s">
        <v>12</v>
      </c>
      <c r="C143" s="2" t="s">
        <v>180</v>
      </c>
      <c r="D143" s="4">
        <v>2.4460000000000002</v>
      </c>
      <c r="E143" s="4">
        <v>1.9410000000000001</v>
      </c>
      <c r="F143" s="4">
        <v>2.0720000000000001</v>
      </c>
      <c r="G143" s="4">
        <v>1.038</v>
      </c>
      <c r="H143" s="4">
        <v>1.071</v>
      </c>
      <c r="I143" s="4">
        <v>1.026</v>
      </c>
      <c r="J143" s="4">
        <v>1.218</v>
      </c>
      <c r="K143" s="4">
        <v>1.2050000000000001</v>
      </c>
      <c r="L143" s="4">
        <v>0.124</v>
      </c>
      <c r="M143" s="4">
        <v>0.51900000000000002</v>
      </c>
      <c r="N143" s="4">
        <v>1.54</v>
      </c>
      <c r="O143" s="4">
        <v>2.1619999999999999</v>
      </c>
      <c r="P143" s="4">
        <v>1.6950000000000001</v>
      </c>
      <c r="Q143" s="4">
        <v>6.4043000000000003E-2</v>
      </c>
      <c r="R143" s="4">
        <v>0.11386</v>
      </c>
      <c r="S143" s="4">
        <v>3.3091000000000002E-2</v>
      </c>
      <c r="T143" s="4">
        <v>4.0828000000000003E-2</v>
      </c>
      <c r="U143" s="4">
        <v>2.3932999999999999E-2</v>
      </c>
      <c r="V143" s="4">
        <v>0</v>
      </c>
      <c r="W143" s="4">
        <v>9.9799999999999997E-4</v>
      </c>
      <c r="X143" s="4">
        <v>0</v>
      </c>
      <c r="Y143" s="4">
        <v>0</v>
      </c>
      <c r="Z143" s="4">
        <v>0</v>
      </c>
      <c r="AA143" s="4">
        <v>0</v>
      </c>
      <c r="AB143" s="4">
        <v>0</v>
      </c>
      <c r="AC143" s="4"/>
      <c r="BG143" s="4"/>
    </row>
    <row r="144" spans="1:59">
      <c r="A144" s="1" t="s">
        <v>169</v>
      </c>
      <c r="B144" s="2" t="s">
        <v>27</v>
      </c>
      <c r="C144" s="2" t="s">
        <v>181</v>
      </c>
      <c r="D144" s="4">
        <v>3.3577000000000003E-2</v>
      </c>
      <c r="E144" s="4">
        <v>3.5815E-2</v>
      </c>
      <c r="F144" s="4">
        <v>3.8719000000000003E-2</v>
      </c>
      <c r="G144" s="4">
        <v>4.3566000000000001E-2</v>
      </c>
      <c r="H144" s="4">
        <v>4.8053999999999999E-2</v>
      </c>
      <c r="I144" s="4">
        <v>4.8402000000000001E-2</v>
      </c>
      <c r="J144" s="4">
        <v>5.3024000000000002E-2</v>
      </c>
      <c r="K144" s="4">
        <v>5.8382000000000003E-2</v>
      </c>
      <c r="L144" s="4">
        <v>6.5633999999999998E-2</v>
      </c>
      <c r="M144" s="4">
        <v>7.3469000000000007E-2</v>
      </c>
      <c r="N144" s="4">
        <v>8.3514000000000005E-2</v>
      </c>
      <c r="O144" s="4">
        <v>0.100254</v>
      </c>
      <c r="P144" s="4">
        <v>0.1116</v>
      </c>
      <c r="Q144" s="4">
        <v>0.12848000000000001</v>
      </c>
      <c r="R144" s="4">
        <v>0.14275499999999999</v>
      </c>
      <c r="S144" s="4">
        <v>9.7374000000000002E-2</v>
      </c>
      <c r="T144" s="4">
        <v>0.106377</v>
      </c>
      <c r="U144" s="4">
        <v>0.128723</v>
      </c>
      <c r="V144" s="4">
        <v>0.193498</v>
      </c>
      <c r="W144" s="4">
        <v>0.18624199999999999</v>
      </c>
      <c r="X144" s="4">
        <v>0.218413</v>
      </c>
      <c r="Y144" s="4">
        <v>0.26515300000000003</v>
      </c>
      <c r="Z144" s="4">
        <v>0.33332000000000001</v>
      </c>
      <c r="AA144" s="4">
        <v>0.38087300000000002</v>
      </c>
      <c r="AB144" s="4">
        <v>0.41489999999999999</v>
      </c>
      <c r="AC144" s="4"/>
      <c r="BG144" s="4"/>
    </row>
    <row r="145" spans="1:59" s="1" customFormat="1">
      <c r="A145" s="1" t="s">
        <v>169</v>
      </c>
      <c r="B145" s="1" t="s">
        <v>14</v>
      </c>
      <c r="C145" s="1" t="s">
        <v>182</v>
      </c>
      <c r="D145" s="6">
        <v>241.541585</v>
      </c>
      <c r="E145" s="6">
        <v>244.420815</v>
      </c>
      <c r="F145" s="6">
        <v>261.40671900000001</v>
      </c>
      <c r="G145" s="6">
        <v>310.90806600000002</v>
      </c>
      <c r="H145" s="6">
        <v>330.57652100000001</v>
      </c>
      <c r="I145" s="6">
        <v>364.992006</v>
      </c>
      <c r="J145" s="6">
        <v>310.72380900000002</v>
      </c>
      <c r="K145" s="6">
        <v>323.29152800000003</v>
      </c>
      <c r="L145" s="6">
        <v>341.81569000000002</v>
      </c>
      <c r="M145" s="6">
        <v>358.667148</v>
      </c>
      <c r="N145" s="6">
        <v>388.61546399999997</v>
      </c>
      <c r="O145" s="6">
        <v>383.35054600000001</v>
      </c>
      <c r="P145" s="6">
        <v>646.351268</v>
      </c>
      <c r="Q145" s="6">
        <v>450.89032099999997</v>
      </c>
      <c r="R145" s="6">
        <v>567.23730499999999</v>
      </c>
      <c r="S145" s="6">
        <v>593.74484899999902</v>
      </c>
      <c r="T145" s="6">
        <v>640.87137600000005</v>
      </c>
      <c r="U145" s="6">
        <v>617.80278599999997</v>
      </c>
      <c r="V145" s="6">
        <v>639.42547000000002</v>
      </c>
      <c r="W145" s="6">
        <v>558.524719</v>
      </c>
      <c r="X145" s="6">
        <v>640.88135499999999</v>
      </c>
      <c r="Y145" s="6">
        <v>752.90104699999995</v>
      </c>
      <c r="Z145" s="6">
        <v>653.95616299999995</v>
      </c>
      <c r="AA145" s="6">
        <v>727.73392899999999</v>
      </c>
      <c r="AB145" s="6">
        <v>726.72002099999997</v>
      </c>
      <c r="AC145" s="6"/>
      <c r="BG145" s="6"/>
    </row>
    <row r="146" spans="1:59">
      <c r="A146" s="1" t="s">
        <v>183</v>
      </c>
      <c r="B146" s="2" t="s">
        <v>17</v>
      </c>
      <c r="C146" s="2" t="s">
        <v>184</v>
      </c>
      <c r="D146" s="4">
        <v>11.224</v>
      </c>
      <c r="E146" s="4">
        <v>9.6370000000000005</v>
      </c>
      <c r="F146" s="4">
        <v>10.302</v>
      </c>
      <c r="G146" s="4">
        <v>9.1639999999999997</v>
      </c>
      <c r="H146" s="4">
        <v>2.206</v>
      </c>
      <c r="I146" s="4">
        <v>1.839</v>
      </c>
      <c r="J146" s="4">
        <v>2.17</v>
      </c>
      <c r="K146" s="4">
        <v>2.1800000000000002</v>
      </c>
      <c r="L146" s="4">
        <v>0.11799999999999999</v>
      </c>
      <c r="M146" s="4">
        <v>0</v>
      </c>
      <c r="N146" s="4">
        <v>0</v>
      </c>
      <c r="O146" s="4">
        <v>4.7E-2</v>
      </c>
      <c r="P146" s="4">
        <v>1.9E-2</v>
      </c>
      <c r="Q146" s="4">
        <v>0</v>
      </c>
      <c r="R146" s="4">
        <v>3.2508240000000002</v>
      </c>
      <c r="S146" s="4">
        <v>5.1043599999999998</v>
      </c>
      <c r="T146" s="4">
        <v>0.77194499999999999</v>
      </c>
      <c r="U146" s="4">
        <v>5.4904000000000001E-2</v>
      </c>
      <c r="V146" s="4">
        <v>0.21848500000000001</v>
      </c>
      <c r="W146" s="4">
        <v>0.20314499999999999</v>
      </c>
      <c r="X146" s="4">
        <v>0.21180099999999999</v>
      </c>
      <c r="Y146" s="4">
        <v>0.19953599999999999</v>
      </c>
      <c r="Z146" s="4">
        <v>0.233957</v>
      </c>
      <c r="AA146" s="4">
        <v>9.5647999999999997E-2</v>
      </c>
      <c r="AB146" s="4">
        <v>0.13838800000000001</v>
      </c>
      <c r="AC146" s="4"/>
      <c r="BG146" s="4"/>
    </row>
    <row r="147" spans="1:59">
      <c r="A147" s="1" t="s">
        <v>183</v>
      </c>
      <c r="B147" s="2" t="s">
        <v>4</v>
      </c>
      <c r="C147" s="2" t="s">
        <v>185</v>
      </c>
      <c r="D147" s="4">
        <v>0</v>
      </c>
      <c r="E147" s="4">
        <v>0</v>
      </c>
      <c r="F147" s="4">
        <v>0</v>
      </c>
      <c r="G147" s="4">
        <v>0</v>
      </c>
      <c r="H147" s="4">
        <v>0</v>
      </c>
      <c r="I147" s="4">
        <v>0</v>
      </c>
      <c r="J147" s="4">
        <v>0</v>
      </c>
      <c r="K147" s="4">
        <v>0</v>
      </c>
      <c r="L147" s="4">
        <v>0</v>
      </c>
      <c r="M147" s="4">
        <v>0.56100000000000005</v>
      </c>
      <c r="N147" s="4">
        <v>0.52200000000000002</v>
      </c>
      <c r="O147" s="4">
        <v>0.47399999999999998</v>
      </c>
      <c r="P147" s="4">
        <v>0.42299999999999999</v>
      </c>
      <c r="Q147" s="4">
        <v>0.36058800000000002</v>
      </c>
      <c r="R147" s="4">
        <v>0.36265999999999998</v>
      </c>
      <c r="S147" s="4">
        <v>0.31453900000000001</v>
      </c>
      <c r="T147" s="4">
        <v>0.40250399999999997</v>
      </c>
      <c r="U147" s="4">
        <v>0.39090599999999998</v>
      </c>
      <c r="V147" s="4">
        <v>0.46547899999999998</v>
      </c>
      <c r="W147" s="4">
        <v>0.53966199999999998</v>
      </c>
      <c r="X147" s="4">
        <v>0.45763599999999999</v>
      </c>
      <c r="Y147" s="4">
        <v>0.43948399999999999</v>
      </c>
      <c r="Z147" s="4">
        <v>0.39182499999999998</v>
      </c>
      <c r="AA147" s="4">
        <v>0.43508999999999998</v>
      </c>
      <c r="AB147" s="4">
        <v>0.38927499999999998</v>
      </c>
      <c r="AC147" s="4"/>
      <c r="BG147" s="4"/>
    </row>
    <row r="148" spans="1:59">
      <c r="A148" s="1" t="s">
        <v>183</v>
      </c>
      <c r="B148" s="2" t="s">
        <v>6</v>
      </c>
      <c r="C148" s="2" t="s">
        <v>186</v>
      </c>
      <c r="D148" s="4">
        <v>0</v>
      </c>
      <c r="E148" s="4">
        <v>0</v>
      </c>
      <c r="F148" s="4">
        <v>0</v>
      </c>
      <c r="G148" s="4">
        <v>0</v>
      </c>
      <c r="H148" s="4">
        <v>0</v>
      </c>
      <c r="I148" s="4">
        <v>0</v>
      </c>
      <c r="J148" s="4">
        <v>0</v>
      </c>
      <c r="K148" s="4">
        <v>0</v>
      </c>
      <c r="L148" s="4">
        <v>0</v>
      </c>
      <c r="M148" s="4">
        <v>0</v>
      </c>
      <c r="N148" s="4">
        <v>0</v>
      </c>
      <c r="O148" s="4">
        <v>0</v>
      </c>
      <c r="P148" s="4">
        <v>0</v>
      </c>
      <c r="Q148" s="4">
        <v>4.8743280000000002</v>
      </c>
      <c r="R148" s="4">
        <v>4.673629</v>
      </c>
      <c r="S148" s="4">
        <v>4.677778</v>
      </c>
      <c r="T148" s="4">
        <v>5.153162</v>
      </c>
      <c r="U148" s="4">
        <v>4.8812949999999997</v>
      </c>
      <c r="V148" s="4">
        <v>4.9417929999999997</v>
      </c>
      <c r="W148" s="4">
        <v>4.9516039999999997</v>
      </c>
      <c r="X148" s="4">
        <v>4.9232630000000004</v>
      </c>
      <c r="Y148" s="4">
        <v>5.0080010000000001</v>
      </c>
      <c r="Z148" s="4">
        <v>4.7836059999999998</v>
      </c>
      <c r="AA148" s="4">
        <v>5.11747</v>
      </c>
      <c r="AB148" s="4">
        <v>4.992642</v>
      </c>
      <c r="AC148" s="4"/>
      <c r="BG148" s="4"/>
    </row>
    <row r="149" spans="1:59">
      <c r="A149" s="1" t="s">
        <v>183</v>
      </c>
      <c r="B149" s="5" t="s">
        <v>8</v>
      </c>
      <c r="C149" s="2" t="s">
        <v>187</v>
      </c>
      <c r="D149" s="4">
        <v>170.476</v>
      </c>
      <c r="E149" s="4">
        <v>186.554</v>
      </c>
      <c r="F149" s="4">
        <v>171.453</v>
      </c>
      <c r="G149" s="4">
        <v>178.011392</v>
      </c>
      <c r="H149" s="4">
        <v>177.51006799999999</v>
      </c>
      <c r="I149" s="4">
        <v>183.088413</v>
      </c>
      <c r="J149" s="4">
        <v>177.756663</v>
      </c>
      <c r="K149" s="4">
        <v>156.631979</v>
      </c>
      <c r="L149" s="4">
        <v>143.040673</v>
      </c>
      <c r="M149" s="4">
        <v>120.23935899999999</v>
      </c>
      <c r="N149" s="4">
        <v>100.177182</v>
      </c>
      <c r="O149" s="4">
        <v>85.441637999999998</v>
      </c>
      <c r="P149" s="4">
        <v>79.115866999999994</v>
      </c>
      <c r="Q149" s="4">
        <v>81.803382999999997</v>
      </c>
      <c r="R149" s="4">
        <v>84.742082999999994</v>
      </c>
      <c r="S149" s="4">
        <v>89.999957999999907</v>
      </c>
      <c r="T149" s="4">
        <v>94.912263999999894</v>
      </c>
      <c r="U149" s="4">
        <v>91.769403999999994</v>
      </c>
      <c r="V149" s="4">
        <v>100.153295</v>
      </c>
      <c r="W149" s="4">
        <v>100.349054</v>
      </c>
      <c r="X149" s="4">
        <v>106.47461</v>
      </c>
      <c r="Y149" s="4">
        <v>100.39977399999999</v>
      </c>
      <c r="Z149" s="4">
        <v>106.889601</v>
      </c>
      <c r="AA149" s="4">
        <v>116.42754100000001</v>
      </c>
      <c r="AB149" s="4">
        <v>103.823284</v>
      </c>
      <c r="AC149" s="4"/>
      <c r="BG149" s="4"/>
    </row>
    <row r="150" spans="1:59">
      <c r="A150" s="1" t="s">
        <v>183</v>
      </c>
      <c r="B150" s="2" t="s">
        <v>44</v>
      </c>
      <c r="C150" s="2" t="s">
        <v>188</v>
      </c>
      <c r="D150" s="4">
        <v>0</v>
      </c>
      <c r="E150" s="4">
        <v>0</v>
      </c>
      <c r="F150" s="4">
        <v>0</v>
      </c>
      <c r="G150" s="4">
        <v>0</v>
      </c>
      <c r="H150" s="4">
        <v>0</v>
      </c>
      <c r="I150" s="4">
        <v>0</v>
      </c>
      <c r="J150" s="4">
        <v>0</v>
      </c>
      <c r="K150" s="4">
        <v>0</v>
      </c>
      <c r="L150" s="4">
        <v>0</v>
      </c>
      <c r="M150" s="4">
        <v>0</v>
      </c>
      <c r="N150" s="4">
        <v>0</v>
      </c>
      <c r="O150" s="4">
        <v>0</v>
      </c>
      <c r="P150" s="4">
        <v>0</v>
      </c>
      <c r="Q150" s="4">
        <v>0</v>
      </c>
      <c r="R150" s="4">
        <v>0.708117</v>
      </c>
      <c r="S150" s="4">
        <v>1.227441</v>
      </c>
      <c r="T150" s="4">
        <v>0.99910200000000005</v>
      </c>
      <c r="U150" s="4">
        <v>1.2862830000000001</v>
      </c>
      <c r="V150" s="4">
        <v>1.5481849999999999</v>
      </c>
      <c r="W150" s="4">
        <v>1.29684</v>
      </c>
      <c r="X150" s="4">
        <v>1.0919749999999999</v>
      </c>
      <c r="Y150" s="4">
        <v>1.2169190000000001</v>
      </c>
      <c r="Z150" s="4">
        <v>0.201347</v>
      </c>
      <c r="AA150" s="4">
        <v>0</v>
      </c>
      <c r="AB150" s="4">
        <v>0</v>
      </c>
      <c r="AC150" s="4"/>
      <c r="BG150" s="4"/>
    </row>
    <row r="151" spans="1:59">
      <c r="A151" s="1" t="s">
        <v>183</v>
      </c>
      <c r="B151" s="2" t="s">
        <v>25</v>
      </c>
      <c r="C151" s="2" t="s">
        <v>189</v>
      </c>
      <c r="D151" s="4">
        <v>159.25200000000001</v>
      </c>
      <c r="E151" s="4">
        <v>176.917</v>
      </c>
      <c r="F151" s="4">
        <v>161.15100000000001</v>
      </c>
      <c r="G151" s="4">
        <v>168.84739200000001</v>
      </c>
      <c r="H151" s="4">
        <v>175.304068</v>
      </c>
      <c r="I151" s="4">
        <v>181.249413</v>
      </c>
      <c r="J151" s="4">
        <v>175.58666299999999</v>
      </c>
      <c r="K151" s="4">
        <v>154.45197899999999</v>
      </c>
      <c r="L151" s="4">
        <v>142.922673</v>
      </c>
      <c r="M151" s="4">
        <v>119.678359</v>
      </c>
      <c r="N151" s="4">
        <v>99.655181999999996</v>
      </c>
      <c r="O151" s="4">
        <v>84.920637999999997</v>
      </c>
      <c r="P151" s="4">
        <v>78.673867000000001</v>
      </c>
      <c r="Q151" s="4">
        <v>76.568466999999998</v>
      </c>
      <c r="R151" s="4">
        <v>75.746853000000002</v>
      </c>
      <c r="S151" s="4">
        <v>78.675839999999994</v>
      </c>
      <c r="T151" s="4">
        <v>87.585550999999995</v>
      </c>
      <c r="U151" s="4">
        <v>85.156015999999994</v>
      </c>
      <c r="V151" s="4">
        <v>92.979353000000003</v>
      </c>
      <c r="W151" s="4">
        <v>93.357803000000004</v>
      </c>
      <c r="X151" s="4">
        <v>99.789935</v>
      </c>
      <c r="Y151" s="4">
        <v>93.535833999999994</v>
      </c>
      <c r="Z151" s="4">
        <v>101.27886599999999</v>
      </c>
      <c r="AA151" s="4">
        <v>110.77933299999999</v>
      </c>
      <c r="AB151" s="4">
        <v>98.302978999999894</v>
      </c>
      <c r="AC151" s="4"/>
      <c r="BG151" s="4"/>
    </row>
    <row r="152" spans="1:59" s="1" customFormat="1">
      <c r="A152" s="1" t="s">
        <v>183</v>
      </c>
      <c r="B152" s="1" t="s">
        <v>14</v>
      </c>
      <c r="C152" s="1" t="s">
        <v>190</v>
      </c>
      <c r="D152" s="6">
        <v>170.476</v>
      </c>
      <c r="E152" s="6">
        <v>186.554</v>
      </c>
      <c r="F152" s="6">
        <v>171.453</v>
      </c>
      <c r="G152" s="6">
        <v>178.011392</v>
      </c>
      <c r="H152" s="6">
        <v>177.51006799999999</v>
      </c>
      <c r="I152" s="6">
        <v>183.088413</v>
      </c>
      <c r="J152" s="6">
        <v>177.756663</v>
      </c>
      <c r="K152" s="6">
        <v>156.631979</v>
      </c>
      <c r="L152" s="6">
        <v>143.040673</v>
      </c>
      <c r="M152" s="6">
        <v>120.23935899999999</v>
      </c>
      <c r="N152" s="6">
        <v>100.177182</v>
      </c>
      <c r="O152" s="6">
        <v>85.441637999999998</v>
      </c>
      <c r="P152" s="6">
        <v>79.115866999999994</v>
      </c>
      <c r="Q152" s="6">
        <v>81.803382999999997</v>
      </c>
      <c r="R152" s="6">
        <v>84.742082999999994</v>
      </c>
      <c r="S152" s="6">
        <v>89.999957999999907</v>
      </c>
      <c r="T152" s="6">
        <v>94.912263999999894</v>
      </c>
      <c r="U152" s="6">
        <v>91.769403999999994</v>
      </c>
      <c r="V152" s="6">
        <v>100.153295</v>
      </c>
      <c r="W152" s="6">
        <v>100.349054</v>
      </c>
      <c r="X152" s="6">
        <v>106.47461</v>
      </c>
      <c r="Y152" s="6">
        <v>100.39977399999999</v>
      </c>
      <c r="Z152" s="6">
        <v>106.889601</v>
      </c>
      <c r="AA152" s="6">
        <v>116.42754100000001</v>
      </c>
      <c r="AB152" s="6">
        <v>103.823284</v>
      </c>
      <c r="AC152" s="6"/>
      <c r="BG152" s="6"/>
    </row>
    <row r="153" spans="1:59">
      <c r="A153" s="1" t="s">
        <v>191</v>
      </c>
      <c r="B153" s="2" t="s">
        <v>17</v>
      </c>
      <c r="C153" s="2" t="s">
        <v>192</v>
      </c>
      <c r="D153" s="4">
        <v>35.323999999999998</v>
      </c>
      <c r="E153" s="4">
        <v>39.042999999999999</v>
      </c>
      <c r="F153" s="4">
        <v>38.991</v>
      </c>
      <c r="G153" s="4">
        <v>39.576000000000001</v>
      </c>
      <c r="H153" s="4">
        <v>44.404000000000003</v>
      </c>
      <c r="I153" s="4">
        <v>39.298999999999999</v>
      </c>
      <c r="J153" s="4">
        <v>42.908999999999999</v>
      </c>
      <c r="K153" s="4">
        <v>45.158999999999999</v>
      </c>
      <c r="L153" s="4">
        <v>46.835999999999999</v>
      </c>
      <c r="M153" s="4">
        <v>41.982999999999997</v>
      </c>
      <c r="N153" s="4">
        <v>38.106999999999999</v>
      </c>
      <c r="O153" s="4">
        <v>31.995999999999999</v>
      </c>
      <c r="P153" s="4">
        <v>27.263999999999999</v>
      </c>
      <c r="Q153" s="4">
        <v>15.088438999999999</v>
      </c>
      <c r="R153" s="4">
        <v>15.192622999999999</v>
      </c>
      <c r="S153" s="4">
        <v>14.681089999999999</v>
      </c>
      <c r="T153" s="4">
        <v>11.351762000000001</v>
      </c>
      <c r="U153" s="4">
        <v>12.063751</v>
      </c>
      <c r="V153" s="4">
        <v>9.3932369999999903</v>
      </c>
      <c r="W153" s="4">
        <v>8.2080579999999994</v>
      </c>
      <c r="X153" s="4">
        <v>5.6044539999999996</v>
      </c>
      <c r="Y153" s="4">
        <v>5.3134620000000004</v>
      </c>
      <c r="Z153" s="4">
        <v>5.1534649999999997</v>
      </c>
      <c r="AA153" s="4">
        <v>3.3719830000000002</v>
      </c>
      <c r="AB153" s="4">
        <v>1.8717870000000001</v>
      </c>
      <c r="AC153" s="4"/>
      <c r="BG153" s="4"/>
    </row>
    <row r="154" spans="1:59">
      <c r="A154" s="1" t="s">
        <v>191</v>
      </c>
      <c r="B154" s="2" t="s">
        <v>38</v>
      </c>
      <c r="C154" s="2" t="s">
        <v>193</v>
      </c>
      <c r="D154" s="4">
        <v>0</v>
      </c>
      <c r="E154" s="4">
        <v>0</v>
      </c>
      <c r="F154" s="4">
        <v>0</v>
      </c>
      <c r="G154" s="4">
        <v>0.86646900000000004</v>
      </c>
      <c r="H154" s="4">
        <v>1.243058</v>
      </c>
      <c r="I154" s="4">
        <v>1.2470190000000001</v>
      </c>
      <c r="J154" s="4">
        <v>1.508254</v>
      </c>
      <c r="K154" s="4">
        <v>1.892361</v>
      </c>
      <c r="L154" s="4">
        <v>2.039399</v>
      </c>
      <c r="M154" s="4">
        <v>2.48773</v>
      </c>
      <c r="N154" s="4">
        <v>2.5705900000000002</v>
      </c>
      <c r="O154" s="4">
        <v>2.109334</v>
      </c>
      <c r="P154" s="4">
        <v>2.9315120000000001</v>
      </c>
      <c r="Q154" s="4">
        <v>3.231414</v>
      </c>
      <c r="R154" s="4">
        <v>1.439433</v>
      </c>
      <c r="S154" s="4">
        <v>5.9890309999999998</v>
      </c>
      <c r="T154" s="4">
        <v>9.5342649999999995</v>
      </c>
      <c r="U154" s="4">
        <v>12.629810000000001</v>
      </c>
      <c r="V154" s="4">
        <v>11.689579</v>
      </c>
      <c r="W154" s="4">
        <v>1.067507</v>
      </c>
      <c r="X154" s="4">
        <v>1.5172540000000001</v>
      </c>
      <c r="Y154" s="4">
        <v>1.2537430000000001</v>
      </c>
      <c r="Z154" s="4">
        <v>1.76396</v>
      </c>
      <c r="AA154" s="4">
        <v>1.90296</v>
      </c>
      <c r="AB154" s="4">
        <v>0.57530000000000003</v>
      </c>
      <c r="AC154" s="4"/>
      <c r="BG154" s="4"/>
    </row>
    <row r="155" spans="1:59">
      <c r="A155" s="1" t="s">
        <v>191</v>
      </c>
      <c r="B155" s="2" t="s">
        <v>4</v>
      </c>
      <c r="C155" s="2" t="s">
        <v>194</v>
      </c>
      <c r="D155" s="4">
        <v>1.488</v>
      </c>
      <c r="E155" s="4">
        <v>3.9809999999999999</v>
      </c>
      <c r="F155" s="4">
        <v>4.1879999999999997</v>
      </c>
      <c r="G155" s="4">
        <v>4.2519999999999998</v>
      </c>
      <c r="H155" s="4">
        <v>4.7690000000000001</v>
      </c>
      <c r="I155" s="4">
        <v>4.7450000000000001</v>
      </c>
      <c r="J155" s="4">
        <v>4.9589999999999996</v>
      </c>
      <c r="K155" s="4">
        <v>5.2190000000000003</v>
      </c>
      <c r="L155" s="4">
        <v>5.4130000000000003</v>
      </c>
      <c r="M155" s="4">
        <v>5.585</v>
      </c>
      <c r="N155" s="4">
        <v>4.9459999999999997</v>
      </c>
      <c r="O155" s="4">
        <v>4.1529999999999996</v>
      </c>
      <c r="P155" s="4">
        <v>3.8639999999999999</v>
      </c>
      <c r="Q155" s="4">
        <v>3.9990519999999998</v>
      </c>
      <c r="R155" s="4">
        <v>4.126296</v>
      </c>
      <c r="S155" s="4">
        <v>4.2150869999999996</v>
      </c>
      <c r="T155" s="4">
        <v>4.3829209999999996</v>
      </c>
      <c r="U155" s="4">
        <v>4.4371320000000001</v>
      </c>
      <c r="V155" s="4">
        <v>4.3336499999999996</v>
      </c>
      <c r="W155" s="4">
        <v>4.1986860000000004</v>
      </c>
      <c r="X155" s="4">
        <v>4.1816849999999999</v>
      </c>
      <c r="Y155" s="4">
        <v>4.1787780000000003</v>
      </c>
      <c r="Z155" s="4">
        <v>4.171538</v>
      </c>
      <c r="AA155" s="4">
        <v>4.1992229999999999</v>
      </c>
      <c r="AB155" s="4">
        <v>4.1839570000000004</v>
      </c>
      <c r="AC155" s="4"/>
      <c r="BG155" s="4"/>
    </row>
    <row r="156" spans="1:59">
      <c r="A156" s="1" t="s">
        <v>191</v>
      </c>
      <c r="B156" s="2" t="s">
        <v>6</v>
      </c>
      <c r="C156" s="2" t="s">
        <v>195</v>
      </c>
      <c r="D156" s="4">
        <v>16.079999999999998</v>
      </c>
      <c r="E156" s="4">
        <v>14.823</v>
      </c>
      <c r="F156" s="4">
        <v>16.437999999999999</v>
      </c>
      <c r="G156" s="4">
        <v>16.686</v>
      </c>
      <c r="H156" s="4">
        <v>18.72</v>
      </c>
      <c r="I156" s="4">
        <v>18.355</v>
      </c>
      <c r="J156" s="4">
        <v>19.181000000000001</v>
      </c>
      <c r="K156" s="4">
        <v>20.187000000000001</v>
      </c>
      <c r="L156" s="4">
        <v>20.936</v>
      </c>
      <c r="M156" s="4">
        <v>21.800999999999998</v>
      </c>
      <c r="N156" s="4">
        <v>21.878</v>
      </c>
      <c r="O156" s="4">
        <v>18.369</v>
      </c>
      <c r="P156" s="4">
        <v>17.652999999999999</v>
      </c>
      <c r="Q156" s="4">
        <v>17.141766000000001</v>
      </c>
      <c r="R156" s="4">
        <v>16.841940000000001</v>
      </c>
      <c r="S156" s="4">
        <v>17.628316000000002</v>
      </c>
      <c r="T156" s="4">
        <v>16.957687</v>
      </c>
      <c r="U156" s="4">
        <v>17.55087</v>
      </c>
      <c r="V156" s="4">
        <v>16.118615999999999</v>
      </c>
      <c r="W156" s="4">
        <v>19.306609000000002</v>
      </c>
      <c r="X156" s="4">
        <v>17.892489999999999</v>
      </c>
      <c r="Y156" s="4">
        <v>17.861856</v>
      </c>
      <c r="Z156" s="4">
        <v>17.011744</v>
      </c>
      <c r="AA156" s="4">
        <v>17.124642000000001</v>
      </c>
      <c r="AB156" s="4">
        <v>19.854524999999999</v>
      </c>
      <c r="AC156" s="4"/>
      <c r="BG156" s="4"/>
    </row>
    <row r="157" spans="1:59">
      <c r="A157" s="1" t="s">
        <v>191</v>
      </c>
      <c r="B157" s="5" t="s">
        <v>8</v>
      </c>
      <c r="C157" s="2" t="s">
        <v>196</v>
      </c>
      <c r="D157" s="4">
        <v>104.31</v>
      </c>
      <c r="E157" s="4">
        <v>109.5</v>
      </c>
      <c r="F157" s="4">
        <v>112.887</v>
      </c>
      <c r="G157" s="4">
        <v>105.495469</v>
      </c>
      <c r="H157" s="4">
        <v>114.444739</v>
      </c>
      <c r="I157" s="4">
        <v>104.58601899999999</v>
      </c>
      <c r="J157" s="4">
        <v>131.07051000000001</v>
      </c>
      <c r="K157" s="4">
        <v>143.79808499999999</v>
      </c>
      <c r="L157" s="4">
        <v>147.379197</v>
      </c>
      <c r="M157" s="4">
        <v>153.797281</v>
      </c>
      <c r="N157" s="4">
        <v>164.32087200000001</v>
      </c>
      <c r="O157" s="4">
        <v>134.145185</v>
      </c>
      <c r="P157" s="4">
        <v>106.845038</v>
      </c>
      <c r="Q157" s="4">
        <v>84.493560000000002</v>
      </c>
      <c r="R157" s="4">
        <v>77.922714999999997</v>
      </c>
      <c r="S157" s="4">
        <v>88.671531000000002</v>
      </c>
      <c r="T157" s="4">
        <v>93.132679999999894</v>
      </c>
      <c r="U157" s="4">
        <v>93.220078999999998</v>
      </c>
      <c r="V157" s="4">
        <v>88.290179999999907</v>
      </c>
      <c r="W157" s="4">
        <v>85.666371999999996</v>
      </c>
      <c r="X157" s="4">
        <v>84.427588</v>
      </c>
      <c r="Y157" s="4">
        <v>90.057359000000005</v>
      </c>
      <c r="Z157" s="4">
        <v>90.426041999999995</v>
      </c>
      <c r="AA157" s="4">
        <v>93.726121000000006</v>
      </c>
      <c r="AB157" s="4">
        <v>105.805351</v>
      </c>
      <c r="AC157" s="4"/>
      <c r="BG157" s="4"/>
    </row>
    <row r="158" spans="1:59">
      <c r="A158" s="1" t="s">
        <v>191</v>
      </c>
      <c r="B158" s="2" t="s">
        <v>10</v>
      </c>
      <c r="C158" s="2" t="s">
        <v>197</v>
      </c>
      <c r="D158" s="4">
        <v>0.183</v>
      </c>
      <c r="E158" s="4">
        <v>0.49299999999999999</v>
      </c>
      <c r="F158" s="4">
        <v>0.501</v>
      </c>
      <c r="G158" s="4">
        <v>0.50900000000000001</v>
      </c>
      <c r="H158" s="4">
        <v>0.50768100000000005</v>
      </c>
      <c r="I158" s="4">
        <v>0.55800000000000005</v>
      </c>
      <c r="J158" s="4">
        <v>0.58299999999999996</v>
      </c>
      <c r="K158" s="4">
        <v>0.61399999999999999</v>
      </c>
      <c r="L158" s="4">
        <v>0.63700000000000001</v>
      </c>
      <c r="M158" s="4">
        <v>1.3560000000000001</v>
      </c>
      <c r="N158" s="4">
        <v>0.77400000000000002</v>
      </c>
      <c r="O158" s="4">
        <v>0.65</v>
      </c>
      <c r="P158" s="4">
        <v>0.61699999999999999</v>
      </c>
      <c r="Q158" s="4">
        <v>0.63900000000000001</v>
      </c>
      <c r="R158" s="4">
        <v>0.64341199999999998</v>
      </c>
      <c r="S158" s="4">
        <v>0.62174799999999997</v>
      </c>
      <c r="T158" s="4">
        <v>0.71577999999999997</v>
      </c>
      <c r="U158" s="4">
        <v>0.81000099999999997</v>
      </c>
      <c r="V158" s="4">
        <v>0.81623000000000001</v>
      </c>
      <c r="W158" s="4">
        <v>0.81351099999999998</v>
      </c>
      <c r="X158" s="4">
        <v>0.70723199999999997</v>
      </c>
      <c r="Y158" s="4">
        <v>0.89993999999999996</v>
      </c>
      <c r="Z158" s="4">
        <v>0.83374400000000004</v>
      </c>
      <c r="AA158" s="4">
        <v>0.83927700000000005</v>
      </c>
      <c r="AB158" s="4">
        <v>0.83622600000000002</v>
      </c>
      <c r="AC158" s="4"/>
      <c r="BG158" s="4"/>
    </row>
    <row r="159" spans="1:59">
      <c r="A159" s="1" t="s">
        <v>191</v>
      </c>
      <c r="B159" s="2" t="s">
        <v>25</v>
      </c>
      <c r="C159" s="2" t="s">
        <v>198</v>
      </c>
      <c r="D159" s="4">
        <v>51.234999999999999</v>
      </c>
      <c r="E159" s="4">
        <v>51.16</v>
      </c>
      <c r="F159" s="4">
        <v>52.768999999999998</v>
      </c>
      <c r="G159" s="4">
        <v>43.606000000000002</v>
      </c>
      <c r="H159" s="4">
        <v>44.801000000000002</v>
      </c>
      <c r="I159" s="4">
        <v>40.381999999999998</v>
      </c>
      <c r="J159" s="4">
        <v>61.930256</v>
      </c>
      <c r="K159" s="4">
        <v>70.726724000000004</v>
      </c>
      <c r="L159" s="4">
        <v>71.517797999999999</v>
      </c>
      <c r="M159" s="4">
        <v>80.584551000000005</v>
      </c>
      <c r="N159" s="4">
        <v>96.045282</v>
      </c>
      <c r="O159" s="4">
        <v>76.867851000000002</v>
      </c>
      <c r="P159" s="4">
        <v>54.515526000000001</v>
      </c>
      <c r="Q159" s="4">
        <v>44.393889000000001</v>
      </c>
      <c r="R159" s="4">
        <v>39.679011000000003</v>
      </c>
      <c r="S159" s="4">
        <v>45.536259000000001</v>
      </c>
      <c r="T159" s="4">
        <v>50.190264999999997</v>
      </c>
      <c r="U159" s="4">
        <v>45.728515000000002</v>
      </c>
      <c r="V159" s="4">
        <v>45.938867999999999</v>
      </c>
      <c r="W159" s="4">
        <v>52.072001</v>
      </c>
      <c r="X159" s="4">
        <v>54.524473</v>
      </c>
      <c r="Y159" s="4">
        <v>60.549579999999999</v>
      </c>
      <c r="Z159" s="4">
        <v>61.491591</v>
      </c>
      <c r="AA159" s="4">
        <v>66.288036000000005</v>
      </c>
      <c r="AB159" s="4">
        <v>78.483555999999894</v>
      </c>
      <c r="AC159" s="4"/>
      <c r="BG159" s="4"/>
    </row>
    <row r="160" spans="1:59" s="1" customFormat="1">
      <c r="A160" s="1" t="s">
        <v>191</v>
      </c>
      <c r="B160" s="1" t="s">
        <v>14</v>
      </c>
      <c r="C160" s="1" t="s">
        <v>199</v>
      </c>
      <c r="D160" s="6">
        <v>104.31</v>
      </c>
      <c r="E160" s="6">
        <v>109.5</v>
      </c>
      <c r="F160" s="6">
        <v>112.887</v>
      </c>
      <c r="G160" s="6">
        <v>105.495469</v>
      </c>
      <c r="H160" s="6">
        <v>114.444739</v>
      </c>
      <c r="I160" s="6">
        <v>104.58601899999999</v>
      </c>
      <c r="J160" s="6">
        <v>131.07051000000001</v>
      </c>
      <c r="K160" s="6">
        <v>143.79808499999999</v>
      </c>
      <c r="L160" s="6">
        <v>147.379197</v>
      </c>
      <c r="M160" s="6">
        <v>153.797281</v>
      </c>
      <c r="N160" s="6">
        <v>164.32087200000001</v>
      </c>
      <c r="O160" s="6">
        <v>134.145185</v>
      </c>
      <c r="P160" s="6">
        <v>106.845038</v>
      </c>
      <c r="Q160" s="6">
        <v>84.493560000000002</v>
      </c>
      <c r="R160" s="6">
        <v>77.922714999999997</v>
      </c>
      <c r="S160" s="6">
        <v>88.671531000000002</v>
      </c>
      <c r="T160" s="6">
        <v>93.132679999999894</v>
      </c>
      <c r="U160" s="6">
        <v>93.220078999999998</v>
      </c>
      <c r="V160" s="6">
        <v>88.290179999999907</v>
      </c>
      <c r="W160" s="6">
        <v>85.666371999999996</v>
      </c>
      <c r="X160" s="6">
        <v>84.427588</v>
      </c>
      <c r="Y160" s="6">
        <v>90.057359000000005</v>
      </c>
      <c r="Z160" s="6">
        <v>90.426041999999995</v>
      </c>
      <c r="AA160" s="6">
        <v>93.726121000000006</v>
      </c>
      <c r="AB160" s="6">
        <v>105.805351</v>
      </c>
      <c r="AC160" s="6"/>
      <c r="BG160" s="6"/>
    </row>
    <row r="161" spans="1:59">
      <c r="A161" s="1" t="s">
        <v>200</v>
      </c>
      <c r="B161" s="2" t="s">
        <v>35</v>
      </c>
      <c r="C161" s="2" t="s">
        <v>201</v>
      </c>
      <c r="D161" s="4">
        <v>56.468000000000004</v>
      </c>
      <c r="E161" s="4">
        <v>53.100599000000003</v>
      </c>
      <c r="F161" s="4">
        <v>51.221409000000001</v>
      </c>
      <c r="G161" s="4">
        <v>48.92436</v>
      </c>
      <c r="H161" s="4">
        <v>50.005172999999999</v>
      </c>
      <c r="I161" s="4">
        <v>54.108725</v>
      </c>
      <c r="J161" s="4">
        <v>55.034917</v>
      </c>
      <c r="K161" s="4">
        <v>53.901471000000001</v>
      </c>
      <c r="L161" s="4">
        <v>55.493338999999999</v>
      </c>
      <c r="M161" s="4">
        <v>55.928883999999996</v>
      </c>
      <c r="N161" s="4">
        <v>72.410767000000007</v>
      </c>
      <c r="O161" s="4">
        <v>62.396954000000001</v>
      </c>
      <c r="P161" s="4">
        <v>46.696396</v>
      </c>
      <c r="Q161" s="4">
        <v>49.955232000000002</v>
      </c>
      <c r="R161" s="4">
        <v>49.988118999999998</v>
      </c>
      <c r="S161" s="4">
        <v>47.498488000000002</v>
      </c>
      <c r="T161" s="4">
        <v>47.630642000000002</v>
      </c>
      <c r="U161" s="4">
        <v>45.441571000000003</v>
      </c>
      <c r="V161" s="4">
        <v>47.722026</v>
      </c>
      <c r="W161" s="4">
        <v>38.302822999999997</v>
      </c>
      <c r="X161" s="4">
        <v>62.824640000000002</v>
      </c>
      <c r="Y161" s="4">
        <v>61.752975999999997</v>
      </c>
      <c r="Z161" s="4">
        <v>64.335139999999996</v>
      </c>
      <c r="AA161" s="4">
        <v>65.126006000000004</v>
      </c>
      <c r="AB161" s="4">
        <v>68.888698000000005</v>
      </c>
      <c r="AC161" s="4"/>
      <c r="BG161" s="4"/>
    </row>
    <row r="162" spans="1:59">
      <c r="A162" s="1" t="s">
        <v>200</v>
      </c>
      <c r="B162" s="2" t="s">
        <v>17</v>
      </c>
      <c r="C162" s="2" t="s">
        <v>202</v>
      </c>
      <c r="D162" s="4">
        <v>26.414000000000001</v>
      </c>
      <c r="E162" s="4">
        <v>24.667999999999999</v>
      </c>
      <c r="F162" s="4">
        <v>13.968999999999999</v>
      </c>
      <c r="G162" s="4">
        <v>17.245999999999999</v>
      </c>
      <c r="H162" s="4">
        <v>19.234999999999999</v>
      </c>
      <c r="I162" s="4">
        <v>19.966999999999999</v>
      </c>
      <c r="J162" s="4">
        <v>23.25</v>
      </c>
      <c r="K162" s="4">
        <v>23.940999999999999</v>
      </c>
      <c r="L162" s="4">
        <v>23.933</v>
      </c>
      <c r="M162" s="4">
        <v>20.827999999999999</v>
      </c>
      <c r="N162" s="4">
        <v>16.535</v>
      </c>
      <c r="O162" s="4">
        <v>13.143000000000001</v>
      </c>
      <c r="P162" s="4">
        <v>10.523</v>
      </c>
      <c r="Q162" s="4">
        <v>10.712107</v>
      </c>
      <c r="R162" s="4">
        <v>12.212922000000001</v>
      </c>
      <c r="S162" s="4">
        <v>9.5817840000000007</v>
      </c>
      <c r="T162" s="4">
        <v>8.2993659999999903</v>
      </c>
      <c r="U162" s="4">
        <v>8.527825</v>
      </c>
      <c r="V162" s="4">
        <v>7.9805210000000004</v>
      </c>
      <c r="W162" s="4">
        <v>7.5257370000000003</v>
      </c>
      <c r="X162" s="4">
        <v>5.6160690000000004</v>
      </c>
      <c r="Y162" s="4">
        <v>4.4639420000000003</v>
      </c>
      <c r="Z162" s="4">
        <v>4.5108129999999997</v>
      </c>
      <c r="AA162" s="4">
        <v>2.9323039999999998</v>
      </c>
      <c r="AB162" s="4">
        <v>1.830093</v>
      </c>
      <c r="AC162" s="4"/>
      <c r="BG162" s="4"/>
    </row>
    <row r="163" spans="1:59">
      <c r="A163" s="1" t="s">
        <v>200</v>
      </c>
      <c r="B163" s="2" t="s">
        <v>38</v>
      </c>
      <c r="C163" s="2" t="s">
        <v>203</v>
      </c>
      <c r="D163" s="4">
        <v>0</v>
      </c>
      <c r="E163" s="4">
        <v>0</v>
      </c>
      <c r="F163" s="4">
        <v>0</v>
      </c>
      <c r="G163" s="4">
        <v>8.4814000000000001E-2</v>
      </c>
      <c r="H163" s="4">
        <v>0.118011</v>
      </c>
      <c r="I163" s="4">
        <v>0.35836499999999999</v>
      </c>
      <c r="J163" s="4">
        <v>0.42797000000000002</v>
      </c>
      <c r="K163" s="4">
        <v>3.7774139999999998</v>
      </c>
      <c r="L163" s="4">
        <v>4.3691199999999997</v>
      </c>
      <c r="M163" s="4">
        <v>4.9909020000000002</v>
      </c>
      <c r="N163" s="4">
        <v>7.0690860000000004</v>
      </c>
      <c r="O163" s="4">
        <v>2.5253930000000002</v>
      </c>
      <c r="P163" s="4">
        <v>3.9020790000000001</v>
      </c>
      <c r="Q163" s="4">
        <v>5.6126139999999998</v>
      </c>
      <c r="R163" s="4">
        <v>5.1617360000000003</v>
      </c>
      <c r="S163" s="4">
        <v>3.5704410000000002</v>
      </c>
      <c r="T163" s="4">
        <v>5.8128200000000003</v>
      </c>
      <c r="U163" s="4">
        <v>6.0129010000000003</v>
      </c>
      <c r="V163" s="4">
        <v>5.9407389999999998</v>
      </c>
      <c r="W163" s="4">
        <v>3.5763219999999998</v>
      </c>
      <c r="X163" s="4">
        <v>1.7577769999999999</v>
      </c>
      <c r="Y163" s="4">
        <v>1.8230189999999999</v>
      </c>
      <c r="Z163" s="4">
        <v>2.4717190000000002</v>
      </c>
      <c r="AA163" s="4">
        <v>2.2635710000000002</v>
      </c>
      <c r="AB163" s="4">
        <v>0.88843000000000005</v>
      </c>
      <c r="AC163" s="4"/>
      <c r="BG163" s="4"/>
    </row>
    <row r="164" spans="1:59">
      <c r="A164" s="1" t="s">
        <v>200</v>
      </c>
      <c r="B164" s="2" t="s">
        <v>4</v>
      </c>
      <c r="C164" s="2" t="s">
        <v>204</v>
      </c>
      <c r="D164" s="4">
        <v>0.78</v>
      </c>
      <c r="E164" s="4">
        <v>0.68</v>
      </c>
      <c r="F164" s="4">
        <v>0.879</v>
      </c>
      <c r="G164" s="4">
        <v>0.871</v>
      </c>
      <c r="H164" s="4">
        <v>0.97399999999999998</v>
      </c>
      <c r="I164" s="4">
        <v>1.1830000000000001</v>
      </c>
      <c r="J164" s="4">
        <v>1.2450000000000001</v>
      </c>
      <c r="K164" s="4">
        <v>1.282</v>
      </c>
      <c r="L164" s="4">
        <v>1.282</v>
      </c>
      <c r="M164" s="4">
        <v>1.284</v>
      </c>
      <c r="N164" s="4">
        <v>1.2194609999999999</v>
      </c>
      <c r="O164" s="4">
        <v>1.0742020000000001</v>
      </c>
      <c r="P164" s="4">
        <v>0.95757999999999999</v>
      </c>
      <c r="Q164" s="4">
        <v>0.96212500000000001</v>
      </c>
      <c r="R164" s="4">
        <v>1.0650660000000001</v>
      </c>
      <c r="S164" s="4">
        <v>0.93102600000000002</v>
      </c>
      <c r="T164" s="4">
        <v>0.96637499999999998</v>
      </c>
      <c r="U164" s="4">
        <v>0.89882300000000004</v>
      </c>
      <c r="V164" s="4">
        <v>0.87913399999999997</v>
      </c>
      <c r="W164" s="4">
        <v>0.61400100000000002</v>
      </c>
      <c r="X164" s="4">
        <v>0.77594099999999999</v>
      </c>
      <c r="Y164" s="4">
        <v>0.84348500000000004</v>
      </c>
      <c r="Z164" s="4">
        <v>0.88244500000000003</v>
      </c>
      <c r="AA164" s="4">
        <v>0.88261100000000003</v>
      </c>
      <c r="AB164" s="4">
        <v>1.0978680000000001</v>
      </c>
      <c r="AC164" s="4"/>
      <c r="BG164" s="4"/>
    </row>
    <row r="165" spans="1:59">
      <c r="A165" s="1" t="s">
        <v>200</v>
      </c>
      <c r="B165" s="2" t="s">
        <v>6</v>
      </c>
      <c r="C165" s="2" t="s">
        <v>205</v>
      </c>
      <c r="D165" s="4">
        <v>29.477</v>
      </c>
      <c r="E165" s="4">
        <v>23.844000000000001</v>
      </c>
      <c r="F165" s="4">
        <v>23.981999999999999</v>
      </c>
      <c r="G165" s="4">
        <v>18.815999999999999</v>
      </c>
      <c r="H165" s="4">
        <v>20.984999999999999</v>
      </c>
      <c r="I165" s="4">
        <v>25.372</v>
      </c>
      <c r="J165" s="4">
        <v>26.9</v>
      </c>
      <c r="K165" s="4">
        <v>27.699000000000002</v>
      </c>
      <c r="L165" s="4">
        <v>27.689</v>
      </c>
      <c r="M165" s="4">
        <v>31.04</v>
      </c>
      <c r="N165" s="4">
        <v>26.916070000000001</v>
      </c>
      <c r="O165" s="4">
        <v>21.983829</v>
      </c>
      <c r="P165" s="4">
        <v>20.715026999999999</v>
      </c>
      <c r="Q165" s="4">
        <v>18.856314999999999</v>
      </c>
      <c r="R165" s="4">
        <v>24.778728999999998</v>
      </c>
      <c r="S165" s="4">
        <v>24.493516</v>
      </c>
      <c r="T165" s="4">
        <v>25.396720999999999</v>
      </c>
      <c r="U165" s="4">
        <v>26.459769000000001</v>
      </c>
      <c r="V165" s="4">
        <v>27.376287999999999</v>
      </c>
      <c r="W165" s="4">
        <v>26.104088000000001</v>
      </c>
      <c r="X165" s="4">
        <v>21.832560999999998</v>
      </c>
      <c r="Y165" s="4">
        <v>21.782381999999998</v>
      </c>
      <c r="Z165" s="4">
        <v>23.348987000000001</v>
      </c>
      <c r="AA165" s="4">
        <v>21.581731999999999</v>
      </c>
      <c r="AB165" s="4">
        <v>19.854524999999999</v>
      </c>
      <c r="AC165" s="4"/>
      <c r="BG165" s="4"/>
    </row>
    <row r="166" spans="1:59">
      <c r="A166" s="1" t="s">
        <v>200</v>
      </c>
      <c r="B166" s="5" t="s">
        <v>8</v>
      </c>
      <c r="C166" s="2" t="s">
        <v>206</v>
      </c>
      <c r="D166" s="4">
        <v>194.67599999999999</v>
      </c>
      <c r="E166" s="4">
        <v>181.18259900000001</v>
      </c>
      <c r="F166" s="4">
        <v>166.991409</v>
      </c>
      <c r="G166" s="4">
        <v>151.36117400000001</v>
      </c>
      <c r="H166" s="4">
        <v>158.12218999999999</v>
      </c>
      <c r="I166" s="4">
        <v>170.07508999999999</v>
      </c>
      <c r="J166" s="4">
        <v>214.07258899999999</v>
      </c>
      <c r="K166" s="4">
        <v>230.36336900000001</v>
      </c>
      <c r="L166" s="4">
        <v>229.50405699999999</v>
      </c>
      <c r="M166" s="4">
        <v>242.205343</v>
      </c>
      <c r="N166" s="4">
        <v>217.92353199999999</v>
      </c>
      <c r="O166" s="4">
        <v>184.20348799999999</v>
      </c>
      <c r="P166" s="4">
        <v>167.41047800000001</v>
      </c>
      <c r="Q166" s="4">
        <v>179.85157599999999</v>
      </c>
      <c r="R166" s="4">
        <v>193.65732</v>
      </c>
      <c r="S166" s="4">
        <v>195.868763</v>
      </c>
      <c r="T166" s="4">
        <v>204.05834899999999</v>
      </c>
      <c r="U166" s="4">
        <v>193.48523</v>
      </c>
      <c r="V166" s="4">
        <v>193.85924499999999</v>
      </c>
      <c r="W166" s="4">
        <v>162.161227</v>
      </c>
      <c r="X166" s="4">
        <v>197.21689499999999</v>
      </c>
      <c r="Y166" s="4">
        <v>204.53560300000001</v>
      </c>
      <c r="Z166" s="4">
        <v>208.135223</v>
      </c>
      <c r="AA166" s="4">
        <v>208.07736399999999</v>
      </c>
      <c r="AB166" s="4">
        <v>212.465633</v>
      </c>
      <c r="AC166" s="4"/>
      <c r="BG166" s="4"/>
    </row>
    <row r="167" spans="1:59">
      <c r="A167" s="1" t="s">
        <v>200</v>
      </c>
      <c r="B167" s="2" t="s">
        <v>10</v>
      </c>
      <c r="C167" s="2" t="s">
        <v>207</v>
      </c>
      <c r="D167" s="4">
        <v>1.2569999999999999</v>
      </c>
      <c r="E167" s="4">
        <v>0.93100000000000005</v>
      </c>
      <c r="F167" s="4">
        <v>0.33800000000000002</v>
      </c>
      <c r="G167" s="4">
        <v>0.29799999999999999</v>
      </c>
      <c r="H167" s="4">
        <v>0.29800599999999999</v>
      </c>
      <c r="I167" s="4">
        <v>0.39700000000000002</v>
      </c>
      <c r="J167" s="4">
        <v>0.42599999999999999</v>
      </c>
      <c r="K167" s="4">
        <v>0.439</v>
      </c>
      <c r="L167" s="4">
        <v>0.439</v>
      </c>
      <c r="M167" s="4">
        <v>0.90800000000000003</v>
      </c>
      <c r="N167" s="4">
        <v>7.0000000000000001E-3</v>
      </c>
      <c r="O167" s="4">
        <v>6.0000000000000001E-3</v>
      </c>
      <c r="P167" s="4">
        <v>5.0000000000000001E-3</v>
      </c>
      <c r="Q167" s="4">
        <v>5.0000000000000001E-3</v>
      </c>
      <c r="R167" s="4">
        <v>5.3499999999999997E-3</v>
      </c>
      <c r="S167" s="4">
        <v>5.372E-3</v>
      </c>
      <c r="T167" s="4">
        <v>6.4850000000000003E-3</v>
      </c>
      <c r="U167" s="4">
        <v>7.3540000000000003E-3</v>
      </c>
      <c r="V167" s="4">
        <v>8.286E-3</v>
      </c>
      <c r="W167" s="4">
        <v>6.9470000000000001E-3</v>
      </c>
      <c r="X167" s="4">
        <v>6.0029999999999997E-3</v>
      </c>
      <c r="Y167" s="4">
        <v>7.8050000000000003E-3</v>
      </c>
      <c r="Z167" s="4">
        <v>5.7739999999999996E-3</v>
      </c>
      <c r="AA167" s="4">
        <v>6.2030000000000002E-3</v>
      </c>
      <c r="AB167" s="4">
        <v>0.01</v>
      </c>
      <c r="AC167" s="4"/>
      <c r="BG167" s="4"/>
    </row>
    <row r="168" spans="1:59">
      <c r="A168" s="1" t="s">
        <v>200</v>
      </c>
      <c r="B168" s="2" t="s">
        <v>25</v>
      </c>
      <c r="C168" s="2" t="s">
        <v>208</v>
      </c>
      <c r="D168" s="4">
        <v>80.28</v>
      </c>
      <c r="E168" s="4">
        <v>77.959000000000003</v>
      </c>
      <c r="F168" s="4">
        <v>76.602000000000004</v>
      </c>
      <c r="G168" s="4">
        <v>65.120999999999995</v>
      </c>
      <c r="H168" s="4">
        <v>66.507000000000005</v>
      </c>
      <c r="I168" s="4">
        <v>68.688999999999893</v>
      </c>
      <c r="J168" s="4">
        <v>106.788702</v>
      </c>
      <c r="K168" s="4">
        <v>119.32348399999999</v>
      </c>
      <c r="L168" s="4">
        <v>116.298598</v>
      </c>
      <c r="M168" s="4">
        <v>127.22555699999999</v>
      </c>
      <c r="N168" s="4">
        <v>93.766148000000001</v>
      </c>
      <c r="O168" s="4">
        <v>83.074110000000005</v>
      </c>
      <c r="P168" s="4">
        <v>84.611395999999999</v>
      </c>
      <c r="Q168" s="4">
        <v>93.748182999999997</v>
      </c>
      <c r="R168" s="4">
        <v>100.445398</v>
      </c>
      <c r="S168" s="4">
        <v>109.78813599999999</v>
      </c>
      <c r="T168" s="4">
        <v>115.94593999999999</v>
      </c>
      <c r="U168" s="4">
        <v>106.136987</v>
      </c>
      <c r="V168" s="4">
        <v>103.952251</v>
      </c>
      <c r="W168" s="4">
        <v>86.031308999999894</v>
      </c>
      <c r="X168" s="4">
        <v>104.403904</v>
      </c>
      <c r="Y168" s="4">
        <v>113.861994</v>
      </c>
      <c r="Z168" s="4">
        <v>112.58034499999999</v>
      </c>
      <c r="AA168" s="4">
        <v>115.284937</v>
      </c>
      <c r="AB168" s="4">
        <v>119.896019</v>
      </c>
      <c r="AC168" s="4"/>
      <c r="BG168" s="4"/>
    </row>
    <row r="169" spans="1:59" s="1" customFormat="1">
      <c r="A169" s="1" t="s">
        <v>200</v>
      </c>
      <c r="B169" s="1" t="s">
        <v>14</v>
      </c>
      <c r="C169" s="1" t="s">
        <v>209</v>
      </c>
      <c r="D169" s="6">
        <v>194.67599999999999</v>
      </c>
      <c r="E169" s="6">
        <v>181.18259900000001</v>
      </c>
      <c r="F169" s="6">
        <v>166.991409</v>
      </c>
      <c r="G169" s="6">
        <v>151.36117400000001</v>
      </c>
      <c r="H169" s="6">
        <v>158.12218999999999</v>
      </c>
      <c r="I169" s="6">
        <v>170.07508999999999</v>
      </c>
      <c r="J169" s="6">
        <v>214.07258899999999</v>
      </c>
      <c r="K169" s="6">
        <v>230.36336900000001</v>
      </c>
      <c r="L169" s="6">
        <v>229.50405699999999</v>
      </c>
      <c r="M169" s="6">
        <v>242.205343</v>
      </c>
      <c r="N169" s="6">
        <v>217.92353199999999</v>
      </c>
      <c r="O169" s="6">
        <v>184.20348799999999</v>
      </c>
      <c r="P169" s="6">
        <v>167.41047800000001</v>
      </c>
      <c r="Q169" s="6">
        <v>179.85157599999999</v>
      </c>
      <c r="R169" s="6">
        <v>193.65732</v>
      </c>
      <c r="S169" s="6">
        <v>195.868763</v>
      </c>
      <c r="T169" s="6">
        <v>204.05834899999999</v>
      </c>
      <c r="U169" s="6">
        <v>193.48523</v>
      </c>
      <c r="V169" s="6">
        <v>193.85924499999999</v>
      </c>
      <c r="W169" s="6">
        <v>162.161227</v>
      </c>
      <c r="X169" s="6">
        <v>197.21689499999999</v>
      </c>
      <c r="Y169" s="6">
        <v>204.53560300000001</v>
      </c>
      <c r="Z169" s="6">
        <v>208.135223</v>
      </c>
      <c r="AA169" s="6">
        <v>208.07736399999999</v>
      </c>
      <c r="AB169" s="6">
        <v>212.465633</v>
      </c>
      <c r="AC169" s="6"/>
      <c r="BG169" s="6"/>
    </row>
    <row r="170" spans="1:59">
      <c r="A170" s="1" t="s">
        <v>210</v>
      </c>
      <c r="B170" s="2" t="s">
        <v>17</v>
      </c>
      <c r="C170" s="2" t="s">
        <v>211</v>
      </c>
      <c r="D170" s="4">
        <v>3.2000000000000001E-2</v>
      </c>
      <c r="E170" s="4">
        <v>0.06</v>
      </c>
      <c r="F170" s="4">
        <v>6.4000000000000001E-2</v>
      </c>
      <c r="G170" s="4">
        <v>0.06</v>
      </c>
      <c r="H170" s="4">
        <v>0.06</v>
      </c>
      <c r="I170" s="4">
        <v>5.2999999999999999E-2</v>
      </c>
      <c r="J170" s="4">
        <v>5.3999999999999999E-2</v>
      </c>
      <c r="K170" s="4">
        <v>0.06</v>
      </c>
      <c r="L170" s="4">
        <v>6.6000000000000003E-2</v>
      </c>
      <c r="M170" s="4">
        <v>5.7000000000000002E-2</v>
      </c>
      <c r="N170" s="4">
        <v>4.2000000000000003E-2</v>
      </c>
      <c r="O170" s="4">
        <v>9.9000000000000005E-2</v>
      </c>
      <c r="P170" s="4">
        <v>2.5000000000000001E-2</v>
      </c>
      <c r="Q170" s="4">
        <v>1.8974999999999999E-2</v>
      </c>
      <c r="R170" s="4">
        <v>1.8131999999999999E-2</v>
      </c>
      <c r="S170" s="4">
        <v>1.8168E-2</v>
      </c>
      <c r="T170" s="4">
        <v>1.4048E-2</v>
      </c>
      <c r="U170" s="4">
        <v>1.2843E-2</v>
      </c>
      <c r="V170" s="4">
        <v>1.1747E-2</v>
      </c>
      <c r="W170" s="4">
        <v>1.0319999999999999E-2</v>
      </c>
      <c r="X170" s="4">
        <v>6.6889999999999996E-3</v>
      </c>
      <c r="Y170" s="4">
        <v>7.8810000000000009E-3</v>
      </c>
      <c r="Z170" s="4">
        <v>8.7010000000000004E-3</v>
      </c>
      <c r="AA170" s="4">
        <v>8.7880000000000007E-3</v>
      </c>
      <c r="AB170" s="4">
        <v>9.0749999999999997E-3</v>
      </c>
      <c r="AC170" s="4"/>
      <c r="BG170" s="4"/>
    </row>
    <row r="171" spans="1:59">
      <c r="A171" s="1" t="s">
        <v>210</v>
      </c>
      <c r="B171" s="2" t="s">
        <v>4</v>
      </c>
      <c r="C171" s="2" t="s">
        <v>212</v>
      </c>
      <c r="D171" s="4">
        <v>0</v>
      </c>
      <c r="E171" s="4">
        <v>4.0000000000000001E-3</v>
      </c>
      <c r="F171" s="4">
        <v>4.0000000000000001E-3</v>
      </c>
      <c r="G171" s="4">
        <v>4.0000000000000001E-3</v>
      </c>
      <c r="H171" s="4">
        <v>4.0000000000000001E-3</v>
      </c>
      <c r="I171" s="4">
        <v>4.0000000000000001E-3</v>
      </c>
      <c r="J171" s="4">
        <v>4.0000000000000001E-3</v>
      </c>
      <c r="K171" s="4">
        <v>4.0000000000000001E-3</v>
      </c>
      <c r="L171" s="4">
        <v>4.0000000000000001E-3</v>
      </c>
      <c r="M171" s="4">
        <v>4.0000000000000001E-3</v>
      </c>
      <c r="N171" s="4">
        <v>3.0000000000000001E-3</v>
      </c>
      <c r="O171" s="4">
        <v>2E-3</v>
      </c>
      <c r="P171" s="4">
        <v>2E-3</v>
      </c>
      <c r="Q171" s="4">
        <v>2.036E-3</v>
      </c>
      <c r="R171" s="4">
        <v>1.9449999999999999E-3</v>
      </c>
      <c r="S171" s="4">
        <v>1.949E-3</v>
      </c>
      <c r="T171" s="4">
        <v>2.591E-3</v>
      </c>
      <c r="U171" s="4">
        <v>2.3679999999999999E-3</v>
      </c>
      <c r="V171" s="4">
        <v>2.777E-3</v>
      </c>
      <c r="W171" s="4">
        <v>2.4759999999999999E-3</v>
      </c>
      <c r="X171" s="4">
        <v>2.4529999999999999E-3</v>
      </c>
      <c r="Y171" s="4">
        <v>1.8450000000000001E-3</v>
      </c>
      <c r="Z171" s="4">
        <v>0</v>
      </c>
      <c r="AA171" s="4">
        <v>0</v>
      </c>
      <c r="AB171" s="4">
        <v>0</v>
      </c>
      <c r="AC171" s="4"/>
      <c r="BG171" s="4"/>
    </row>
    <row r="172" spans="1:59">
      <c r="A172" s="1" t="s">
        <v>210</v>
      </c>
      <c r="B172" s="2" t="s">
        <v>6</v>
      </c>
      <c r="C172" s="2" t="s">
        <v>213</v>
      </c>
      <c r="D172" s="4">
        <v>0.13</v>
      </c>
      <c r="E172" s="4">
        <v>0.14699999999999999</v>
      </c>
      <c r="F172" s="4">
        <v>0.151</v>
      </c>
      <c r="G172" s="4">
        <v>0.13800000000000001</v>
      </c>
      <c r="H172" s="4">
        <v>0.14699999999999999</v>
      </c>
      <c r="I172" s="4">
        <v>0.161</v>
      </c>
      <c r="J172" s="4">
        <v>0.16400000000000001</v>
      </c>
      <c r="K172" s="4">
        <v>0.18099999999999999</v>
      </c>
      <c r="L172" s="4">
        <v>0.19900000000000001</v>
      </c>
      <c r="M172" s="4">
        <v>0.20300000000000001</v>
      </c>
      <c r="N172" s="4">
        <v>0.15</v>
      </c>
      <c r="O172" s="4">
        <v>0.155</v>
      </c>
      <c r="P172" s="4">
        <v>0.16500000000000001</v>
      </c>
      <c r="Q172" s="4">
        <v>0.17599899999999999</v>
      </c>
      <c r="R172" s="4">
        <v>0.18768699999999999</v>
      </c>
      <c r="S172" s="4">
        <v>0.19844500000000001</v>
      </c>
      <c r="T172" s="4">
        <v>0.21009900000000001</v>
      </c>
      <c r="U172" s="4">
        <v>0.21585799999999999</v>
      </c>
      <c r="V172" s="4">
        <v>0.221001</v>
      </c>
      <c r="W172" s="4">
        <v>0.221696</v>
      </c>
      <c r="X172" s="4">
        <v>0.22295599999999999</v>
      </c>
      <c r="Y172" s="4">
        <v>0.233269</v>
      </c>
      <c r="Z172" s="4">
        <v>0.23936399999999999</v>
      </c>
      <c r="AA172" s="4">
        <v>0.24177899999999999</v>
      </c>
      <c r="AB172" s="4">
        <v>0.249668</v>
      </c>
      <c r="AC172" s="4"/>
      <c r="BG172" s="4"/>
    </row>
    <row r="173" spans="1:59">
      <c r="A173" s="1" t="s">
        <v>210</v>
      </c>
      <c r="B173" s="5" t="s">
        <v>8</v>
      </c>
      <c r="C173" s="2" t="s">
        <v>214</v>
      </c>
      <c r="D173" s="4">
        <v>0.41399999999999998</v>
      </c>
      <c r="E173" s="4">
        <v>0.45200000000000001</v>
      </c>
      <c r="F173" s="4">
        <v>0.46400000000000002</v>
      </c>
      <c r="G173" s="4">
        <v>0.38900000000000001</v>
      </c>
      <c r="H173" s="4">
        <v>0.39100000000000001</v>
      </c>
      <c r="I173" s="4">
        <v>0.38</v>
      </c>
      <c r="J173" s="4">
        <v>0.464586</v>
      </c>
      <c r="K173" s="4">
        <v>0.535547</v>
      </c>
      <c r="L173" s="4">
        <v>0.58057800000000004</v>
      </c>
      <c r="M173" s="4">
        <v>0.60875900000000005</v>
      </c>
      <c r="N173" s="4">
        <v>0.448266</v>
      </c>
      <c r="O173" s="4">
        <v>0.46048600000000001</v>
      </c>
      <c r="P173" s="4">
        <v>0.43988300000000002</v>
      </c>
      <c r="Q173" s="4">
        <v>0.43659500000000001</v>
      </c>
      <c r="R173" s="4">
        <v>0.43223</v>
      </c>
      <c r="S173" s="4">
        <v>0.48272700000000002</v>
      </c>
      <c r="T173" s="4">
        <v>0.49950899999999998</v>
      </c>
      <c r="U173" s="4">
        <v>0.49144199999999999</v>
      </c>
      <c r="V173" s="4">
        <v>0.54492700000000005</v>
      </c>
      <c r="W173" s="4">
        <v>0.57286999999999999</v>
      </c>
      <c r="X173" s="4">
        <v>0.65296699999999996</v>
      </c>
      <c r="Y173" s="4">
        <v>0.51510299999999998</v>
      </c>
      <c r="Z173" s="4">
        <v>0.55643500000000001</v>
      </c>
      <c r="AA173" s="4">
        <v>0.52380499999999997</v>
      </c>
      <c r="AB173" s="4">
        <v>0.484512</v>
      </c>
      <c r="AC173" s="4"/>
      <c r="BG173" s="4"/>
    </row>
    <row r="174" spans="1:59">
      <c r="A174" s="1" t="s">
        <v>210</v>
      </c>
      <c r="B174" s="2" t="s">
        <v>10</v>
      </c>
      <c r="C174" s="2" t="s">
        <v>215</v>
      </c>
      <c r="D174" s="4">
        <v>0</v>
      </c>
      <c r="E174" s="4">
        <v>0</v>
      </c>
      <c r="F174" s="4">
        <v>0</v>
      </c>
      <c r="G174" s="4">
        <v>0</v>
      </c>
      <c r="H174" s="4">
        <v>0</v>
      </c>
      <c r="I174" s="4">
        <v>0</v>
      </c>
      <c r="J174" s="4">
        <v>0</v>
      </c>
      <c r="K174" s="4">
        <v>0</v>
      </c>
      <c r="L174" s="4">
        <v>0</v>
      </c>
      <c r="M174" s="4">
        <v>0</v>
      </c>
      <c r="N174" s="4">
        <v>1E-3</v>
      </c>
      <c r="O174" s="4">
        <v>2E-3</v>
      </c>
      <c r="P174" s="4">
        <v>2E-3</v>
      </c>
      <c r="Q174" s="4">
        <v>0</v>
      </c>
      <c r="R174" s="4">
        <v>0</v>
      </c>
      <c r="S174" s="4">
        <v>0</v>
      </c>
      <c r="T174" s="4">
        <v>0</v>
      </c>
      <c r="U174" s="4">
        <v>0</v>
      </c>
      <c r="V174" s="4">
        <v>0</v>
      </c>
      <c r="W174" s="4">
        <v>0</v>
      </c>
      <c r="X174" s="4">
        <v>0</v>
      </c>
      <c r="Y174" s="4">
        <v>0</v>
      </c>
      <c r="Z174" s="4">
        <v>0</v>
      </c>
      <c r="AA174" s="4">
        <v>0</v>
      </c>
      <c r="AB174" s="4">
        <v>0</v>
      </c>
      <c r="AC174" s="4"/>
      <c r="BG174" s="4"/>
    </row>
    <row r="175" spans="1:59">
      <c r="A175" s="1" t="s">
        <v>210</v>
      </c>
      <c r="B175" s="2" t="s">
        <v>25</v>
      </c>
      <c r="C175" s="2" t="s">
        <v>216</v>
      </c>
      <c r="D175" s="4">
        <v>0.252</v>
      </c>
      <c r="E175" s="4">
        <v>0.24099999999999999</v>
      </c>
      <c r="F175" s="4">
        <v>0.245</v>
      </c>
      <c r="G175" s="4">
        <v>0.187</v>
      </c>
      <c r="H175" s="4">
        <v>0.18</v>
      </c>
      <c r="I175" s="4">
        <v>0.16200000000000001</v>
      </c>
      <c r="J175" s="4">
        <v>0.242586</v>
      </c>
      <c r="K175" s="4">
        <v>0.290547</v>
      </c>
      <c r="L175" s="4">
        <v>0.31157800000000002</v>
      </c>
      <c r="M175" s="4">
        <v>0.34475899999999998</v>
      </c>
      <c r="N175" s="4">
        <v>0.25226599999999999</v>
      </c>
      <c r="O175" s="4">
        <v>0.202486</v>
      </c>
      <c r="P175" s="4">
        <v>0.24588299999999999</v>
      </c>
      <c r="Q175" s="4">
        <v>0.23958499999999999</v>
      </c>
      <c r="R175" s="4">
        <v>0.224466</v>
      </c>
      <c r="S175" s="4">
        <v>0.26416499999999998</v>
      </c>
      <c r="T175" s="4">
        <v>0.27277099999999999</v>
      </c>
      <c r="U175" s="4">
        <v>0.26037300000000002</v>
      </c>
      <c r="V175" s="4">
        <v>0.30940200000000001</v>
      </c>
      <c r="W175" s="4">
        <v>0.33837800000000001</v>
      </c>
      <c r="X175" s="4">
        <v>0.42086899999999999</v>
      </c>
      <c r="Y175" s="4">
        <v>0.27210800000000002</v>
      </c>
      <c r="Z175" s="4">
        <v>0.30836999999999998</v>
      </c>
      <c r="AA175" s="4">
        <v>0.27323799999999998</v>
      </c>
      <c r="AB175" s="4">
        <v>0.225769</v>
      </c>
      <c r="AC175" s="4"/>
      <c r="BG175" s="4"/>
    </row>
    <row r="176" spans="1:59" s="1" customFormat="1">
      <c r="A176" s="1" t="s">
        <v>210</v>
      </c>
      <c r="B176" s="1" t="s">
        <v>14</v>
      </c>
      <c r="C176" s="1" t="s">
        <v>217</v>
      </c>
      <c r="D176" s="6">
        <v>0.41399999999999998</v>
      </c>
      <c r="E176" s="6">
        <v>0.45200000000000001</v>
      </c>
      <c r="F176" s="6">
        <v>0.46400000000000002</v>
      </c>
      <c r="G176" s="6">
        <v>0.38900000000000001</v>
      </c>
      <c r="H176" s="6">
        <v>0.39100000000000001</v>
      </c>
      <c r="I176" s="6">
        <v>0.38</v>
      </c>
      <c r="J176" s="6">
        <v>0.464586</v>
      </c>
      <c r="K176" s="6">
        <v>0.535547</v>
      </c>
      <c r="L176" s="6">
        <v>0.58057800000000004</v>
      </c>
      <c r="M176" s="6">
        <v>0.60875900000000005</v>
      </c>
      <c r="N176" s="6">
        <v>0.448266</v>
      </c>
      <c r="O176" s="6">
        <v>0.46048600000000001</v>
      </c>
      <c r="P176" s="6">
        <v>0.43988300000000002</v>
      </c>
      <c r="Q176" s="6">
        <v>0.43659500000000001</v>
      </c>
      <c r="R176" s="6">
        <v>0.43223</v>
      </c>
      <c r="S176" s="6">
        <v>0.48272700000000002</v>
      </c>
      <c r="T176" s="6">
        <v>0.49950899999999998</v>
      </c>
      <c r="U176" s="6">
        <v>0.49144199999999999</v>
      </c>
      <c r="V176" s="6">
        <v>0.54492700000000005</v>
      </c>
      <c r="W176" s="6">
        <v>0.57286999999999999</v>
      </c>
      <c r="X176" s="6">
        <v>0.65296699999999996</v>
      </c>
      <c r="Y176" s="6">
        <v>0.51510299999999998</v>
      </c>
      <c r="Z176" s="6">
        <v>0.55643500000000001</v>
      </c>
      <c r="AA176" s="6">
        <v>0.52380499999999997</v>
      </c>
      <c r="AB176" s="6">
        <v>0.484512</v>
      </c>
      <c r="AC176" s="6"/>
      <c r="BG176" s="6"/>
    </row>
    <row r="177" spans="1:59">
      <c r="A177" s="1" t="s">
        <v>218</v>
      </c>
      <c r="B177" s="2" t="s">
        <v>17</v>
      </c>
      <c r="C177" s="2" t="s">
        <v>219</v>
      </c>
      <c r="D177" s="4">
        <v>6.2050000000000001</v>
      </c>
      <c r="E177" s="4">
        <v>1.3169999999999999</v>
      </c>
      <c r="F177" s="4">
        <v>1.3720000000000001</v>
      </c>
      <c r="G177" s="4">
        <v>1.4</v>
      </c>
      <c r="H177" s="4">
        <v>1.4319999999999999</v>
      </c>
      <c r="I177" s="4">
        <v>1.742</v>
      </c>
      <c r="J177" s="4">
        <v>1.831</v>
      </c>
      <c r="K177" s="4">
        <v>2.0390000000000001</v>
      </c>
      <c r="L177" s="4">
        <v>2.0470000000000002</v>
      </c>
      <c r="M177" s="4">
        <v>1.855</v>
      </c>
      <c r="N177" s="4">
        <v>2.6539999999999999</v>
      </c>
      <c r="O177" s="4">
        <v>3.012</v>
      </c>
      <c r="P177" s="4">
        <v>5.4560000000000004</v>
      </c>
      <c r="Q177" s="4">
        <v>4.6980110000000002</v>
      </c>
      <c r="R177" s="4">
        <v>5.253298</v>
      </c>
      <c r="S177" s="4">
        <v>5.1066289999999999</v>
      </c>
      <c r="T177" s="4">
        <v>3.9485649999999999</v>
      </c>
      <c r="U177" s="4">
        <v>3.9890979999999998</v>
      </c>
      <c r="V177" s="4">
        <v>3.800109</v>
      </c>
      <c r="W177" s="4">
        <v>3.407654</v>
      </c>
      <c r="X177" s="4">
        <v>3.530878</v>
      </c>
      <c r="Y177" s="4">
        <v>3.6245159999999998</v>
      </c>
      <c r="Z177" s="4">
        <v>3.674998</v>
      </c>
      <c r="AA177" s="4">
        <v>2.3273769999999998</v>
      </c>
      <c r="AB177" s="4">
        <v>1.5376300000000001</v>
      </c>
      <c r="AC177" s="4"/>
      <c r="BG177" s="4"/>
    </row>
    <row r="178" spans="1:59">
      <c r="A178" s="1" t="s">
        <v>218</v>
      </c>
      <c r="B178" s="2" t="s">
        <v>38</v>
      </c>
      <c r="C178" s="2" t="s">
        <v>220</v>
      </c>
      <c r="D178" s="4">
        <v>0</v>
      </c>
      <c r="E178" s="4">
        <v>0</v>
      </c>
      <c r="F178" s="4">
        <v>0</v>
      </c>
      <c r="G178" s="4">
        <v>0</v>
      </c>
      <c r="H178" s="4">
        <v>0</v>
      </c>
      <c r="I178" s="4">
        <v>0</v>
      </c>
      <c r="J178" s="4">
        <v>0</v>
      </c>
      <c r="K178" s="4">
        <v>0</v>
      </c>
      <c r="L178" s="4">
        <v>0</v>
      </c>
      <c r="M178" s="4">
        <v>0</v>
      </c>
      <c r="N178" s="4">
        <v>0</v>
      </c>
      <c r="O178" s="4">
        <v>0</v>
      </c>
      <c r="P178" s="4">
        <v>0</v>
      </c>
      <c r="Q178" s="4">
        <v>0</v>
      </c>
      <c r="R178" s="4">
        <v>1.1307560000000001</v>
      </c>
      <c r="S178" s="4">
        <v>0.65120400000000001</v>
      </c>
      <c r="T178" s="4">
        <v>0.453679</v>
      </c>
      <c r="U178" s="4">
        <v>0.131878</v>
      </c>
      <c r="V178" s="4">
        <v>1.1346E-2</v>
      </c>
      <c r="W178" s="4">
        <v>6.3020000000000003E-3</v>
      </c>
      <c r="X178" s="4">
        <v>5.581E-3</v>
      </c>
      <c r="Y178" s="4">
        <v>2.9278999999999999E-2</v>
      </c>
      <c r="Z178" s="4">
        <v>5.5459999999999997E-3</v>
      </c>
      <c r="AA178" s="4">
        <v>6.2199999999999998E-3</v>
      </c>
      <c r="AB178" s="4">
        <v>0</v>
      </c>
      <c r="AC178" s="4"/>
      <c r="BG178" s="4"/>
    </row>
    <row r="179" spans="1:59">
      <c r="A179" s="1" t="s">
        <v>218</v>
      </c>
      <c r="B179" s="2" t="s">
        <v>4</v>
      </c>
      <c r="C179" s="2" t="s">
        <v>221</v>
      </c>
      <c r="D179" s="4">
        <v>0.58499999999999996</v>
      </c>
      <c r="E179" s="4">
        <v>0.60899999999999999</v>
      </c>
      <c r="F179" s="4">
        <v>1.2849999999999999</v>
      </c>
      <c r="G179" s="4">
        <v>1.1930000000000001</v>
      </c>
      <c r="H179" s="4">
        <v>1.5549999999999999</v>
      </c>
      <c r="I179" s="4">
        <v>0.99399999999999999</v>
      </c>
      <c r="J179" s="4">
        <v>1.591</v>
      </c>
      <c r="K179" s="4">
        <v>1.7709999999999999</v>
      </c>
      <c r="L179" s="4">
        <v>1.778</v>
      </c>
      <c r="M179" s="4">
        <v>1.85</v>
      </c>
      <c r="N179" s="4">
        <v>0.11799999999999999</v>
      </c>
      <c r="O179" s="4">
        <v>0.11600000000000001</v>
      </c>
      <c r="P179" s="4">
        <v>0.121</v>
      </c>
      <c r="Q179" s="4">
        <v>0.10403800000000001</v>
      </c>
      <c r="R179" s="4">
        <v>0.11633499999999999</v>
      </c>
      <c r="S179" s="4">
        <v>0.11308699999999999</v>
      </c>
      <c r="T179" s="4">
        <v>0.144478</v>
      </c>
      <c r="U179" s="4">
        <v>0.15370400000000001</v>
      </c>
      <c r="V179" s="4">
        <v>0.16372100000000001</v>
      </c>
      <c r="W179" s="4">
        <v>0.14752399999999999</v>
      </c>
      <c r="X179" s="4">
        <v>0.14147100000000001</v>
      </c>
      <c r="Y179" s="4">
        <v>0.13991300000000001</v>
      </c>
      <c r="Z179" s="4">
        <v>0.222965</v>
      </c>
      <c r="AA179" s="4">
        <v>0.152535</v>
      </c>
      <c r="AB179" s="4">
        <v>0.15503900000000001</v>
      </c>
      <c r="AC179" s="4"/>
      <c r="BG179" s="4"/>
    </row>
    <row r="180" spans="1:59">
      <c r="A180" s="1" t="s">
        <v>218</v>
      </c>
      <c r="B180" s="2" t="s">
        <v>6</v>
      </c>
      <c r="C180" s="2" t="s">
        <v>222</v>
      </c>
      <c r="D180" s="4">
        <v>2.9140000000000001</v>
      </c>
      <c r="E180" s="4">
        <v>3.0640000000000001</v>
      </c>
      <c r="F180" s="4">
        <v>3.165</v>
      </c>
      <c r="G180" s="4">
        <v>3.2610000000000001</v>
      </c>
      <c r="H180" s="4">
        <v>3.6419999999999999</v>
      </c>
      <c r="I180" s="4">
        <v>3.5129999999999999</v>
      </c>
      <c r="J180" s="4">
        <v>3.6970000000000001</v>
      </c>
      <c r="K180" s="4">
        <v>4.1159999999999997</v>
      </c>
      <c r="L180" s="4">
        <v>4.1319999999999997</v>
      </c>
      <c r="M180" s="4">
        <v>4.2320000000000002</v>
      </c>
      <c r="N180" s="4">
        <v>4.6349999999999998</v>
      </c>
      <c r="O180" s="4">
        <v>4.7830000000000004</v>
      </c>
      <c r="P180" s="4">
        <v>4.3959999999999999</v>
      </c>
      <c r="Q180" s="4">
        <v>3.7849889999999999</v>
      </c>
      <c r="R180" s="4">
        <v>4.2323599999999999</v>
      </c>
      <c r="S180" s="4">
        <v>4.1141949999999996</v>
      </c>
      <c r="T180" s="4">
        <v>4.083704</v>
      </c>
      <c r="U180" s="4">
        <v>4.223071</v>
      </c>
      <c r="V180" s="4">
        <v>4.2598070000000003</v>
      </c>
      <c r="W180" s="4">
        <v>4.0170620000000001</v>
      </c>
      <c r="X180" s="4">
        <v>5.545814</v>
      </c>
      <c r="Y180" s="4">
        <v>6.1504960000000004</v>
      </c>
      <c r="Z180" s="4">
        <v>4.2885479999999996</v>
      </c>
      <c r="AA180" s="4">
        <v>4.1783659999999996</v>
      </c>
      <c r="AB180" s="4">
        <v>4.2469619999999999</v>
      </c>
      <c r="AC180" s="4"/>
      <c r="BG180" s="4"/>
    </row>
    <row r="181" spans="1:59">
      <c r="A181" s="1" t="s">
        <v>218</v>
      </c>
      <c r="B181" s="5" t="s">
        <v>8</v>
      </c>
      <c r="C181" s="2" t="s">
        <v>223</v>
      </c>
      <c r="D181" s="4">
        <v>30.297999999999998</v>
      </c>
      <c r="E181" s="4">
        <v>30.346</v>
      </c>
      <c r="F181" s="4">
        <v>31.83</v>
      </c>
      <c r="G181" s="4">
        <v>27.471</v>
      </c>
      <c r="H181" s="4">
        <v>24.038948000000001</v>
      </c>
      <c r="I181" s="4">
        <v>20.780999999999999</v>
      </c>
      <c r="J181" s="4">
        <v>28.988705</v>
      </c>
      <c r="K181" s="4">
        <v>34.339827</v>
      </c>
      <c r="L181" s="4">
        <v>33.809955000000002</v>
      </c>
      <c r="M181" s="4">
        <v>35.305660000000003</v>
      </c>
      <c r="N181" s="4">
        <v>41.491157000000001</v>
      </c>
      <c r="O181" s="4">
        <v>42.466437999999997</v>
      </c>
      <c r="P181" s="4">
        <v>45.864879000000002</v>
      </c>
      <c r="Q181" s="4">
        <v>40.813986999999997</v>
      </c>
      <c r="R181" s="4">
        <v>42.453840999999997</v>
      </c>
      <c r="S181" s="4">
        <v>47.391351</v>
      </c>
      <c r="T181" s="4">
        <v>50.462878000000003</v>
      </c>
      <c r="U181" s="4">
        <v>47.225014000000002</v>
      </c>
      <c r="V181" s="4">
        <v>48.861888</v>
      </c>
      <c r="W181" s="4">
        <v>47.746977000000001</v>
      </c>
      <c r="X181" s="4">
        <v>50.129088000000003</v>
      </c>
      <c r="Y181" s="4">
        <v>55.446962999999997</v>
      </c>
      <c r="Z181" s="4">
        <v>56.558371999999999</v>
      </c>
      <c r="AA181" s="4">
        <v>55.365775999999997</v>
      </c>
      <c r="AB181" s="4">
        <v>59.099465000000002</v>
      </c>
      <c r="AC181" s="4"/>
      <c r="BG181" s="4"/>
    </row>
    <row r="182" spans="1:59">
      <c r="A182" s="1" t="s">
        <v>218</v>
      </c>
      <c r="B182" s="2" t="s">
        <v>10</v>
      </c>
      <c r="C182" s="2" t="s">
        <v>224</v>
      </c>
      <c r="D182" s="4">
        <v>0.02</v>
      </c>
      <c r="E182" s="4">
        <v>7.1999999999999995E-2</v>
      </c>
      <c r="F182" s="4">
        <v>0.08</v>
      </c>
      <c r="G182" s="4">
        <v>8.4000000000000005E-2</v>
      </c>
      <c r="H182" s="4">
        <v>7.4948000000000001E-2</v>
      </c>
      <c r="I182" s="4">
        <v>7.5999999999999998E-2</v>
      </c>
      <c r="J182" s="4">
        <v>8.7999999999999995E-2</v>
      </c>
      <c r="K182" s="4">
        <v>9.8000000000000004E-2</v>
      </c>
      <c r="L182" s="4">
        <v>9.8000000000000004E-2</v>
      </c>
      <c r="M182" s="4">
        <v>0.19600000000000001</v>
      </c>
      <c r="N182" s="4">
        <v>0.108</v>
      </c>
      <c r="O182" s="4">
        <v>0.10199999999999999</v>
      </c>
      <c r="P182" s="4">
        <v>0.106</v>
      </c>
      <c r="Q182" s="4">
        <v>9.0999999999999998E-2</v>
      </c>
      <c r="R182" s="4">
        <v>0.101756</v>
      </c>
      <c r="S182" s="4">
        <v>9.8915000000000003E-2</v>
      </c>
      <c r="T182" s="4">
        <v>0.11719499999999999</v>
      </c>
      <c r="U182" s="4">
        <v>0.13279099999999999</v>
      </c>
      <c r="V182" s="4">
        <v>0.13669899999999999</v>
      </c>
      <c r="W182" s="4">
        <v>0.13809199999999999</v>
      </c>
      <c r="X182" s="4">
        <v>0.14228099999999999</v>
      </c>
      <c r="Y182" s="4">
        <v>0.14752899999999999</v>
      </c>
      <c r="Z182" s="4">
        <v>0.15109500000000001</v>
      </c>
      <c r="AA182" s="4">
        <v>0.14721300000000001</v>
      </c>
      <c r="AB182" s="4">
        <v>0.14963000000000001</v>
      </c>
      <c r="AC182" s="4"/>
      <c r="BG182" s="4"/>
    </row>
    <row r="183" spans="1:59">
      <c r="A183" s="1" t="s">
        <v>218</v>
      </c>
      <c r="B183" s="2" t="s">
        <v>25</v>
      </c>
      <c r="C183" s="2" t="s">
        <v>225</v>
      </c>
      <c r="D183" s="4">
        <v>20.574000000000002</v>
      </c>
      <c r="E183" s="4">
        <v>25.283999999999999</v>
      </c>
      <c r="F183" s="4">
        <v>25.928000000000001</v>
      </c>
      <c r="G183" s="4">
        <v>21.533000000000001</v>
      </c>
      <c r="H183" s="4">
        <v>17.335000000000001</v>
      </c>
      <c r="I183" s="4">
        <v>14.456</v>
      </c>
      <c r="J183" s="4">
        <v>21.781704999999999</v>
      </c>
      <c r="K183" s="4">
        <v>26.315826999999999</v>
      </c>
      <c r="L183" s="4">
        <v>25.754954999999999</v>
      </c>
      <c r="M183" s="4">
        <v>27.17266</v>
      </c>
      <c r="N183" s="4">
        <v>33.976157000000001</v>
      </c>
      <c r="O183" s="4">
        <v>34.453437999999998</v>
      </c>
      <c r="P183" s="4">
        <v>35.785879000000001</v>
      </c>
      <c r="Q183" s="4">
        <v>32.135948999999997</v>
      </c>
      <c r="R183" s="4">
        <v>31.619336000000001</v>
      </c>
      <c r="S183" s="4">
        <v>37.307321000000002</v>
      </c>
      <c r="T183" s="4">
        <v>41.715257000000001</v>
      </c>
      <c r="U183" s="4">
        <v>38.594472000000003</v>
      </c>
      <c r="V183" s="4">
        <v>40.490206000000001</v>
      </c>
      <c r="W183" s="4">
        <v>40.030343000000002</v>
      </c>
      <c r="X183" s="4">
        <v>40.763063000000002</v>
      </c>
      <c r="Y183" s="4">
        <v>45.355229999999999</v>
      </c>
      <c r="Z183" s="4">
        <v>48.215220000000002</v>
      </c>
      <c r="AA183" s="4">
        <v>48.554065000000001</v>
      </c>
      <c r="AB183" s="4">
        <v>53.010204000000002</v>
      </c>
      <c r="AC183" s="4"/>
      <c r="BG183" s="4"/>
    </row>
    <row r="184" spans="1:59" s="1" customFormat="1">
      <c r="A184" s="1" t="s">
        <v>218</v>
      </c>
      <c r="B184" s="1" t="s">
        <v>14</v>
      </c>
      <c r="C184" s="1" t="s">
        <v>226</v>
      </c>
      <c r="D184" s="6">
        <v>30.297999999999998</v>
      </c>
      <c r="E184" s="6">
        <v>30.346</v>
      </c>
      <c r="F184" s="6">
        <v>31.83</v>
      </c>
      <c r="G184" s="6">
        <v>27.471</v>
      </c>
      <c r="H184" s="6">
        <v>24.038948000000001</v>
      </c>
      <c r="I184" s="6">
        <v>20.780999999999999</v>
      </c>
      <c r="J184" s="6">
        <v>28.988705</v>
      </c>
      <c r="K184" s="6">
        <v>34.339827</v>
      </c>
      <c r="L184" s="6">
        <v>33.809955000000002</v>
      </c>
      <c r="M184" s="6">
        <v>35.305660000000003</v>
      </c>
      <c r="N184" s="6">
        <v>41.491157000000001</v>
      </c>
      <c r="O184" s="6">
        <v>42.466437999999997</v>
      </c>
      <c r="P184" s="6">
        <v>45.864879000000002</v>
      </c>
      <c r="Q184" s="6">
        <v>40.813986999999997</v>
      </c>
      <c r="R184" s="6">
        <v>42.453840999999997</v>
      </c>
      <c r="S184" s="6">
        <v>47.391351</v>
      </c>
      <c r="T184" s="6">
        <v>50.462878000000003</v>
      </c>
      <c r="U184" s="6">
        <v>47.225014000000002</v>
      </c>
      <c r="V184" s="6">
        <v>48.861888</v>
      </c>
      <c r="W184" s="6">
        <v>47.746977000000001</v>
      </c>
      <c r="X184" s="6">
        <v>50.129088000000003</v>
      </c>
      <c r="Y184" s="6">
        <v>55.446962999999997</v>
      </c>
      <c r="Z184" s="6">
        <v>56.558371999999999</v>
      </c>
      <c r="AA184" s="6">
        <v>55.365775999999997</v>
      </c>
      <c r="AB184" s="6">
        <v>59.099465000000002</v>
      </c>
      <c r="AC184" s="6"/>
      <c r="BG184" s="6"/>
    </row>
    <row r="185" spans="1:59">
      <c r="A185" s="1" t="s">
        <v>227</v>
      </c>
      <c r="B185" s="2" t="s">
        <v>6</v>
      </c>
      <c r="C185" s="2" t="s">
        <v>228</v>
      </c>
      <c r="D185" s="4">
        <v>16.305</v>
      </c>
      <c r="E185" s="4">
        <v>16.934999999999999</v>
      </c>
      <c r="F185" s="4">
        <v>17.632999999999999</v>
      </c>
      <c r="G185" s="4">
        <v>18.86</v>
      </c>
      <c r="H185" s="4">
        <v>19.03</v>
      </c>
      <c r="I185" s="4">
        <v>19.026</v>
      </c>
      <c r="J185" s="4">
        <v>18.166</v>
      </c>
      <c r="K185" s="4">
        <v>18.346</v>
      </c>
      <c r="L185" s="4">
        <v>18.637</v>
      </c>
      <c r="M185" s="4">
        <v>19.555</v>
      </c>
      <c r="N185" s="4">
        <v>21.143000000000001</v>
      </c>
      <c r="O185" s="4">
        <v>21.503</v>
      </c>
      <c r="P185" s="4">
        <v>21.805</v>
      </c>
      <c r="Q185" s="4">
        <v>22.136399999999998</v>
      </c>
      <c r="R185" s="4">
        <v>22.636800000000001</v>
      </c>
      <c r="S185" s="4">
        <v>23.22</v>
      </c>
      <c r="T185" s="4">
        <v>23.7456</v>
      </c>
      <c r="U185" s="4">
        <v>24.5124</v>
      </c>
      <c r="V185" s="4">
        <v>25.4664</v>
      </c>
      <c r="W185" s="4">
        <v>28.090800000000002</v>
      </c>
      <c r="X185" s="4">
        <v>27.802800000000001</v>
      </c>
      <c r="Y185" s="4">
        <v>29.1204</v>
      </c>
      <c r="Z185" s="4">
        <v>30.1968</v>
      </c>
      <c r="AA185" s="4">
        <v>33.426938</v>
      </c>
      <c r="AB185" s="4">
        <v>32.394579999999998</v>
      </c>
      <c r="AC185" s="4"/>
      <c r="BG185" s="4"/>
    </row>
    <row r="186" spans="1:59">
      <c r="A186" s="1" t="s">
        <v>227</v>
      </c>
      <c r="B186" s="2" t="s">
        <v>8</v>
      </c>
      <c r="C186" s="2" t="s">
        <v>229</v>
      </c>
      <c r="D186" s="4">
        <v>16.305</v>
      </c>
      <c r="E186" s="4">
        <v>16.934999999999999</v>
      </c>
      <c r="F186" s="4">
        <v>17.632999999999999</v>
      </c>
      <c r="G186" s="4">
        <v>18.86</v>
      </c>
      <c r="H186" s="4">
        <v>19.03</v>
      </c>
      <c r="I186" s="4">
        <v>19.026</v>
      </c>
      <c r="J186" s="4">
        <v>18.166</v>
      </c>
      <c r="K186" s="4">
        <v>18.346</v>
      </c>
      <c r="L186" s="4">
        <v>18.637</v>
      </c>
      <c r="M186" s="4">
        <v>19.555</v>
      </c>
      <c r="N186" s="4">
        <v>21.143000000000001</v>
      </c>
      <c r="O186" s="4">
        <v>21.503</v>
      </c>
      <c r="P186" s="4">
        <v>21.805</v>
      </c>
      <c r="Q186" s="4">
        <v>22.136399999999998</v>
      </c>
      <c r="R186" s="4">
        <v>22.636800000000001</v>
      </c>
      <c r="S186" s="4">
        <v>23.22</v>
      </c>
      <c r="T186" s="4">
        <v>23.7456</v>
      </c>
      <c r="U186" s="4">
        <v>24.5124</v>
      </c>
      <c r="V186" s="4">
        <v>25.4664</v>
      </c>
      <c r="W186" s="4">
        <v>28.090800000000002</v>
      </c>
      <c r="X186" s="4">
        <v>27.802800000000001</v>
      </c>
      <c r="Y186" s="4">
        <v>29.1204</v>
      </c>
      <c r="Z186" s="4">
        <v>30.1968</v>
      </c>
      <c r="AA186" s="4">
        <v>33.426938</v>
      </c>
      <c r="AB186" s="4">
        <v>32.394579999999998</v>
      </c>
      <c r="AC186" s="4"/>
      <c r="BG186" s="4"/>
    </row>
    <row r="187" spans="1:59" s="1" customFormat="1">
      <c r="A187" s="1" t="s">
        <v>227</v>
      </c>
      <c r="B187" s="1" t="s">
        <v>150</v>
      </c>
      <c r="C187" s="1" t="s">
        <v>230</v>
      </c>
      <c r="D187" s="6">
        <v>16.305</v>
      </c>
      <c r="E187" s="6">
        <v>16.934999999999999</v>
      </c>
      <c r="F187" s="6">
        <v>17.632999999999999</v>
      </c>
      <c r="G187" s="6">
        <v>18.86</v>
      </c>
      <c r="H187" s="6">
        <v>19.03</v>
      </c>
      <c r="I187" s="6">
        <v>19.026</v>
      </c>
      <c r="J187" s="6">
        <v>18.166</v>
      </c>
      <c r="K187" s="6">
        <v>18.346</v>
      </c>
      <c r="L187" s="6">
        <v>18.637</v>
      </c>
      <c r="M187" s="6">
        <v>19.555</v>
      </c>
      <c r="N187" s="6">
        <v>21.143000000000001</v>
      </c>
      <c r="O187" s="6">
        <v>21.503</v>
      </c>
      <c r="P187" s="6">
        <v>21.805</v>
      </c>
      <c r="Q187" s="6">
        <v>22.136399999999998</v>
      </c>
      <c r="R187" s="6">
        <v>22.636800000000001</v>
      </c>
      <c r="S187" s="6">
        <v>23.22</v>
      </c>
      <c r="T187" s="6">
        <v>23.7456</v>
      </c>
      <c r="U187" s="6">
        <v>24.5124</v>
      </c>
      <c r="V187" s="6">
        <v>25.4664</v>
      </c>
      <c r="W187" s="6">
        <v>28.090800000000002</v>
      </c>
      <c r="X187" s="6">
        <v>27.802800000000001</v>
      </c>
      <c r="Y187" s="6">
        <v>29.1204</v>
      </c>
      <c r="Z187" s="6">
        <v>30.1968</v>
      </c>
      <c r="AA187" s="6">
        <v>33.426938</v>
      </c>
      <c r="AB187" s="6">
        <v>32.394579999999998</v>
      </c>
      <c r="AC187" s="6"/>
      <c r="BG187" s="6"/>
    </row>
    <row r="188" spans="1:59">
      <c r="A188" s="1" t="s">
        <v>231</v>
      </c>
      <c r="B188" s="2" t="s">
        <v>38</v>
      </c>
      <c r="C188" s="2" t="s">
        <v>232</v>
      </c>
      <c r="D188" s="4">
        <v>30.817</v>
      </c>
      <c r="E188" s="4">
        <v>29.445</v>
      </c>
      <c r="F188" s="4">
        <v>32.46</v>
      </c>
      <c r="G188" s="4">
        <v>0</v>
      </c>
      <c r="H188" s="4">
        <v>0</v>
      </c>
      <c r="I188" s="4">
        <v>0</v>
      </c>
      <c r="J188" s="4">
        <v>0</v>
      </c>
      <c r="K188" s="4">
        <v>0</v>
      </c>
      <c r="L188" s="4">
        <v>0</v>
      </c>
      <c r="M188" s="4">
        <v>0</v>
      </c>
      <c r="N188" s="4">
        <v>0</v>
      </c>
      <c r="O188" s="4">
        <v>0</v>
      </c>
      <c r="P188" s="4">
        <v>0</v>
      </c>
      <c r="Q188" s="4">
        <v>0</v>
      </c>
      <c r="R188" s="4">
        <v>0</v>
      </c>
      <c r="S188" s="4">
        <v>0</v>
      </c>
      <c r="T188" s="4">
        <v>0</v>
      </c>
      <c r="U188" s="4">
        <v>0</v>
      </c>
      <c r="V188" s="4">
        <v>0</v>
      </c>
      <c r="W188" s="4">
        <v>0</v>
      </c>
      <c r="X188" s="4">
        <v>0</v>
      </c>
      <c r="Y188" s="4">
        <v>0</v>
      </c>
      <c r="Z188" s="4">
        <v>0</v>
      </c>
      <c r="AA188" s="4">
        <v>0</v>
      </c>
      <c r="AB188" s="4">
        <v>0</v>
      </c>
      <c r="AC188" s="4"/>
      <c r="BG188" s="4"/>
    </row>
    <row r="189" spans="1:59">
      <c r="A189" s="1" t="s">
        <v>231</v>
      </c>
      <c r="B189" s="2" t="s">
        <v>4</v>
      </c>
      <c r="C189" s="2" t="s">
        <v>233</v>
      </c>
      <c r="D189" s="4">
        <v>1.2889999999999999</v>
      </c>
      <c r="E189" s="4">
        <v>1.3520000000000001</v>
      </c>
      <c r="F189" s="4">
        <v>1.663</v>
      </c>
      <c r="G189" s="4">
        <v>1.643</v>
      </c>
      <c r="H189" s="4">
        <v>2.4750000000000001</v>
      </c>
      <c r="I189" s="4">
        <v>1.601</v>
      </c>
      <c r="J189" s="4">
        <v>1.7</v>
      </c>
      <c r="K189" s="4">
        <v>1.827</v>
      </c>
      <c r="L189" s="4">
        <v>3.4390000000000001</v>
      </c>
      <c r="M189" s="4">
        <v>3.5289999999999999</v>
      </c>
      <c r="N189" s="4">
        <v>2.4815160000000001</v>
      </c>
      <c r="O189" s="4">
        <v>2.204831</v>
      </c>
      <c r="P189" s="4">
        <v>2.1325090000000002</v>
      </c>
      <c r="Q189" s="4">
        <v>2.2833809999999999</v>
      </c>
      <c r="R189" s="4">
        <v>2.375918</v>
      </c>
      <c r="S189" s="4">
        <v>2.3529949999999999</v>
      </c>
      <c r="T189" s="4">
        <v>2.853259</v>
      </c>
      <c r="U189" s="4">
        <v>3.1366529999999999</v>
      </c>
      <c r="V189" s="4">
        <v>3.5451589999999999</v>
      </c>
      <c r="W189" s="4">
        <v>3.3336389999999998</v>
      </c>
      <c r="X189" s="4">
        <v>3.721981</v>
      </c>
      <c r="Y189" s="4">
        <v>4.167014</v>
      </c>
      <c r="Z189" s="4">
        <v>4.2404130000000002</v>
      </c>
      <c r="AA189" s="4">
        <v>4.3962430000000001</v>
      </c>
      <c r="AB189" s="4">
        <v>4.4760390000000001</v>
      </c>
      <c r="AC189" s="4"/>
      <c r="BG189" s="4"/>
    </row>
    <row r="190" spans="1:59">
      <c r="A190" s="1" t="s">
        <v>231</v>
      </c>
      <c r="B190" s="2" t="s">
        <v>6</v>
      </c>
      <c r="C190" s="2" t="s">
        <v>234</v>
      </c>
      <c r="D190" s="4">
        <v>119.535</v>
      </c>
      <c r="E190" s="4">
        <v>127.023</v>
      </c>
      <c r="F190" s="4">
        <v>137.49799999999999</v>
      </c>
      <c r="G190" s="4">
        <v>144.90299999999999</v>
      </c>
      <c r="H190" s="4">
        <v>154.548</v>
      </c>
      <c r="I190" s="4">
        <v>156.22200000000001</v>
      </c>
      <c r="J190" s="4">
        <v>154.50800000000001</v>
      </c>
      <c r="K190" s="4">
        <v>160.65</v>
      </c>
      <c r="L190" s="4">
        <v>170.56399999999999</v>
      </c>
      <c r="M190" s="4">
        <v>179.161</v>
      </c>
      <c r="N190" s="4">
        <v>193.292</v>
      </c>
      <c r="O190" s="4">
        <v>203.34200000000001</v>
      </c>
      <c r="P190" s="4">
        <v>207.489</v>
      </c>
      <c r="Q190" s="4">
        <v>212.11665500000001</v>
      </c>
      <c r="R190" s="4">
        <v>216.02756099999999</v>
      </c>
      <c r="S190" s="4">
        <v>223.41887800000001</v>
      </c>
      <c r="T190" s="4">
        <v>231.518316</v>
      </c>
      <c r="U190" s="4">
        <v>237.97139899999999</v>
      </c>
      <c r="V190" s="4">
        <v>245.790201</v>
      </c>
      <c r="W190" s="4">
        <v>254.31829200000001</v>
      </c>
      <c r="X190" s="4">
        <v>252.970865</v>
      </c>
      <c r="Y190" s="4">
        <v>267.62072000000001</v>
      </c>
      <c r="Z190" s="4">
        <v>270.85428100000001</v>
      </c>
      <c r="AA190" s="4">
        <v>274.64719200000002</v>
      </c>
      <c r="AB190" s="4">
        <v>279.905844</v>
      </c>
      <c r="AC190" s="4"/>
      <c r="BG190" s="4"/>
    </row>
    <row r="191" spans="1:59">
      <c r="A191" s="1" t="s">
        <v>231</v>
      </c>
      <c r="B191" s="5" t="s">
        <v>21</v>
      </c>
      <c r="C191" s="2" t="s">
        <v>235</v>
      </c>
      <c r="D191" s="4">
        <v>277.15034400000002</v>
      </c>
      <c r="E191" s="4">
        <v>279.42980299999999</v>
      </c>
      <c r="F191" s="4">
        <v>289.88312300000001</v>
      </c>
      <c r="G191" s="4">
        <v>278.69870400000002</v>
      </c>
      <c r="H191" s="4">
        <v>279.58143000000001</v>
      </c>
      <c r="I191" s="4">
        <v>280.329498</v>
      </c>
      <c r="J191" s="4">
        <v>281.29517199999998</v>
      </c>
      <c r="K191" s="4">
        <v>282.37858</v>
      </c>
      <c r="L191" s="4">
        <v>283.67427199999997</v>
      </c>
      <c r="M191" s="4">
        <v>285.09767799999997</v>
      </c>
      <c r="N191" s="4">
        <v>286.68881599999997</v>
      </c>
      <c r="O191" s="4">
        <v>269.14956999999998</v>
      </c>
      <c r="P191" s="4">
        <v>268.527401</v>
      </c>
      <c r="Q191" s="4">
        <v>269.66202099999998</v>
      </c>
      <c r="R191" s="4">
        <v>269.57962400000002</v>
      </c>
      <c r="S191" s="4">
        <v>268.430295</v>
      </c>
      <c r="T191" s="4">
        <v>266.78178800000001</v>
      </c>
      <c r="U191" s="4">
        <v>265.87792400000001</v>
      </c>
      <c r="V191" s="4">
        <v>265.12568199999998</v>
      </c>
      <c r="W191" s="4">
        <v>264.49805999999899</v>
      </c>
      <c r="X191" s="4">
        <v>263.950108</v>
      </c>
      <c r="Y191" s="4">
        <v>263.48554200000001</v>
      </c>
      <c r="Z191" s="4">
        <v>262.83674200000002</v>
      </c>
      <c r="AA191" s="4">
        <v>262.277129</v>
      </c>
      <c r="AB191" s="4">
        <v>261.76603699999998</v>
      </c>
      <c r="AC191" s="4"/>
      <c r="BG191" s="4"/>
    </row>
    <row r="192" spans="1:59">
      <c r="A192" s="1" t="s">
        <v>231</v>
      </c>
      <c r="B192" s="5" t="s">
        <v>8</v>
      </c>
      <c r="C192" s="2" t="s">
        <v>236</v>
      </c>
      <c r="D192" s="4">
        <v>463.56299999999999</v>
      </c>
      <c r="E192" s="4">
        <v>485.68</v>
      </c>
      <c r="F192" s="4">
        <v>525.95299999999997</v>
      </c>
      <c r="G192" s="4">
        <v>511.37464499999999</v>
      </c>
      <c r="H192" s="4">
        <v>502.30909800000001</v>
      </c>
      <c r="I192" s="4">
        <v>541.44504300000006</v>
      </c>
      <c r="J192" s="4">
        <v>553.78074900000001</v>
      </c>
      <c r="K192" s="4">
        <v>555.80042600000002</v>
      </c>
      <c r="L192" s="4">
        <v>582.21805500000005</v>
      </c>
      <c r="M192" s="4">
        <v>554.39950999999996</v>
      </c>
      <c r="N192" s="4">
        <v>581.00433199999998</v>
      </c>
      <c r="O192" s="4">
        <v>584.63660700000003</v>
      </c>
      <c r="P192" s="4">
        <v>594.83522700000003</v>
      </c>
      <c r="Q192" s="4">
        <v>604.33553800000004</v>
      </c>
      <c r="R192" s="4">
        <v>610.83648300000004</v>
      </c>
      <c r="S192" s="4">
        <v>604.841139</v>
      </c>
      <c r="T192" s="4">
        <v>614.01768000000004</v>
      </c>
      <c r="U192" s="4">
        <v>645.58054500000003</v>
      </c>
      <c r="V192" s="4">
        <v>649.408771</v>
      </c>
      <c r="W192" s="4">
        <v>645.91869299999996</v>
      </c>
      <c r="X192" s="4">
        <v>654.71394799999996</v>
      </c>
      <c r="Y192" s="4">
        <v>658.80933900000002</v>
      </c>
      <c r="Z192" s="4">
        <v>658.14139599999999</v>
      </c>
      <c r="AA192" s="4">
        <v>647.28364699999997</v>
      </c>
      <c r="AB192" s="4">
        <v>659.71204699999998</v>
      </c>
      <c r="AC192" s="4"/>
      <c r="BG192" s="4"/>
    </row>
    <row r="193" spans="1:59">
      <c r="A193" s="1" t="s">
        <v>231</v>
      </c>
      <c r="B193" s="2" t="s">
        <v>10</v>
      </c>
      <c r="C193" s="2" t="s">
        <v>237</v>
      </c>
      <c r="D193" s="4">
        <v>272.81</v>
      </c>
      <c r="E193" s="4">
        <v>287.80099999999999</v>
      </c>
      <c r="F193" s="4">
        <v>314.334</v>
      </c>
      <c r="G193" s="4">
        <v>332.80599999999998</v>
      </c>
      <c r="H193" s="4">
        <v>314.62229000000002</v>
      </c>
      <c r="I193" s="4">
        <v>352.87400000000002</v>
      </c>
      <c r="J193" s="4">
        <v>364.88600000000002</v>
      </c>
      <c r="K193" s="4">
        <v>362.57400000000001</v>
      </c>
      <c r="L193" s="4">
        <v>379.87400000000002</v>
      </c>
      <c r="M193" s="4">
        <v>343.26400000000001</v>
      </c>
      <c r="N193" s="4">
        <v>356.04119200000002</v>
      </c>
      <c r="O193" s="4">
        <v>347.585712</v>
      </c>
      <c r="P193" s="4">
        <v>350.802393</v>
      </c>
      <c r="Q193" s="4">
        <v>353.46280899999999</v>
      </c>
      <c r="R193" s="4">
        <v>355.183222</v>
      </c>
      <c r="S193" s="4">
        <v>335.53089299999999</v>
      </c>
      <c r="T193" s="4">
        <v>335.26398699999999</v>
      </c>
      <c r="U193" s="4">
        <v>363.57175699999999</v>
      </c>
      <c r="V193" s="4">
        <v>360.09469799999999</v>
      </c>
      <c r="W193" s="4">
        <v>346.04266899999999</v>
      </c>
      <c r="X193" s="4">
        <v>355.47591399999999</v>
      </c>
      <c r="Y193" s="4">
        <v>344.90868999999998</v>
      </c>
      <c r="Z193" s="4">
        <v>339.49575499999997</v>
      </c>
      <c r="AA193" s="4">
        <v>321.98876200000001</v>
      </c>
      <c r="AB193" s="4">
        <v>320.42447299999998</v>
      </c>
      <c r="AC193" s="4"/>
      <c r="BG193" s="4"/>
    </row>
    <row r="194" spans="1:59">
      <c r="A194" s="1" t="s">
        <v>231</v>
      </c>
      <c r="B194" s="2" t="s">
        <v>47</v>
      </c>
      <c r="C194" s="2" t="s">
        <v>238</v>
      </c>
      <c r="D194" s="4">
        <v>29.55</v>
      </c>
      <c r="E194" s="4">
        <v>32.387</v>
      </c>
      <c r="F194" s="4">
        <v>32.277999999999999</v>
      </c>
      <c r="G194" s="4">
        <v>27.870645</v>
      </c>
      <c r="H194" s="4">
        <v>26.709807999999999</v>
      </c>
      <c r="I194" s="4">
        <v>26.647043</v>
      </c>
      <c r="J194" s="4">
        <v>27.845749000000001</v>
      </c>
      <c r="K194" s="4">
        <v>28.690425999999999</v>
      </c>
      <c r="L194" s="4">
        <v>26.749054999999998</v>
      </c>
      <c r="M194" s="4">
        <v>26.880510000000001</v>
      </c>
      <c r="N194" s="4">
        <v>27.830624</v>
      </c>
      <c r="O194" s="4">
        <v>29.916063999999999</v>
      </c>
      <c r="P194" s="4">
        <v>32.816324999999999</v>
      </c>
      <c r="Q194" s="4">
        <v>35.227454000000002</v>
      </c>
      <c r="R194" s="4">
        <v>35.822898000000002</v>
      </c>
      <c r="S194" s="4">
        <v>42.061675999999999</v>
      </c>
      <c r="T194" s="4">
        <v>42.533121000000001</v>
      </c>
      <c r="U194" s="4">
        <v>39.144260000000003</v>
      </c>
      <c r="V194" s="4">
        <v>39.147185999999998</v>
      </c>
      <c r="W194" s="4">
        <v>41.385261</v>
      </c>
      <c r="X194" s="4">
        <v>41.367665000000002</v>
      </c>
      <c r="Y194" s="4">
        <v>40.826151000000003</v>
      </c>
      <c r="Z194" s="4">
        <v>42.344796000000002</v>
      </c>
      <c r="AA194" s="4">
        <v>44.900441999999998</v>
      </c>
      <c r="AB194" s="4">
        <v>52.991534000000001</v>
      </c>
      <c r="AC194" s="4"/>
      <c r="BG194" s="4"/>
    </row>
    <row r="195" spans="1:59">
      <c r="A195" s="1" t="s">
        <v>231</v>
      </c>
      <c r="B195" s="2" t="s">
        <v>49</v>
      </c>
      <c r="C195" s="2" t="s">
        <v>239</v>
      </c>
      <c r="D195" s="4">
        <v>276.461839</v>
      </c>
      <c r="E195" s="4">
        <v>278.69539900000001</v>
      </c>
      <c r="F195" s="4">
        <v>289.08917400000001</v>
      </c>
      <c r="G195" s="4">
        <v>277.80536999999998</v>
      </c>
      <c r="H195" s="4">
        <v>278.596068</v>
      </c>
      <c r="I195" s="4">
        <v>279.336996</v>
      </c>
      <c r="J195" s="4">
        <v>280.207899</v>
      </c>
      <c r="K195" s="4">
        <v>281.181445</v>
      </c>
      <c r="L195" s="4">
        <v>282.32841999999999</v>
      </c>
      <c r="M195" s="4">
        <v>283.59117500000002</v>
      </c>
      <c r="N195" s="4">
        <v>284.97633000000002</v>
      </c>
      <c r="O195" s="4">
        <v>267.09382399999998</v>
      </c>
      <c r="P195" s="4">
        <v>266.23900099999997</v>
      </c>
      <c r="Q195" s="4">
        <v>267.02750099999997</v>
      </c>
      <c r="R195" s="4">
        <v>266.652379</v>
      </c>
      <c r="S195" s="4">
        <v>266.43360899999999</v>
      </c>
      <c r="T195" s="4">
        <v>264.600482</v>
      </c>
      <c r="U195" s="4">
        <v>263.23840300000001</v>
      </c>
      <c r="V195" s="4">
        <v>262.04882300000003</v>
      </c>
      <c r="W195" s="4">
        <v>260.67758199999997</v>
      </c>
      <c r="X195" s="4">
        <v>259.31090699999999</v>
      </c>
      <c r="Y195" s="4">
        <v>258.08575100000002</v>
      </c>
      <c r="Z195" s="4">
        <v>256.74284499999999</v>
      </c>
      <c r="AA195" s="4">
        <v>255.42239699999999</v>
      </c>
      <c r="AB195" s="4">
        <v>254.11677499999999</v>
      </c>
      <c r="AC195" s="4"/>
      <c r="BG195" s="4"/>
    </row>
    <row r="196" spans="1:59">
      <c r="A196" s="1" t="s">
        <v>231</v>
      </c>
      <c r="B196" s="2" t="s">
        <v>12</v>
      </c>
      <c r="C196" s="2" t="s">
        <v>240</v>
      </c>
      <c r="D196" s="4">
        <v>9.5619999999999994</v>
      </c>
      <c r="E196" s="4">
        <v>7.6719999999999997</v>
      </c>
      <c r="F196" s="4">
        <v>7.72</v>
      </c>
      <c r="G196" s="4">
        <v>4.1520000000000001</v>
      </c>
      <c r="H196" s="4">
        <v>3.9540000000000002</v>
      </c>
      <c r="I196" s="4">
        <v>4.101</v>
      </c>
      <c r="J196" s="4">
        <v>4.8410000000000002</v>
      </c>
      <c r="K196" s="4">
        <v>2.0590000000000002</v>
      </c>
      <c r="L196" s="4">
        <v>1.5920000000000001</v>
      </c>
      <c r="M196" s="4">
        <v>1.5649999999999999</v>
      </c>
      <c r="N196" s="4">
        <v>1.359</v>
      </c>
      <c r="O196" s="4">
        <v>1.5880000000000001</v>
      </c>
      <c r="P196" s="4">
        <v>1.595</v>
      </c>
      <c r="Q196" s="4">
        <v>1.245239</v>
      </c>
      <c r="R196" s="4">
        <v>1.426884</v>
      </c>
      <c r="S196" s="4">
        <v>1.4766969999999999</v>
      </c>
      <c r="T196" s="4">
        <v>1.848997</v>
      </c>
      <c r="U196" s="4">
        <v>1.7564759999999999</v>
      </c>
      <c r="V196" s="4">
        <v>0.83152700000000002</v>
      </c>
      <c r="W196" s="4">
        <v>0.83883200000000002</v>
      </c>
      <c r="X196" s="4">
        <v>1.1775230000000001</v>
      </c>
      <c r="Y196" s="4">
        <v>1.286764</v>
      </c>
      <c r="Z196" s="4">
        <v>1.206151</v>
      </c>
      <c r="AA196" s="4">
        <v>1.351008</v>
      </c>
      <c r="AB196" s="4">
        <v>1.9141570000000001</v>
      </c>
      <c r="AC196" s="4"/>
      <c r="BG196" s="4"/>
    </row>
    <row r="197" spans="1:59">
      <c r="A197" s="1" t="s">
        <v>231</v>
      </c>
      <c r="B197" s="2" t="s">
        <v>27</v>
      </c>
      <c r="C197" s="2" t="s">
        <v>241</v>
      </c>
      <c r="D197" s="4">
        <v>0.68850500000000003</v>
      </c>
      <c r="E197" s="4">
        <v>0.73440399999999995</v>
      </c>
      <c r="F197" s="4">
        <v>0.79394900000000002</v>
      </c>
      <c r="G197" s="4">
        <v>0.89333399999999996</v>
      </c>
      <c r="H197" s="4">
        <v>0.98536199999999996</v>
      </c>
      <c r="I197" s="4">
        <v>0.992502</v>
      </c>
      <c r="J197" s="4">
        <v>1.0872729999999999</v>
      </c>
      <c r="K197" s="4">
        <v>1.1971350000000001</v>
      </c>
      <c r="L197" s="4">
        <v>1.345852</v>
      </c>
      <c r="M197" s="4">
        <v>1.5065029999999999</v>
      </c>
      <c r="N197" s="4">
        <v>1.712486</v>
      </c>
      <c r="O197" s="4">
        <v>2.0557460000000001</v>
      </c>
      <c r="P197" s="4">
        <v>2.2884000000000002</v>
      </c>
      <c r="Q197" s="4">
        <v>2.6345200000000002</v>
      </c>
      <c r="R197" s="4">
        <v>2.9272450000000001</v>
      </c>
      <c r="S197" s="4">
        <v>1.996686</v>
      </c>
      <c r="T197" s="4">
        <v>2.1813060000000002</v>
      </c>
      <c r="U197" s="4">
        <v>2.6395209999999998</v>
      </c>
      <c r="V197" s="4">
        <v>3.0768589999999998</v>
      </c>
      <c r="W197" s="4">
        <v>3.820478</v>
      </c>
      <c r="X197" s="4">
        <v>4.6392009999999999</v>
      </c>
      <c r="Y197" s="4">
        <v>5.3997909999999996</v>
      </c>
      <c r="Z197" s="4">
        <v>6.0938970000000001</v>
      </c>
      <c r="AA197" s="4">
        <v>6.8547320000000003</v>
      </c>
      <c r="AB197" s="4">
        <v>7.6492620000000002</v>
      </c>
      <c r="AC197" s="4"/>
      <c r="BG197" s="4"/>
    </row>
    <row r="198" spans="1:59" s="1" customFormat="1">
      <c r="A198" s="1" t="s">
        <v>231</v>
      </c>
      <c r="B198" s="1" t="s">
        <v>14</v>
      </c>
      <c r="C198" s="1" t="s">
        <v>242</v>
      </c>
      <c r="D198" s="6">
        <v>740.71334400000001</v>
      </c>
      <c r="E198" s="6">
        <v>765.10980300000006</v>
      </c>
      <c r="F198" s="6">
        <v>815.83612300000004</v>
      </c>
      <c r="G198" s="6">
        <v>790.07334900000001</v>
      </c>
      <c r="H198" s="6">
        <v>781.89052800000002</v>
      </c>
      <c r="I198" s="6">
        <v>821.774541</v>
      </c>
      <c r="J198" s="6">
        <v>835.07592099999999</v>
      </c>
      <c r="K198" s="6">
        <v>838.17900599999996</v>
      </c>
      <c r="L198" s="6">
        <v>865.89232700000002</v>
      </c>
      <c r="M198" s="6">
        <v>839.49718800000005</v>
      </c>
      <c r="N198" s="6">
        <v>867.69314799999995</v>
      </c>
      <c r="O198" s="6">
        <v>853.78617699999995</v>
      </c>
      <c r="P198" s="6">
        <v>863.36262799999997</v>
      </c>
      <c r="Q198" s="6">
        <v>873.99755900000002</v>
      </c>
      <c r="R198" s="6">
        <v>880.41610700000001</v>
      </c>
      <c r="S198" s="6">
        <v>873.271434</v>
      </c>
      <c r="T198" s="6">
        <v>880.79946800000005</v>
      </c>
      <c r="U198" s="6">
        <v>911.45846900000004</v>
      </c>
      <c r="V198" s="6">
        <v>914.53445299999998</v>
      </c>
      <c r="W198" s="6">
        <v>910.41675299999997</v>
      </c>
      <c r="X198" s="6">
        <v>918.66405599999996</v>
      </c>
      <c r="Y198" s="6">
        <v>922.29488100000003</v>
      </c>
      <c r="Z198" s="6">
        <v>920.97813799999994</v>
      </c>
      <c r="AA198" s="6">
        <v>909.56077600000003</v>
      </c>
      <c r="AB198" s="6">
        <v>921.47808399999997</v>
      </c>
      <c r="AC198" s="6"/>
      <c r="BG198" s="6"/>
    </row>
    <row r="199" spans="1:59">
      <c r="A199" s="1" t="s">
        <v>243</v>
      </c>
      <c r="B199" s="2" t="s">
        <v>6</v>
      </c>
      <c r="C199" s="2" t="s">
        <v>244</v>
      </c>
      <c r="D199" s="4">
        <v>73.403999999999996</v>
      </c>
      <c r="E199" s="4">
        <v>79.138999999999996</v>
      </c>
      <c r="F199" s="4">
        <v>86.58</v>
      </c>
      <c r="G199" s="4">
        <v>91.835999999999999</v>
      </c>
      <c r="H199" s="4">
        <v>100.008</v>
      </c>
      <c r="I199" s="4">
        <v>102.46</v>
      </c>
      <c r="J199" s="4">
        <v>102.535</v>
      </c>
      <c r="K199" s="4">
        <v>106.715</v>
      </c>
      <c r="L199" s="4">
        <v>114.084</v>
      </c>
      <c r="M199" s="4">
        <v>120.136</v>
      </c>
      <c r="N199" s="4">
        <v>130.06100000000001</v>
      </c>
      <c r="O199" s="4">
        <v>138.03800000000001</v>
      </c>
      <c r="P199" s="4">
        <v>140.51499999999999</v>
      </c>
      <c r="Q199" s="4">
        <v>143.49959999999999</v>
      </c>
      <c r="R199" s="4">
        <v>146.6388</v>
      </c>
      <c r="S199" s="4">
        <v>153.11160000000001</v>
      </c>
      <c r="T199" s="4">
        <v>160.02719999999999</v>
      </c>
      <c r="U199" s="4">
        <v>165.006</v>
      </c>
      <c r="V199" s="4">
        <v>170.8236</v>
      </c>
      <c r="W199" s="4">
        <v>177.16679999999999</v>
      </c>
      <c r="X199" s="4">
        <v>177.86519999999999</v>
      </c>
      <c r="Y199" s="4">
        <v>189.018</v>
      </c>
      <c r="Z199" s="4">
        <v>189.97559999999999</v>
      </c>
      <c r="AA199" s="4">
        <v>191.13917499999999</v>
      </c>
      <c r="AB199" s="4">
        <v>196.622928</v>
      </c>
      <c r="AC199" s="4"/>
      <c r="BG199" s="4"/>
    </row>
    <row r="200" spans="1:59">
      <c r="A200" s="1" t="s">
        <v>243</v>
      </c>
      <c r="B200" s="5" t="s">
        <v>21</v>
      </c>
      <c r="C200" s="2" t="s">
        <v>245</v>
      </c>
      <c r="D200" s="4">
        <v>276.87320899999997</v>
      </c>
      <c r="E200" s="4">
        <v>279.13419299999998</v>
      </c>
      <c r="F200" s="4">
        <v>289.56354499999998</v>
      </c>
      <c r="G200" s="4">
        <v>278.33912199999997</v>
      </c>
      <c r="H200" s="4">
        <v>279.18480499999998</v>
      </c>
      <c r="I200" s="4">
        <v>279.92999900000001</v>
      </c>
      <c r="J200" s="4">
        <v>280.85752600000001</v>
      </c>
      <c r="K200" s="4">
        <v>281.89671299999998</v>
      </c>
      <c r="L200" s="4">
        <v>283.132544</v>
      </c>
      <c r="M200" s="4">
        <v>284.491285</v>
      </c>
      <c r="N200" s="4">
        <v>285.99951099999998</v>
      </c>
      <c r="O200" s="4">
        <v>268.32209699999999</v>
      </c>
      <c r="P200" s="4">
        <v>267.60628100000002</v>
      </c>
      <c r="Q200" s="4">
        <v>268.60158199999898</v>
      </c>
      <c r="R200" s="4">
        <v>268.40135800000002</v>
      </c>
      <c r="S200" s="4">
        <v>267.62659500000001</v>
      </c>
      <c r="T200" s="4">
        <v>265.903775</v>
      </c>
      <c r="U200" s="4">
        <v>264.815472</v>
      </c>
      <c r="V200" s="4">
        <v>263.53090099999997</v>
      </c>
      <c r="W200" s="4">
        <v>262.96025300000002</v>
      </c>
      <c r="X200" s="4">
        <v>262.15369299999998</v>
      </c>
      <c r="Y200" s="4">
        <v>261.30465600000002</v>
      </c>
      <c r="Z200" s="4">
        <v>260.27418999999998</v>
      </c>
      <c r="AA200" s="4">
        <v>259.45837</v>
      </c>
      <c r="AB200" s="4">
        <v>258.64200699999998</v>
      </c>
      <c r="AC200" s="4"/>
      <c r="BG200" s="4"/>
    </row>
    <row r="201" spans="1:59">
      <c r="A201" s="1" t="s">
        <v>243</v>
      </c>
      <c r="B201" s="5" t="s">
        <v>8</v>
      </c>
      <c r="C201" s="2" t="s">
        <v>246</v>
      </c>
      <c r="D201" s="4">
        <v>365.08499999999998</v>
      </c>
      <c r="E201" s="4">
        <v>369.77800000000002</v>
      </c>
      <c r="F201" s="4">
        <v>396.90600000000001</v>
      </c>
      <c r="G201" s="4">
        <v>407.13395200000002</v>
      </c>
      <c r="H201" s="4">
        <v>392.609892</v>
      </c>
      <c r="I201" s="4">
        <v>427.846632</v>
      </c>
      <c r="J201" s="4">
        <v>439.84367200000003</v>
      </c>
      <c r="K201" s="4">
        <v>437.71592299999998</v>
      </c>
      <c r="L201" s="4">
        <v>457.463031</v>
      </c>
      <c r="M201" s="4">
        <v>428.05559599999998</v>
      </c>
      <c r="N201" s="4">
        <v>445.17079899999999</v>
      </c>
      <c r="O201" s="4">
        <v>447.58802700000001</v>
      </c>
      <c r="P201" s="4">
        <v>452.19659999999999</v>
      </c>
      <c r="Q201" s="4">
        <v>463.11225200000001</v>
      </c>
      <c r="R201" s="4">
        <v>470.46020199999998</v>
      </c>
      <c r="S201" s="4">
        <v>463.58207700000003</v>
      </c>
      <c r="T201" s="4">
        <v>467.51179300000001</v>
      </c>
      <c r="U201" s="4">
        <v>496.32342</v>
      </c>
      <c r="V201" s="4">
        <v>499.984917</v>
      </c>
      <c r="W201" s="4">
        <v>494.51173399999999</v>
      </c>
      <c r="X201" s="4">
        <v>503.13361700000002</v>
      </c>
      <c r="Y201" s="4">
        <v>502.07775700000002</v>
      </c>
      <c r="Z201" s="4">
        <v>497.617907</v>
      </c>
      <c r="AA201" s="4">
        <v>483.25107800000001</v>
      </c>
      <c r="AB201" s="4">
        <v>495.50228399999997</v>
      </c>
      <c r="AC201" s="4"/>
      <c r="BG201" s="4"/>
    </row>
    <row r="202" spans="1:59">
      <c r="A202" s="1" t="s">
        <v>243</v>
      </c>
      <c r="B202" s="2" t="s">
        <v>10</v>
      </c>
      <c r="C202" s="2" t="s">
        <v>247</v>
      </c>
      <c r="D202" s="4">
        <v>252.56899999999999</v>
      </c>
      <c r="E202" s="4">
        <v>250.58</v>
      </c>
      <c r="F202" s="4">
        <v>270.32799999999997</v>
      </c>
      <c r="G202" s="4">
        <v>289.32</v>
      </c>
      <c r="H202" s="4">
        <v>268.16633300000001</v>
      </c>
      <c r="I202" s="4">
        <v>301.24799999999999</v>
      </c>
      <c r="J202" s="4">
        <v>311.49400000000003</v>
      </c>
      <c r="K202" s="4">
        <v>307.35599999999999</v>
      </c>
      <c r="L202" s="4">
        <v>322.02100000000002</v>
      </c>
      <c r="M202" s="4">
        <v>286.47399999999999</v>
      </c>
      <c r="N202" s="4">
        <v>292.775441</v>
      </c>
      <c r="O202" s="4">
        <v>285.314548</v>
      </c>
      <c r="P202" s="4">
        <v>285.14255700000001</v>
      </c>
      <c r="Q202" s="4">
        <v>289.715754</v>
      </c>
      <c r="R202" s="4">
        <v>293.182006</v>
      </c>
      <c r="S202" s="4">
        <v>274.98790400000001</v>
      </c>
      <c r="T202" s="4">
        <v>272.28470900000002</v>
      </c>
      <c r="U202" s="4">
        <v>298.82549399999999</v>
      </c>
      <c r="V202" s="4">
        <v>297.97958799999998</v>
      </c>
      <c r="W202" s="4">
        <v>284.56404400000002</v>
      </c>
      <c r="X202" s="4">
        <v>292.52786200000003</v>
      </c>
      <c r="Y202" s="4">
        <v>280.58385800000002</v>
      </c>
      <c r="Z202" s="4">
        <v>274.37651799999998</v>
      </c>
      <c r="AA202" s="4">
        <v>256.95786800000002</v>
      </c>
      <c r="AB202" s="4">
        <v>257.106739</v>
      </c>
      <c r="AC202" s="4"/>
      <c r="BG202" s="4"/>
    </row>
    <row r="203" spans="1:59">
      <c r="A203" s="1" t="s">
        <v>243</v>
      </c>
      <c r="B203" s="2" t="s">
        <v>25</v>
      </c>
      <c r="C203" s="2" t="s">
        <v>248</v>
      </c>
      <c r="D203" s="4">
        <v>29.55</v>
      </c>
      <c r="E203" s="4">
        <v>32.387</v>
      </c>
      <c r="F203" s="4">
        <v>32.277999999999999</v>
      </c>
      <c r="G203" s="4">
        <v>21.825952000000001</v>
      </c>
      <c r="H203" s="4">
        <v>20.481559000000001</v>
      </c>
      <c r="I203" s="4">
        <v>20.037631999999999</v>
      </c>
      <c r="J203" s="4">
        <v>20.973672000000001</v>
      </c>
      <c r="K203" s="4">
        <v>21.585923000000001</v>
      </c>
      <c r="L203" s="4">
        <v>19.766031000000002</v>
      </c>
      <c r="M203" s="4">
        <v>19.880596000000001</v>
      </c>
      <c r="N203" s="4">
        <v>20.975358</v>
      </c>
      <c r="O203" s="4">
        <v>22.647479000000001</v>
      </c>
      <c r="P203" s="4">
        <v>24.944043000000001</v>
      </c>
      <c r="Q203" s="4">
        <v>28.651658999999999</v>
      </c>
      <c r="R203" s="4">
        <v>29.212512</v>
      </c>
      <c r="S203" s="4">
        <v>34.005876000000001</v>
      </c>
      <c r="T203" s="4">
        <v>33.350887</v>
      </c>
      <c r="U203" s="4">
        <v>30.73545</v>
      </c>
      <c r="V203" s="4">
        <v>30.350201999999999</v>
      </c>
      <c r="W203" s="4">
        <v>31.942057999999999</v>
      </c>
      <c r="X203" s="4">
        <v>31.563032</v>
      </c>
      <c r="Y203" s="4">
        <v>31.189135</v>
      </c>
      <c r="Z203" s="4">
        <v>32.059638</v>
      </c>
      <c r="AA203" s="4">
        <v>33.803027</v>
      </c>
      <c r="AB203" s="4">
        <v>39.858460000000001</v>
      </c>
      <c r="AC203" s="4"/>
      <c r="BG203" s="4"/>
    </row>
    <row r="204" spans="1:59">
      <c r="A204" s="1" t="s">
        <v>243</v>
      </c>
      <c r="B204" s="2" t="s">
        <v>49</v>
      </c>
      <c r="C204" s="2" t="s">
        <v>249</v>
      </c>
      <c r="D204" s="4">
        <v>276.461839</v>
      </c>
      <c r="E204" s="4">
        <v>278.69539900000001</v>
      </c>
      <c r="F204" s="4">
        <v>289.08917400000001</v>
      </c>
      <c r="G204" s="4">
        <v>277.80536999999998</v>
      </c>
      <c r="H204" s="4">
        <v>278.596068</v>
      </c>
      <c r="I204" s="4">
        <v>279.336996</v>
      </c>
      <c r="J204" s="4">
        <v>280.207899</v>
      </c>
      <c r="K204" s="4">
        <v>281.181445</v>
      </c>
      <c r="L204" s="4">
        <v>282.32841999999999</v>
      </c>
      <c r="M204" s="4">
        <v>283.59117500000002</v>
      </c>
      <c r="N204" s="4">
        <v>284.97633000000002</v>
      </c>
      <c r="O204" s="4">
        <v>267.09382399999998</v>
      </c>
      <c r="P204" s="4">
        <v>266.23900099999997</v>
      </c>
      <c r="Q204" s="4">
        <v>267.02750099999997</v>
      </c>
      <c r="R204" s="4">
        <v>266.652379</v>
      </c>
      <c r="S204" s="4">
        <v>266.43360899999999</v>
      </c>
      <c r="T204" s="4">
        <v>264.600482</v>
      </c>
      <c r="U204" s="4">
        <v>263.23840300000001</v>
      </c>
      <c r="V204" s="4">
        <v>262.04882300000003</v>
      </c>
      <c r="W204" s="4">
        <v>260.67758199999997</v>
      </c>
      <c r="X204" s="4">
        <v>259.31090699999999</v>
      </c>
      <c r="Y204" s="4">
        <v>258.08575100000002</v>
      </c>
      <c r="Z204" s="4">
        <v>256.74284499999999</v>
      </c>
      <c r="AA204" s="4">
        <v>255.42239699999999</v>
      </c>
      <c r="AB204" s="4">
        <v>254.11677499999999</v>
      </c>
      <c r="AC204" s="4"/>
      <c r="BG204" s="4"/>
    </row>
    <row r="205" spans="1:59">
      <c r="A205" s="1" t="s">
        <v>243</v>
      </c>
      <c r="B205" s="2" t="s">
        <v>12</v>
      </c>
      <c r="C205" s="2" t="s">
        <v>250</v>
      </c>
      <c r="D205" s="4">
        <v>9.5619999999999994</v>
      </c>
      <c r="E205" s="4">
        <v>7.6719999999999997</v>
      </c>
      <c r="F205" s="4">
        <v>7.72</v>
      </c>
      <c r="G205" s="4">
        <v>4.1520000000000001</v>
      </c>
      <c r="H205" s="4">
        <v>3.9540000000000002</v>
      </c>
      <c r="I205" s="4">
        <v>4.101</v>
      </c>
      <c r="J205" s="4">
        <v>4.8410000000000002</v>
      </c>
      <c r="K205" s="4">
        <v>2.0590000000000002</v>
      </c>
      <c r="L205" s="4">
        <v>1.5920000000000001</v>
      </c>
      <c r="M205" s="4">
        <v>1.5649999999999999</v>
      </c>
      <c r="N205" s="4">
        <v>1.359</v>
      </c>
      <c r="O205" s="4">
        <v>1.5880000000000001</v>
      </c>
      <c r="P205" s="4">
        <v>1.595</v>
      </c>
      <c r="Q205" s="4">
        <v>1.245239</v>
      </c>
      <c r="R205" s="4">
        <v>1.426884</v>
      </c>
      <c r="S205" s="4">
        <v>1.4766969999999999</v>
      </c>
      <c r="T205" s="4">
        <v>1.848997</v>
      </c>
      <c r="U205" s="4">
        <v>1.7564759999999999</v>
      </c>
      <c r="V205" s="4">
        <v>0.83152700000000002</v>
      </c>
      <c r="W205" s="4">
        <v>0.83883200000000002</v>
      </c>
      <c r="X205" s="4">
        <v>1.1775230000000001</v>
      </c>
      <c r="Y205" s="4">
        <v>1.286764</v>
      </c>
      <c r="Z205" s="4">
        <v>1.206151</v>
      </c>
      <c r="AA205" s="4">
        <v>1.351008</v>
      </c>
      <c r="AB205" s="4">
        <v>1.9141570000000001</v>
      </c>
      <c r="AC205" s="4"/>
      <c r="BG205" s="4"/>
    </row>
    <row r="206" spans="1:59">
      <c r="A206" s="1" t="s">
        <v>243</v>
      </c>
      <c r="B206" s="2" t="s">
        <v>27</v>
      </c>
      <c r="C206" s="2" t="s">
        <v>251</v>
      </c>
      <c r="D206" s="4">
        <v>0.41137000000000001</v>
      </c>
      <c r="E206" s="4">
        <v>0.43879400000000002</v>
      </c>
      <c r="F206" s="4">
        <v>0.47437099999999999</v>
      </c>
      <c r="G206" s="4">
        <v>0.533752</v>
      </c>
      <c r="H206" s="4">
        <v>0.58873699999999995</v>
      </c>
      <c r="I206" s="4">
        <v>0.59300299999999995</v>
      </c>
      <c r="J206" s="4">
        <v>0.64962699999999995</v>
      </c>
      <c r="K206" s="4">
        <v>0.71526800000000001</v>
      </c>
      <c r="L206" s="4">
        <v>0.80412399999999995</v>
      </c>
      <c r="M206" s="4">
        <v>0.90010999999999997</v>
      </c>
      <c r="N206" s="4">
        <v>1.0231809999999999</v>
      </c>
      <c r="O206" s="4">
        <v>1.2282729999999999</v>
      </c>
      <c r="P206" s="4">
        <v>1.3672800000000001</v>
      </c>
      <c r="Q206" s="4">
        <v>1.5740810000000001</v>
      </c>
      <c r="R206" s="4">
        <v>1.7489790000000001</v>
      </c>
      <c r="S206" s="4">
        <v>1.1929860000000001</v>
      </c>
      <c r="T206" s="4">
        <v>1.303293</v>
      </c>
      <c r="U206" s="4">
        <v>1.5770690000000001</v>
      </c>
      <c r="V206" s="4">
        <v>1.482078</v>
      </c>
      <c r="W206" s="4">
        <v>2.2826710000000001</v>
      </c>
      <c r="X206" s="4">
        <v>2.8427859999999998</v>
      </c>
      <c r="Y206" s="4">
        <v>3.2189049999999999</v>
      </c>
      <c r="Z206" s="4">
        <v>3.531345</v>
      </c>
      <c r="AA206" s="4">
        <v>4.0359730000000003</v>
      </c>
      <c r="AB206" s="4">
        <v>4.5252319999999999</v>
      </c>
      <c r="AC206" s="4"/>
      <c r="BG206" s="4"/>
    </row>
    <row r="207" spans="1:59" s="1" customFormat="1">
      <c r="A207" s="1" t="s">
        <v>243</v>
      </c>
      <c r="B207" s="1" t="s">
        <v>14</v>
      </c>
      <c r="C207" s="1" t="s">
        <v>252</v>
      </c>
      <c r="D207" s="6">
        <v>641.95820899999899</v>
      </c>
      <c r="E207" s="6">
        <v>648.912193</v>
      </c>
      <c r="F207" s="6">
        <v>686.46954500000004</v>
      </c>
      <c r="G207" s="6">
        <v>685.473074</v>
      </c>
      <c r="H207" s="6">
        <v>671.79469700000004</v>
      </c>
      <c r="I207" s="6">
        <v>707.77663099999995</v>
      </c>
      <c r="J207" s="6">
        <v>720.70119799999998</v>
      </c>
      <c r="K207" s="6">
        <v>719.61263599999995</v>
      </c>
      <c r="L207" s="6">
        <v>740.59557500000005</v>
      </c>
      <c r="M207" s="6">
        <v>712.54688099999998</v>
      </c>
      <c r="N207" s="6">
        <v>731.17030999999997</v>
      </c>
      <c r="O207" s="6">
        <v>715.910124</v>
      </c>
      <c r="P207" s="6">
        <v>719.80288099999996</v>
      </c>
      <c r="Q207" s="6">
        <v>731.713833999999</v>
      </c>
      <c r="R207" s="6">
        <v>738.86156000000005</v>
      </c>
      <c r="S207" s="6">
        <v>731.20867199999998</v>
      </c>
      <c r="T207" s="6">
        <v>733.41556800000001</v>
      </c>
      <c r="U207" s="6">
        <v>761.13889200000006</v>
      </c>
      <c r="V207" s="6">
        <v>763.51581799999997</v>
      </c>
      <c r="W207" s="6">
        <v>757.47198700000001</v>
      </c>
      <c r="X207" s="6">
        <v>765.28731000000005</v>
      </c>
      <c r="Y207" s="6">
        <v>763.38241300000004</v>
      </c>
      <c r="Z207" s="6">
        <v>757.89209699999901</v>
      </c>
      <c r="AA207" s="6">
        <v>742.70944799999995</v>
      </c>
      <c r="AB207" s="6">
        <v>754.14429099999995</v>
      </c>
      <c r="AC207" s="6"/>
      <c r="BG207" s="6"/>
    </row>
    <row r="208" spans="1:59">
      <c r="A208" s="1" t="s">
        <v>253</v>
      </c>
      <c r="B208" s="5" t="s">
        <v>8</v>
      </c>
      <c r="C208" s="2" t="s">
        <v>254</v>
      </c>
      <c r="D208" s="4">
        <v>73.531999999999996</v>
      </c>
      <c r="E208" s="4">
        <v>76.266999999999996</v>
      </c>
      <c r="F208" s="4">
        <v>84.750999999999905</v>
      </c>
      <c r="G208" s="4">
        <v>89.436999999999998</v>
      </c>
      <c r="H208" s="4">
        <v>100.236</v>
      </c>
      <c r="I208" s="4">
        <v>95.406000000000006</v>
      </c>
      <c r="J208" s="4">
        <v>92.212999999999994</v>
      </c>
      <c r="K208" s="4">
        <v>99.059999999999903</v>
      </c>
      <c r="L208" s="4">
        <v>109.15900000000001</v>
      </c>
      <c r="M208" s="4">
        <v>115.336</v>
      </c>
      <c r="N208" s="4">
        <v>115.937</v>
      </c>
      <c r="O208" s="4">
        <v>113.91200000000001</v>
      </c>
      <c r="P208" s="4">
        <v>109.690589</v>
      </c>
      <c r="Q208" s="4">
        <v>106.636353</v>
      </c>
      <c r="R208" s="4">
        <v>117.73456</v>
      </c>
      <c r="S208" s="4">
        <v>112.835491</v>
      </c>
      <c r="T208" s="4">
        <v>117.578272</v>
      </c>
      <c r="U208" s="4">
        <v>134.155889</v>
      </c>
      <c r="V208" s="4">
        <v>130.52326099999999</v>
      </c>
      <c r="W208" s="4">
        <v>110.797417</v>
      </c>
      <c r="X208" s="4">
        <v>114.28776000000001</v>
      </c>
      <c r="Y208" s="4">
        <v>115.22890599999999</v>
      </c>
      <c r="Z208" s="4">
        <v>121.18686099999999</v>
      </c>
      <c r="AA208" s="4">
        <v>127.186144</v>
      </c>
      <c r="AB208" s="4">
        <v>135.08472800000001</v>
      </c>
      <c r="AC208" s="4"/>
      <c r="BG208" s="4"/>
    </row>
    <row r="209" spans="1:59">
      <c r="A209" s="1" t="s">
        <v>253</v>
      </c>
      <c r="B209" s="2" t="s">
        <v>44</v>
      </c>
      <c r="C209" s="2" t="s">
        <v>255</v>
      </c>
      <c r="D209" s="4">
        <v>1.663</v>
      </c>
      <c r="E209" s="4">
        <v>1.706</v>
      </c>
      <c r="F209" s="4">
        <v>1.448</v>
      </c>
      <c r="G209" s="4">
        <v>1.161</v>
      </c>
      <c r="H209" s="4">
        <v>1.4039999999999999</v>
      </c>
      <c r="I209" s="4">
        <v>3.8780000000000001</v>
      </c>
      <c r="J209" s="4">
        <v>1.137</v>
      </c>
      <c r="K209" s="4">
        <v>1.079</v>
      </c>
      <c r="L209" s="4">
        <v>1.04</v>
      </c>
      <c r="M209" s="4">
        <v>0.94199999999999995</v>
      </c>
      <c r="N209" s="4">
        <v>0.83</v>
      </c>
      <c r="O209" s="4">
        <v>0.89600000000000002</v>
      </c>
      <c r="P209" s="4">
        <v>0.802589</v>
      </c>
      <c r="Q209" s="4">
        <v>0.80662</v>
      </c>
      <c r="R209" s="4">
        <v>0.72715300000000005</v>
      </c>
      <c r="S209" s="4">
        <v>1.0063880000000001</v>
      </c>
      <c r="T209" s="4">
        <v>0.95714699999999997</v>
      </c>
      <c r="U209" s="4">
        <v>0.93839099999999998</v>
      </c>
      <c r="V209" s="4">
        <v>0.956681</v>
      </c>
      <c r="W209" s="4">
        <v>0.92522099999999996</v>
      </c>
      <c r="X209" s="4">
        <v>0.92744800000000005</v>
      </c>
      <c r="Y209" s="4">
        <v>0.99805699999999997</v>
      </c>
      <c r="Z209" s="4">
        <v>0.87576699999999996</v>
      </c>
      <c r="AA209" s="4">
        <v>0.85647499999999999</v>
      </c>
      <c r="AB209" s="4">
        <v>0.83452599999999999</v>
      </c>
      <c r="AC209" s="4"/>
      <c r="BG209" s="4"/>
    </row>
    <row r="210" spans="1:59">
      <c r="A210" s="1" t="s">
        <v>253</v>
      </c>
      <c r="B210" s="2" t="s">
        <v>12</v>
      </c>
      <c r="C210" s="2" t="s">
        <v>256</v>
      </c>
      <c r="D210" s="4">
        <v>71.869</v>
      </c>
      <c r="E210" s="4">
        <v>74.561000000000007</v>
      </c>
      <c r="F210" s="4">
        <v>83.302999999999997</v>
      </c>
      <c r="G210" s="4">
        <v>88.275999999999996</v>
      </c>
      <c r="H210" s="4">
        <v>98.831999999999894</v>
      </c>
      <c r="I210" s="4">
        <v>91.528000000000006</v>
      </c>
      <c r="J210" s="4">
        <v>91.075999999999894</v>
      </c>
      <c r="K210" s="4">
        <v>97.980999999999995</v>
      </c>
      <c r="L210" s="4">
        <v>108.119</v>
      </c>
      <c r="M210" s="4">
        <v>114.39400000000001</v>
      </c>
      <c r="N210" s="4">
        <v>115.107</v>
      </c>
      <c r="O210" s="4">
        <v>113.01600000000001</v>
      </c>
      <c r="P210" s="4">
        <v>108.88800000000001</v>
      </c>
      <c r="Q210" s="4">
        <v>105.829733</v>
      </c>
      <c r="R210" s="4">
        <v>117.007407</v>
      </c>
      <c r="S210" s="4">
        <v>111.829103</v>
      </c>
      <c r="T210" s="4">
        <v>116.62112500000001</v>
      </c>
      <c r="U210" s="4">
        <v>133.21749800000001</v>
      </c>
      <c r="V210" s="4">
        <v>129.56657999999999</v>
      </c>
      <c r="W210" s="4">
        <v>109.872196</v>
      </c>
      <c r="X210" s="4">
        <v>113.36031199999999</v>
      </c>
      <c r="Y210" s="4">
        <v>114.23084900000001</v>
      </c>
      <c r="Z210" s="4">
        <v>120.311094</v>
      </c>
      <c r="AA210" s="4">
        <v>126.329669</v>
      </c>
      <c r="AB210" s="4">
        <v>134.250202</v>
      </c>
      <c r="AC210" s="4"/>
      <c r="BG210" s="4"/>
    </row>
    <row r="211" spans="1:59" s="1" customFormat="1">
      <c r="A211" s="1" t="s">
        <v>253</v>
      </c>
      <c r="B211" s="1" t="s">
        <v>14</v>
      </c>
      <c r="C211" s="1" t="s">
        <v>257</v>
      </c>
      <c r="D211" s="6">
        <v>73.531999999999996</v>
      </c>
      <c r="E211" s="6">
        <v>76.266999999999996</v>
      </c>
      <c r="F211" s="6">
        <v>84.750999999999905</v>
      </c>
      <c r="G211" s="6">
        <v>89.436999999999998</v>
      </c>
      <c r="H211" s="6">
        <v>100.236</v>
      </c>
      <c r="I211" s="6">
        <v>95.406000000000006</v>
      </c>
      <c r="J211" s="6">
        <v>92.212999999999994</v>
      </c>
      <c r="K211" s="6">
        <v>99.059999999999903</v>
      </c>
      <c r="L211" s="6">
        <v>109.15900000000001</v>
      </c>
      <c r="M211" s="6">
        <v>115.336</v>
      </c>
      <c r="N211" s="6">
        <v>115.937</v>
      </c>
      <c r="O211" s="6">
        <v>113.91200000000001</v>
      </c>
      <c r="P211" s="6">
        <v>109.690589</v>
      </c>
      <c r="Q211" s="6">
        <v>106.636353</v>
      </c>
      <c r="R211" s="6">
        <v>117.73456</v>
      </c>
      <c r="S211" s="6">
        <v>112.835491</v>
      </c>
      <c r="T211" s="6">
        <v>117.578272</v>
      </c>
      <c r="U211" s="6">
        <v>134.155889</v>
      </c>
      <c r="V211" s="6">
        <v>130.52326099999999</v>
      </c>
      <c r="W211" s="6">
        <v>110.797417</v>
      </c>
      <c r="X211" s="6">
        <v>114.28776000000001</v>
      </c>
      <c r="Y211" s="6">
        <v>115.22890599999999</v>
      </c>
      <c r="Z211" s="6">
        <v>121.18686099999999</v>
      </c>
      <c r="AA211" s="6">
        <v>127.186144</v>
      </c>
      <c r="AB211" s="6">
        <v>135.08472800000001</v>
      </c>
      <c r="AC211" s="6"/>
      <c r="BG211" s="6"/>
    </row>
    <row r="212" spans="1:59">
      <c r="A212" s="1" t="s">
        <v>258</v>
      </c>
      <c r="B212" s="2" t="s">
        <v>4</v>
      </c>
      <c r="C212" s="2" t="s">
        <v>259</v>
      </c>
      <c r="D212" s="4">
        <v>293.851</v>
      </c>
      <c r="E212" s="4">
        <v>310.62700000000001</v>
      </c>
      <c r="F212" s="4">
        <v>315.04700000000003</v>
      </c>
      <c r="G212" s="4">
        <v>326.19099999999997</v>
      </c>
      <c r="H212" s="4">
        <v>342.23599999999999</v>
      </c>
      <c r="I212" s="4">
        <v>305.99799999999999</v>
      </c>
      <c r="J212" s="4">
        <v>325.92200000000003</v>
      </c>
      <c r="K212" s="4">
        <v>344.12</v>
      </c>
      <c r="L212" s="4">
        <v>354.98399999999998</v>
      </c>
      <c r="M212" s="4">
        <v>365.35700000000003</v>
      </c>
      <c r="N212" s="4">
        <v>374.71877499999999</v>
      </c>
      <c r="O212" s="4">
        <v>368.14845300000002</v>
      </c>
      <c r="P212" s="4">
        <v>371.92228399999999</v>
      </c>
      <c r="Q212" s="4">
        <v>395.61198999999999</v>
      </c>
      <c r="R212" s="4">
        <v>435.63969600000001</v>
      </c>
      <c r="S212" s="4">
        <v>441.36604999999997</v>
      </c>
      <c r="T212" s="4">
        <v>469.74463100000003</v>
      </c>
      <c r="U212" s="4">
        <v>518.21081600000002</v>
      </c>
      <c r="V212" s="4">
        <v>579.16334900000004</v>
      </c>
      <c r="W212" s="4">
        <v>519.03460900000005</v>
      </c>
      <c r="X212" s="4">
        <v>535.85639600000002</v>
      </c>
      <c r="Y212" s="4">
        <v>560.45467499999995</v>
      </c>
      <c r="Z212" s="4">
        <v>557.967715</v>
      </c>
      <c r="AA212" s="4">
        <v>548.57963900000004</v>
      </c>
      <c r="AB212" s="4">
        <v>542.28415600000005</v>
      </c>
      <c r="AC212" s="4"/>
      <c r="BG212" s="4"/>
    </row>
    <row r="213" spans="1:59">
      <c r="A213" s="1" t="s">
        <v>258</v>
      </c>
      <c r="B213" s="8" t="s">
        <v>8</v>
      </c>
      <c r="C213" s="2" t="s">
        <v>260</v>
      </c>
      <c r="D213" s="4">
        <v>1147.0160000000001</v>
      </c>
      <c r="E213" s="4">
        <v>1229.6079999999999</v>
      </c>
      <c r="F213" s="4">
        <v>1245.3309999999999</v>
      </c>
      <c r="G213" s="4">
        <v>1274.1600000000001</v>
      </c>
      <c r="H213" s="4">
        <v>1313.4330090000001</v>
      </c>
      <c r="I213" s="4">
        <v>1253.451</v>
      </c>
      <c r="J213" s="4">
        <v>1274.192</v>
      </c>
      <c r="K213" s="4">
        <v>1321.2439999999999</v>
      </c>
      <c r="L213" s="4">
        <v>1357.875</v>
      </c>
      <c r="M213" s="4">
        <v>1357.0903490000001</v>
      </c>
      <c r="N213" s="4">
        <v>1417.452614</v>
      </c>
      <c r="O213" s="4">
        <v>1431.892435</v>
      </c>
      <c r="P213" s="4">
        <v>1476.1496910000001</v>
      </c>
      <c r="Q213" s="4">
        <v>1567.8480159999999</v>
      </c>
      <c r="R213" s="4">
        <v>1677.119312</v>
      </c>
      <c r="S213" s="4">
        <v>1738.782993</v>
      </c>
      <c r="T213" s="4">
        <v>1844.3479420000001</v>
      </c>
      <c r="U213" s="4">
        <v>1978.930566</v>
      </c>
      <c r="V213" s="4">
        <v>2100.6068260000002</v>
      </c>
      <c r="W213" s="4">
        <v>2034.175972</v>
      </c>
      <c r="X213" s="4">
        <v>2069.0643920000002</v>
      </c>
      <c r="Y213" s="4">
        <v>2107.150118</v>
      </c>
      <c r="Z213" s="4">
        <v>2114.5034850000002</v>
      </c>
      <c r="AA213" s="4">
        <v>2074.648631</v>
      </c>
      <c r="AB213" s="4">
        <v>2051.8559660000001</v>
      </c>
      <c r="AC213" s="4"/>
      <c r="BG213" s="4"/>
    </row>
    <row r="214" spans="1:59">
      <c r="A214" s="1" t="s">
        <v>258</v>
      </c>
      <c r="B214" s="2" t="s">
        <v>44</v>
      </c>
      <c r="C214" s="2" t="s">
        <v>261</v>
      </c>
      <c r="D214" s="4">
        <v>837.92700000000002</v>
      </c>
      <c r="E214" s="4">
        <v>902.90800000000002</v>
      </c>
      <c r="F214" s="4">
        <v>912.76300000000003</v>
      </c>
      <c r="G214" s="4">
        <v>930.28899999999999</v>
      </c>
      <c r="H214" s="4">
        <v>955.25099999999998</v>
      </c>
      <c r="I214" s="4">
        <v>928.89599999999996</v>
      </c>
      <c r="J214" s="4">
        <v>929.09100000000001</v>
      </c>
      <c r="K214" s="4">
        <v>958.05700000000002</v>
      </c>
      <c r="L214" s="4">
        <v>983.18499999999995</v>
      </c>
      <c r="M214" s="4">
        <v>956.38199999999995</v>
      </c>
      <c r="N214" s="4">
        <v>997.23</v>
      </c>
      <c r="O214" s="4">
        <v>1015.08</v>
      </c>
      <c r="P214" s="4">
        <v>1049.9486059999999</v>
      </c>
      <c r="Q214" s="4">
        <v>1115.616002</v>
      </c>
      <c r="R214" s="4">
        <v>1185.1909470000001</v>
      </c>
      <c r="S214" s="4">
        <v>1247.9687260000001</v>
      </c>
      <c r="T214" s="4">
        <v>1335.2217989999999</v>
      </c>
      <c r="U214" s="4">
        <v>1413.621208</v>
      </c>
      <c r="V214" s="4">
        <v>1476.9067419999999</v>
      </c>
      <c r="W214" s="4">
        <v>1472.965316</v>
      </c>
      <c r="X214" s="4">
        <v>1491.3463879999999</v>
      </c>
      <c r="Y214" s="4">
        <v>1501.2845380000001</v>
      </c>
      <c r="Z214" s="4">
        <v>1505.6969939999999</v>
      </c>
      <c r="AA214" s="4">
        <v>1471.103975</v>
      </c>
      <c r="AB214" s="4">
        <v>1454.719683</v>
      </c>
      <c r="AC214" s="4"/>
      <c r="BG214" s="4"/>
    </row>
    <row r="215" spans="1:59">
      <c r="A215" s="1" t="s">
        <v>258</v>
      </c>
      <c r="B215" s="2" t="s">
        <v>10</v>
      </c>
      <c r="C215" s="2" t="s">
        <v>262</v>
      </c>
      <c r="D215" s="4">
        <v>15.238</v>
      </c>
      <c r="E215" s="4">
        <v>16.073</v>
      </c>
      <c r="F215" s="4">
        <v>17.521000000000001</v>
      </c>
      <c r="G215" s="4">
        <v>17.68</v>
      </c>
      <c r="H215" s="4">
        <v>15.946009</v>
      </c>
      <c r="I215" s="4">
        <v>18.556999999999999</v>
      </c>
      <c r="J215" s="4">
        <v>19.178999999999998</v>
      </c>
      <c r="K215" s="4">
        <v>19.067</v>
      </c>
      <c r="L215" s="4">
        <v>19.706</v>
      </c>
      <c r="M215" s="4">
        <v>35.344000000000001</v>
      </c>
      <c r="N215" s="4">
        <v>45.280127</v>
      </c>
      <c r="O215" s="4">
        <v>48.193604000000001</v>
      </c>
      <c r="P215" s="4">
        <v>53.664847999999999</v>
      </c>
      <c r="Q215" s="4">
        <v>55.917161</v>
      </c>
      <c r="R215" s="4">
        <v>55.596519999999998</v>
      </c>
      <c r="S215" s="4">
        <v>48.691830000000003</v>
      </c>
      <c r="T215" s="4">
        <v>38.579991</v>
      </c>
      <c r="U215" s="4">
        <v>46.454799999999999</v>
      </c>
      <c r="V215" s="4">
        <v>43.960414</v>
      </c>
      <c r="W215" s="4">
        <v>41.587639000000003</v>
      </c>
      <c r="X215" s="4">
        <v>41.359014000000002</v>
      </c>
      <c r="Y215" s="4">
        <v>44.850997</v>
      </c>
      <c r="Z215" s="4">
        <v>50.151988000000003</v>
      </c>
      <c r="AA215" s="4">
        <v>54.098236</v>
      </c>
      <c r="AB215" s="4">
        <v>54.031298</v>
      </c>
      <c r="AC215" s="4"/>
      <c r="BG215" s="4"/>
    </row>
    <row r="216" spans="1:59">
      <c r="A216" s="1" t="s">
        <v>258</v>
      </c>
      <c r="B216" s="2" t="s">
        <v>25</v>
      </c>
      <c r="C216" s="2" t="s">
        <v>263</v>
      </c>
      <c r="D216" s="4">
        <v>0</v>
      </c>
      <c r="E216" s="4">
        <v>0</v>
      </c>
      <c r="F216" s="4">
        <v>0</v>
      </c>
      <c r="G216" s="4">
        <v>0</v>
      </c>
      <c r="H216" s="4">
        <v>0</v>
      </c>
      <c r="I216" s="4">
        <v>0</v>
      </c>
      <c r="J216" s="4">
        <v>0</v>
      </c>
      <c r="K216" s="4">
        <v>0</v>
      </c>
      <c r="L216" s="4">
        <v>0</v>
      </c>
      <c r="M216" s="4">
        <v>7.3489999999999996E-3</v>
      </c>
      <c r="N216" s="4">
        <v>0.22371199999999999</v>
      </c>
      <c r="O216" s="4">
        <v>0.47037800000000002</v>
      </c>
      <c r="P216" s="4">
        <v>0.61395299999999997</v>
      </c>
      <c r="Q216" s="4">
        <v>0.70286300000000002</v>
      </c>
      <c r="R216" s="4">
        <v>0.69214900000000001</v>
      </c>
      <c r="S216" s="4">
        <v>0.75638700000000003</v>
      </c>
      <c r="T216" s="4">
        <v>0.80152100000000004</v>
      </c>
      <c r="U216" s="4">
        <v>0.64374200000000004</v>
      </c>
      <c r="V216" s="4">
        <v>0.57632099999999997</v>
      </c>
      <c r="W216" s="4">
        <v>0.58840800000000004</v>
      </c>
      <c r="X216" s="4">
        <v>0.50259399999999999</v>
      </c>
      <c r="Y216" s="4">
        <v>0.55990799999999996</v>
      </c>
      <c r="Z216" s="4">
        <v>0.68678799999999995</v>
      </c>
      <c r="AA216" s="4">
        <v>0.86678100000000002</v>
      </c>
      <c r="AB216" s="4">
        <v>0.82082900000000003</v>
      </c>
      <c r="AC216" s="4"/>
      <c r="BG216" s="4"/>
    </row>
    <row r="217" spans="1:59" s="1" customFormat="1">
      <c r="A217" s="1" t="s">
        <v>258</v>
      </c>
      <c r="B217" s="1" t="s">
        <v>14</v>
      </c>
      <c r="C217" s="1" t="s">
        <v>264</v>
      </c>
      <c r="D217" s="6">
        <v>1147.0160000000001</v>
      </c>
      <c r="E217" s="6">
        <v>1229.6079999999999</v>
      </c>
      <c r="F217" s="6">
        <v>1245.3309999999999</v>
      </c>
      <c r="G217" s="6">
        <v>1274.1600000000001</v>
      </c>
      <c r="H217" s="6">
        <v>1313.4330090000001</v>
      </c>
      <c r="I217" s="6">
        <v>1253.451</v>
      </c>
      <c r="J217" s="6">
        <v>1274.192</v>
      </c>
      <c r="K217" s="6">
        <v>1321.2439999999999</v>
      </c>
      <c r="L217" s="6">
        <v>1357.875</v>
      </c>
      <c r="M217" s="6">
        <v>1357.0903490000001</v>
      </c>
      <c r="N217" s="6">
        <v>1417.452614</v>
      </c>
      <c r="O217" s="6">
        <v>1431.892435</v>
      </c>
      <c r="P217" s="6">
        <v>1476.1496910000001</v>
      </c>
      <c r="Q217" s="6">
        <v>1567.8480159999999</v>
      </c>
      <c r="R217" s="6">
        <v>1677.119312</v>
      </c>
      <c r="S217" s="6">
        <v>1738.782993</v>
      </c>
      <c r="T217" s="6">
        <v>1844.3479420000001</v>
      </c>
      <c r="U217" s="6">
        <v>1978.930566</v>
      </c>
      <c r="V217" s="6">
        <v>2100.6068260000002</v>
      </c>
      <c r="W217" s="6">
        <v>2034.175972</v>
      </c>
      <c r="X217" s="6">
        <v>2069.0643920000002</v>
      </c>
      <c r="Y217" s="6">
        <v>2107.150118</v>
      </c>
      <c r="Z217" s="6">
        <v>2114.5034850000002</v>
      </c>
      <c r="AA217" s="6">
        <v>2074.648631</v>
      </c>
      <c r="AB217" s="6">
        <v>2051.8559660000001</v>
      </c>
      <c r="AC217" s="6"/>
      <c r="BG217" s="6"/>
    </row>
    <row r="218" spans="1:59">
      <c r="A218" s="1" t="s">
        <v>265</v>
      </c>
      <c r="B218" s="2" t="s">
        <v>6</v>
      </c>
      <c r="C218" s="2" t="s">
        <v>266</v>
      </c>
      <c r="D218" s="4">
        <v>2.7080000000000002</v>
      </c>
      <c r="E218" s="4">
        <v>2.9009999999999998</v>
      </c>
      <c r="F218" s="4">
        <v>3.1440000000000001</v>
      </c>
      <c r="G218" s="4">
        <v>3.2189999999999999</v>
      </c>
      <c r="H218" s="4">
        <v>3.3879999999999999</v>
      </c>
      <c r="I218" s="4">
        <v>3.5289999999999999</v>
      </c>
      <c r="J218" s="4">
        <v>3.573</v>
      </c>
      <c r="K218" s="4">
        <v>3.5880000000000001</v>
      </c>
      <c r="L218" s="4">
        <v>3.6</v>
      </c>
      <c r="M218" s="4">
        <v>3.645</v>
      </c>
      <c r="N218" s="4">
        <v>3.8620000000000001</v>
      </c>
      <c r="O218" s="4">
        <v>3.9820000000000002</v>
      </c>
      <c r="P218" s="4">
        <v>3.9380000000000002</v>
      </c>
      <c r="Q218" s="4">
        <v>3.865767</v>
      </c>
      <c r="R218" s="4">
        <v>3.7979590000000001</v>
      </c>
      <c r="S218" s="4">
        <v>3.7893829999999999</v>
      </c>
      <c r="T218" s="4">
        <v>3.785901</v>
      </c>
      <c r="U218" s="4">
        <v>3.785901</v>
      </c>
      <c r="V218" s="4">
        <v>3.8642340000000002</v>
      </c>
      <c r="W218" s="4">
        <v>3.857529</v>
      </c>
      <c r="X218" s="4">
        <v>4.142004</v>
      </c>
      <c r="Y218" s="4">
        <v>3.884757</v>
      </c>
      <c r="Z218" s="4">
        <v>3.9086289999999999</v>
      </c>
      <c r="AA218" s="4">
        <v>4.0661189999999996</v>
      </c>
      <c r="AB218" s="4">
        <v>3.9690189999999999</v>
      </c>
      <c r="AC218" s="4"/>
      <c r="BG218" s="4"/>
    </row>
    <row r="219" spans="1:59">
      <c r="A219" s="1" t="s">
        <v>265</v>
      </c>
      <c r="B219" s="5" t="s">
        <v>8</v>
      </c>
      <c r="C219" s="2" t="s">
        <v>267</v>
      </c>
      <c r="D219" s="4">
        <v>2.7080000000000002</v>
      </c>
      <c r="E219" s="4">
        <v>2.9009999999999998</v>
      </c>
      <c r="F219" s="4">
        <v>3.1440000000000001</v>
      </c>
      <c r="G219" s="4">
        <v>3.2189999999999999</v>
      </c>
      <c r="H219" s="4">
        <v>3.3879999999999999</v>
      </c>
      <c r="I219" s="4">
        <v>3.5289999999999999</v>
      </c>
      <c r="J219" s="4">
        <v>3.573</v>
      </c>
      <c r="K219" s="4">
        <v>3.5880000000000001</v>
      </c>
      <c r="L219" s="4">
        <v>3.6</v>
      </c>
      <c r="M219" s="4">
        <v>3.645</v>
      </c>
      <c r="N219" s="4">
        <v>3.8620000000000001</v>
      </c>
      <c r="O219" s="4">
        <v>3.9820000000000002</v>
      </c>
      <c r="P219" s="4">
        <v>3.9380000000000002</v>
      </c>
      <c r="Q219" s="4">
        <v>3.865767</v>
      </c>
      <c r="R219" s="4">
        <v>3.7979590000000001</v>
      </c>
      <c r="S219" s="4">
        <v>3.7893829999999999</v>
      </c>
      <c r="T219" s="4">
        <v>3.785901</v>
      </c>
      <c r="U219" s="4">
        <v>3.785901</v>
      </c>
      <c r="V219" s="4">
        <v>3.8642340000000002</v>
      </c>
      <c r="W219" s="4">
        <v>3.857529</v>
      </c>
      <c r="X219" s="4">
        <v>4.142004</v>
      </c>
      <c r="Y219" s="4">
        <v>3.884757</v>
      </c>
      <c r="Z219" s="4">
        <v>3.9086289999999999</v>
      </c>
      <c r="AA219" s="4">
        <v>4.0661189999999996</v>
      </c>
      <c r="AB219" s="4">
        <v>3.9690189999999999</v>
      </c>
      <c r="AC219" s="4"/>
      <c r="BG219" s="4"/>
    </row>
    <row r="220" spans="1:59" s="1" customFormat="1">
      <c r="A220" s="1" t="s">
        <v>265</v>
      </c>
      <c r="B220" s="1" t="s">
        <v>14</v>
      </c>
      <c r="C220" s="1" t="s">
        <v>268</v>
      </c>
      <c r="D220" s="6">
        <v>2.7080000000000002</v>
      </c>
      <c r="E220" s="6">
        <v>2.9009999999999998</v>
      </c>
      <c r="F220" s="6">
        <v>3.1440000000000001</v>
      </c>
      <c r="G220" s="6">
        <v>3.2189999999999999</v>
      </c>
      <c r="H220" s="6">
        <v>3.3879999999999999</v>
      </c>
      <c r="I220" s="6">
        <v>3.5289999999999999</v>
      </c>
      <c r="J220" s="6">
        <v>3.573</v>
      </c>
      <c r="K220" s="6">
        <v>3.5880000000000001</v>
      </c>
      <c r="L220" s="6">
        <v>3.6</v>
      </c>
      <c r="M220" s="6">
        <v>3.645</v>
      </c>
      <c r="N220" s="6">
        <v>3.8620000000000001</v>
      </c>
      <c r="O220" s="6">
        <v>3.9820000000000002</v>
      </c>
      <c r="P220" s="6">
        <v>3.9380000000000002</v>
      </c>
      <c r="Q220" s="6">
        <v>3.865767</v>
      </c>
      <c r="R220" s="6">
        <v>3.7979590000000001</v>
      </c>
      <c r="S220" s="6">
        <v>3.7893829999999999</v>
      </c>
      <c r="T220" s="6">
        <v>3.785901</v>
      </c>
      <c r="U220" s="6">
        <v>3.785901</v>
      </c>
      <c r="V220" s="6">
        <v>3.8642340000000002</v>
      </c>
      <c r="W220" s="6">
        <v>3.857529</v>
      </c>
      <c r="X220" s="6">
        <v>4.142004</v>
      </c>
      <c r="Y220" s="6">
        <v>3.884757</v>
      </c>
      <c r="Z220" s="6">
        <v>3.9086289999999999</v>
      </c>
      <c r="AA220" s="6">
        <v>4.0661189999999996</v>
      </c>
      <c r="AB220" s="6">
        <v>3.9690189999999999</v>
      </c>
      <c r="AC220" s="6"/>
      <c r="BG220" s="6"/>
    </row>
    <row r="221" spans="1:59">
      <c r="A221" s="1" t="s">
        <v>269</v>
      </c>
      <c r="B221" s="2" t="s">
        <v>4</v>
      </c>
      <c r="C221" s="2" t="s">
        <v>270</v>
      </c>
      <c r="D221" s="4">
        <v>26.649000000000001</v>
      </c>
      <c r="E221" s="4">
        <v>22.306000000000001</v>
      </c>
      <c r="F221" s="4">
        <v>22.489000000000001</v>
      </c>
      <c r="G221" s="4">
        <v>22.739000000000001</v>
      </c>
      <c r="H221" s="4">
        <v>25.603999999999999</v>
      </c>
      <c r="I221" s="4">
        <v>22.585000000000001</v>
      </c>
      <c r="J221" s="4">
        <v>24.190999999999999</v>
      </c>
      <c r="K221" s="4">
        <v>27.831</v>
      </c>
      <c r="L221" s="4">
        <v>23.242999999999999</v>
      </c>
      <c r="M221" s="4">
        <v>21.867999999999999</v>
      </c>
      <c r="N221" s="4">
        <v>22.812586</v>
      </c>
      <c r="O221" s="4">
        <v>20.743579</v>
      </c>
      <c r="P221" s="4">
        <v>21.579477000000001</v>
      </c>
      <c r="Q221" s="4">
        <v>21.861996000000001</v>
      </c>
      <c r="R221" s="4">
        <v>24.310334999999998</v>
      </c>
      <c r="S221" s="4">
        <v>23.402101999999999</v>
      </c>
      <c r="T221" s="4">
        <v>25.177277</v>
      </c>
      <c r="U221" s="4">
        <v>26.078420000000001</v>
      </c>
      <c r="V221" s="4">
        <v>25.833410000000001</v>
      </c>
      <c r="W221" s="4">
        <v>23.253343999999998</v>
      </c>
      <c r="X221" s="4">
        <v>26.044606000000002</v>
      </c>
      <c r="Y221" s="4">
        <v>28.591384999999999</v>
      </c>
      <c r="Z221" s="4">
        <v>26.219052999999999</v>
      </c>
      <c r="AA221" s="4">
        <v>26.448539</v>
      </c>
      <c r="AB221" s="4">
        <v>26.008887000000001</v>
      </c>
      <c r="AC221" s="4"/>
      <c r="BG221" s="4"/>
    </row>
    <row r="222" spans="1:59">
      <c r="A222" s="1" t="s">
        <v>269</v>
      </c>
      <c r="B222" s="2" t="s">
        <v>6</v>
      </c>
      <c r="C222" s="2" t="s">
        <v>271</v>
      </c>
      <c r="D222" s="4">
        <v>0</v>
      </c>
      <c r="E222" s="4">
        <v>0</v>
      </c>
      <c r="F222" s="4">
        <v>0</v>
      </c>
      <c r="G222" s="4">
        <v>0</v>
      </c>
      <c r="H222" s="4">
        <v>0</v>
      </c>
      <c r="I222" s="4">
        <v>0</v>
      </c>
      <c r="J222" s="4">
        <v>0</v>
      </c>
      <c r="K222" s="4">
        <v>0</v>
      </c>
      <c r="L222" s="4">
        <v>0</v>
      </c>
      <c r="M222" s="4">
        <v>0</v>
      </c>
      <c r="N222" s="4">
        <v>9.9000000000000005E-2</v>
      </c>
      <c r="O222" s="4">
        <v>6.8000000000000005E-2</v>
      </c>
      <c r="P222" s="4">
        <v>0.13</v>
      </c>
      <c r="Q222" s="4">
        <v>0.130944</v>
      </c>
      <c r="R222" s="4">
        <v>0.133434</v>
      </c>
      <c r="S222" s="4">
        <v>0.13320000000000001</v>
      </c>
      <c r="T222" s="4">
        <v>0.13320000000000001</v>
      </c>
      <c r="U222" s="4">
        <v>0.13416</v>
      </c>
      <c r="V222" s="4">
        <v>0.13599900000000001</v>
      </c>
      <c r="W222" s="4">
        <v>0.138186</v>
      </c>
      <c r="X222" s="4">
        <v>0.14422299999999999</v>
      </c>
      <c r="Y222" s="4">
        <v>0.156664</v>
      </c>
      <c r="Z222" s="4">
        <v>0.15950800000000001</v>
      </c>
      <c r="AA222" s="4">
        <v>0.16141800000000001</v>
      </c>
      <c r="AB222" s="4">
        <v>0.15315400000000001</v>
      </c>
      <c r="AC222" s="4"/>
      <c r="BG222" s="4"/>
    </row>
    <row r="223" spans="1:59">
      <c r="A223" s="1" t="s">
        <v>269</v>
      </c>
      <c r="B223" s="2" t="s">
        <v>10</v>
      </c>
      <c r="C223" s="2" t="s">
        <v>272</v>
      </c>
      <c r="D223" s="4">
        <v>0</v>
      </c>
      <c r="E223" s="4">
        <v>0</v>
      </c>
      <c r="F223" s="4">
        <v>0</v>
      </c>
      <c r="G223" s="4">
        <v>0</v>
      </c>
      <c r="H223" s="4">
        <v>0</v>
      </c>
      <c r="I223" s="4">
        <v>0</v>
      </c>
      <c r="J223" s="4">
        <v>0</v>
      </c>
      <c r="K223" s="4">
        <v>0</v>
      </c>
      <c r="L223" s="4">
        <v>0</v>
      </c>
      <c r="M223" s="4">
        <v>0</v>
      </c>
      <c r="N223" s="4">
        <v>0</v>
      </c>
      <c r="O223" s="4">
        <v>3.0000000000000001E-3</v>
      </c>
      <c r="P223" s="4">
        <v>3.0000000000000001E-3</v>
      </c>
      <c r="Q223" s="4">
        <v>0</v>
      </c>
      <c r="R223" s="4">
        <v>0</v>
      </c>
      <c r="S223" s="4">
        <v>0</v>
      </c>
      <c r="T223" s="4">
        <v>0</v>
      </c>
      <c r="U223" s="4">
        <v>0</v>
      </c>
      <c r="V223" s="4">
        <v>0</v>
      </c>
      <c r="W223" s="4">
        <v>0</v>
      </c>
      <c r="X223" s="4">
        <v>0</v>
      </c>
      <c r="Y223" s="4">
        <v>0</v>
      </c>
      <c r="Z223" s="4">
        <v>0</v>
      </c>
      <c r="AA223" s="4">
        <v>0</v>
      </c>
      <c r="AB223" s="4">
        <v>0</v>
      </c>
      <c r="AC223" s="4"/>
      <c r="BG223" s="4"/>
    </row>
    <row r="224" spans="1:59" s="1" customFormat="1">
      <c r="A224" s="1" t="s">
        <v>269</v>
      </c>
      <c r="B224" s="1" t="s">
        <v>14</v>
      </c>
      <c r="C224" s="1" t="s">
        <v>273</v>
      </c>
      <c r="D224" s="6">
        <v>26.649000000000001</v>
      </c>
      <c r="E224" s="6">
        <v>22.306000000000001</v>
      </c>
      <c r="F224" s="6">
        <v>22.489000000000001</v>
      </c>
      <c r="G224" s="6">
        <v>22.739000000000001</v>
      </c>
      <c r="H224" s="6">
        <v>25.603999999999999</v>
      </c>
      <c r="I224" s="6">
        <v>22.585000000000001</v>
      </c>
      <c r="J224" s="6">
        <v>24.190999999999999</v>
      </c>
      <c r="K224" s="6">
        <v>27.831</v>
      </c>
      <c r="L224" s="6">
        <v>23.242999999999999</v>
      </c>
      <c r="M224" s="6">
        <v>21.867999999999999</v>
      </c>
      <c r="N224" s="6">
        <v>22.911586</v>
      </c>
      <c r="O224" s="6">
        <v>20.814578999999998</v>
      </c>
      <c r="P224" s="6">
        <v>21.712477</v>
      </c>
      <c r="Q224" s="6">
        <v>21.992940000000001</v>
      </c>
      <c r="R224" s="6">
        <v>24.443769</v>
      </c>
      <c r="S224" s="6">
        <v>23.535302000000001</v>
      </c>
      <c r="T224" s="6">
        <v>25.310476999999999</v>
      </c>
      <c r="U224" s="6">
        <v>26.212579999999999</v>
      </c>
      <c r="V224" s="6">
        <v>25.969408999999999</v>
      </c>
      <c r="W224" s="6">
        <v>23.391529999999999</v>
      </c>
      <c r="X224" s="6">
        <v>26.188828999999998</v>
      </c>
      <c r="Y224" s="6">
        <v>28.748049000000002</v>
      </c>
      <c r="Z224" s="6">
        <v>26.378561000000001</v>
      </c>
      <c r="AA224" s="6">
        <v>26.609957000000001</v>
      </c>
      <c r="AB224" s="6">
        <v>26.162040999999999</v>
      </c>
      <c r="AC224" s="6"/>
      <c r="BG224" s="6"/>
    </row>
    <row r="225" spans="1:59">
      <c r="A225" s="1" t="s">
        <v>274</v>
      </c>
      <c r="B225" s="2" t="s">
        <v>17</v>
      </c>
      <c r="C225" s="2" t="s">
        <v>275</v>
      </c>
      <c r="D225" s="4">
        <v>20.690999999999999</v>
      </c>
      <c r="E225" s="4">
        <v>17.556999999999999</v>
      </c>
      <c r="F225" s="4">
        <v>2.4220000000000002</v>
      </c>
      <c r="G225" s="4">
        <v>1.766</v>
      </c>
      <c r="H225" s="4">
        <v>1.6819999999999999</v>
      </c>
      <c r="I225" s="4">
        <v>1.3979999999999999</v>
      </c>
      <c r="J225" s="4">
        <v>1.679</v>
      </c>
      <c r="K225" s="4">
        <v>1.6870000000000001</v>
      </c>
      <c r="L225" s="4">
        <v>2.6429999999999998</v>
      </c>
      <c r="M225" s="4">
        <v>8.4239999999999995</v>
      </c>
      <c r="N225" s="4">
        <v>6.6769270000000001</v>
      </c>
      <c r="O225" s="4">
        <v>4.8422179999999999</v>
      </c>
      <c r="P225" s="4">
        <v>4.2490750000000004</v>
      </c>
      <c r="Q225" s="4">
        <v>3.561499</v>
      </c>
      <c r="R225" s="4">
        <v>3.1895509999999998</v>
      </c>
      <c r="S225" s="4">
        <v>3.373637</v>
      </c>
      <c r="T225" s="4">
        <v>2.6420530000000002</v>
      </c>
      <c r="U225" s="4">
        <v>2.7959800000000001</v>
      </c>
      <c r="V225" s="4">
        <v>2.3242449999999999</v>
      </c>
      <c r="W225" s="4">
        <v>1.640733</v>
      </c>
      <c r="X225" s="4">
        <v>1.8988590000000001</v>
      </c>
      <c r="Y225" s="4">
        <v>1.546257</v>
      </c>
      <c r="Z225" s="4">
        <v>0.36524800000000002</v>
      </c>
      <c r="AA225" s="4">
        <v>8.1303E-2</v>
      </c>
      <c r="AB225" s="4">
        <v>0.54131499999999999</v>
      </c>
      <c r="AC225" s="4"/>
      <c r="BG225" s="4"/>
    </row>
    <row r="226" spans="1:59">
      <c r="A226" s="1" t="s">
        <v>274</v>
      </c>
      <c r="B226" s="2" t="s">
        <v>4</v>
      </c>
      <c r="C226" s="2" t="s">
        <v>276</v>
      </c>
      <c r="D226" s="4">
        <v>4.7169999999999996</v>
      </c>
      <c r="E226" s="4">
        <v>11.853</v>
      </c>
      <c r="F226" s="4">
        <v>14.465999999999999</v>
      </c>
      <c r="G226" s="4">
        <v>12.012</v>
      </c>
      <c r="H226" s="4">
        <v>25.462</v>
      </c>
      <c r="I226" s="4">
        <v>22.713000000000001</v>
      </c>
      <c r="J226" s="4">
        <v>22.978000000000002</v>
      </c>
      <c r="K226" s="4">
        <v>24.731999999999999</v>
      </c>
      <c r="L226" s="4">
        <v>30.741</v>
      </c>
      <c r="M226" s="4">
        <v>41.567</v>
      </c>
      <c r="N226" s="4">
        <v>43.933055000000003</v>
      </c>
      <c r="O226" s="4">
        <v>36.949716000000002</v>
      </c>
      <c r="P226" s="4">
        <v>27.617649</v>
      </c>
      <c r="Q226" s="4">
        <v>28.686909</v>
      </c>
      <c r="R226" s="4">
        <v>28.500091999999999</v>
      </c>
      <c r="S226" s="4">
        <v>29.186578999999998</v>
      </c>
      <c r="T226" s="4">
        <v>29.313120000000001</v>
      </c>
      <c r="U226" s="4">
        <v>30.067845999999999</v>
      </c>
      <c r="V226" s="4">
        <v>38.668348000000002</v>
      </c>
      <c r="W226" s="4">
        <v>26.563410999999999</v>
      </c>
      <c r="X226" s="4">
        <v>28.065932</v>
      </c>
      <c r="Y226" s="4">
        <v>34.180408999999997</v>
      </c>
      <c r="Z226" s="4">
        <v>32.302211999999997</v>
      </c>
      <c r="AA226" s="4">
        <v>28.674313999999999</v>
      </c>
      <c r="AB226" s="4">
        <v>28.776885</v>
      </c>
      <c r="AC226" s="4"/>
      <c r="BG226" s="4"/>
    </row>
    <row r="227" spans="1:59">
      <c r="A227" s="1" t="s">
        <v>274</v>
      </c>
      <c r="B227" s="5" t="s">
        <v>8</v>
      </c>
      <c r="C227" s="2" t="s">
        <v>277</v>
      </c>
      <c r="D227" s="4">
        <v>25.408000000000001</v>
      </c>
      <c r="E227" s="4">
        <v>29.41</v>
      </c>
      <c r="F227" s="4">
        <v>16.888000000000002</v>
      </c>
      <c r="G227" s="4">
        <v>13.778</v>
      </c>
      <c r="H227" s="4">
        <v>27.143999999999998</v>
      </c>
      <c r="I227" s="4">
        <v>24.111000000000001</v>
      </c>
      <c r="J227" s="4">
        <v>24.657</v>
      </c>
      <c r="K227" s="4">
        <v>26.419</v>
      </c>
      <c r="L227" s="4">
        <v>33.384</v>
      </c>
      <c r="M227" s="4">
        <v>49.991</v>
      </c>
      <c r="N227" s="4">
        <v>50.609982000000002</v>
      </c>
      <c r="O227" s="4">
        <v>41.791933999999998</v>
      </c>
      <c r="P227" s="4">
        <v>31.866724000000001</v>
      </c>
      <c r="Q227" s="4">
        <v>32.248407999999998</v>
      </c>
      <c r="R227" s="4">
        <v>31.689643</v>
      </c>
      <c r="S227" s="4">
        <v>32.560215999999997</v>
      </c>
      <c r="T227" s="4">
        <v>31.955172999999998</v>
      </c>
      <c r="U227" s="4">
        <v>32.863826000000003</v>
      </c>
      <c r="V227" s="4">
        <v>40.992592999999999</v>
      </c>
      <c r="W227" s="4">
        <v>28.204143999999999</v>
      </c>
      <c r="X227" s="4">
        <v>29.964791000000002</v>
      </c>
      <c r="Y227" s="4">
        <v>35.726666000000002</v>
      </c>
      <c r="Z227" s="4">
        <v>32.667459999999998</v>
      </c>
      <c r="AA227" s="4">
        <v>28.755617000000001</v>
      </c>
      <c r="AB227" s="4">
        <v>29.318200000000001</v>
      </c>
      <c r="AC227" s="4"/>
      <c r="BG227" s="4"/>
    </row>
    <row r="228" spans="1:59" s="1" customFormat="1">
      <c r="A228" s="1" t="s">
        <v>274</v>
      </c>
      <c r="B228" s="1" t="s">
        <v>14</v>
      </c>
      <c r="C228" s="1" t="s">
        <v>278</v>
      </c>
      <c r="D228" s="6">
        <v>25.408000000000001</v>
      </c>
      <c r="E228" s="6">
        <v>29.41</v>
      </c>
      <c r="F228" s="6">
        <v>16.888000000000002</v>
      </c>
      <c r="G228" s="6">
        <v>13.778</v>
      </c>
      <c r="H228" s="6">
        <v>27.143999999999998</v>
      </c>
      <c r="I228" s="6">
        <v>24.111000000000001</v>
      </c>
      <c r="J228" s="6">
        <v>24.657</v>
      </c>
      <c r="K228" s="6">
        <v>26.419</v>
      </c>
      <c r="L228" s="6">
        <v>33.384</v>
      </c>
      <c r="M228" s="6">
        <v>49.991</v>
      </c>
      <c r="N228" s="6">
        <v>50.609982000000002</v>
      </c>
      <c r="O228" s="6">
        <v>41.791933999999998</v>
      </c>
      <c r="P228" s="6">
        <v>31.866724000000001</v>
      </c>
      <c r="Q228" s="6">
        <v>32.248407999999998</v>
      </c>
      <c r="R228" s="6">
        <v>31.689643</v>
      </c>
      <c r="S228" s="6">
        <v>32.560215999999997</v>
      </c>
      <c r="T228" s="6">
        <v>31.955172999999998</v>
      </c>
      <c r="U228" s="6">
        <v>32.863826000000003</v>
      </c>
      <c r="V228" s="6">
        <v>40.992592999999999</v>
      </c>
      <c r="W228" s="6">
        <v>28.204143999999999</v>
      </c>
      <c r="X228" s="6">
        <v>29.964791000000002</v>
      </c>
      <c r="Y228" s="6">
        <v>35.726666000000002</v>
      </c>
      <c r="Z228" s="6">
        <v>32.667459999999998</v>
      </c>
      <c r="AA228" s="6">
        <v>28.755617000000001</v>
      </c>
      <c r="AB228" s="6">
        <v>29.318200000000001</v>
      </c>
      <c r="AC228" s="6"/>
      <c r="BG228" s="6"/>
    </row>
    <row r="229" spans="1:59">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row>
    <row r="230" spans="1:59">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row>
    <row r="231" spans="1:59">
      <c r="A231" s="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row>
    <row r="232" spans="1:59">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row>
    <row r="233" spans="1:59">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row>
    <row r="234" spans="1:59">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row>
    <row r="235" spans="1:59">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row>
    <row r="236" spans="1:59">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row>
    <row r="237" spans="1:59">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row>
    <row r="238" spans="1:59">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row>
    <row r="239" spans="1:59">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row>
    <row r="240" spans="1:59">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row>
    <row r="241" spans="1:59">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row>
    <row r="242" spans="1:59">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row>
    <row r="243" spans="1:59">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row>
    <row r="244" spans="1:59">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row>
    <row r="245" spans="1:59">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row>
    <row r="246" spans="1:59">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row>
    <row r="247" spans="1:59">
      <c r="A247" s="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row>
    <row r="248" spans="1:59">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row>
    <row r="249" spans="1:59">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row>
    <row r="250" spans="1:59">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row>
    <row r="251" spans="1:59">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row>
    <row r="252" spans="1:59">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row>
    <row r="253" spans="1:59">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row>
    <row r="254" spans="1:59">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row>
    <row r="255" spans="1:59">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row>
    <row r="256" spans="1:59">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row>
    <row r="257" spans="4:59">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row>
    <row r="258" spans="4:59">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row>
    <row r="259" spans="4:59">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row>
    <row r="260" spans="4:59">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row>
    <row r="261" spans="4:59">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row>
    <row r="262" spans="4:59">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row>
    <row r="263" spans="4:59">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row>
    <row r="264" spans="4:59">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row>
    <row r="265" spans="4:59">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row>
    <row r="266" spans="4:59">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row>
    <row r="267" spans="4:59">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row>
    <row r="268" spans="4:59">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row>
    <row r="269" spans="4:59">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row>
    <row r="270" spans="4:59">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row>
    <row r="271" spans="4:59">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row>
    <row r="272" spans="4:59">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row>
    <row r="273" spans="4:59">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row>
    <row r="274" spans="4:59">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row>
    <row r="275" spans="4:59">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row>
    <row r="276" spans="4:59">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row>
    <row r="277" spans="4:59">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row>
    <row r="278" spans="4:59">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row>
    <row r="279" spans="4:59">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4:59">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4:59">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4:59">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4:59">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4:59">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4:59">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4:59">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4:59">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4:59">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4:29">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4:29">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4:29">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4:29">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4:29">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4:29">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4:29">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4:29">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4:29">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4:29">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4:29">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4:29">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4:29">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4:29">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4:29">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4:29">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4:29">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4:29">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sheetData>
  <pageMargins left="0" right="0" top="0" bottom="0" header="0" footer="0"/>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81F63-C3B7-9047-B428-17D300E9991A}">
  <dimension ref="A1:AB228"/>
  <sheetViews>
    <sheetView topLeftCell="B161" workbookViewId="0">
      <selection activeCell="D24" sqref="D24"/>
    </sheetView>
  </sheetViews>
  <sheetFormatPr baseColWidth="10" defaultRowHeight="16"/>
  <cols>
    <col min="1" max="1" width="29.33203125" customWidth="1"/>
    <col min="2" max="2" width="26.83203125" customWidth="1"/>
  </cols>
  <sheetData>
    <row r="1" spans="1:28">
      <c r="A1" s="1" t="s">
        <v>0</v>
      </c>
      <c r="B1" s="1" t="s">
        <v>620</v>
      </c>
      <c r="C1" s="1" t="s">
        <v>2</v>
      </c>
      <c r="D1" s="1">
        <v>1990</v>
      </c>
      <c r="E1" s="1">
        <v>1991</v>
      </c>
      <c r="F1" s="1">
        <v>1992</v>
      </c>
      <c r="G1" s="1">
        <v>1993</v>
      </c>
      <c r="H1" s="1">
        <v>1994</v>
      </c>
      <c r="I1" s="1">
        <v>1995</v>
      </c>
      <c r="J1" s="1">
        <v>1996</v>
      </c>
      <c r="K1" s="1">
        <v>1997</v>
      </c>
      <c r="L1" s="1">
        <v>1998</v>
      </c>
      <c r="M1" s="1">
        <v>1999</v>
      </c>
      <c r="N1" s="1">
        <v>2000</v>
      </c>
      <c r="O1" s="1">
        <v>2001</v>
      </c>
      <c r="P1" s="1">
        <v>2002</v>
      </c>
      <c r="Q1" s="1">
        <v>2003</v>
      </c>
      <c r="R1" s="1">
        <v>2004</v>
      </c>
      <c r="S1" s="1">
        <v>2005</v>
      </c>
      <c r="T1" s="1">
        <v>2006</v>
      </c>
      <c r="U1" s="1">
        <v>2007</v>
      </c>
      <c r="V1" s="1">
        <v>2008</v>
      </c>
      <c r="W1" s="1">
        <v>2009</v>
      </c>
      <c r="X1" s="1">
        <v>2010</v>
      </c>
      <c r="Y1" s="1">
        <v>2011</v>
      </c>
      <c r="Z1" s="1">
        <v>2012</v>
      </c>
      <c r="AA1" s="1">
        <v>2013</v>
      </c>
      <c r="AB1" s="1">
        <v>2014</v>
      </c>
    </row>
    <row r="2" spans="1:28">
      <c r="A2" s="3" t="s">
        <v>3</v>
      </c>
      <c r="B2" s="2" t="s">
        <v>4</v>
      </c>
      <c r="C2" s="2" t="s">
        <v>5</v>
      </c>
      <c r="D2" s="4">
        <v>4410.3389219999999</v>
      </c>
      <c r="E2" s="4">
        <v>4683.331619999999</v>
      </c>
      <c r="F2" s="4">
        <v>4809.3056879999995</v>
      </c>
      <c r="G2" s="4">
        <v>4895.9770199999994</v>
      </c>
      <c r="H2" s="4">
        <v>4629.1437059999998</v>
      </c>
      <c r="I2" s="4">
        <v>4765.6767179999988</v>
      </c>
      <c r="J2" s="4">
        <v>5061.3271500000001</v>
      </c>
      <c r="K2" s="4">
        <v>5440.8625259999917</v>
      </c>
      <c r="L2" s="4">
        <v>5674.6258139999991</v>
      </c>
      <c r="M2" s="4">
        <v>5834.4031679999989</v>
      </c>
      <c r="N2" s="4">
        <v>5821.970158092</v>
      </c>
      <c r="O2" s="4">
        <v>5017.7286102899989</v>
      </c>
      <c r="P2" s="4">
        <v>4918.848425963999</v>
      </c>
      <c r="Q2" s="4">
        <v>5161.1149635539996</v>
      </c>
      <c r="R2" s="4">
        <v>5565.2685174899998</v>
      </c>
      <c r="S2" s="4">
        <v>5452.9208400479993</v>
      </c>
      <c r="T2" s="4">
        <v>6764.7167473379995</v>
      </c>
      <c r="U2" s="4">
        <v>7436.6097779819993</v>
      </c>
      <c r="V2" s="4">
        <v>8405.1264232979993</v>
      </c>
      <c r="W2" s="4">
        <v>7903.6370772479995</v>
      </c>
      <c r="X2" s="4">
        <v>7947.9935878199994</v>
      </c>
      <c r="Y2" s="4">
        <v>7944.0425629619986</v>
      </c>
      <c r="Z2" s="4">
        <v>8316.833633459999</v>
      </c>
      <c r="AA2" s="4">
        <v>8472.8304455519992</v>
      </c>
      <c r="AB2" s="4">
        <v>8599.5907149239993</v>
      </c>
    </row>
    <row r="3" spans="1:28">
      <c r="A3" s="3" t="s">
        <v>3</v>
      </c>
      <c r="B3" s="2" t="s">
        <v>6</v>
      </c>
      <c r="C3" s="2" t="s">
        <v>7</v>
      </c>
      <c r="D3" s="4"/>
      <c r="E3" s="4"/>
      <c r="F3" s="4"/>
      <c r="G3" s="4"/>
      <c r="H3" s="4"/>
      <c r="I3" s="4"/>
      <c r="J3" s="4"/>
      <c r="K3" s="4"/>
      <c r="L3" s="4"/>
      <c r="M3" s="4"/>
      <c r="N3" s="4"/>
      <c r="O3" s="4"/>
      <c r="P3" s="4"/>
      <c r="Q3" s="4"/>
      <c r="R3" s="4"/>
      <c r="S3" s="4"/>
      <c r="T3" s="4"/>
      <c r="U3" s="4"/>
      <c r="V3" s="4"/>
      <c r="W3" s="4"/>
      <c r="X3" s="4"/>
      <c r="Y3" s="4"/>
      <c r="Z3" s="4"/>
      <c r="AA3" s="4"/>
      <c r="AB3" s="4"/>
    </row>
    <row r="4" spans="1:28">
      <c r="A4" s="3" t="s">
        <v>3</v>
      </c>
      <c r="B4" s="5" t="s">
        <v>8</v>
      </c>
      <c r="C4" s="2" t="s">
        <v>9</v>
      </c>
      <c r="D4" s="4"/>
      <c r="E4" s="4"/>
      <c r="F4" s="4"/>
      <c r="G4" s="4"/>
      <c r="H4" s="4"/>
      <c r="I4" s="4"/>
      <c r="J4" s="4"/>
      <c r="K4" s="4"/>
      <c r="L4" s="4"/>
      <c r="M4" s="4"/>
      <c r="N4" s="4"/>
      <c r="O4" s="4"/>
      <c r="P4" s="4"/>
      <c r="Q4" s="4"/>
      <c r="R4" s="4"/>
      <c r="S4" s="4"/>
      <c r="T4" s="4"/>
      <c r="U4" s="4"/>
      <c r="V4" s="4"/>
      <c r="W4" s="4"/>
      <c r="X4" s="4"/>
      <c r="Y4" s="4"/>
      <c r="Z4" s="4"/>
      <c r="AA4" s="4"/>
      <c r="AB4" s="4"/>
    </row>
    <row r="5" spans="1:28">
      <c r="A5" s="3" t="s">
        <v>3</v>
      </c>
      <c r="B5" s="2" t="s">
        <v>10</v>
      </c>
      <c r="C5" s="2" t="s">
        <v>11</v>
      </c>
      <c r="D5" s="4">
        <v>154.839327</v>
      </c>
      <c r="E5" s="4">
        <v>162.54580299999998</v>
      </c>
      <c r="F5" s="4">
        <v>106.47105000000001</v>
      </c>
      <c r="G5" s="4">
        <v>110.932694</v>
      </c>
      <c r="H5" s="4">
        <v>101.33022210199999</v>
      </c>
      <c r="I5" s="4">
        <v>113.771922</v>
      </c>
      <c r="J5" s="4">
        <v>117.62515999999999</v>
      </c>
      <c r="K5" s="4">
        <v>116.915353</v>
      </c>
      <c r="L5" s="4">
        <v>127.56245799999999</v>
      </c>
      <c r="M5" s="4">
        <v>859.06927199999996</v>
      </c>
      <c r="N5" s="4">
        <v>763.84420130599995</v>
      </c>
      <c r="O5" s="4">
        <v>841.10314422100009</v>
      </c>
      <c r="P5" s="4">
        <v>866.01219846999902</v>
      </c>
      <c r="Q5" s="4">
        <v>808.89534739299995</v>
      </c>
      <c r="R5" s="4">
        <v>785.06225915499999</v>
      </c>
      <c r="S5" s="4">
        <v>857.67257462599991</v>
      </c>
      <c r="T5" s="4">
        <v>580.15699961300004</v>
      </c>
      <c r="U5" s="4">
        <v>503.58920591399993</v>
      </c>
      <c r="V5" s="4">
        <v>724.68475752199993</v>
      </c>
      <c r="W5" s="4">
        <v>698.31603587799998</v>
      </c>
      <c r="X5" s="4">
        <v>698.57977987899994</v>
      </c>
      <c r="Y5" s="4">
        <v>734.17670233000001</v>
      </c>
      <c r="Z5" s="4">
        <v>633.28747317700004</v>
      </c>
      <c r="AA5" s="4">
        <v>611.332128657</v>
      </c>
      <c r="AB5" s="4">
        <v>616.91699153399998</v>
      </c>
    </row>
    <row r="6" spans="1:28">
      <c r="A6" s="3" t="s">
        <v>3</v>
      </c>
      <c r="B6" s="2" t="s">
        <v>12</v>
      </c>
      <c r="C6" s="2" t="s">
        <v>13</v>
      </c>
      <c r="D6" s="4">
        <v>6.6904199999999996</v>
      </c>
      <c r="E6" s="4">
        <v>4.9618799999999998</v>
      </c>
      <c r="F6" s="4">
        <v>4.1114699999999997</v>
      </c>
      <c r="G6" s="4">
        <v>3.3471899999999999</v>
      </c>
      <c r="H6" s="4">
        <v>3.1808700000000001</v>
      </c>
      <c r="I6" s="4">
        <v>3.3036300000000001</v>
      </c>
      <c r="J6" s="4">
        <v>4.0203899999999999</v>
      </c>
      <c r="K6" s="4">
        <v>3.9797999999999996</v>
      </c>
      <c r="L6" s="4">
        <v>3.9600000000000003E-2</v>
      </c>
      <c r="M6" s="4">
        <v>5.2469999999999996E-2</v>
      </c>
      <c r="N6" s="4">
        <v>5.6430000000000001E-2</v>
      </c>
      <c r="O6" s="4">
        <v>3.8609999999999998E-2</v>
      </c>
      <c r="P6" s="4">
        <v>4.1579999999999999E-2</v>
      </c>
      <c r="Q6" s="4">
        <v>4.3844130000000002E-2</v>
      </c>
      <c r="R6" s="4">
        <v>4.4730180000000001E-2</v>
      </c>
      <c r="S6" s="4">
        <v>4.0884030000000002E-2</v>
      </c>
      <c r="T6" s="4">
        <v>4.526181E-2</v>
      </c>
      <c r="U6" s="4">
        <v>4.0385070000000002E-2</v>
      </c>
      <c r="V6" s="4">
        <v>4.1668110000000001E-2</v>
      </c>
      <c r="W6" s="4">
        <v>4.9723740000000002E-2</v>
      </c>
      <c r="X6" s="4">
        <v>2.7492300000000001E-2</v>
      </c>
      <c r="Y6" s="4">
        <v>1.796652E-2</v>
      </c>
      <c r="Z6" s="4">
        <v>1.866843E-2</v>
      </c>
      <c r="AA6" s="4">
        <v>8.0427599999999908E-3</v>
      </c>
      <c r="AB6" s="4">
        <v>1.2573E-3</v>
      </c>
    </row>
    <row r="7" spans="1:28">
      <c r="A7" s="3" t="s">
        <v>3</v>
      </c>
      <c r="B7" s="1" t="s">
        <v>14</v>
      </c>
      <c r="C7" s="1" t="s">
        <v>15</v>
      </c>
      <c r="D7" s="6">
        <v>4571.8686689999995</v>
      </c>
      <c r="E7" s="6">
        <v>4850.8393029999988</v>
      </c>
      <c r="F7" s="6">
        <v>4919.8882079999994</v>
      </c>
      <c r="G7" s="6">
        <v>5010.2569039999998</v>
      </c>
      <c r="H7" s="6">
        <v>4733.6547981020003</v>
      </c>
      <c r="I7" s="6">
        <v>4882.752269999999</v>
      </c>
      <c r="J7" s="6">
        <v>5182.9726999999993</v>
      </c>
      <c r="K7" s="6">
        <v>5561.7576789999921</v>
      </c>
      <c r="L7" s="6">
        <v>5802.2278719999995</v>
      </c>
      <c r="M7" s="6">
        <v>6693.5249099999983</v>
      </c>
      <c r="N7" s="6">
        <v>6585.8707893979999</v>
      </c>
      <c r="O7" s="6">
        <v>5858.8703645109981</v>
      </c>
      <c r="P7" s="6">
        <v>5784.9022044339981</v>
      </c>
      <c r="Q7" s="6">
        <v>5970.0541550769995</v>
      </c>
      <c r="R7" s="6">
        <v>6350.3755068250002</v>
      </c>
      <c r="S7" s="6">
        <v>6310.6342987039989</v>
      </c>
      <c r="T7" s="6">
        <v>7344.9190087609995</v>
      </c>
      <c r="U7" s="6">
        <v>7940.2393689659993</v>
      </c>
      <c r="V7" s="6">
        <v>9129.8528489299988</v>
      </c>
      <c r="W7" s="6">
        <v>8602.0028368659987</v>
      </c>
      <c r="X7" s="6">
        <v>8646.6008599989982</v>
      </c>
      <c r="Y7" s="6">
        <v>8678.2372318119978</v>
      </c>
      <c r="Z7" s="6">
        <v>8950.1397750670003</v>
      </c>
      <c r="AA7" s="6">
        <v>9084.1706169690005</v>
      </c>
      <c r="AB7" s="6">
        <v>9216.5089637580004</v>
      </c>
    </row>
    <row r="8" spans="1:28">
      <c r="A8" s="1" t="s">
        <v>16</v>
      </c>
      <c r="B8" s="2" t="s">
        <v>17</v>
      </c>
      <c r="C8" s="2" t="s">
        <v>18</v>
      </c>
      <c r="D8" s="4">
        <v>2360.366481</v>
      </c>
      <c r="E8" s="4">
        <v>2255.2808850000001</v>
      </c>
      <c r="F8" s="4">
        <v>2486.2087800000004</v>
      </c>
      <c r="G8" s="4">
        <v>0</v>
      </c>
      <c r="H8" s="4">
        <v>0</v>
      </c>
      <c r="I8" s="4">
        <v>0</v>
      </c>
      <c r="J8" s="4">
        <v>0</v>
      </c>
      <c r="K8" s="4">
        <v>0</v>
      </c>
      <c r="L8" s="4">
        <v>0</v>
      </c>
      <c r="M8" s="4">
        <v>0</v>
      </c>
      <c r="N8" s="4">
        <v>0</v>
      </c>
      <c r="O8" s="4">
        <v>0</v>
      </c>
      <c r="P8" s="4">
        <v>0</v>
      </c>
      <c r="Q8" s="4">
        <v>0</v>
      </c>
      <c r="R8" s="4">
        <v>0</v>
      </c>
      <c r="S8" s="4">
        <v>0</v>
      </c>
      <c r="T8" s="4">
        <v>0</v>
      </c>
      <c r="U8" s="4">
        <v>0</v>
      </c>
      <c r="V8" s="4">
        <v>0</v>
      </c>
      <c r="W8" s="4">
        <v>0</v>
      </c>
      <c r="X8" s="4">
        <v>0</v>
      </c>
      <c r="Y8" s="4">
        <v>0</v>
      </c>
      <c r="Z8" s="4">
        <v>0</v>
      </c>
      <c r="AA8" s="4">
        <v>0</v>
      </c>
      <c r="AB8" s="4">
        <v>0</v>
      </c>
    </row>
    <row r="9" spans="1:28">
      <c r="A9" s="1" t="s">
        <v>16</v>
      </c>
      <c r="B9" s="2" t="s">
        <v>4</v>
      </c>
      <c r="C9" s="2" t="s">
        <v>19</v>
      </c>
      <c r="D9" s="4">
        <v>137.358418</v>
      </c>
      <c r="E9" s="4">
        <v>144.07182399999999</v>
      </c>
      <c r="F9" s="4">
        <v>177.21260599999999</v>
      </c>
      <c r="G9" s="4">
        <v>175.081366</v>
      </c>
      <c r="H9" s="4">
        <v>263.74095</v>
      </c>
      <c r="I9" s="4">
        <v>170.605762</v>
      </c>
      <c r="J9" s="4">
        <v>181.15539999999999</v>
      </c>
      <c r="K9" s="4">
        <v>194.688774</v>
      </c>
      <c r="L9" s="4">
        <v>366.46671800000001</v>
      </c>
      <c r="M9" s="4">
        <v>376.057298</v>
      </c>
      <c r="N9" s="4">
        <v>264.43530799199999</v>
      </c>
      <c r="O9" s="4">
        <v>234.95120102199999</v>
      </c>
      <c r="P9" s="4">
        <v>227.24442405800002</v>
      </c>
      <c r="Q9" s="4">
        <v>243.32164612199998</v>
      </c>
      <c r="R9" s="4">
        <v>253.182573916</v>
      </c>
      <c r="S9" s="4">
        <v>250.73985318999999</v>
      </c>
      <c r="T9" s="4">
        <v>304.04898555799997</v>
      </c>
      <c r="U9" s="4">
        <v>334.24801698599998</v>
      </c>
      <c r="V9" s="4">
        <v>377.779233358</v>
      </c>
      <c r="W9" s="4">
        <v>355.23923911799994</v>
      </c>
      <c r="X9" s="4">
        <v>396.621739322</v>
      </c>
      <c r="Y9" s="4">
        <v>444.04534586799997</v>
      </c>
      <c r="Z9" s="4">
        <v>451.86689010600003</v>
      </c>
      <c r="AA9" s="4">
        <v>468.47244656600003</v>
      </c>
      <c r="AB9" s="4">
        <v>476.975667918</v>
      </c>
    </row>
    <row r="10" spans="1:28">
      <c r="A10" s="1" t="s">
        <v>16</v>
      </c>
      <c r="B10" s="2" t="s">
        <v>6</v>
      </c>
      <c r="C10" s="2" t="s">
        <v>20</v>
      </c>
      <c r="D10" s="4"/>
      <c r="E10" s="4"/>
      <c r="F10" s="4"/>
      <c r="G10" s="4"/>
      <c r="H10" s="4"/>
      <c r="I10" s="4"/>
      <c r="J10" s="4"/>
      <c r="K10" s="4"/>
      <c r="L10" s="4"/>
      <c r="M10" s="4"/>
      <c r="N10" s="4"/>
      <c r="O10" s="4"/>
      <c r="P10" s="4"/>
      <c r="Q10" s="4"/>
      <c r="R10" s="4"/>
      <c r="S10" s="4"/>
      <c r="T10" s="4"/>
      <c r="U10" s="4"/>
      <c r="V10" s="4"/>
      <c r="W10" s="4"/>
      <c r="X10" s="4"/>
      <c r="Y10" s="4"/>
      <c r="Z10" s="4"/>
      <c r="AA10" s="4"/>
      <c r="AB10" s="4"/>
    </row>
    <row r="11" spans="1:28">
      <c r="A11" s="1" t="s">
        <v>16</v>
      </c>
      <c r="B11" s="5" t="s">
        <v>21</v>
      </c>
      <c r="C11" s="2" t="s">
        <v>22</v>
      </c>
      <c r="D11" s="4"/>
      <c r="E11" s="4"/>
      <c r="F11" s="4"/>
      <c r="G11" s="4"/>
      <c r="H11" s="4"/>
      <c r="I11" s="4"/>
      <c r="J11" s="4"/>
      <c r="K11" s="4"/>
      <c r="L11" s="4"/>
      <c r="M11" s="4"/>
      <c r="N11" s="4"/>
      <c r="O11" s="4"/>
      <c r="P11" s="4"/>
      <c r="Q11" s="4"/>
      <c r="R11" s="4"/>
      <c r="S11" s="4"/>
      <c r="T11" s="4"/>
      <c r="U11" s="4"/>
      <c r="V11" s="4"/>
      <c r="W11" s="4"/>
      <c r="X11" s="4"/>
      <c r="Y11" s="4"/>
      <c r="Z11" s="4"/>
      <c r="AA11" s="4"/>
      <c r="AB11" s="4"/>
    </row>
    <row r="12" spans="1:28">
      <c r="A12" s="1" t="s">
        <v>16</v>
      </c>
      <c r="B12" s="5" t="s">
        <v>8</v>
      </c>
      <c r="C12" s="2" t="s">
        <v>23</v>
      </c>
      <c r="D12" s="4"/>
      <c r="E12" s="4"/>
      <c r="F12" s="4"/>
      <c r="G12" s="4"/>
      <c r="H12" s="4"/>
      <c r="I12" s="4"/>
      <c r="J12" s="4"/>
      <c r="K12" s="4"/>
      <c r="L12" s="4"/>
      <c r="M12" s="4"/>
      <c r="N12" s="4"/>
      <c r="O12" s="4"/>
      <c r="P12" s="4"/>
      <c r="Q12" s="4"/>
      <c r="R12" s="4"/>
      <c r="S12" s="4"/>
      <c r="T12" s="4"/>
      <c r="U12" s="4"/>
      <c r="V12" s="4"/>
      <c r="W12" s="4"/>
      <c r="X12" s="4"/>
      <c r="Y12" s="4"/>
      <c r="Z12" s="4"/>
      <c r="AA12" s="4"/>
      <c r="AB12" s="4"/>
    </row>
    <row r="13" spans="1:28">
      <c r="A13" s="1" t="s">
        <v>16</v>
      </c>
      <c r="B13" s="2" t="s">
        <v>10</v>
      </c>
      <c r="C13" s="2" t="s">
        <v>24</v>
      </c>
      <c r="D13" s="4">
        <v>1388.6742869999996</v>
      </c>
      <c r="E13" s="4">
        <v>2553.6211469999994</v>
      </c>
      <c r="F13" s="4">
        <v>3019.1196419999992</v>
      </c>
      <c r="G13" s="4">
        <v>2983.4440019999993</v>
      </c>
      <c r="H13" s="4">
        <v>3187.2038418989991</v>
      </c>
      <c r="I13" s="4">
        <v>3541.9049819999991</v>
      </c>
      <c r="J13" s="4">
        <v>3663.0649439999993</v>
      </c>
      <c r="K13" s="4">
        <v>3788.3413259999993</v>
      </c>
      <c r="L13" s="4">
        <v>3969.1207709999994</v>
      </c>
      <c r="M13" s="4">
        <v>3896.1915299999991</v>
      </c>
      <c r="N13" s="4">
        <v>4340.4733788569993</v>
      </c>
      <c r="O13" s="4">
        <v>4272.2377485479992</v>
      </c>
      <c r="P13" s="4">
        <v>4504.724368451999</v>
      </c>
      <c r="Q13" s="4">
        <v>4373.494202384999</v>
      </c>
      <c r="R13" s="4">
        <v>4253.717426111999</v>
      </c>
      <c r="S13" s="4">
        <v>4153.6728463229992</v>
      </c>
      <c r="T13" s="4">
        <v>4320.8193257459989</v>
      </c>
      <c r="U13" s="4">
        <v>4442.0468656409994</v>
      </c>
      <c r="V13" s="4">
        <v>4261.5313517699988</v>
      </c>
      <c r="W13" s="4">
        <v>4217.8640253749991</v>
      </c>
      <c r="X13" s="4">
        <v>4318.6770035639993</v>
      </c>
      <c r="Y13" s="4">
        <v>4413.1337490239994</v>
      </c>
      <c r="Z13" s="4">
        <v>4467.635492858999</v>
      </c>
      <c r="AA13" s="4">
        <v>4461.5745446579995</v>
      </c>
      <c r="AB13" s="4">
        <v>4344.0397765379994</v>
      </c>
    </row>
    <row r="14" spans="1:28">
      <c r="A14" s="1" t="s">
        <v>16</v>
      </c>
      <c r="B14" s="7" t="s">
        <v>25</v>
      </c>
      <c r="C14" s="2" t="s">
        <v>26</v>
      </c>
      <c r="D14" s="4">
        <v>0</v>
      </c>
      <c r="E14" s="4">
        <v>0</v>
      </c>
      <c r="F14" s="4">
        <v>0</v>
      </c>
      <c r="G14" s="4">
        <v>337.41174091350001</v>
      </c>
      <c r="H14" s="4">
        <v>347.65774505550002</v>
      </c>
      <c r="I14" s="4">
        <v>368.93401731450001</v>
      </c>
      <c r="J14" s="4">
        <v>383.59590210150003</v>
      </c>
      <c r="K14" s="4">
        <v>396.56980520850004</v>
      </c>
      <c r="L14" s="4">
        <v>389.78890816800003</v>
      </c>
      <c r="M14" s="4">
        <v>390.73169952300003</v>
      </c>
      <c r="N14" s="4">
        <v>382.65752048700006</v>
      </c>
      <c r="O14" s="4">
        <v>405.72878040750004</v>
      </c>
      <c r="P14" s="4">
        <v>439.42684509900005</v>
      </c>
      <c r="Q14" s="4">
        <v>367.05758900250004</v>
      </c>
      <c r="R14" s="4">
        <v>368.98844132700003</v>
      </c>
      <c r="S14" s="4">
        <v>449.67072810000002</v>
      </c>
      <c r="T14" s="4">
        <v>512.54771076299949</v>
      </c>
      <c r="U14" s="4">
        <v>469.3755697950001</v>
      </c>
      <c r="V14" s="4">
        <v>491.04324838800005</v>
      </c>
      <c r="W14" s="4">
        <v>527.11486985850013</v>
      </c>
      <c r="X14" s="4">
        <v>547.28971174350011</v>
      </c>
      <c r="Y14" s="4">
        <v>537.93341461199952</v>
      </c>
      <c r="Z14" s="4">
        <v>574.11237698100001</v>
      </c>
      <c r="AA14" s="4">
        <v>619.45215659250005</v>
      </c>
      <c r="AB14" s="4">
        <v>733.08162414300011</v>
      </c>
    </row>
    <row r="15" spans="1:28">
      <c r="A15" s="1" t="s">
        <v>16</v>
      </c>
      <c r="B15" s="2" t="s">
        <v>27</v>
      </c>
      <c r="C15" s="2" t="s">
        <v>28</v>
      </c>
      <c r="D15" s="4">
        <v>0</v>
      </c>
      <c r="E15" s="4">
        <v>0</v>
      </c>
      <c r="F15" s="4">
        <v>0</v>
      </c>
      <c r="G15" s="4">
        <v>0</v>
      </c>
      <c r="H15" s="4">
        <v>0</v>
      </c>
      <c r="I15" s="4">
        <v>0</v>
      </c>
      <c r="J15" s="4">
        <v>0</v>
      </c>
      <c r="K15" s="4">
        <v>0</v>
      </c>
      <c r="L15" s="4">
        <v>0</v>
      </c>
      <c r="M15" s="4">
        <v>0</v>
      </c>
      <c r="N15" s="4">
        <v>0</v>
      </c>
      <c r="O15" s="4">
        <v>0</v>
      </c>
      <c r="P15" s="4">
        <v>0</v>
      </c>
      <c r="Q15" s="4">
        <v>0</v>
      </c>
      <c r="R15" s="4">
        <v>0</v>
      </c>
      <c r="S15" s="4">
        <v>0</v>
      </c>
      <c r="T15" s="4">
        <v>0</v>
      </c>
      <c r="U15" s="4">
        <v>0</v>
      </c>
      <c r="V15" s="4">
        <v>0</v>
      </c>
      <c r="W15" s="4">
        <v>0</v>
      </c>
      <c r="X15" s="4">
        <v>0</v>
      </c>
      <c r="Y15" s="4">
        <v>0</v>
      </c>
      <c r="Z15" s="4">
        <v>0</v>
      </c>
      <c r="AA15" s="4">
        <v>0</v>
      </c>
      <c r="AB15" s="4">
        <v>0</v>
      </c>
    </row>
    <row r="16" spans="1:28">
      <c r="A16" s="1" t="s">
        <v>16</v>
      </c>
      <c r="B16" s="1" t="s">
        <v>14</v>
      </c>
      <c r="C16" s="1" t="s">
        <v>29</v>
      </c>
      <c r="D16" s="6">
        <v>3886.3991859999996</v>
      </c>
      <c r="E16" s="6">
        <v>4952.9738559999996</v>
      </c>
      <c r="F16" s="6">
        <v>5682.5410279999996</v>
      </c>
      <c r="G16" s="6">
        <v>3495.9371089134993</v>
      </c>
      <c r="H16" s="6">
        <v>3798.6025369544991</v>
      </c>
      <c r="I16" s="6">
        <v>4081.4447613144994</v>
      </c>
      <c r="J16" s="6">
        <v>4227.816246101499</v>
      </c>
      <c r="K16" s="6">
        <v>4379.5999052084999</v>
      </c>
      <c r="L16" s="6">
        <v>4725.376397168</v>
      </c>
      <c r="M16" s="6">
        <v>4662.9805275229992</v>
      </c>
      <c r="N16" s="6">
        <v>4987.5662073359999</v>
      </c>
      <c r="O16" s="6">
        <v>4912.9177299774992</v>
      </c>
      <c r="P16" s="6">
        <v>5171.3956376089991</v>
      </c>
      <c r="Q16" s="6">
        <v>4983.8734375094991</v>
      </c>
      <c r="R16" s="6">
        <v>4875.8884413549995</v>
      </c>
      <c r="S16" s="6">
        <v>4854.083427612999</v>
      </c>
      <c r="T16" s="6">
        <v>5137.4160220669983</v>
      </c>
      <c r="U16" s="6">
        <v>5245.6704524219995</v>
      </c>
      <c r="V16" s="6">
        <v>5130.3538335159992</v>
      </c>
      <c r="W16" s="6">
        <v>5100.2181343514994</v>
      </c>
      <c r="X16" s="6">
        <v>5262.5884546295001</v>
      </c>
      <c r="Y16" s="6">
        <v>5395.1125095039988</v>
      </c>
      <c r="Z16" s="6">
        <v>5493.6147599459991</v>
      </c>
      <c r="AA16" s="6">
        <v>5549.4991478164993</v>
      </c>
      <c r="AB16" s="6">
        <v>5554.0970685989996</v>
      </c>
    </row>
    <row r="17" spans="1:28">
      <c r="A17" s="1" t="s">
        <v>30</v>
      </c>
      <c r="B17" s="2" t="s">
        <v>31</v>
      </c>
      <c r="C17" s="2" t="s">
        <v>32</v>
      </c>
      <c r="D17" s="4">
        <v>8129.0621411999991</v>
      </c>
      <c r="E17" s="4">
        <v>9389.8655374333339</v>
      </c>
      <c r="F17" s="4">
        <v>8640.1890765666649</v>
      </c>
      <c r="G17" s="4">
        <v>9587.5022052333334</v>
      </c>
      <c r="H17" s="4">
        <v>8042.1233463999988</v>
      </c>
      <c r="I17" s="4">
        <v>9364.1857928666668</v>
      </c>
      <c r="J17" s="4">
        <v>9275.4149154333318</v>
      </c>
      <c r="K17" s="4">
        <v>10180.705806699998</v>
      </c>
      <c r="L17" s="4">
        <v>10432.994362266665</v>
      </c>
      <c r="M17" s="4">
        <v>9597.2197749999996</v>
      </c>
      <c r="N17" s="4">
        <v>9154.7250604333221</v>
      </c>
      <c r="O17" s="4">
        <v>8715.7033105999981</v>
      </c>
      <c r="P17" s="4">
        <v>8424.7349090666557</v>
      </c>
      <c r="Q17" s="4">
        <v>8809.1328372666558</v>
      </c>
      <c r="R17" s="4">
        <v>7474.9458212</v>
      </c>
      <c r="S17" s="4">
        <v>9531.564099199999</v>
      </c>
      <c r="T17" s="4">
        <v>6234.4682256999995</v>
      </c>
      <c r="U17" s="4">
        <v>7812.3541353000001</v>
      </c>
      <c r="V17" s="4">
        <v>6418.095507633333</v>
      </c>
      <c r="W17" s="4">
        <v>6356.3995685666659</v>
      </c>
      <c r="X17" s="4">
        <v>5187.4773474333324</v>
      </c>
      <c r="Y17" s="4">
        <v>6335.8447437999994</v>
      </c>
      <c r="Z17" s="4">
        <v>5769.1957608999992</v>
      </c>
      <c r="AA17" s="4">
        <v>7534.4614821666664</v>
      </c>
      <c r="AB17" s="4">
        <v>4134.0355341999993</v>
      </c>
    </row>
    <row r="18" spans="1:28">
      <c r="A18" s="1" t="s">
        <v>30</v>
      </c>
      <c r="B18" s="2" t="s">
        <v>33</v>
      </c>
      <c r="C18" s="2" t="s">
        <v>34</v>
      </c>
      <c r="D18" s="4">
        <v>0</v>
      </c>
      <c r="E18" s="4">
        <v>0</v>
      </c>
      <c r="F18" s="4">
        <v>0</v>
      </c>
      <c r="G18" s="4">
        <v>0</v>
      </c>
      <c r="H18" s="4">
        <v>0</v>
      </c>
      <c r="I18" s="4">
        <v>0</v>
      </c>
      <c r="J18" s="4">
        <v>0</v>
      </c>
      <c r="K18" s="4">
        <v>0</v>
      </c>
      <c r="L18" s="4">
        <v>0</v>
      </c>
      <c r="M18" s="4">
        <v>0</v>
      </c>
      <c r="N18" s="4">
        <v>0</v>
      </c>
      <c r="O18" s="4">
        <v>220.03761718399994</v>
      </c>
      <c r="P18" s="4">
        <v>19427.934277751996</v>
      </c>
      <c r="Q18" s="4">
        <v>2275.7114343039993</v>
      </c>
      <c r="R18" s="4">
        <v>6166.2951768879993</v>
      </c>
      <c r="S18" s="4">
        <v>6975.0205284759986</v>
      </c>
      <c r="T18" s="4">
        <v>10203.591554463999</v>
      </c>
      <c r="U18" s="4">
        <v>7964.2189676279895</v>
      </c>
      <c r="V18" s="4">
        <v>10629.515190755998</v>
      </c>
      <c r="W18" s="4">
        <v>5049.2502734519994</v>
      </c>
      <c r="X18" s="4">
        <v>8739.2061165639989</v>
      </c>
      <c r="Y18" s="4">
        <v>15411.368799595999</v>
      </c>
      <c r="Z18" s="4">
        <v>8088.6155818159978</v>
      </c>
      <c r="AA18" s="4">
        <v>9272.9396079319977</v>
      </c>
      <c r="AB18" s="4">
        <v>7179.0943843079995</v>
      </c>
    </row>
    <row r="19" spans="1:28">
      <c r="A19" s="1" t="s">
        <v>30</v>
      </c>
      <c r="B19" s="2" t="s">
        <v>35</v>
      </c>
      <c r="C19" s="2" t="s">
        <v>36</v>
      </c>
      <c r="D19" s="4">
        <v>5349.9654515999991</v>
      </c>
      <c r="E19" s="4">
        <v>4922.850332091999</v>
      </c>
      <c r="F19" s="4">
        <v>4748.6343855719997</v>
      </c>
      <c r="G19" s="4">
        <v>4535.6795668799996</v>
      </c>
      <c r="H19" s="4">
        <v>4635.8795784839995</v>
      </c>
      <c r="I19" s="4">
        <v>5016.3116772999992</v>
      </c>
      <c r="J19" s="4">
        <v>5102.1770852359996</v>
      </c>
      <c r="K19" s="4">
        <v>4997.0975734679996</v>
      </c>
      <c r="L19" s="4">
        <v>5144.6764720119991</v>
      </c>
      <c r="M19" s="4">
        <v>5185.0549778719987</v>
      </c>
      <c r="N19" s="4">
        <v>6713.0573870359995</v>
      </c>
      <c r="O19" s="4">
        <v>5784.6968114319989</v>
      </c>
      <c r="P19" s="4">
        <v>4329.1294803679993</v>
      </c>
      <c r="Q19" s="4">
        <v>4631.2496482559991</v>
      </c>
      <c r="R19" s="4">
        <v>4634.2985362519994</v>
      </c>
      <c r="S19" s="4">
        <v>4403.4898255039998</v>
      </c>
      <c r="T19" s="4">
        <v>4415.7415585359995</v>
      </c>
      <c r="U19" s="4">
        <v>4212.7971642679995</v>
      </c>
      <c r="V19" s="4">
        <v>4424.2135864079992</v>
      </c>
      <c r="W19" s="4">
        <v>3550.9781146839991</v>
      </c>
      <c r="X19" s="4">
        <v>5824.3467251199991</v>
      </c>
      <c r="Y19" s="4">
        <v>5724.9948990079984</v>
      </c>
      <c r="Z19" s="4">
        <v>5964.3821591199985</v>
      </c>
      <c r="AA19" s="4">
        <v>6037.7017642479996</v>
      </c>
      <c r="AB19" s="4">
        <v>6386.5334141839994</v>
      </c>
    </row>
    <row r="20" spans="1:28">
      <c r="A20" s="1" t="s">
        <v>30</v>
      </c>
      <c r="B20" s="2" t="s">
        <v>17</v>
      </c>
      <c r="C20" s="2" t="s">
        <v>37</v>
      </c>
      <c r="D20" s="4">
        <v>25121.125326000005</v>
      </c>
      <c r="E20" s="4">
        <v>22643.648148000004</v>
      </c>
      <c r="F20" s="4">
        <v>20570.199045000001</v>
      </c>
      <c r="G20" s="4">
        <v>20567.684956367928</v>
      </c>
      <c r="H20" s="4">
        <v>22080.575780802003</v>
      </c>
      <c r="I20" s="4">
        <v>20172.675017780999</v>
      </c>
      <c r="J20" s="4">
        <v>20836.397327162926</v>
      </c>
      <c r="K20" s="4">
        <v>21020.687055126</v>
      </c>
      <c r="L20" s="4">
        <v>20835.835134542998</v>
      </c>
      <c r="M20" s="4">
        <v>19778.896541448001</v>
      </c>
      <c r="N20" s="4">
        <v>15534.37856553</v>
      </c>
      <c r="O20" s="4">
        <v>14817.903363548925</v>
      </c>
      <c r="P20" s="4">
        <v>11354.489609826001</v>
      </c>
      <c r="Q20" s="4">
        <v>10883.487543323999</v>
      </c>
      <c r="R20" s="4">
        <v>11351.360938962</v>
      </c>
      <c r="S20" s="4">
        <v>10368.08956986</v>
      </c>
      <c r="T20" s="4">
        <v>8360.9886935520008</v>
      </c>
      <c r="U20" s="4">
        <v>8132.1025381530008</v>
      </c>
      <c r="V20" s="4">
        <v>6503.9125943549998</v>
      </c>
      <c r="W20" s="4">
        <v>5528.212673082</v>
      </c>
      <c r="X20" s="4">
        <v>4414.299457821</v>
      </c>
      <c r="Y20" s="4">
        <v>3868.0809207149928</v>
      </c>
      <c r="Z20" s="4">
        <v>2575.829942928</v>
      </c>
      <c r="AA20" s="4">
        <v>1970.8149425580002</v>
      </c>
      <c r="AB20" s="4">
        <v>1232.8710290490001</v>
      </c>
    </row>
    <row r="21" spans="1:28">
      <c r="A21" s="1" t="s">
        <v>30</v>
      </c>
      <c r="B21" s="2" t="s">
        <v>38</v>
      </c>
      <c r="C21" s="2" t="s">
        <v>39</v>
      </c>
      <c r="D21" s="4">
        <v>0</v>
      </c>
      <c r="E21" s="4">
        <v>0</v>
      </c>
      <c r="F21" s="4">
        <v>0</v>
      </c>
      <c r="G21" s="4">
        <v>597.35409772499997</v>
      </c>
      <c r="H21" s="4">
        <v>920.98035892500002</v>
      </c>
      <c r="I21" s="4">
        <v>1072.7849352000001</v>
      </c>
      <c r="J21" s="4">
        <v>1136.6897058000002</v>
      </c>
      <c r="K21" s="4">
        <v>1646.1704514750002</v>
      </c>
      <c r="L21" s="4">
        <v>2079.5201600250002</v>
      </c>
      <c r="M21" s="4">
        <v>2697.3064387500003</v>
      </c>
      <c r="N21" s="4">
        <v>3482.5708170000003</v>
      </c>
      <c r="O21" s="4">
        <v>3925.3076692500003</v>
      </c>
      <c r="P21" s="4">
        <v>5831.0201259750002</v>
      </c>
      <c r="Q21" s="4">
        <v>5973.9175171500001</v>
      </c>
      <c r="R21" s="4">
        <v>8326.3164022499914</v>
      </c>
      <c r="S21" s="4">
        <v>8355.49684695</v>
      </c>
      <c r="T21" s="4">
        <v>11020.371640575</v>
      </c>
      <c r="U21" s="4">
        <v>13067.638343100001</v>
      </c>
      <c r="V21" s="4">
        <v>11360.862237449999</v>
      </c>
      <c r="W21" s="4">
        <v>9741.3355776000008</v>
      </c>
      <c r="X21" s="4">
        <v>8043.9692759250001</v>
      </c>
      <c r="Y21" s="4">
        <v>8270.468407575001</v>
      </c>
      <c r="Z21" s="4">
        <v>9984.8988945749988</v>
      </c>
      <c r="AA21" s="4">
        <v>9749.3381485499904</v>
      </c>
      <c r="AB21" s="4">
        <v>11330.8797987</v>
      </c>
    </row>
    <row r="22" spans="1:28">
      <c r="A22" s="1" t="s">
        <v>30</v>
      </c>
      <c r="B22" s="2" t="s">
        <v>4</v>
      </c>
      <c r="C22" s="2" t="s">
        <v>40</v>
      </c>
      <c r="D22" s="4">
        <v>31435.296155999997</v>
      </c>
      <c r="E22" s="4">
        <v>33571.355861999997</v>
      </c>
      <c r="F22" s="4">
        <v>35851.647809999995</v>
      </c>
      <c r="G22" s="4">
        <v>35860.702031153996</v>
      </c>
      <c r="H22" s="4">
        <v>36547.66956753</v>
      </c>
      <c r="I22" s="4">
        <v>32855.633901353998</v>
      </c>
      <c r="J22" s="4">
        <v>35726.169132455994</v>
      </c>
      <c r="K22" s="4">
        <v>38382.145668239995</v>
      </c>
      <c r="L22" s="4">
        <v>39631.510499261996</v>
      </c>
      <c r="M22" s="4">
        <v>40901.957435195996</v>
      </c>
      <c r="N22" s="4">
        <v>41970.536646588</v>
      </c>
      <c r="O22" s="4">
        <v>39727.491813503992</v>
      </c>
      <c r="P22" s="4">
        <v>39134.039344685996</v>
      </c>
      <c r="Q22" s="4">
        <v>41306.899096979992</v>
      </c>
      <c r="R22" s="4">
        <v>45664.165466765997</v>
      </c>
      <c r="S22" s="4">
        <v>45491.299861722</v>
      </c>
      <c r="T22" s="4">
        <v>48950.462784167998</v>
      </c>
      <c r="U22" s="4">
        <v>53534.677596839989</v>
      </c>
      <c r="V22" s="4">
        <v>59934.459054689993</v>
      </c>
      <c r="W22" s="4">
        <v>53375.95019783399</v>
      </c>
      <c r="X22" s="4">
        <v>55205.488892333989</v>
      </c>
      <c r="Y22" s="4">
        <v>58204.471770719989</v>
      </c>
      <c r="Z22" s="4">
        <v>58598.019232037994</v>
      </c>
      <c r="AA22" s="4">
        <v>57794.022813053991</v>
      </c>
      <c r="AB22" s="4">
        <v>57135.434711784001</v>
      </c>
    </row>
    <row r="23" spans="1:28">
      <c r="A23" s="1" t="s">
        <v>30</v>
      </c>
      <c r="B23" s="2" t="s">
        <v>6</v>
      </c>
      <c r="C23" s="2" t="s">
        <v>41</v>
      </c>
      <c r="D23" s="4"/>
      <c r="E23" s="4"/>
      <c r="F23" s="4"/>
      <c r="G23" s="4"/>
      <c r="H23" s="4"/>
      <c r="I23" s="4"/>
      <c r="J23" s="4"/>
      <c r="K23" s="4"/>
      <c r="L23" s="4"/>
      <c r="M23" s="4"/>
      <c r="N23" s="4"/>
      <c r="O23" s="4"/>
      <c r="P23" s="4"/>
      <c r="Q23" s="4"/>
      <c r="R23" s="4"/>
      <c r="S23" s="4"/>
      <c r="T23" s="4"/>
      <c r="U23" s="4"/>
      <c r="V23" s="4"/>
      <c r="W23" s="4"/>
      <c r="X23" s="4"/>
      <c r="Y23" s="4"/>
      <c r="Z23" s="4"/>
      <c r="AA23" s="4"/>
      <c r="AB23" s="4"/>
    </row>
    <row r="24" spans="1:28">
      <c r="A24" s="1" t="s">
        <v>30</v>
      </c>
      <c r="B24" s="5" t="s">
        <v>21</v>
      </c>
      <c r="C24" s="2" t="s">
        <v>42</v>
      </c>
      <c r="D24" s="4"/>
      <c r="E24" s="4"/>
      <c r="F24" s="4"/>
      <c r="G24" s="4"/>
      <c r="H24" s="4"/>
      <c r="I24" s="4"/>
      <c r="J24" s="4"/>
      <c r="K24" s="4"/>
      <c r="L24" s="4"/>
      <c r="M24" s="4"/>
      <c r="N24" s="4"/>
      <c r="O24" s="4"/>
      <c r="P24" s="4"/>
      <c r="Q24" s="4"/>
      <c r="R24" s="4"/>
      <c r="S24" s="4"/>
      <c r="T24" s="4"/>
      <c r="U24" s="4"/>
      <c r="V24" s="4"/>
      <c r="W24" s="4"/>
      <c r="X24" s="4"/>
      <c r="Y24" s="4"/>
      <c r="Z24" s="4"/>
      <c r="AA24" s="4"/>
      <c r="AB24" s="4"/>
    </row>
    <row r="25" spans="1:28">
      <c r="A25" s="1" t="s">
        <v>30</v>
      </c>
      <c r="B25" s="5" t="s">
        <v>8</v>
      </c>
      <c r="C25" s="2" t="s">
        <v>43</v>
      </c>
      <c r="D25" s="4"/>
      <c r="E25" s="4"/>
      <c r="F25" s="4"/>
      <c r="G25" s="4"/>
      <c r="H25" s="4"/>
      <c r="I25" s="4"/>
      <c r="J25" s="4"/>
      <c r="K25" s="4"/>
      <c r="L25" s="4"/>
      <c r="M25" s="4"/>
      <c r="N25" s="4"/>
      <c r="O25" s="4"/>
      <c r="P25" s="4"/>
      <c r="Q25" s="4"/>
      <c r="R25" s="4"/>
      <c r="S25" s="4"/>
      <c r="T25" s="4"/>
      <c r="U25" s="4"/>
      <c r="V25" s="4"/>
      <c r="W25" s="4"/>
      <c r="X25" s="4"/>
      <c r="Y25" s="4"/>
      <c r="Z25" s="4"/>
      <c r="AA25" s="4"/>
      <c r="AB25" s="4"/>
    </row>
    <row r="26" spans="1:28">
      <c r="A26" s="1" t="s">
        <v>30</v>
      </c>
      <c r="B26" s="2" t="s">
        <v>44</v>
      </c>
      <c r="C26" s="2" t="s">
        <v>45</v>
      </c>
      <c r="D26" s="4">
        <v>52420.641240000004</v>
      </c>
      <c r="E26" s="4">
        <v>56480.479704000005</v>
      </c>
      <c r="F26" s="4">
        <v>57079.677995999999</v>
      </c>
      <c r="G26" s="4">
        <v>58156.012199999939</v>
      </c>
      <c r="H26" s="4">
        <v>59729.711579999996</v>
      </c>
      <c r="I26" s="4">
        <v>58238.677464</v>
      </c>
      <c r="J26" s="4">
        <v>58079.715407999996</v>
      </c>
      <c r="K26" s="4">
        <v>59884.615295999996</v>
      </c>
      <c r="L26" s="4">
        <v>61451.072099999939</v>
      </c>
      <c r="M26" s="4">
        <v>59771.481263999995</v>
      </c>
      <c r="N26" s="4">
        <v>62314.874159999999</v>
      </c>
      <c r="O26" s="4">
        <v>63433.477535999999</v>
      </c>
      <c r="P26" s="4">
        <v>65776.287352116007</v>
      </c>
      <c r="Q26" s="4">
        <v>69812.050057464003</v>
      </c>
      <c r="R26" s="4">
        <v>74146.504214243992</v>
      </c>
      <c r="S26" s="4">
        <v>78091.662606012003</v>
      </c>
      <c r="T26" s="4">
        <v>83535.125036747995</v>
      </c>
      <c r="U26" s="4">
        <v>88438.002468948005</v>
      </c>
      <c r="V26" s="4">
        <v>92410.672659756005</v>
      </c>
      <c r="W26" s="4">
        <v>92143.001723256006</v>
      </c>
      <c r="X26" s="4">
        <v>93293.044434876007</v>
      </c>
      <c r="Y26" s="4">
        <v>93935.842534907992</v>
      </c>
      <c r="Z26" s="4">
        <v>94090.002450839995</v>
      </c>
      <c r="AA26" s="4">
        <v>91956.518440379994</v>
      </c>
      <c r="AB26" s="4">
        <v>90944.373564131994</v>
      </c>
    </row>
    <row r="27" spans="1:28">
      <c r="A27" s="1" t="s">
        <v>30</v>
      </c>
      <c r="B27" s="2" t="s">
        <v>10</v>
      </c>
      <c r="C27" s="2" t="s">
        <v>46</v>
      </c>
      <c r="D27" s="4">
        <v>20906.542502999993</v>
      </c>
      <c r="E27" s="4">
        <v>22057.562141999992</v>
      </c>
      <c r="F27" s="4">
        <v>24041.951009999997</v>
      </c>
      <c r="G27" s="4">
        <v>25350.423713999997</v>
      </c>
      <c r="H27" s="4">
        <v>23886.552107186995</v>
      </c>
      <c r="I27" s="4">
        <v>26731.894265999992</v>
      </c>
      <c r="J27" s="4">
        <v>27640.593980999995</v>
      </c>
      <c r="K27" s="4">
        <v>27466.675235999995</v>
      </c>
      <c r="L27" s="4">
        <v>28766.023208999992</v>
      </c>
      <c r="M27" s="4">
        <v>29180.100277250993</v>
      </c>
      <c r="N27" s="4">
        <v>30908.437667414993</v>
      </c>
      <c r="O27" s="4">
        <v>30357.574569629993</v>
      </c>
      <c r="P27" s="4">
        <v>30946.914668438993</v>
      </c>
      <c r="Q27" s="4">
        <v>31197.434912720993</v>
      </c>
      <c r="R27" s="4">
        <v>31352.53475762099</v>
      </c>
      <c r="S27" s="4">
        <v>29542.717293011992</v>
      </c>
      <c r="T27" s="4">
        <v>28758.173401880991</v>
      </c>
      <c r="U27" s="4">
        <v>31428.912460868993</v>
      </c>
      <c r="V27" s="4">
        <v>31062.032137520993</v>
      </c>
      <c r="W27" s="4">
        <v>29896.485858161992</v>
      </c>
      <c r="X27" s="4">
        <v>30683.740960718995</v>
      </c>
      <c r="Y27" s="4">
        <v>29819.144912633994</v>
      </c>
      <c r="Z27" s="4">
        <v>29863.702277639994</v>
      </c>
      <c r="AA27" s="4">
        <v>29232.351437057994</v>
      </c>
      <c r="AB27" s="4">
        <v>29022.259651307992</v>
      </c>
    </row>
    <row r="28" spans="1:28">
      <c r="A28" s="1" t="s">
        <v>30</v>
      </c>
      <c r="B28" s="2" t="s">
        <v>47</v>
      </c>
      <c r="C28" s="2" t="s">
        <v>48</v>
      </c>
      <c r="D28" s="4"/>
      <c r="E28" s="4"/>
      <c r="F28" s="4"/>
      <c r="G28" s="4"/>
      <c r="H28" s="4"/>
      <c r="I28" s="4"/>
      <c r="J28" s="4"/>
      <c r="K28" s="4"/>
      <c r="L28" s="4"/>
      <c r="M28" s="4"/>
      <c r="N28" s="4"/>
      <c r="O28" s="4"/>
      <c r="P28" s="4"/>
      <c r="Q28" s="4"/>
      <c r="R28" s="4"/>
      <c r="S28" s="4"/>
      <c r="T28" s="4"/>
      <c r="U28" s="4"/>
      <c r="V28" s="4"/>
      <c r="W28" s="4"/>
      <c r="X28" s="4"/>
      <c r="Y28" s="4"/>
      <c r="Z28" s="4"/>
      <c r="AA28" s="4"/>
      <c r="AB28" s="4"/>
    </row>
    <row r="29" spans="1:28">
      <c r="A29" s="1" t="s">
        <v>30</v>
      </c>
      <c r="B29" s="2" t="s">
        <v>49</v>
      </c>
      <c r="C29" s="2" t="s">
        <v>50</v>
      </c>
      <c r="D29" s="4">
        <v>30071.717974000756</v>
      </c>
      <c r="E29" s="4">
        <v>30314.670081390916</v>
      </c>
      <c r="F29" s="4">
        <v>31445.237220840569</v>
      </c>
      <c r="G29" s="4">
        <v>30217.858524419818</v>
      </c>
      <c r="H29" s="4">
        <v>30303.865502253051</v>
      </c>
      <c r="I29" s="4">
        <v>30384.458823688059</v>
      </c>
      <c r="J29" s="4">
        <v>30479.189978965915</v>
      </c>
      <c r="K29" s="4">
        <v>30585.085971167271</v>
      </c>
      <c r="L29" s="4">
        <v>30709.846440272122</v>
      </c>
      <c r="M29" s="4">
        <v>30847.200703586055</v>
      </c>
      <c r="N29" s="4">
        <v>30997.868841586383</v>
      </c>
      <c r="O29" s="4">
        <v>29052.726325550462</v>
      </c>
      <c r="P29" s="4">
        <v>28959.744247927483</v>
      </c>
      <c r="Q29" s="4">
        <v>29045.512141638483</v>
      </c>
      <c r="R29" s="4">
        <v>29004.708814023194</v>
      </c>
      <c r="S29" s="4">
        <v>28980.912438490974</v>
      </c>
      <c r="T29" s="4">
        <v>28781.516824420254</v>
      </c>
      <c r="U29" s="4">
        <v>28633.358743382862</v>
      </c>
      <c r="V29" s="4">
        <v>28503.963979906981</v>
      </c>
      <c r="W29" s="4">
        <v>28354.809316190851</v>
      </c>
      <c r="X29" s="4">
        <v>28206.151312211801</v>
      </c>
      <c r="Y29" s="4">
        <v>28072.88682319799</v>
      </c>
      <c r="Z29" s="4">
        <v>27926.814256207672</v>
      </c>
      <c r="AA29" s="4">
        <v>27783.184524165943</v>
      </c>
      <c r="AB29" s="4">
        <v>27641.16746782765</v>
      </c>
    </row>
    <row r="30" spans="1:28">
      <c r="A30" s="1" t="s">
        <v>30</v>
      </c>
      <c r="B30" s="2" t="s">
        <v>12</v>
      </c>
      <c r="C30" s="2" t="s">
        <v>51</v>
      </c>
      <c r="D30" s="4">
        <v>6415.5984749999934</v>
      </c>
      <c r="E30" s="4">
        <v>6313.0310100000006</v>
      </c>
      <c r="F30" s="4">
        <v>6883.6996799999997</v>
      </c>
      <c r="G30" s="4">
        <v>6855.3148949999995</v>
      </c>
      <c r="H30" s="4">
        <v>7578.9499499999993</v>
      </c>
      <c r="I30" s="4">
        <v>7077.93372</v>
      </c>
      <c r="J30" s="4">
        <v>7163.1588599999995</v>
      </c>
      <c r="K30" s="4">
        <v>7451.1830249999994</v>
      </c>
      <c r="L30" s="4">
        <v>7777.5018749999999</v>
      </c>
      <c r="M30" s="4">
        <v>8248.6468349999996</v>
      </c>
      <c r="N30" s="4">
        <v>8357.0894549999994</v>
      </c>
      <c r="O30" s="4">
        <v>8268.0419249999995</v>
      </c>
      <c r="P30" s="4">
        <v>7943.4926999999998</v>
      </c>
      <c r="Q30" s="4">
        <v>7586.9700320699994</v>
      </c>
      <c r="R30" s="4">
        <v>8394.6290764049991</v>
      </c>
      <c r="S30" s="4">
        <v>8025.6166075800002</v>
      </c>
      <c r="T30" s="4">
        <v>8392.0338151649994</v>
      </c>
      <c r="U30" s="4">
        <v>9558.7143794999993</v>
      </c>
      <c r="V30" s="4">
        <v>9233.2092738599986</v>
      </c>
      <c r="W30" s="4">
        <v>7840.3060078199996</v>
      </c>
      <c r="X30" s="4">
        <v>8109.5263499249995</v>
      </c>
      <c r="Y30" s="4">
        <v>8178.1988423849989</v>
      </c>
      <c r="Z30" s="4">
        <v>8602.9329800699998</v>
      </c>
      <c r="AA30" s="4">
        <v>9038.451778785</v>
      </c>
      <c r="AB30" s="4">
        <v>9638.4840487649999</v>
      </c>
    </row>
    <row r="31" spans="1:28">
      <c r="A31" s="1" t="s">
        <v>30</v>
      </c>
      <c r="B31" s="2" t="s">
        <v>27</v>
      </c>
      <c r="C31" s="2" t="s">
        <v>52</v>
      </c>
      <c r="D31" s="4">
        <v>0</v>
      </c>
      <c r="E31" s="4">
        <v>0</v>
      </c>
      <c r="F31" s="4">
        <v>0</v>
      </c>
      <c r="G31" s="4">
        <v>0</v>
      </c>
      <c r="H31" s="4">
        <v>0</v>
      </c>
      <c r="I31" s="4">
        <v>0</v>
      </c>
      <c r="J31" s="4">
        <v>0</v>
      </c>
      <c r="K31" s="4">
        <v>0</v>
      </c>
      <c r="L31" s="4">
        <v>0</v>
      </c>
      <c r="M31" s="4">
        <v>0</v>
      </c>
      <c r="N31" s="4">
        <v>0</v>
      </c>
      <c r="O31" s="4">
        <v>0</v>
      </c>
      <c r="P31" s="4">
        <v>0</v>
      </c>
      <c r="Q31" s="4">
        <v>0</v>
      </c>
      <c r="R31" s="4">
        <v>0</v>
      </c>
      <c r="S31" s="4">
        <v>0</v>
      </c>
      <c r="T31" s="4">
        <v>0</v>
      </c>
      <c r="U31" s="4">
        <v>0</v>
      </c>
      <c r="V31" s="4">
        <v>0</v>
      </c>
      <c r="W31" s="4">
        <v>0</v>
      </c>
      <c r="X31" s="4">
        <v>0</v>
      </c>
      <c r="Y31" s="4">
        <v>0</v>
      </c>
      <c r="Z31" s="4">
        <v>0</v>
      </c>
      <c r="AA31" s="4">
        <v>0</v>
      </c>
      <c r="AB31" s="4">
        <v>0</v>
      </c>
    </row>
    <row r="32" spans="1:28">
      <c r="A32" s="1" t="s">
        <v>30</v>
      </c>
      <c r="B32" s="1" t="s">
        <v>14</v>
      </c>
      <c r="C32" s="1" t="s">
        <v>53</v>
      </c>
      <c r="D32" s="6">
        <v>179849.94926680077</v>
      </c>
      <c r="E32" s="6">
        <v>185693.46281691623</v>
      </c>
      <c r="F32" s="6">
        <v>189261.23622397921</v>
      </c>
      <c r="G32" s="6">
        <v>191728.53219078001</v>
      </c>
      <c r="H32" s="6">
        <v>193726.30777158105</v>
      </c>
      <c r="I32" s="6">
        <v>190914.55559818973</v>
      </c>
      <c r="J32" s="6">
        <v>195439.50639405413</v>
      </c>
      <c r="K32" s="6">
        <v>201614.36608317628</v>
      </c>
      <c r="L32" s="6">
        <v>206828.98025238069</v>
      </c>
      <c r="M32" s="6">
        <v>206207.864248103</v>
      </c>
      <c r="N32" s="6">
        <v>209433.53860058868</v>
      </c>
      <c r="O32" s="6">
        <v>204302.96094169936</v>
      </c>
      <c r="P32" s="6">
        <v>222127.78671615612</v>
      </c>
      <c r="Q32" s="6">
        <v>211522.36522117414</v>
      </c>
      <c r="R32" s="6">
        <v>226515.75920461115</v>
      </c>
      <c r="S32" s="6">
        <v>229765.86967680699</v>
      </c>
      <c r="T32" s="6">
        <v>238652.47353520922</v>
      </c>
      <c r="U32" s="6">
        <v>252782.77679798883</v>
      </c>
      <c r="V32" s="6">
        <v>260480.93622233631</v>
      </c>
      <c r="W32" s="6">
        <v>241836.72931064753</v>
      </c>
      <c r="X32" s="6">
        <v>247707.25087292911</v>
      </c>
      <c r="Y32" s="6">
        <v>257821.30265453897</v>
      </c>
      <c r="Z32" s="6">
        <v>251464.39353613465</v>
      </c>
      <c r="AA32" s="6">
        <v>250369.78493889756</v>
      </c>
      <c r="AB32" s="6">
        <v>244645.13360425766</v>
      </c>
    </row>
    <row r="33" spans="1:28">
      <c r="A33" s="1" t="s">
        <v>54</v>
      </c>
      <c r="B33" s="2" t="s">
        <v>31</v>
      </c>
      <c r="C33" s="2" t="s">
        <v>55</v>
      </c>
      <c r="D33" s="4">
        <v>670.58872833333328</v>
      </c>
      <c r="E33" s="4">
        <v>283.5071954</v>
      </c>
      <c r="F33" s="4">
        <v>349.26077376666666</v>
      </c>
      <c r="G33" s="4">
        <v>298.28576873333333</v>
      </c>
      <c r="H33" s="4">
        <v>161.6271609333333</v>
      </c>
      <c r="I33" s="4">
        <v>267.66912553333333</v>
      </c>
      <c r="J33" s="4">
        <v>286.2390388</v>
      </c>
      <c r="K33" s="4">
        <v>341.28067306666668</v>
      </c>
      <c r="L33" s="4">
        <v>451.25178669999997</v>
      </c>
      <c r="M33" s="4">
        <v>486.94401470000003</v>
      </c>
      <c r="N33" s="4">
        <v>497.25261776666662</v>
      </c>
      <c r="O33" s="4">
        <v>524.40978113333324</v>
      </c>
      <c r="P33" s="4">
        <v>375.21186083333333</v>
      </c>
      <c r="Q33" s="4">
        <v>173.04141616666666</v>
      </c>
      <c r="R33" s="4">
        <v>228.17876033333332</v>
      </c>
      <c r="S33" s="4">
        <v>254.42377436666666</v>
      </c>
      <c r="T33" s="4">
        <v>184.10583143333332</v>
      </c>
      <c r="U33" s="4">
        <v>89.139355066666667</v>
      </c>
      <c r="V33" s="4">
        <v>48.382395966666664</v>
      </c>
      <c r="W33" s="4">
        <v>0</v>
      </c>
      <c r="X33" s="4">
        <v>20.198954966666665</v>
      </c>
      <c r="Y33" s="4">
        <v>30.113974366666664</v>
      </c>
      <c r="Z33" s="4">
        <v>17.320202900000002</v>
      </c>
      <c r="AA33" s="4">
        <v>13.015888599999998</v>
      </c>
      <c r="AB33" s="4">
        <v>33.076376666666668</v>
      </c>
    </row>
    <row r="34" spans="1:28">
      <c r="A34" s="1" t="s">
        <v>54</v>
      </c>
      <c r="B34" s="2" t="s">
        <v>38</v>
      </c>
      <c r="C34" s="2" t="s">
        <v>56</v>
      </c>
      <c r="D34" s="4">
        <v>79.360875000000007</v>
      </c>
      <c r="E34" s="4">
        <v>211.62900000000002</v>
      </c>
      <c r="F34" s="4">
        <v>185.87415000000001</v>
      </c>
      <c r="G34" s="4">
        <v>0</v>
      </c>
      <c r="H34" s="4">
        <v>0</v>
      </c>
      <c r="I34" s="4">
        <v>0</v>
      </c>
      <c r="J34" s="4">
        <v>0</v>
      </c>
      <c r="K34" s="4">
        <v>0</v>
      </c>
      <c r="L34" s="4">
        <v>0</v>
      </c>
      <c r="M34" s="4">
        <v>0</v>
      </c>
      <c r="N34" s="4">
        <v>0</v>
      </c>
      <c r="O34" s="4">
        <v>0</v>
      </c>
      <c r="P34" s="4">
        <v>0</v>
      </c>
      <c r="Q34" s="4">
        <v>0</v>
      </c>
      <c r="R34" s="4">
        <v>0</v>
      </c>
      <c r="S34" s="4">
        <v>0</v>
      </c>
      <c r="T34" s="4">
        <v>0</v>
      </c>
      <c r="U34" s="4">
        <v>0</v>
      </c>
      <c r="V34" s="4">
        <v>0</v>
      </c>
      <c r="W34" s="4">
        <v>0</v>
      </c>
      <c r="X34" s="4">
        <v>0</v>
      </c>
      <c r="Y34" s="4">
        <v>0</v>
      </c>
      <c r="Z34" s="4">
        <v>0</v>
      </c>
      <c r="AA34" s="4">
        <v>0</v>
      </c>
      <c r="AB34" s="4">
        <v>0</v>
      </c>
    </row>
    <row r="35" spans="1:28">
      <c r="A35" s="1" t="s">
        <v>54</v>
      </c>
      <c r="B35" s="5" t="s">
        <v>21</v>
      </c>
      <c r="C35" s="2" t="s">
        <v>57</v>
      </c>
      <c r="D35" s="4"/>
      <c r="E35" s="4"/>
      <c r="F35" s="4"/>
      <c r="G35" s="4"/>
      <c r="H35" s="4"/>
      <c r="I35" s="4"/>
      <c r="J35" s="4"/>
      <c r="K35" s="4"/>
      <c r="L35" s="4"/>
      <c r="M35" s="4"/>
      <c r="N35" s="4"/>
      <c r="O35" s="4"/>
      <c r="P35" s="4"/>
      <c r="Q35" s="4"/>
      <c r="R35" s="4"/>
      <c r="S35" s="4"/>
      <c r="T35" s="4"/>
      <c r="U35" s="4"/>
      <c r="V35" s="4"/>
      <c r="W35" s="4"/>
      <c r="X35" s="4"/>
      <c r="Y35" s="4"/>
      <c r="Z35" s="4"/>
      <c r="AA35" s="4"/>
      <c r="AB35" s="4"/>
    </row>
    <row r="36" spans="1:28">
      <c r="A36" s="1" t="s">
        <v>54</v>
      </c>
      <c r="B36" s="5" t="s">
        <v>8</v>
      </c>
      <c r="C36" s="2" t="s">
        <v>58</v>
      </c>
      <c r="D36" s="4"/>
      <c r="E36" s="4"/>
      <c r="F36" s="4"/>
      <c r="G36" s="4"/>
      <c r="H36" s="4"/>
      <c r="I36" s="4"/>
      <c r="J36" s="4"/>
      <c r="K36" s="4"/>
      <c r="L36" s="4"/>
      <c r="M36" s="4"/>
      <c r="N36" s="4"/>
      <c r="O36" s="4"/>
      <c r="P36" s="4"/>
      <c r="Q36" s="4"/>
      <c r="R36" s="4"/>
      <c r="S36" s="4"/>
      <c r="T36" s="4"/>
      <c r="U36" s="4"/>
      <c r="V36" s="4"/>
      <c r="W36" s="4"/>
      <c r="X36" s="4"/>
      <c r="Y36" s="4"/>
      <c r="Z36" s="4"/>
      <c r="AA36" s="4"/>
      <c r="AB36" s="4"/>
    </row>
    <row r="37" spans="1:28">
      <c r="A37" s="1" t="s">
        <v>54</v>
      </c>
      <c r="B37" s="2" t="s">
        <v>44</v>
      </c>
      <c r="C37" s="2" t="s">
        <v>59</v>
      </c>
      <c r="D37" s="4">
        <v>4325.5036439999994</v>
      </c>
      <c r="E37" s="4">
        <v>4226.4177119999931</v>
      </c>
      <c r="F37" s="4">
        <v>3800.2920119999999</v>
      </c>
      <c r="G37" s="4">
        <v>3687.7823399999997</v>
      </c>
      <c r="H37" s="4">
        <v>5096.0887560000001</v>
      </c>
      <c r="I37" s="4">
        <v>5087.1604079999997</v>
      </c>
      <c r="J37" s="4">
        <v>5227.9535880000003</v>
      </c>
      <c r="K37" s="4">
        <v>3080.5922400000004</v>
      </c>
      <c r="L37" s="4">
        <v>2826.2904120000003</v>
      </c>
      <c r="M37" s="4">
        <v>2398.6038120000003</v>
      </c>
      <c r="N37" s="4">
        <v>2123.5732320000002</v>
      </c>
      <c r="O37" s="4">
        <v>2522.4768360000003</v>
      </c>
      <c r="P37" s="4">
        <v>169.97064664800001</v>
      </c>
      <c r="Q37" s="4">
        <v>133.95106850400001</v>
      </c>
      <c r="R37" s="4">
        <v>157.279842852</v>
      </c>
      <c r="S37" s="4">
        <v>152.23794854400001</v>
      </c>
      <c r="T37" s="4">
        <v>187.87391990399999</v>
      </c>
      <c r="U37" s="4">
        <v>1023.919431744</v>
      </c>
      <c r="V37" s="4">
        <v>739.86073101600005</v>
      </c>
      <c r="W37" s="4">
        <v>791.910627288</v>
      </c>
      <c r="X37" s="4">
        <v>4935.7810793280005</v>
      </c>
      <c r="Y37" s="4">
        <v>3780.6154939080002</v>
      </c>
      <c r="Z37" s="4">
        <v>609.18930072000001</v>
      </c>
      <c r="AA37" s="4">
        <v>2631.47854134</v>
      </c>
      <c r="AB37" s="4">
        <v>3014.2882673640001</v>
      </c>
    </row>
    <row r="38" spans="1:28">
      <c r="A38" s="1" t="s">
        <v>54</v>
      </c>
      <c r="B38" s="2" t="s">
        <v>10</v>
      </c>
      <c r="C38" s="2" t="s">
        <v>60</v>
      </c>
      <c r="D38" s="4">
        <v>0</v>
      </c>
      <c r="E38" s="4">
        <v>0</v>
      </c>
      <c r="F38" s="4">
        <v>0</v>
      </c>
      <c r="G38" s="4">
        <v>0</v>
      </c>
      <c r="H38" s="4">
        <v>0</v>
      </c>
      <c r="I38" s="4">
        <v>0</v>
      </c>
      <c r="J38" s="4">
        <v>0</v>
      </c>
      <c r="K38" s="4">
        <v>0</v>
      </c>
      <c r="L38" s="4">
        <v>7.6839839999999988</v>
      </c>
      <c r="M38" s="4">
        <v>2.6070659999999992</v>
      </c>
      <c r="N38" s="4">
        <v>57.081023999999985</v>
      </c>
      <c r="O38" s="4">
        <v>75.81073499999998</v>
      </c>
      <c r="P38" s="4">
        <v>80.132975999999971</v>
      </c>
      <c r="Q38" s="4">
        <v>61.540478999999991</v>
      </c>
      <c r="R38" s="4">
        <v>64.22527673099998</v>
      </c>
      <c r="S38" s="4">
        <v>68.252301809999992</v>
      </c>
      <c r="T38" s="4">
        <v>70.486351550999984</v>
      </c>
      <c r="U38" s="4">
        <v>93.289671782999974</v>
      </c>
      <c r="V38" s="4">
        <v>99.300536873999974</v>
      </c>
      <c r="W38" s="4">
        <v>84.603819761999986</v>
      </c>
      <c r="X38" s="4">
        <v>95.088272894999974</v>
      </c>
      <c r="Y38" s="4">
        <v>76.79949908399999</v>
      </c>
      <c r="Z38" s="4">
        <v>111.17338986599998</v>
      </c>
      <c r="AA38" s="4">
        <v>74.16162854099997</v>
      </c>
      <c r="AB38" s="4">
        <v>99.646453367999968</v>
      </c>
    </row>
    <row r="39" spans="1:28">
      <c r="A39" s="1" t="s">
        <v>54</v>
      </c>
      <c r="B39" s="2" t="s">
        <v>25</v>
      </c>
      <c r="C39" s="2" t="s">
        <v>61</v>
      </c>
      <c r="D39" s="4">
        <v>5905.144905000001</v>
      </c>
      <c r="E39" s="4">
        <v>5740.8681164999998</v>
      </c>
      <c r="F39" s="4">
        <v>5435.6470905000006</v>
      </c>
      <c r="G39" s="4">
        <v>2976.3085226655003</v>
      </c>
      <c r="H39" s="4">
        <v>3090.1216921905002</v>
      </c>
      <c r="I39" s="4">
        <v>3194.9215754115003</v>
      </c>
      <c r="J39" s="4">
        <v>3095.1030801900001</v>
      </c>
      <c r="K39" s="4">
        <v>2722.5575412255002</v>
      </c>
      <c r="L39" s="4">
        <v>2519.3280635820001</v>
      </c>
      <c r="M39" s="4">
        <v>2109.5956295370001</v>
      </c>
      <c r="N39" s="4">
        <v>1756.6428467115002</v>
      </c>
      <c r="O39" s="4">
        <v>1496.9139875580001</v>
      </c>
      <c r="P39" s="4">
        <v>1386.8008135905002</v>
      </c>
      <c r="Q39" s="4">
        <v>1349.6884933620001</v>
      </c>
      <c r="R39" s="4">
        <v>1335.2057333504999</v>
      </c>
      <c r="S39" s="4">
        <v>1386.8355891390001</v>
      </c>
      <c r="T39" s="4">
        <v>1547.9526032025001</v>
      </c>
      <c r="U39" s="4">
        <v>1506.2298155520002</v>
      </c>
      <c r="V39" s="4">
        <v>1487.7034909604999</v>
      </c>
      <c r="W39" s="4">
        <v>1633.6512768015002</v>
      </c>
      <c r="X39" s="4">
        <v>1070.1981915405001</v>
      </c>
      <c r="Y39" s="4">
        <v>1639.4288183295</v>
      </c>
      <c r="Z39" s="4">
        <v>1633.2310117860002</v>
      </c>
      <c r="AA39" s="4">
        <v>1455.7069720874999</v>
      </c>
      <c r="AB39" s="4">
        <v>1794.6751839389999</v>
      </c>
    </row>
    <row r="40" spans="1:28">
      <c r="A40" s="1" t="s">
        <v>54</v>
      </c>
      <c r="B40" s="2" t="s">
        <v>62</v>
      </c>
      <c r="C40" s="2" t="s">
        <v>63</v>
      </c>
      <c r="D40" s="4"/>
      <c r="E40" s="4"/>
      <c r="F40" s="4"/>
      <c r="G40" s="4"/>
      <c r="H40" s="4"/>
      <c r="I40" s="4"/>
      <c r="J40" s="4"/>
      <c r="K40" s="4"/>
      <c r="L40" s="4"/>
      <c r="M40" s="4"/>
      <c r="N40" s="4"/>
      <c r="O40" s="4"/>
      <c r="P40" s="4"/>
      <c r="Q40" s="4"/>
      <c r="R40" s="4"/>
      <c r="S40" s="4"/>
      <c r="T40" s="4"/>
      <c r="U40" s="4"/>
      <c r="V40" s="4"/>
      <c r="W40" s="4"/>
      <c r="X40" s="4"/>
      <c r="Y40" s="4"/>
      <c r="Z40" s="4"/>
      <c r="AA40" s="4"/>
      <c r="AB40" s="4"/>
    </row>
    <row r="41" spans="1:28">
      <c r="A41" s="1" t="s">
        <v>54</v>
      </c>
      <c r="B41" s="2" t="s">
        <v>12</v>
      </c>
      <c r="C41" s="2" t="s">
        <v>64</v>
      </c>
      <c r="D41" s="4">
        <v>10.688535</v>
      </c>
      <c r="E41" s="4">
        <v>16.068194999999999</v>
      </c>
      <c r="F41" s="4">
        <v>16.351334999999999</v>
      </c>
      <c r="G41" s="4">
        <v>16.634474999999998</v>
      </c>
      <c r="H41" s="4">
        <v>17.41311</v>
      </c>
      <c r="I41" s="4">
        <v>5.9459400000000002</v>
      </c>
      <c r="J41" s="4">
        <v>5.0257349999999921</v>
      </c>
      <c r="K41" s="4">
        <v>5.3796599999999994</v>
      </c>
      <c r="L41" s="4">
        <v>5.6627999999999998</v>
      </c>
      <c r="M41" s="4">
        <v>5.6627999999999998</v>
      </c>
      <c r="N41" s="4">
        <v>0.21235499999999999</v>
      </c>
      <c r="O41" s="4">
        <v>1.3449149999999999</v>
      </c>
      <c r="P41" s="4">
        <v>0.84941999999999995</v>
      </c>
      <c r="Q41" s="4">
        <v>0.73871226000000001</v>
      </c>
      <c r="R41" s="4">
        <v>0.32801768999999997</v>
      </c>
      <c r="S41" s="4">
        <v>0</v>
      </c>
      <c r="T41" s="4">
        <v>0</v>
      </c>
      <c r="U41" s="4">
        <v>0</v>
      </c>
      <c r="V41" s="4">
        <v>0</v>
      </c>
      <c r="W41" s="4">
        <v>0</v>
      </c>
      <c r="X41" s="4">
        <v>0</v>
      </c>
      <c r="Y41" s="4">
        <v>0</v>
      </c>
      <c r="Z41" s="4">
        <v>0</v>
      </c>
      <c r="AA41" s="4">
        <v>0</v>
      </c>
      <c r="AB41" s="4">
        <v>0</v>
      </c>
    </row>
    <row r="42" spans="1:28">
      <c r="A42" s="1" t="s">
        <v>54</v>
      </c>
      <c r="B42" s="1" t="s">
        <v>14</v>
      </c>
      <c r="C42" s="1" t="s">
        <v>65</v>
      </c>
      <c r="D42" s="6">
        <v>10991.286687333333</v>
      </c>
      <c r="E42" s="6">
        <v>10478.490218899993</v>
      </c>
      <c r="F42" s="6">
        <v>9787.4253612666653</v>
      </c>
      <c r="G42" s="6">
        <v>6979.0111063988334</v>
      </c>
      <c r="H42" s="6">
        <v>8365.2507191238328</v>
      </c>
      <c r="I42" s="6">
        <v>8555.697048944834</v>
      </c>
      <c r="J42" s="6">
        <v>8614.3214419899996</v>
      </c>
      <c r="K42" s="6">
        <v>6149.8101142921669</v>
      </c>
      <c r="L42" s="6">
        <v>5810.2170462820004</v>
      </c>
      <c r="M42" s="6">
        <v>5003.4133222370001</v>
      </c>
      <c r="N42" s="6">
        <v>4434.7620754781665</v>
      </c>
      <c r="O42" s="6">
        <v>4620.956254691333</v>
      </c>
      <c r="P42" s="6">
        <v>2012.9657170718335</v>
      </c>
      <c r="Q42" s="6">
        <v>1718.9601692926669</v>
      </c>
      <c r="R42" s="6">
        <v>1785.2176309568333</v>
      </c>
      <c r="S42" s="6">
        <v>1861.7496138596669</v>
      </c>
      <c r="T42" s="6">
        <v>1990.4187060908334</v>
      </c>
      <c r="U42" s="6">
        <v>2712.5782741456669</v>
      </c>
      <c r="V42" s="6">
        <v>2375.2471548171666</v>
      </c>
      <c r="W42" s="6">
        <v>2510.1657238514999</v>
      </c>
      <c r="X42" s="6">
        <v>6121.2664987301678</v>
      </c>
      <c r="Y42" s="6">
        <v>5526.957785688167</v>
      </c>
      <c r="Z42" s="6">
        <v>2370.9139052720002</v>
      </c>
      <c r="AA42" s="6">
        <v>4174.3630305685001</v>
      </c>
      <c r="AB42" s="6">
        <v>4941.6862813376665</v>
      </c>
    </row>
    <row r="43" spans="1:28">
      <c r="A43" s="1" t="s">
        <v>66</v>
      </c>
      <c r="B43" s="2" t="s">
        <v>31</v>
      </c>
      <c r="C43" s="2" t="s">
        <v>68</v>
      </c>
      <c r="D43" s="4">
        <v>8799.6508695333323</v>
      </c>
      <c r="E43" s="4">
        <v>9673.3727328333316</v>
      </c>
      <c r="F43" s="4">
        <v>8989.4498503333216</v>
      </c>
      <c r="G43" s="4">
        <v>9885.787973966666</v>
      </c>
      <c r="H43" s="4">
        <v>8203.7505073333323</v>
      </c>
      <c r="I43" s="4">
        <v>9631.8549184000003</v>
      </c>
      <c r="J43" s="4">
        <v>9561.6539542333321</v>
      </c>
      <c r="K43" s="4">
        <v>10521.986479766656</v>
      </c>
      <c r="L43" s="4">
        <v>10884.246148966666</v>
      </c>
      <c r="M43" s="4">
        <v>10084.163789699998</v>
      </c>
      <c r="N43" s="4">
        <v>9651.9776781999881</v>
      </c>
      <c r="O43" s="4">
        <v>9240.113091733323</v>
      </c>
      <c r="P43" s="4">
        <v>8799.9467698999997</v>
      </c>
      <c r="Q43" s="4">
        <v>8982.1742534333316</v>
      </c>
      <c r="R43" s="4">
        <v>7703.1245815333323</v>
      </c>
      <c r="S43" s="4">
        <v>9785.9878735666534</v>
      </c>
      <c r="T43" s="4">
        <v>6418.5740571333326</v>
      </c>
      <c r="U43" s="4">
        <v>7901.4934903666663</v>
      </c>
      <c r="V43" s="4">
        <v>6466.4779035999991</v>
      </c>
      <c r="W43" s="4">
        <v>6356.3995685666659</v>
      </c>
      <c r="X43" s="4">
        <v>5207.6763023999993</v>
      </c>
      <c r="Y43" s="4">
        <v>6365.9587181666666</v>
      </c>
      <c r="Z43" s="4">
        <v>5786.5159637999996</v>
      </c>
      <c r="AA43" s="4">
        <v>7547.4773707666654</v>
      </c>
      <c r="AB43" s="4">
        <v>4167.1119108666662</v>
      </c>
    </row>
    <row r="44" spans="1:28">
      <c r="A44" s="1" t="s">
        <v>66</v>
      </c>
      <c r="B44" s="2" t="s">
        <v>33</v>
      </c>
      <c r="C44" s="2" t="s">
        <v>69</v>
      </c>
      <c r="D44" s="4">
        <v>0</v>
      </c>
      <c r="E44" s="4">
        <v>0</v>
      </c>
      <c r="F44" s="4">
        <v>0</v>
      </c>
      <c r="G44" s="4">
        <v>0</v>
      </c>
      <c r="H44" s="4">
        <v>0</v>
      </c>
      <c r="I44" s="4">
        <v>0</v>
      </c>
      <c r="J44" s="4">
        <v>0</v>
      </c>
      <c r="K44" s="4">
        <v>0</v>
      </c>
      <c r="L44" s="4">
        <v>0</v>
      </c>
      <c r="M44" s="4">
        <v>0</v>
      </c>
      <c r="N44" s="4">
        <v>0</v>
      </c>
      <c r="O44" s="4">
        <v>220.03761718399994</v>
      </c>
      <c r="P44" s="4">
        <v>19427.934277751996</v>
      </c>
      <c r="Q44" s="4">
        <v>2275.7114343039993</v>
      </c>
      <c r="R44" s="4">
        <v>6166.2951768879993</v>
      </c>
      <c r="S44" s="4">
        <v>6975.0205284759986</v>
      </c>
      <c r="T44" s="4">
        <v>10203.591554463999</v>
      </c>
      <c r="U44" s="4">
        <v>7964.2189676279895</v>
      </c>
      <c r="V44" s="4">
        <v>10629.515190755998</v>
      </c>
      <c r="W44" s="4">
        <v>5049.2502734519994</v>
      </c>
      <c r="X44" s="4">
        <v>8739.2061165639989</v>
      </c>
      <c r="Y44" s="4">
        <v>15411.368799595999</v>
      </c>
      <c r="Z44" s="4">
        <v>8088.6155818159978</v>
      </c>
      <c r="AA44" s="4">
        <v>9272.9396079319977</v>
      </c>
      <c r="AB44" s="4">
        <v>7179.0943843079995</v>
      </c>
    </row>
    <row r="45" spans="1:28">
      <c r="A45" s="1" t="s">
        <v>66</v>
      </c>
      <c r="B45" s="2" t="s">
        <v>35</v>
      </c>
      <c r="C45" s="2" t="s">
        <v>70</v>
      </c>
      <c r="D45" s="4">
        <v>5349.9654515999991</v>
      </c>
      <c r="E45" s="4">
        <v>4922.850332091999</v>
      </c>
      <c r="F45" s="4">
        <v>4748.6343855719997</v>
      </c>
      <c r="G45" s="4">
        <v>4535.6795668799996</v>
      </c>
      <c r="H45" s="4">
        <v>4635.8795784839995</v>
      </c>
      <c r="I45" s="4">
        <v>5016.3116772999992</v>
      </c>
      <c r="J45" s="4">
        <v>5102.1770852359996</v>
      </c>
      <c r="K45" s="4">
        <v>4997.0975734679996</v>
      </c>
      <c r="L45" s="4">
        <v>5144.6764720119991</v>
      </c>
      <c r="M45" s="4">
        <v>5185.0549778719987</v>
      </c>
      <c r="N45" s="4">
        <v>6713.0573870359995</v>
      </c>
      <c r="O45" s="4">
        <v>5784.6968114319989</v>
      </c>
      <c r="P45" s="4">
        <v>4329.1294803679993</v>
      </c>
      <c r="Q45" s="4">
        <v>4631.2496482559991</v>
      </c>
      <c r="R45" s="4">
        <v>4634.2985362519994</v>
      </c>
      <c r="S45" s="4">
        <v>4403.4898255039998</v>
      </c>
      <c r="T45" s="4">
        <v>4415.7415585359995</v>
      </c>
      <c r="U45" s="4">
        <v>4212.7971642679995</v>
      </c>
      <c r="V45" s="4">
        <v>4424.2135864079992</v>
      </c>
      <c r="W45" s="4">
        <v>3550.9781146839991</v>
      </c>
      <c r="X45" s="4">
        <v>5824.3467251199991</v>
      </c>
      <c r="Y45" s="4">
        <v>5724.9948990079984</v>
      </c>
      <c r="Z45" s="4">
        <v>5964.3821591199985</v>
      </c>
      <c r="AA45" s="4">
        <v>6037.7017642479996</v>
      </c>
      <c r="AB45" s="4">
        <v>6386.5334141839994</v>
      </c>
    </row>
    <row r="46" spans="1:28">
      <c r="A46" s="1" t="s">
        <v>66</v>
      </c>
      <c r="B46" s="2" t="s">
        <v>17</v>
      </c>
      <c r="C46" s="2" t="s">
        <v>71</v>
      </c>
      <c r="D46" s="4">
        <v>25121.125326000005</v>
      </c>
      <c r="E46" s="4">
        <v>22643.648148000004</v>
      </c>
      <c r="F46" s="4">
        <v>20570.199045000001</v>
      </c>
      <c r="G46" s="4">
        <v>20567.684956367928</v>
      </c>
      <c r="H46" s="4">
        <v>22080.575780802003</v>
      </c>
      <c r="I46" s="4">
        <v>20172.675017780999</v>
      </c>
      <c r="J46" s="4">
        <v>20836.397327162926</v>
      </c>
      <c r="K46" s="4">
        <v>21020.687055126</v>
      </c>
      <c r="L46" s="4">
        <v>20835.835134542998</v>
      </c>
      <c r="M46" s="4">
        <v>19778.896541448001</v>
      </c>
      <c r="N46" s="4">
        <v>15534.37856553</v>
      </c>
      <c r="O46" s="4">
        <v>14817.903363548925</v>
      </c>
      <c r="P46" s="4">
        <v>11354.489609826001</v>
      </c>
      <c r="Q46" s="4">
        <v>10883.487543323999</v>
      </c>
      <c r="R46" s="4">
        <v>11351.360938962</v>
      </c>
      <c r="S46" s="4">
        <v>10368.08956986</v>
      </c>
      <c r="T46" s="4">
        <v>8360.9886935520008</v>
      </c>
      <c r="U46" s="4">
        <v>8132.1025381530008</v>
      </c>
      <c r="V46" s="4">
        <v>6503.9125943549998</v>
      </c>
      <c r="W46" s="4">
        <v>5528.212673082</v>
      </c>
      <c r="X46" s="4">
        <v>4414.299457821</v>
      </c>
      <c r="Y46" s="4">
        <v>3868.0809207149928</v>
      </c>
      <c r="Z46" s="4">
        <v>2575.829942928</v>
      </c>
      <c r="AA46" s="4">
        <v>1970.8149425580002</v>
      </c>
      <c r="AB46" s="4">
        <v>1232.8710290490001</v>
      </c>
    </row>
    <row r="47" spans="1:28">
      <c r="A47" s="1" t="s">
        <v>66</v>
      </c>
      <c r="B47" s="2" t="s">
        <v>38</v>
      </c>
      <c r="C47" s="2" t="s">
        <v>72</v>
      </c>
      <c r="D47" s="4">
        <v>79.360875000000007</v>
      </c>
      <c r="E47" s="4">
        <v>211.62900000000002</v>
      </c>
      <c r="F47" s="4">
        <v>185.87415000000001</v>
      </c>
      <c r="G47" s="4">
        <v>597.35409772499997</v>
      </c>
      <c r="H47" s="4">
        <v>920.98035892500002</v>
      </c>
      <c r="I47" s="4">
        <v>1072.7849352000001</v>
      </c>
      <c r="J47" s="4">
        <v>1136.6897058000002</v>
      </c>
      <c r="K47" s="4">
        <v>1646.1704514750002</v>
      </c>
      <c r="L47" s="4">
        <v>2079.5201600250002</v>
      </c>
      <c r="M47" s="4">
        <v>2697.3064387500003</v>
      </c>
      <c r="N47" s="4">
        <v>3482.5708170000003</v>
      </c>
      <c r="O47" s="4">
        <v>3925.3076692500003</v>
      </c>
      <c r="P47" s="4">
        <v>5831.0201259750002</v>
      </c>
      <c r="Q47" s="4">
        <v>5973.9175171500001</v>
      </c>
      <c r="R47" s="4">
        <v>8326.3164022499914</v>
      </c>
      <c r="S47" s="4">
        <v>8355.49684695</v>
      </c>
      <c r="T47" s="4">
        <v>11020.371640575</v>
      </c>
      <c r="U47" s="4">
        <v>13067.638343100001</v>
      </c>
      <c r="V47" s="4">
        <v>11360.862237449999</v>
      </c>
      <c r="W47" s="4">
        <v>9741.3355776000008</v>
      </c>
      <c r="X47" s="4">
        <v>8043.9692759250001</v>
      </c>
      <c r="Y47" s="4">
        <v>8270.468407575001</v>
      </c>
      <c r="Z47" s="4">
        <v>9984.8988945749988</v>
      </c>
      <c r="AA47" s="4">
        <v>9749.3381485499904</v>
      </c>
      <c r="AB47" s="4">
        <v>11330.8797987</v>
      </c>
    </row>
    <row r="48" spans="1:28">
      <c r="A48" s="1" t="s">
        <v>66</v>
      </c>
      <c r="B48" s="2" t="s">
        <v>4</v>
      </c>
      <c r="C48" s="2" t="s">
        <v>73</v>
      </c>
      <c r="D48" s="4">
        <v>31435.296155999997</v>
      </c>
      <c r="E48" s="4">
        <v>33571.355861999997</v>
      </c>
      <c r="F48" s="4">
        <v>35851.647809999995</v>
      </c>
      <c r="G48" s="4">
        <v>35860.702031153996</v>
      </c>
      <c r="H48" s="4">
        <v>36547.66956753</v>
      </c>
      <c r="I48" s="4">
        <v>32855.633901353998</v>
      </c>
      <c r="J48" s="4">
        <v>35726.169132455994</v>
      </c>
      <c r="K48" s="4">
        <v>38382.145668239995</v>
      </c>
      <c r="L48" s="4">
        <v>39631.510499261996</v>
      </c>
      <c r="M48" s="4">
        <v>40901.957435195996</v>
      </c>
      <c r="N48" s="4">
        <v>41970.536646588</v>
      </c>
      <c r="O48" s="4">
        <v>39727.491813503992</v>
      </c>
      <c r="P48" s="4">
        <v>39134.039344685996</v>
      </c>
      <c r="Q48" s="4">
        <v>41306.899096979992</v>
      </c>
      <c r="R48" s="4">
        <v>45664.165466765997</v>
      </c>
      <c r="S48" s="4">
        <v>45491.299861722</v>
      </c>
      <c r="T48" s="4">
        <v>48950.462784167998</v>
      </c>
      <c r="U48" s="4">
        <v>53534.677596839989</v>
      </c>
      <c r="V48" s="4">
        <v>59934.459054689993</v>
      </c>
      <c r="W48" s="4">
        <v>53375.95019783399</v>
      </c>
      <c r="X48" s="4">
        <v>55205.488892333989</v>
      </c>
      <c r="Y48" s="4">
        <v>58204.471770719989</v>
      </c>
      <c r="Z48" s="4">
        <v>58598.019232037994</v>
      </c>
      <c r="AA48" s="4">
        <v>57794.022813053991</v>
      </c>
      <c r="AB48" s="4">
        <v>57135.434711784001</v>
      </c>
    </row>
    <row r="49" spans="1:28">
      <c r="A49" s="1" t="s">
        <v>66</v>
      </c>
      <c r="B49" s="2" t="s">
        <v>6</v>
      </c>
      <c r="C49" s="2" t="s">
        <v>74</v>
      </c>
      <c r="D49" s="4"/>
      <c r="E49" s="4"/>
      <c r="F49" s="4"/>
      <c r="G49" s="4"/>
      <c r="H49" s="4"/>
      <c r="I49" s="4"/>
      <c r="J49" s="4"/>
      <c r="K49" s="4"/>
      <c r="L49" s="4"/>
      <c r="M49" s="4"/>
      <c r="N49" s="4"/>
      <c r="O49" s="4"/>
      <c r="P49" s="4"/>
      <c r="Q49" s="4"/>
      <c r="R49" s="4"/>
      <c r="S49" s="4"/>
      <c r="T49" s="4"/>
      <c r="U49" s="4"/>
      <c r="V49" s="4"/>
      <c r="W49" s="4"/>
      <c r="X49" s="4"/>
      <c r="Y49" s="4"/>
      <c r="Z49" s="4"/>
      <c r="AA49" s="4"/>
      <c r="AB49" s="4"/>
    </row>
    <row r="50" spans="1:28">
      <c r="A50" s="1" t="s">
        <v>66</v>
      </c>
      <c r="B50" s="5" t="s">
        <v>21</v>
      </c>
      <c r="C50" s="2" t="s">
        <v>75</v>
      </c>
      <c r="D50" s="4"/>
      <c r="E50" s="4"/>
      <c r="F50" s="4"/>
      <c r="G50" s="4"/>
      <c r="H50" s="4"/>
      <c r="I50" s="4"/>
      <c r="J50" s="4"/>
      <c r="K50" s="4"/>
      <c r="L50" s="4"/>
      <c r="M50" s="4"/>
      <c r="N50" s="4"/>
      <c r="O50" s="4"/>
      <c r="P50" s="4"/>
      <c r="Q50" s="4"/>
      <c r="R50" s="4"/>
      <c r="S50" s="4"/>
      <c r="T50" s="4"/>
      <c r="U50" s="4"/>
      <c r="V50" s="4"/>
      <c r="W50" s="4"/>
      <c r="X50" s="4"/>
      <c r="Y50" s="4"/>
      <c r="Z50" s="4"/>
      <c r="AA50" s="4"/>
      <c r="AB50" s="4"/>
    </row>
    <row r="51" spans="1:28">
      <c r="A51" s="1" t="s">
        <v>66</v>
      </c>
      <c r="B51" s="5" t="s">
        <v>8</v>
      </c>
      <c r="C51" s="2" t="s">
        <v>76</v>
      </c>
      <c r="D51" s="4"/>
      <c r="E51" s="4"/>
      <c r="F51" s="4"/>
      <c r="G51" s="4"/>
      <c r="H51" s="4"/>
      <c r="I51" s="4"/>
      <c r="J51" s="4"/>
      <c r="K51" s="4"/>
      <c r="L51" s="4"/>
      <c r="M51" s="4"/>
      <c r="N51" s="4"/>
      <c r="O51" s="4"/>
      <c r="P51" s="4"/>
      <c r="Q51" s="4"/>
      <c r="R51" s="4"/>
      <c r="S51" s="4"/>
      <c r="T51" s="4"/>
      <c r="U51" s="4"/>
      <c r="V51" s="4"/>
      <c r="W51" s="4"/>
      <c r="X51" s="4"/>
      <c r="Y51" s="4"/>
      <c r="Z51" s="4"/>
      <c r="AA51" s="4"/>
      <c r="AB51" s="4"/>
    </row>
    <row r="52" spans="1:28">
      <c r="A52" s="1" t="s">
        <v>66</v>
      </c>
      <c r="B52" s="2" t="s">
        <v>44</v>
      </c>
      <c r="C52" s="2" t="s">
        <v>77</v>
      </c>
      <c r="D52" s="4">
        <v>56746.144884000001</v>
      </c>
      <c r="E52" s="4">
        <v>60706.897416</v>
      </c>
      <c r="F52" s="4">
        <v>60879.970007999997</v>
      </c>
      <c r="G52" s="4">
        <v>61843.794539999937</v>
      </c>
      <c r="H52" s="4">
        <v>64825.800336000008</v>
      </c>
      <c r="I52" s="4">
        <v>63325.837871999996</v>
      </c>
      <c r="J52" s="4">
        <v>63307.668996</v>
      </c>
      <c r="K52" s="4">
        <v>62965.207536000002</v>
      </c>
      <c r="L52" s="4">
        <v>64277.362512</v>
      </c>
      <c r="M52" s="4">
        <v>62170.085075999996</v>
      </c>
      <c r="N52" s="4">
        <v>64438.447391999995</v>
      </c>
      <c r="O52" s="4">
        <v>65955.954371999993</v>
      </c>
      <c r="P52" s="4">
        <v>65946.257998763991</v>
      </c>
      <c r="Q52" s="4">
        <v>69946.001125968003</v>
      </c>
      <c r="R52" s="4">
        <v>74303.784057095996</v>
      </c>
      <c r="S52" s="4">
        <v>78243.900554555992</v>
      </c>
      <c r="T52" s="4">
        <v>83722.998956652009</v>
      </c>
      <c r="U52" s="4">
        <v>89461.921900692003</v>
      </c>
      <c r="V52" s="4">
        <v>93150.533390772005</v>
      </c>
      <c r="W52" s="4">
        <v>92934.912350543993</v>
      </c>
      <c r="X52" s="4">
        <v>98228.825514204</v>
      </c>
      <c r="Y52" s="4">
        <v>97716.458028815992</v>
      </c>
      <c r="Z52" s="4">
        <v>94699.191751559993</v>
      </c>
      <c r="AA52" s="4">
        <v>94587.996981720004</v>
      </c>
      <c r="AB52" s="4">
        <v>93958.661831496007</v>
      </c>
    </row>
    <row r="53" spans="1:28">
      <c r="A53" s="1" t="s">
        <v>66</v>
      </c>
      <c r="B53" s="2" t="s">
        <v>10</v>
      </c>
      <c r="C53" s="2" t="s">
        <v>78</v>
      </c>
      <c r="D53" s="4">
        <v>20906.542502999993</v>
      </c>
      <c r="E53" s="4">
        <v>22057.562141999992</v>
      </c>
      <c r="F53" s="4">
        <v>24041.951009999997</v>
      </c>
      <c r="G53" s="4">
        <v>25350.423713999997</v>
      </c>
      <c r="H53" s="4">
        <v>23886.552107186995</v>
      </c>
      <c r="I53" s="4">
        <v>26731.894265999992</v>
      </c>
      <c r="J53" s="4">
        <v>27640.593980999995</v>
      </c>
      <c r="K53" s="4">
        <v>27466.675235999995</v>
      </c>
      <c r="L53" s="4">
        <v>28773.707192999995</v>
      </c>
      <c r="M53" s="4">
        <v>29182.707343250993</v>
      </c>
      <c r="N53" s="4">
        <v>30965.518691414993</v>
      </c>
      <c r="O53" s="4">
        <v>30433.385304629992</v>
      </c>
      <c r="P53" s="4">
        <v>31027.047644438993</v>
      </c>
      <c r="Q53" s="4">
        <v>31258.975391720993</v>
      </c>
      <c r="R53" s="4">
        <v>31416.760034351995</v>
      </c>
      <c r="S53" s="4">
        <v>29610.969594821996</v>
      </c>
      <c r="T53" s="4">
        <v>28828.659753431992</v>
      </c>
      <c r="U53" s="4">
        <v>31522.202132651993</v>
      </c>
      <c r="V53" s="4">
        <v>31161.332674394995</v>
      </c>
      <c r="W53" s="4">
        <v>29981.089677923992</v>
      </c>
      <c r="X53" s="4">
        <v>30778.829233613993</v>
      </c>
      <c r="Y53" s="4">
        <v>29895.944411717996</v>
      </c>
      <c r="Z53" s="4">
        <v>29974.875667505992</v>
      </c>
      <c r="AA53" s="4">
        <v>29306.513065598992</v>
      </c>
      <c r="AB53" s="4">
        <v>29121.906104675993</v>
      </c>
    </row>
    <row r="54" spans="1:28">
      <c r="A54" s="1" t="s">
        <v>66</v>
      </c>
      <c r="B54" s="2" t="s">
        <v>25</v>
      </c>
      <c r="C54" s="2" t="s">
        <v>79</v>
      </c>
      <c r="D54" s="4">
        <v>32769.228211500005</v>
      </c>
      <c r="E54" s="4">
        <v>34734.91190399995</v>
      </c>
      <c r="F54" s="4">
        <v>33507.217821000006</v>
      </c>
      <c r="G54" s="4">
        <v>29917.494913779003</v>
      </c>
      <c r="H54" s="4">
        <v>30536.458817204944</v>
      </c>
      <c r="I54" s="4">
        <v>32280.434768059506</v>
      </c>
      <c r="J54" s="4">
        <v>33472.48547679295</v>
      </c>
      <c r="K54" s="4">
        <v>32534.322786372002</v>
      </c>
      <c r="L54" s="4">
        <v>33099.106943430001</v>
      </c>
      <c r="M54" s="4">
        <v>32582.175280776002</v>
      </c>
      <c r="N54" s="4">
        <v>28880.647589640001</v>
      </c>
      <c r="O54" s="4">
        <v>24467.545025335501</v>
      </c>
      <c r="P54" s="4">
        <v>26576.3952412695</v>
      </c>
      <c r="Q54" s="4">
        <v>25835.952029827502</v>
      </c>
      <c r="R54" s="4">
        <v>25639.530968237999</v>
      </c>
      <c r="S54" s="4">
        <v>28674.308184373502</v>
      </c>
      <c r="T54" s="4">
        <v>31206.067529702999</v>
      </c>
      <c r="U54" s="4">
        <v>28642.514625202501</v>
      </c>
      <c r="V54" s="4">
        <v>28797.336483514504</v>
      </c>
      <c r="W54" s="4">
        <v>28809.194108260501</v>
      </c>
      <c r="X54" s="4">
        <v>30652.719560165948</v>
      </c>
      <c r="Y54" s="4">
        <v>33235.019164644007</v>
      </c>
      <c r="Z54" s="4">
        <v>34825.031370359946</v>
      </c>
      <c r="AA54" s="4">
        <v>37121.674181212504</v>
      </c>
      <c r="AB54" s="4">
        <v>38473.155876012002</v>
      </c>
    </row>
    <row r="55" spans="1:28">
      <c r="A55" s="1" t="s">
        <v>66</v>
      </c>
      <c r="B55" s="2" t="s">
        <v>49</v>
      </c>
      <c r="C55" s="2" t="s">
        <v>80</v>
      </c>
      <c r="D55" s="4">
        <v>30309.432949033329</v>
      </c>
      <c r="E55" s="4">
        <v>30554.305577033334</v>
      </c>
      <c r="F55" s="4">
        <v>31693.8097762</v>
      </c>
      <c r="G55" s="4">
        <v>30456.728730999996</v>
      </c>
      <c r="H55" s="4">
        <v>30543.415588399999</v>
      </c>
      <c r="I55" s="4">
        <v>30624.645994799997</v>
      </c>
      <c r="J55" s="4">
        <v>30720.125993699996</v>
      </c>
      <c r="K55" s="4">
        <v>30826.85908683333</v>
      </c>
      <c r="L55" s="4">
        <v>30952.605779333331</v>
      </c>
      <c r="M55" s="4">
        <v>31091.045819166666</v>
      </c>
      <c r="N55" s="4">
        <v>31242.904978999999</v>
      </c>
      <c r="O55" s="4">
        <v>29282.386237866664</v>
      </c>
      <c r="P55" s="4">
        <v>29188.669142966661</v>
      </c>
      <c r="Q55" s="4">
        <v>29275.115026299994</v>
      </c>
      <c r="R55" s="4">
        <v>29233.989151033329</v>
      </c>
      <c r="S55" s="4">
        <v>29210.004666699995</v>
      </c>
      <c r="T55" s="4">
        <v>29009.032843266665</v>
      </c>
      <c r="U55" s="4">
        <v>28859.703582233331</v>
      </c>
      <c r="V55" s="4">
        <v>28729.285961566668</v>
      </c>
      <c r="W55" s="4">
        <v>28578.952239933329</v>
      </c>
      <c r="X55" s="4">
        <v>28429.119104099995</v>
      </c>
      <c r="Y55" s="4">
        <v>28294.801167966667</v>
      </c>
      <c r="Z55" s="4">
        <v>28147.573906833331</v>
      </c>
      <c r="AA55" s="4">
        <v>28002.808791099997</v>
      </c>
      <c r="AB55" s="4">
        <v>27859.669099166662</v>
      </c>
    </row>
    <row r="56" spans="1:28">
      <c r="A56" s="1" t="s">
        <v>66</v>
      </c>
      <c r="B56" s="2" t="s">
        <v>62</v>
      </c>
      <c r="C56" s="2" t="s">
        <v>81</v>
      </c>
      <c r="D56" s="4"/>
      <c r="E56" s="4"/>
      <c r="F56" s="4"/>
      <c r="G56" s="4"/>
      <c r="H56" s="4"/>
      <c r="I56" s="4"/>
      <c r="J56" s="4"/>
      <c r="K56" s="4"/>
      <c r="L56" s="4"/>
      <c r="M56" s="4"/>
      <c r="N56" s="4"/>
      <c r="O56" s="4"/>
      <c r="P56" s="4"/>
      <c r="Q56" s="4"/>
      <c r="R56" s="4"/>
      <c r="S56" s="4"/>
      <c r="T56" s="4"/>
      <c r="U56" s="4"/>
      <c r="V56" s="4"/>
      <c r="W56" s="4"/>
      <c r="X56" s="4"/>
      <c r="Y56" s="4"/>
      <c r="Z56" s="4"/>
      <c r="AA56" s="4"/>
      <c r="AB56" s="4"/>
    </row>
    <row r="57" spans="1:28">
      <c r="A57" s="1" t="s">
        <v>66</v>
      </c>
      <c r="B57" s="2" t="s">
        <v>12</v>
      </c>
      <c r="C57" s="2" t="s">
        <v>82</v>
      </c>
      <c r="D57" s="4">
        <v>6426.2870099999927</v>
      </c>
      <c r="E57" s="4">
        <v>6329.0992049999995</v>
      </c>
      <c r="F57" s="4">
        <v>6900.051015</v>
      </c>
      <c r="G57" s="4">
        <v>6871.9493699999921</v>
      </c>
      <c r="H57" s="4">
        <v>7596.3630599999997</v>
      </c>
      <c r="I57" s="4">
        <v>7083.8796599999996</v>
      </c>
      <c r="J57" s="4">
        <v>7168.1845949999997</v>
      </c>
      <c r="K57" s="4">
        <v>7456.562684999999</v>
      </c>
      <c r="L57" s="4">
        <v>7783.1646749999991</v>
      </c>
      <c r="M57" s="4">
        <v>8254.3096349999996</v>
      </c>
      <c r="N57" s="4">
        <v>8357.301809999999</v>
      </c>
      <c r="O57" s="4">
        <v>8269.3868399999992</v>
      </c>
      <c r="P57" s="4">
        <v>7944.3421199999993</v>
      </c>
      <c r="Q57" s="4">
        <v>7587.7087443299997</v>
      </c>
      <c r="R57" s="4">
        <v>8394.9570940949998</v>
      </c>
      <c r="S57" s="4">
        <v>8025.6166075800002</v>
      </c>
      <c r="T57" s="4">
        <v>8392.0338151649994</v>
      </c>
      <c r="U57" s="4">
        <v>9558.7143794999993</v>
      </c>
      <c r="V57" s="4">
        <v>9233.2092738599986</v>
      </c>
      <c r="W57" s="4">
        <v>7840.3060078199996</v>
      </c>
      <c r="X57" s="4">
        <v>8109.5263499249995</v>
      </c>
      <c r="Y57" s="4">
        <v>8178.1988423849989</v>
      </c>
      <c r="Z57" s="4">
        <v>8602.9329800699998</v>
      </c>
      <c r="AA57" s="4">
        <v>9038.451778785</v>
      </c>
      <c r="AB57" s="4">
        <v>9638.4840487649999</v>
      </c>
    </row>
    <row r="58" spans="1:28">
      <c r="A58" s="1" t="s">
        <v>66</v>
      </c>
      <c r="B58" s="2" t="s">
        <v>27</v>
      </c>
      <c r="C58" s="2" t="s">
        <v>83</v>
      </c>
      <c r="D58" s="4">
        <v>0</v>
      </c>
      <c r="E58" s="4">
        <v>0</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row>
    <row r="59" spans="1:28">
      <c r="A59" s="1" t="s">
        <v>66</v>
      </c>
      <c r="B59" s="1" t="s">
        <v>14</v>
      </c>
      <c r="C59" s="1" t="s">
        <v>84</v>
      </c>
      <c r="D59" s="6">
        <v>217943.03423566668</v>
      </c>
      <c r="E59" s="6">
        <v>225405.63231895861</v>
      </c>
      <c r="F59" s="6">
        <v>227368.80487110533</v>
      </c>
      <c r="G59" s="6">
        <v>225887.59989487252</v>
      </c>
      <c r="H59" s="6">
        <v>229777.44570186629</v>
      </c>
      <c r="I59" s="6">
        <v>228795.95301089447</v>
      </c>
      <c r="J59" s="6">
        <v>234672.14624738117</v>
      </c>
      <c r="K59" s="6">
        <v>237817.714558281</v>
      </c>
      <c r="L59" s="6">
        <v>243461.735517572</v>
      </c>
      <c r="M59" s="6">
        <v>241927.70233715963</v>
      </c>
      <c r="N59" s="6">
        <v>241237.341556409</v>
      </c>
      <c r="O59" s="6">
        <v>232124.20814648439</v>
      </c>
      <c r="P59" s="6">
        <v>249559.27175594613</v>
      </c>
      <c r="Q59" s="6">
        <v>237957.19181159383</v>
      </c>
      <c r="R59" s="6">
        <v>252834.58240746564</v>
      </c>
      <c r="S59" s="6">
        <v>259144.18411411016</v>
      </c>
      <c r="T59" s="6">
        <v>270528.52318664698</v>
      </c>
      <c r="U59" s="6">
        <v>282857.98472063552</v>
      </c>
      <c r="V59" s="6">
        <v>290391.13835136715</v>
      </c>
      <c r="W59" s="6">
        <v>271746.5807897005</v>
      </c>
      <c r="X59" s="6">
        <v>283634.00653217291</v>
      </c>
      <c r="Y59" s="6">
        <v>295165.76513131033</v>
      </c>
      <c r="Z59" s="6">
        <v>287247.86745060625</v>
      </c>
      <c r="AA59" s="6">
        <v>290429.73944552511</v>
      </c>
      <c r="AB59" s="6">
        <v>286483.80220900732</v>
      </c>
    </row>
    <row r="60" spans="1:28">
      <c r="A60" s="1" t="s">
        <v>85</v>
      </c>
      <c r="B60" s="2" t="s">
        <v>17</v>
      </c>
      <c r="C60" s="2" t="s">
        <v>86</v>
      </c>
      <c r="D60" s="4">
        <v>113.97038400000001</v>
      </c>
      <c r="E60" s="4">
        <v>146.59900200000001</v>
      </c>
      <c r="F60" s="4">
        <v>41.589999000000006</v>
      </c>
      <c r="G60" s="4">
        <v>117.03410400000001</v>
      </c>
      <c r="H60" s="4">
        <v>113.204454</v>
      </c>
      <c r="I60" s="4">
        <v>89.001065999999994</v>
      </c>
      <c r="J60" s="4">
        <v>132.63525557700001</v>
      </c>
      <c r="K60" s="4">
        <v>151.95875036100003</v>
      </c>
      <c r="L60" s="4">
        <v>157.30716295799999</v>
      </c>
      <c r="M60" s="4">
        <v>181.60966230000002</v>
      </c>
      <c r="N60" s="4">
        <v>194.89287991800001</v>
      </c>
      <c r="O60" s="4">
        <v>208.24618013100002</v>
      </c>
      <c r="P60" s="4">
        <v>43.483914110999997</v>
      </c>
      <c r="Q60" s="4">
        <v>36.219451026000002</v>
      </c>
      <c r="R60" s="4">
        <v>34.275290906999999</v>
      </c>
      <c r="S60" s="4">
        <v>43.286380764</v>
      </c>
      <c r="T60" s="4">
        <v>50.813404653000006</v>
      </c>
      <c r="U60" s="4">
        <v>39.429310469999997</v>
      </c>
      <c r="V60" s="4">
        <v>43.726484142000004</v>
      </c>
      <c r="W60" s="4">
        <v>59.108962704</v>
      </c>
      <c r="X60" s="4">
        <v>65.399392607999999</v>
      </c>
      <c r="Y60" s="4">
        <v>84.141010370999993</v>
      </c>
      <c r="Z60" s="4">
        <v>87.437113533000002</v>
      </c>
      <c r="AA60" s="4">
        <v>73.626246738000006</v>
      </c>
      <c r="AB60" s="4">
        <v>82.522830060000004</v>
      </c>
    </row>
    <row r="61" spans="1:28">
      <c r="A61" s="1" t="s">
        <v>85</v>
      </c>
      <c r="B61" s="2" t="s">
        <v>4</v>
      </c>
      <c r="C61" s="2" t="s">
        <v>87</v>
      </c>
      <c r="D61" s="4">
        <v>101.18987999999999</v>
      </c>
      <c r="E61" s="4">
        <v>134.18657999999999</v>
      </c>
      <c r="F61" s="4">
        <v>319.62803399999996</v>
      </c>
      <c r="G61" s="4">
        <v>194.53387799999999</v>
      </c>
      <c r="H61" s="4">
        <v>208.53914399999996</v>
      </c>
      <c r="I61" s="4">
        <v>178.32883199999998</v>
      </c>
      <c r="J61" s="4">
        <v>181.11521999999999</v>
      </c>
      <c r="K61" s="4">
        <v>191.08755599999998</v>
      </c>
      <c r="L61" s="4">
        <v>202.89304199999998</v>
      </c>
      <c r="M61" s="4">
        <v>214.69852799999998</v>
      </c>
      <c r="N61" s="4">
        <v>191.01422999999997</v>
      </c>
      <c r="O61" s="4">
        <v>186.02806199999998</v>
      </c>
      <c r="P61" s="4">
        <v>182.58174</v>
      </c>
      <c r="Q61" s="4">
        <v>189.552916146</v>
      </c>
      <c r="R61" s="4">
        <v>202.14137717399998</v>
      </c>
      <c r="S61" s="4">
        <v>213.72791173799999</v>
      </c>
      <c r="T61" s="4">
        <v>226.27860987599999</v>
      </c>
      <c r="U61" s="4">
        <v>232.48191614999999</v>
      </c>
      <c r="V61" s="4">
        <v>238.02103551599998</v>
      </c>
      <c r="W61" s="4">
        <v>238.76881406399997</v>
      </c>
      <c r="X61" s="4">
        <v>240.12593167199998</v>
      </c>
      <c r="Y61" s="4">
        <v>251.23342747799998</v>
      </c>
      <c r="Z61" s="4">
        <v>257.797204368</v>
      </c>
      <c r="AA61" s="4">
        <v>260.39888417399999</v>
      </c>
      <c r="AB61" s="4">
        <v>268.894801164</v>
      </c>
    </row>
    <row r="62" spans="1:28">
      <c r="A62" s="1" t="s">
        <v>85</v>
      </c>
      <c r="B62" s="2" t="s">
        <v>6</v>
      </c>
      <c r="C62" s="2" t="s">
        <v>88</v>
      </c>
      <c r="D62" s="4"/>
      <c r="E62" s="4"/>
      <c r="F62" s="4"/>
      <c r="G62" s="4"/>
      <c r="H62" s="4"/>
      <c r="I62" s="4"/>
      <c r="J62" s="4"/>
      <c r="K62" s="4"/>
      <c r="L62" s="4"/>
      <c r="M62" s="4"/>
      <c r="N62" s="4"/>
      <c r="O62" s="4"/>
      <c r="P62" s="4"/>
      <c r="Q62" s="4"/>
      <c r="R62" s="4"/>
      <c r="S62" s="4"/>
      <c r="T62" s="4"/>
      <c r="U62" s="4"/>
      <c r="V62" s="4"/>
      <c r="W62" s="4"/>
      <c r="X62" s="4"/>
      <c r="Y62" s="4"/>
      <c r="Z62" s="4"/>
      <c r="AA62" s="4"/>
      <c r="AB62" s="4"/>
    </row>
    <row r="63" spans="1:28">
      <c r="A63" s="1" t="s">
        <v>85</v>
      </c>
      <c r="B63" s="5" t="s">
        <v>8</v>
      </c>
      <c r="C63" s="2" t="s">
        <v>89</v>
      </c>
      <c r="D63" s="4"/>
      <c r="E63" s="4"/>
      <c r="F63" s="4"/>
      <c r="G63" s="4"/>
      <c r="H63" s="4"/>
      <c r="I63" s="4"/>
      <c r="J63" s="4"/>
      <c r="K63" s="4"/>
      <c r="L63" s="4"/>
      <c r="M63" s="4"/>
      <c r="N63" s="4"/>
      <c r="O63" s="4"/>
      <c r="P63" s="4"/>
      <c r="Q63" s="4"/>
      <c r="R63" s="4"/>
      <c r="S63" s="4"/>
      <c r="T63" s="4"/>
      <c r="U63" s="4"/>
      <c r="V63" s="4"/>
      <c r="W63" s="4"/>
      <c r="X63" s="4"/>
      <c r="Y63" s="4"/>
      <c r="Z63" s="4"/>
      <c r="AA63" s="4"/>
      <c r="AB63" s="4"/>
    </row>
    <row r="64" spans="1:28">
      <c r="A64" s="1" t="s">
        <v>85</v>
      </c>
      <c r="B64" s="2" t="s">
        <v>10</v>
      </c>
      <c r="C64" s="2" t="s">
        <v>90</v>
      </c>
      <c r="D64" s="4">
        <v>43.085195999999989</v>
      </c>
      <c r="E64" s="4">
        <v>57.835700999999986</v>
      </c>
      <c r="F64" s="4">
        <v>99.891791999999981</v>
      </c>
      <c r="G64" s="4">
        <v>42.810767999999989</v>
      </c>
      <c r="H64" s="4">
        <v>40.400947124999995</v>
      </c>
      <c r="I64" s="4">
        <v>38.762954999999991</v>
      </c>
      <c r="J64" s="4">
        <v>39.380417999999992</v>
      </c>
      <c r="K64" s="4">
        <v>41.575841999999987</v>
      </c>
      <c r="L64" s="4">
        <v>44.11430099999999</v>
      </c>
      <c r="M64" s="4">
        <v>96.461441999999977</v>
      </c>
      <c r="N64" s="4">
        <v>54.611171999999989</v>
      </c>
      <c r="O64" s="4">
        <v>53.170424999999987</v>
      </c>
      <c r="P64" s="4">
        <v>53.101817999999987</v>
      </c>
      <c r="Q64" s="4">
        <v>55.09142099999999</v>
      </c>
      <c r="R64" s="4">
        <v>55.785106376999991</v>
      </c>
      <c r="S64" s="4">
        <v>57.347081945999989</v>
      </c>
      <c r="T64" s="4">
        <v>70.385224832999981</v>
      </c>
      <c r="U64" s="4">
        <v>78.666501374999982</v>
      </c>
      <c r="V64" s="4">
        <v>80.628387146999984</v>
      </c>
      <c r="W64" s="4">
        <v>81.434588003999977</v>
      </c>
      <c r="X64" s="4">
        <v>82.362909320999989</v>
      </c>
      <c r="Y64" s="4">
        <v>87.615255419999983</v>
      </c>
      <c r="Z64" s="4">
        <v>86.306782715999987</v>
      </c>
      <c r="AA64" s="4">
        <v>88.05756474899998</v>
      </c>
      <c r="AB64" s="4">
        <v>93.897323981999975</v>
      </c>
    </row>
    <row r="65" spans="1:28">
      <c r="A65" s="1" t="s">
        <v>85</v>
      </c>
      <c r="B65" s="2" t="s">
        <v>25</v>
      </c>
      <c r="C65" s="2" t="s">
        <v>91</v>
      </c>
      <c r="D65" s="4">
        <v>83.059416000000013</v>
      </c>
      <c r="E65" s="4">
        <v>106.83852300000001</v>
      </c>
      <c r="F65" s="4">
        <v>30.309988500000006</v>
      </c>
      <c r="G65" s="4">
        <v>85.292196000000004</v>
      </c>
      <c r="H65" s="4">
        <v>82.501221000000001</v>
      </c>
      <c r="I65" s="4">
        <v>64.862258999999995</v>
      </c>
      <c r="J65" s="4">
        <v>96.662014135500016</v>
      </c>
      <c r="K65" s="4">
        <v>110.74460415150001</v>
      </c>
      <c r="L65" s="4">
        <v>114.642424017</v>
      </c>
      <c r="M65" s="4">
        <v>132.35361645000003</v>
      </c>
      <c r="N65" s="4">
        <v>142.03416905700001</v>
      </c>
      <c r="O65" s="4">
        <v>151.76579650650001</v>
      </c>
      <c r="P65" s="4">
        <v>31.690237276500003</v>
      </c>
      <c r="Q65" s="4">
        <v>26.396036799000004</v>
      </c>
      <c r="R65" s="4">
        <v>24.979170430500002</v>
      </c>
      <c r="S65" s="4">
        <v>31.546278786000002</v>
      </c>
      <c r="T65" s="4">
        <v>37.031828509500002</v>
      </c>
      <c r="U65" s="4">
        <v>28.735320405</v>
      </c>
      <c r="V65" s="4">
        <v>31.867017633000003</v>
      </c>
      <c r="W65" s="4">
        <v>43.077471096000004</v>
      </c>
      <c r="X65" s="4">
        <v>47.661814992000004</v>
      </c>
      <c r="Y65" s="4">
        <v>61.320344266500001</v>
      </c>
      <c r="Z65" s="4">
        <v>63.722480629500005</v>
      </c>
      <c r="AA65" s="4">
        <v>53.657387487000001</v>
      </c>
      <c r="AB65" s="4">
        <v>60.141045690000006</v>
      </c>
    </row>
    <row r="66" spans="1:28">
      <c r="A66" s="1" t="s">
        <v>85</v>
      </c>
      <c r="B66" s="1" t="s">
        <v>14</v>
      </c>
      <c r="C66" s="1" t="s">
        <v>92</v>
      </c>
      <c r="D66" s="6">
        <v>341.30487599999998</v>
      </c>
      <c r="E66" s="6">
        <v>445.45980599999996</v>
      </c>
      <c r="F66" s="6">
        <v>491.41981350000003</v>
      </c>
      <c r="G66" s="6">
        <v>439.67094600000001</v>
      </c>
      <c r="H66" s="6">
        <v>444.64576612499997</v>
      </c>
      <c r="I66" s="6">
        <v>370.95511199999993</v>
      </c>
      <c r="J66" s="6">
        <v>449.79290771249998</v>
      </c>
      <c r="K66" s="6">
        <v>495.3667525125</v>
      </c>
      <c r="L66" s="6">
        <v>518.95692997499998</v>
      </c>
      <c r="M66" s="6">
        <v>625.12324875000002</v>
      </c>
      <c r="N66" s="6">
        <v>582.55245097499994</v>
      </c>
      <c r="O66" s="6">
        <v>599.21046363749997</v>
      </c>
      <c r="P66" s="6">
        <v>310.85770938749999</v>
      </c>
      <c r="Q66" s="6">
        <v>307.259824971</v>
      </c>
      <c r="R66" s="6">
        <v>317.18094488849999</v>
      </c>
      <c r="S66" s="6">
        <v>345.90765323400001</v>
      </c>
      <c r="T66" s="6">
        <v>384.50906787149995</v>
      </c>
      <c r="U66" s="6">
        <v>379.31304839999996</v>
      </c>
      <c r="V66" s="6">
        <v>394.24292443799999</v>
      </c>
      <c r="W66" s="6">
        <v>422.38983586799998</v>
      </c>
      <c r="X66" s="6">
        <v>435.55004859299993</v>
      </c>
      <c r="Y66" s="6">
        <v>484.31003753549993</v>
      </c>
      <c r="Z66" s="6">
        <v>495.2635812465</v>
      </c>
      <c r="AA66" s="6">
        <v>475.740083148</v>
      </c>
      <c r="AB66" s="6">
        <v>505.45600089599998</v>
      </c>
    </row>
    <row r="67" spans="1:28">
      <c r="A67" s="1" t="s">
        <v>93</v>
      </c>
      <c r="B67" s="2" t="s">
        <v>17</v>
      </c>
      <c r="C67" s="2" t="s">
        <v>94</v>
      </c>
      <c r="D67" s="4">
        <v>4.2892080000000004</v>
      </c>
      <c r="E67" s="4">
        <v>0</v>
      </c>
      <c r="F67" s="4">
        <v>0</v>
      </c>
      <c r="G67" s="4">
        <v>0</v>
      </c>
      <c r="H67" s="4">
        <v>0</v>
      </c>
      <c r="I67" s="4">
        <v>0</v>
      </c>
      <c r="J67" s="4">
        <v>0</v>
      </c>
      <c r="K67" s="4">
        <v>0</v>
      </c>
      <c r="L67" s="4">
        <v>0</v>
      </c>
      <c r="M67" s="4">
        <v>0</v>
      </c>
      <c r="N67" s="4">
        <v>0</v>
      </c>
      <c r="O67" s="4">
        <v>0</v>
      </c>
      <c r="P67" s="4">
        <v>0</v>
      </c>
      <c r="Q67" s="4">
        <v>0</v>
      </c>
      <c r="R67" s="4">
        <v>0</v>
      </c>
      <c r="S67" s="4">
        <v>0</v>
      </c>
      <c r="T67" s="4">
        <v>0</v>
      </c>
      <c r="U67" s="4">
        <v>0</v>
      </c>
      <c r="V67" s="4">
        <v>0</v>
      </c>
      <c r="W67" s="4">
        <v>0</v>
      </c>
      <c r="X67" s="4">
        <v>0</v>
      </c>
      <c r="Y67" s="4">
        <v>0</v>
      </c>
      <c r="Z67" s="4">
        <v>0</v>
      </c>
      <c r="AA67" s="4">
        <v>0</v>
      </c>
      <c r="AB67" s="4">
        <v>0</v>
      </c>
    </row>
    <row r="68" spans="1:28">
      <c r="A68" s="1" t="s">
        <v>93</v>
      </c>
      <c r="B68" s="2" t="s">
        <v>4</v>
      </c>
      <c r="C68" s="2" t="s">
        <v>95</v>
      </c>
      <c r="D68" s="4">
        <v>18.698129999999999</v>
      </c>
      <c r="E68" s="4">
        <v>30.356963999999994</v>
      </c>
      <c r="F68" s="4">
        <v>23.024363999999998</v>
      </c>
      <c r="G68" s="4">
        <v>22.731059999999999</v>
      </c>
      <c r="H68" s="4">
        <v>22.731059999999999</v>
      </c>
      <c r="I68" s="4">
        <v>13.491983999999999</v>
      </c>
      <c r="J68" s="4">
        <v>17.524913999999999</v>
      </c>
      <c r="K68" s="4">
        <v>19.43139</v>
      </c>
      <c r="L68" s="4">
        <v>21.044561999999996</v>
      </c>
      <c r="M68" s="4">
        <v>22.804385999999997</v>
      </c>
      <c r="N68" s="4">
        <v>22.804385999999997</v>
      </c>
      <c r="O68" s="4">
        <v>3.0063659999999999</v>
      </c>
      <c r="P68" s="4">
        <v>1.246542</v>
      </c>
      <c r="Q68" s="4">
        <v>25.364269986</v>
      </c>
      <c r="R68" s="4">
        <v>25.822264181999998</v>
      </c>
      <c r="S68" s="4">
        <v>27.345758483999997</v>
      </c>
      <c r="T68" s="4">
        <v>36.767782853999996</v>
      </c>
      <c r="U68" s="4">
        <v>39.910608539999998</v>
      </c>
      <c r="V68" s="4">
        <v>43.988707355999999</v>
      </c>
      <c r="W68" s="4">
        <v>32.384867856</v>
      </c>
      <c r="X68" s="4">
        <v>49.259526887999996</v>
      </c>
      <c r="Y68" s="4">
        <v>53.303015832</v>
      </c>
      <c r="Z68" s="4">
        <v>57.286304129999998</v>
      </c>
      <c r="AA68" s="4">
        <v>60.314741255999991</v>
      </c>
      <c r="AB68" s="4">
        <v>67.336365689999994</v>
      </c>
    </row>
    <row r="69" spans="1:28">
      <c r="A69" s="1" t="s">
        <v>93</v>
      </c>
      <c r="B69" s="2" t="s">
        <v>6</v>
      </c>
      <c r="C69" s="2" t="s">
        <v>96</v>
      </c>
      <c r="D69" s="4"/>
      <c r="E69" s="4"/>
      <c r="F69" s="4"/>
      <c r="G69" s="4"/>
      <c r="H69" s="4"/>
      <c r="I69" s="4"/>
      <c r="J69" s="4"/>
      <c r="K69" s="4"/>
      <c r="L69" s="4"/>
      <c r="M69" s="4"/>
      <c r="N69" s="4"/>
      <c r="O69" s="4"/>
      <c r="P69" s="4"/>
      <c r="Q69" s="4"/>
      <c r="R69" s="4"/>
      <c r="S69" s="4"/>
      <c r="T69" s="4"/>
      <c r="U69" s="4"/>
      <c r="V69" s="4"/>
      <c r="W69" s="4"/>
      <c r="X69" s="4"/>
      <c r="Y69" s="4"/>
      <c r="Z69" s="4"/>
      <c r="AA69" s="4"/>
      <c r="AB69" s="4"/>
    </row>
    <row r="70" spans="1:28">
      <c r="A70" s="1" t="s">
        <v>93</v>
      </c>
      <c r="B70" s="5" t="s">
        <v>8</v>
      </c>
      <c r="C70" s="2" t="s">
        <v>97</v>
      </c>
      <c r="D70" s="4"/>
      <c r="E70" s="4"/>
      <c r="F70" s="4"/>
      <c r="G70" s="4"/>
      <c r="H70" s="4"/>
      <c r="I70" s="4"/>
      <c r="J70" s="4"/>
      <c r="K70" s="4"/>
      <c r="L70" s="4"/>
      <c r="M70" s="4"/>
      <c r="N70" s="4"/>
      <c r="O70" s="4"/>
      <c r="P70" s="4"/>
      <c r="Q70" s="4"/>
      <c r="R70" s="4"/>
      <c r="S70" s="4"/>
      <c r="T70" s="4"/>
      <c r="U70" s="4"/>
      <c r="V70" s="4"/>
      <c r="W70" s="4"/>
      <c r="X70" s="4"/>
      <c r="Y70" s="4"/>
      <c r="Z70" s="4"/>
      <c r="AA70" s="4"/>
      <c r="AB70" s="4"/>
    </row>
    <row r="71" spans="1:28">
      <c r="A71" s="1" t="s">
        <v>93</v>
      </c>
      <c r="B71" s="2" t="s">
        <v>10</v>
      </c>
      <c r="C71" s="2" t="s">
        <v>98</v>
      </c>
      <c r="D71" s="4">
        <v>78.623621999999983</v>
      </c>
      <c r="E71" s="4">
        <v>59.756696999999988</v>
      </c>
      <c r="F71" s="4">
        <v>65.245256999999981</v>
      </c>
      <c r="G71" s="4">
        <v>89.532134999999982</v>
      </c>
      <c r="H71" s="4">
        <v>80.128516544999982</v>
      </c>
      <c r="I71" s="4">
        <v>61.12883699999999</v>
      </c>
      <c r="J71" s="4">
        <v>79.515512999999984</v>
      </c>
      <c r="K71" s="4">
        <v>88.228601999999981</v>
      </c>
      <c r="L71" s="4">
        <v>95.706764999999976</v>
      </c>
      <c r="M71" s="4">
        <v>214.46548199999995</v>
      </c>
      <c r="N71" s="4">
        <v>109.42816499999998</v>
      </c>
      <c r="O71" s="4">
        <v>108.26184599999998</v>
      </c>
      <c r="P71" s="4">
        <v>60.031124999999989</v>
      </c>
      <c r="Q71" s="4">
        <v>16.534286999999996</v>
      </c>
      <c r="R71" s="4">
        <v>16.832796056999996</v>
      </c>
      <c r="S71" s="4">
        <v>17.825950988999995</v>
      </c>
      <c r="T71" s="4">
        <v>22.227295859999995</v>
      </c>
      <c r="U71" s="4">
        <v>25.697094884999995</v>
      </c>
      <c r="V71" s="4">
        <v>25.711639568999995</v>
      </c>
      <c r="W71" s="4">
        <v>18.929082941999994</v>
      </c>
      <c r="X71" s="4">
        <v>26.908831718999991</v>
      </c>
      <c r="Y71" s="4">
        <v>31.375559060999993</v>
      </c>
      <c r="Z71" s="4">
        <v>35.801465237999992</v>
      </c>
      <c r="AA71" s="4">
        <v>37.694126546999996</v>
      </c>
      <c r="AB71" s="4">
        <v>42.082298873999989</v>
      </c>
    </row>
    <row r="72" spans="1:28">
      <c r="A72" s="1" t="s">
        <v>93</v>
      </c>
      <c r="B72" s="2" t="s">
        <v>25</v>
      </c>
      <c r="C72" s="2" t="s">
        <v>99</v>
      </c>
      <c r="D72" s="4">
        <v>97.405027500000017</v>
      </c>
      <c r="E72" s="4">
        <v>97.572486000000012</v>
      </c>
      <c r="F72" s="4">
        <v>82.054665</v>
      </c>
      <c r="G72" s="4">
        <v>92.772008999999997</v>
      </c>
      <c r="H72" s="4">
        <v>85.292196000000004</v>
      </c>
      <c r="I72" s="4">
        <v>72.509530499999997</v>
      </c>
      <c r="J72" s="4">
        <v>138.39607732500002</v>
      </c>
      <c r="K72" s="4">
        <v>166.63365524850002</v>
      </c>
      <c r="L72" s="4">
        <v>176.19782419800001</v>
      </c>
      <c r="M72" s="4">
        <v>208.80707372250004</v>
      </c>
      <c r="N72" s="4">
        <v>112.66786502399999</v>
      </c>
      <c r="O72" s="4">
        <v>111.08208884850002</v>
      </c>
      <c r="P72" s="4">
        <v>104.032141818</v>
      </c>
      <c r="Q72" s="4">
        <v>89.955915225000012</v>
      </c>
      <c r="R72" s="4">
        <v>84.181834506000001</v>
      </c>
      <c r="S72" s="4">
        <v>105.03304127250001</v>
      </c>
      <c r="T72" s="4">
        <v>129.07148566950002</v>
      </c>
      <c r="U72" s="4">
        <v>118.29547537500001</v>
      </c>
      <c r="V72" s="4">
        <v>123.48099528600001</v>
      </c>
      <c r="W72" s="4">
        <v>127.31166429300002</v>
      </c>
      <c r="X72" s="4">
        <v>116.13805170000001</v>
      </c>
      <c r="Y72" s="4">
        <v>199.07851634550002</v>
      </c>
      <c r="Z72" s="4">
        <v>2675.2041289710005</v>
      </c>
      <c r="AA72" s="4">
        <v>264.14451652050002</v>
      </c>
      <c r="AB72" s="4">
        <v>144.08536822350001</v>
      </c>
    </row>
    <row r="73" spans="1:28">
      <c r="A73" s="1" t="s">
        <v>93</v>
      </c>
      <c r="B73" s="1" t="s">
        <v>14</v>
      </c>
      <c r="C73" s="1" t="s">
        <v>100</v>
      </c>
      <c r="D73" s="6">
        <v>199.01598749999999</v>
      </c>
      <c r="E73" s="6">
        <v>187.68614700000001</v>
      </c>
      <c r="F73" s="6">
        <v>170.32428599999997</v>
      </c>
      <c r="G73" s="6">
        <v>205.03520399999996</v>
      </c>
      <c r="H73" s="6">
        <v>188.15177254499997</v>
      </c>
      <c r="I73" s="6">
        <v>147.13035149999999</v>
      </c>
      <c r="J73" s="6">
        <v>235.43650432499999</v>
      </c>
      <c r="K73" s="6">
        <v>274.29364724850001</v>
      </c>
      <c r="L73" s="6">
        <v>292.94915119799998</v>
      </c>
      <c r="M73" s="6">
        <v>446.07694172250001</v>
      </c>
      <c r="N73" s="6">
        <v>244.90041602399998</v>
      </c>
      <c r="O73" s="6">
        <v>222.35030084850001</v>
      </c>
      <c r="P73" s="6">
        <v>165.30980881799999</v>
      </c>
      <c r="Q73" s="6">
        <v>131.854472211</v>
      </c>
      <c r="R73" s="6">
        <v>126.836894745</v>
      </c>
      <c r="S73" s="6">
        <v>150.20475074550001</v>
      </c>
      <c r="T73" s="6">
        <v>188.06656438350001</v>
      </c>
      <c r="U73" s="6">
        <v>183.90317880000001</v>
      </c>
      <c r="V73" s="6">
        <v>193.18134221100001</v>
      </c>
      <c r="W73" s="6">
        <v>178.62561509100001</v>
      </c>
      <c r="X73" s="6">
        <v>192.30641030699999</v>
      </c>
      <c r="Y73" s="6">
        <v>283.75709123850004</v>
      </c>
      <c r="Z73" s="6">
        <v>2768.2918983390005</v>
      </c>
      <c r="AA73" s="6">
        <v>362.15338432350001</v>
      </c>
      <c r="AB73" s="6">
        <v>253.50403278749999</v>
      </c>
    </row>
    <row r="74" spans="1:28">
      <c r="A74" s="1" t="s">
        <v>101</v>
      </c>
      <c r="B74" s="2" t="s">
        <v>31</v>
      </c>
      <c r="C74" s="2" t="s">
        <v>102</v>
      </c>
      <c r="D74" s="4">
        <v>8129.0621411999991</v>
      </c>
      <c r="E74" s="4">
        <v>9389.8655374333339</v>
      </c>
      <c r="F74" s="4">
        <v>8640.1890765666649</v>
      </c>
      <c r="G74" s="4">
        <v>9587.5022052333334</v>
      </c>
      <c r="H74" s="4">
        <v>8042.1233463999988</v>
      </c>
      <c r="I74" s="4">
        <v>9364.1857928666668</v>
      </c>
      <c r="J74" s="4">
        <v>9275.4149154333318</v>
      </c>
      <c r="K74" s="4">
        <v>10180.705806699998</v>
      </c>
      <c r="L74" s="4">
        <v>10432.994362266665</v>
      </c>
      <c r="M74" s="4">
        <v>9597.2197749999996</v>
      </c>
      <c r="N74" s="4">
        <v>8812.6109547666656</v>
      </c>
      <c r="O74" s="4">
        <v>8279.5454026999996</v>
      </c>
      <c r="P74" s="4">
        <v>8224.1026200666656</v>
      </c>
      <c r="Q74" s="4">
        <v>8427.230931166665</v>
      </c>
      <c r="R74" s="4">
        <v>7039.1087004333331</v>
      </c>
      <c r="S74" s="4">
        <v>9287.034075366666</v>
      </c>
      <c r="T74" s="4">
        <v>5702.3713937666662</v>
      </c>
      <c r="U74" s="4">
        <v>6970.1117295333333</v>
      </c>
      <c r="V74" s="4">
        <v>5965.6583653333328</v>
      </c>
      <c r="W74" s="4">
        <v>5892.3665085999992</v>
      </c>
      <c r="X74" s="4">
        <v>4492.7154558000002</v>
      </c>
      <c r="Y74" s="4">
        <v>6160.3513781333331</v>
      </c>
      <c r="Z74" s="4">
        <v>4848.6959854666666</v>
      </c>
      <c r="AA74" s="4">
        <v>7067.9042243333324</v>
      </c>
      <c r="AB74" s="4">
        <v>3508.2331188666667</v>
      </c>
    </row>
    <row r="75" spans="1:28">
      <c r="A75" s="1" t="s">
        <v>101</v>
      </c>
      <c r="B75" s="2" t="s">
        <v>17</v>
      </c>
      <c r="C75" s="2" t="s">
        <v>103</v>
      </c>
      <c r="D75" s="4">
        <v>2829.5751989999999</v>
      </c>
      <c r="E75" s="4">
        <v>3057.439374</v>
      </c>
      <c r="F75" s="4">
        <v>3120.1690410000001</v>
      </c>
      <c r="G75" s="4">
        <v>2699.7500639999998</v>
      </c>
      <c r="H75" s="4">
        <v>2279.943831</v>
      </c>
      <c r="I75" s="4">
        <v>2689.1802299999999</v>
      </c>
      <c r="J75" s="4">
        <v>2869.6333380000001</v>
      </c>
      <c r="K75" s="4">
        <v>2834.017593</v>
      </c>
      <c r="L75" s="4">
        <v>3227.0162759999998</v>
      </c>
      <c r="M75" s="4">
        <v>2700.0564360000003</v>
      </c>
      <c r="N75" s="4">
        <v>2187.0438749280002</v>
      </c>
      <c r="O75" s="4">
        <v>2116.4314861470002</v>
      </c>
      <c r="P75" s="4">
        <v>1780.8256996860002</v>
      </c>
      <c r="Q75" s="4">
        <v>1719.5077948620001</v>
      </c>
      <c r="R75" s="4">
        <v>1670.75757585</v>
      </c>
      <c r="S75" s="4">
        <v>1423.0626306270001</v>
      </c>
      <c r="T75" s="4">
        <v>1216.51666191</v>
      </c>
      <c r="U75" s="4">
        <v>1221.8147529060002</v>
      </c>
      <c r="V75" s="4">
        <v>833.41333495200001</v>
      </c>
      <c r="W75" s="4">
        <v>537.798209058</v>
      </c>
      <c r="X75" s="4">
        <v>513.760338531</v>
      </c>
      <c r="Y75" s="4">
        <v>362.87978783099999</v>
      </c>
      <c r="Z75" s="4">
        <v>266.38999444199999</v>
      </c>
      <c r="AA75" s="4">
        <v>266.67208646099999</v>
      </c>
      <c r="AB75" s="4">
        <v>100.81163000699999</v>
      </c>
    </row>
    <row r="76" spans="1:28">
      <c r="A76" s="1" t="s">
        <v>101</v>
      </c>
      <c r="B76" s="2" t="s">
        <v>4</v>
      </c>
      <c r="C76" s="2" t="s">
        <v>104</v>
      </c>
      <c r="D76" s="4">
        <v>3.152431392</v>
      </c>
      <c r="E76" s="4">
        <v>4.1062560000000001</v>
      </c>
      <c r="F76" s="4">
        <v>0.87991199999999992</v>
      </c>
      <c r="G76" s="4">
        <v>2.3464319999999996</v>
      </c>
      <c r="H76" s="4">
        <v>1.7598239999999998</v>
      </c>
      <c r="I76" s="4">
        <v>2.1997799999999996</v>
      </c>
      <c r="J76" s="4">
        <v>2.4197579999999999</v>
      </c>
      <c r="K76" s="4">
        <v>2.4197579999999999</v>
      </c>
      <c r="L76" s="4">
        <v>2.7863879999999996</v>
      </c>
      <c r="M76" s="4">
        <v>2.7130619999999994</v>
      </c>
      <c r="N76" s="4">
        <v>2.50628268</v>
      </c>
      <c r="O76" s="4">
        <v>2.6882044859999996</v>
      </c>
      <c r="P76" s="4">
        <v>3.2454087599999997</v>
      </c>
      <c r="Q76" s="4">
        <v>3.3133086359999995</v>
      </c>
      <c r="R76" s="4">
        <v>3.3657367259999993</v>
      </c>
      <c r="S76" s="4">
        <v>3.9327666839999997</v>
      </c>
      <c r="T76" s="4">
        <v>3.8492483699999998</v>
      </c>
      <c r="U76" s="4">
        <v>5.0100722759999998</v>
      </c>
      <c r="V76" s="4">
        <v>4.7287204139999996</v>
      </c>
      <c r="W76" s="4">
        <v>3.4678065179999997</v>
      </c>
      <c r="X76" s="4">
        <v>2.1682498199999998</v>
      </c>
      <c r="Y76" s="4">
        <v>0.31112221800000001</v>
      </c>
      <c r="Z76" s="4">
        <v>0</v>
      </c>
      <c r="AA76" s="4">
        <v>0</v>
      </c>
      <c r="AB76" s="4">
        <v>0.73325999999999991</v>
      </c>
    </row>
    <row r="77" spans="1:28">
      <c r="A77" s="1" t="s">
        <v>101</v>
      </c>
      <c r="B77" s="2" t="s">
        <v>6</v>
      </c>
      <c r="C77" s="2" t="s">
        <v>105</v>
      </c>
      <c r="D77" s="4"/>
      <c r="E77" s="4"/>
      <c r="F77" s="4"/>
      <c r="G77" s="4"/>
      <c r="H77" s="4"/>
      <c r="I77" s="4"/>
      <c r="J77" s="4"/>
      <c r="K77" s="4"/>
      <c r="L77" s="4"/>
      <c r="M77" s="4"/>
      <c r="N77" s="4"/>
      <c r="O77" s="4"/>
      <c r="P77" s="4"/>
      <c r="Q77" s="4"/>
      <c r="R77" s="4"/>
      <c r="S77" s="4"/>
      <c r="T77" s="4"/>
      <c r="U77" s="4"/>
      <c r="V77" s="4"/>
      <c r="W77" s="4"/>
      <c r="X77" s="4"/>
      <c r="Y77" s="4"/>
      <c r="Z77" s="4"/>
      <c r="AA77" s="4"/>
      <c r="AB77" s="4"/>
    </row>
    <row r="78" spans="1:28">
      <c r="A78" s="1" t="s">
        <v>101</v>
      </c>
      <c r="B78" s="5" t="s">
        <v>21</v>
      </c>
      <c r="C78" s="2" t="s">
        <v>106</v>
      </c>
      <c r="D78" s="4"/>
      <c r="E78" s="4"/>
      <c r="F78" s="4"/>
      <c r="G78" s="4"/>
      <c r="H78" s="4"/>
      <c r="I78" s="4"/>
      <c r="J78" s="4"/>
      <c r="K78" s="4"/>
      <c r="L78" s="4"/>
      <c r="M78" s="4"/>
      <c r="N78" s="4"/>
      <c r="O78" s="4"/>
      <c r="P78" s="4"/>
      <c r="Q78" s="4"/>
      <c r="R78" s="4"/>
      <c r="S78" s="4"/>
      <c r="T78" s="4"/>
      <c r="U78" s="4"/>
      <c r="V78" s="4"/>
      <c r="W78" s="4"/>
      <c r="X78" s="4"/>
      <c r="Y78" s="4"/>
      <c r="Z78" s="4"/>
      <c r="AA78" s="4"/>
      <c r="AB78" s="4"/>
    </row>
    <row r="79" spans="1:28">
      <c r="A79" s="1" t="s">
        <v>101</v>
      </c>
      <c r="B79" s="5" t="s">
        <v>8</v>
      </c>
      <c r="C79" s="2" t="s">
        <v>107</v>
      </c>
      <c r="D79" s="4"/>
      <c r="E79" s="4"/>
      <c r="F79" s="4"/>
      <c r="G79" s="4"/>
      <c r="H79" s="4"/>
      <c r="I79" s="4"/>
      <c r="J79" s="4"/>
      <c r="K79" s="4"/>
      <c r="L79" s="4"/>
      <c r="M79" s="4"/>
      <c r="N79" s="4"/>
      <c r="O79" s="4"/>
      <c r="P79" s="4"/>
      <c r="Q79" s="4"/>
      <c r="R79" s="4"/>
      <c r="S79" s="4"/>
      <c r="T79" s="4"/>
      <c r="U79" s="4"/>
      <c r="V79" s="4"/>
      <c r="W79" s="4"/>
      <c r="X79" s="4"/>
      <c r="Y79" s="4"/>
      <c r="Z79" s="4"/>
      <c r="AA79" s="4"/>
      <c r="AB79" s="4"/>
    </row>
    <row r="80" spans="1:28">
      <c r="A80" s="1" t="s">
        <v>101</v>
      </c>
      <c r="B80" s="2" t="s">
        <v>10</v>
      </c>
      <c r="C80" s="2" t="s">
        <v>108</v>
      </c>
      <c r="D80" s="4">
        <v>0</v>
      </c>
      <c r="E80" s="4">
        <v>0</v>
      </c>
      <c r="F80" s="4">
        <v>0</v>
      </c>
      <c r="G80" s="4">
        <v>0</v>
      </c>
      <c r="H80" s="4">
        <v>0</v>
      </c>
      <c r="I80" s="4">
        <v>0</v>
      </c>
      <c r="J80" s="4">
        <v>0</v>
      </c>
      <c r="K80" s="4">
        <v>0</v>
      </c>
      <c r="L80" s="4">
        <v>0</v>
      </c>
      <c r="M80" s="4">
        <v>0</v>
      </c>
      <c r="N80" s="4">
        <v>0</v>
      </c>
      <c r="O80" s="4">
        <v>0</v>
      </c>
      <c r="P80" s="4">
        <v>0</v>
      </c>
      <c r="Q80" s="4">
        <v>0</v>
      </c>
      <c r="R80" s="4">
        <v>1.3103936999999998E-2</v>
      </c>
      <c r="S80" s="4">
        <v>1.4819111999999995E-2</v>
      </c>
      <c r="T80" s="4">
        <v>1.7426177999999997E-2</v>
      </c>
      <c r="U80" s="4">
        <v>2.1954239999999996E-2</v>
      </c>
      <c r="V80" s="4">
        <v>1.6671500999999995E-2</v>
      </c>
      <c r="W80" s="4">
        <v>2.1954239999999996E-2</v>
      </c>
      <c r="X80" s="4">
        <v>2.4149663999999994E-2</v>
      </c>
      <c r="Y80" s="4">
        <v>1.6328465999999996E-2</v>
      </c>
      <c r="Z80" s="4">
        <v>2.8814939999999994E-2</v>
      </c>
      <c r="AA80" s="4">
        <v>1.7563391999999997E-2</v>
      </c>
      <c r="AB80" s="4">
        <v>1.9621601999999995E-2</v>
      </c>
    </row>
    <row r="81" spans="1:28">
      <c r="A81" s="1" t="s">
        <v>101</v>
      </c>
      <c r="B81" s="1" t="s">
        <v>14</v>
      </c>
      <c r="C81" s="1" t="s">
        <v>109</v>
      </c>
      <c r="D81" s="6">
        <v>10961.789771591999</v>
      </c>
      <c r="E81" s="6">
        <v>12451.411167433333</v>
      </c>
      <c r="F81" s="6">
        <v>11761.238029566666</v>
      </c>
      <c r="G81" s="6">
        <v>12289.598701233333</v>
      </c>
      <c r="H81" s="6">
        <v>10323.827001399999</v>
      </c>
      <c r="I81" s="6">
        <v>12055.565802866668</v>
      </c>
      <c r="J81" s="6">
        <v>12147.468011433331</v>
      </c>
      <c r="K81" s="6">
        <v>13017.143157699998</v>
      </c>
      <c r="L81" s="6">
        <v>13662.797026266666</v>
      </c>
      <c r="M81" s="6">
        <v>12299.989273000001</v>
      </c>
      <c r="N81" s="6">
        <v>11002.161112374666</v>
      </c>
      <c r="O81" s="6">
        <v>10398.665093332998</v>
      </c>
      <c r="P81" s="6">
        <v>10008.173728512666</v>
      </c>
      <c r="Q81" s="6">
        <v>10150.052034664664</v>
      </c>
      <c r="R81" s="6">
        <v>8713.2451169463347</v>
      </c>
      <c r="S81" s="6">
        <v>10714.044291789667</v>
      </c>
      <c r="T81" s="6">
        <v>6922.7547302246667</v>
      </c>
      <c r="U81" s="6">
        <v>8196.9585089553329</v>
      </c>
      <c r="V81" s="6">
        <v>6803.8170922003328</v>
      </c>
      <c r="W81" s="6">
        <v>6433.6544784159987</v>
      </c>
      <c r="X81" s="6">
        <v>5008.6681938150004</v>
      </c>
      <c r="Y81" s="6">
        <v>6523.5586166483326</v>
      </c>
      <c r="Z81" s="6">
        <v>5115.1147948486669</v>
      </c>
      <c r="AA81" s="6">
        <v>7334.593874186332</v>
      </c>
      <c r="AB81" s="6">
        <v>3609.7976304756667</v>
      </c>
    </row>
    <row r="82" spans="1:28">
      <c r="A82" s="1" t="s">
        <v>110</v>
      </c>
      <c r="B82" s="2" t="s">
        <v>33</v>
      </c>
      <c r="C82" s="2" t="s">
        <v>111</v>
      </c>
      <c r="D82" s="4">
        <v>0</v>
      </c>
      <c r="E82" s="4">
        <v>0</v>
      </c>
      <c r="F82" s="4">
        <v>0</v>
      </c>
      <c r="G82" s="4">
        <v>0</v>
      </c>
      <c r="H82" s="4">
        <v>0</v>
      </c>
      <c r="I82" s="4">
        <v>0</v>
      </c>
      <c r="J82" s="4">
        <v>0</v>
      </c>
      <c r="K82" s="4">
        <v>0</v>
      </c>
      <c r="L82" s="4">
        <v>0</v>
      </c>
      <c r="M82" s="4">
        <v>0</v>
      </c>
      <c r="N82" s="4">
        <v>0</v>
      </c>
      <c r="O82" s="4">
        <v>220.03761718399994</v>
      </c>
      <c r="P82" s="4">
        <v>322.99587720399995</v>
      </c>
      <c r="Q82" s="4">
        <v>536.63052365999999</v>
      </c>
      <c r="R82" s="4">
        <v>310.74646187199994</v>
      </c>
      <c r="S82" s="4">
        <v>349.86747641999995</v>
      </c>
      <c r="T82" s="4">
        <v>469.32062192399991</v>
      </c>
      <c r="U82" s="4">
        <v>478.48814521199995</v>
      </c>
      <c r="V82" s="4">
        <v>445.86271668399991</v>
      </c>
      <c r="W82" s="4">
        <v>385.65814148399994</v>
      </c>
      <c r="X82" s="4">
        <v>393.91758991199993</v>
      </c>
      <c r="Y82" s="4">
        <v>504.99252803999985</v>
      </c>
      <c r="Z82" s="4">
        <v>502.09429054399988</v>
      </c>
      <c r="AA82" s="4">
        <v>543.28408411199996</v>
      </c>
      <c r="AB82" s="4">
        <v>556.37612245599996</v>
      </c>
    </row>
    <row r="83" spans="1:28">
      <c r="A83" s="1" t="s">
        <v>110</v>
      </c>
      <c r="B83" s="2" t="s">
        <v>17</v>
      </c>
      <c r="C83" s="2" t="s">
        <v>112</v>
      </c>
      <c r="D83" s="4">
        <v>5721.5736929999921</v>
      </c>
      <c r="E83" s="4">
        <v>6060.957276000001</v>
      </c>
      <c r="F83" s="4">
        <v>6251.0611020000006</v>
      </c>
      <c r="G83" s="4">
        <v>6221.496204</v>
      </c>
      <c r="H83" s="4">
        <v>6282.6940110000005</v>
      </c>
      <c r="I83" s="4">
        <v>5342.5915290000003</v>
      </c>
      <c r="J83" s="4">
        <v>5661.2950020000007</v>
      </c>
      <c r="K83" s="4">
        <v>5607.6799019999999</v>
      </c>
      <c r="L83" s="4">
        <v>6006.4230600000001</v>
      </c>
      <c r="M83" s="4">
        <v>5346.1913999999997</v>
      </c>
      <c r="N83" s="4">
        <v>4308.1469979240001</v>
      </c>
      <c r="O83" s="4">
        <v>3003.2779361310004</v>
      </c>
      <c r="P83" s="4">
        <v>1845.9878837730002</v>
      </c>
      <c r="Q83" s="4">
        <v>1410.157782429</v>
      </c>
      <c r="R83" s="4">
        <v>1875.3141945780001</v>
      </c>
      <c r="S83" s="4">
        <v>1369.825517082</v>
      </c>
      <c r="T83" s="4">
        <v>1289.25243843</v>
      </c>
      <c r="U83" s="4">
        <v>1110.5009205179999</v>
      </c>
      <c r="V83" s="4">
        <v>524.31653897700005</v>
      </c>
      <c r="W83" s="4">
        <v>499.05233792700005</v>
      </c>
      <c r="X83" s="4">
        <v>205.30784287200001</v>
      </c>
      <c r="Y83" s="4">
        <v>124.43360054400002</v>
      </c>
      <c r="Z83" s="4">
        <v>113.19939886200001</v>
      </c>
      <c r="AA83" s="4">
        <v>114.13023359100001</v>
      </c>
      <c r="AB83" s="4">
        <v>85.24073266500001</v>
      </c>
    </row>
    <row r="84" spans="1:28">
      <c r="A84" s="1" t="s">
        <v>110</v>
      </c>
      <c r="B84" s="2" t="s">
        <v>38</v>
      </c>
      <c r="C84" s="2" t="s">
        <v>113</v>
      </c>
      <c r="D84" s="4">
        <v>0</v>
      </c>
      <c r="E84" s="4">
        <v>0</v>
      </c>
      <c r="F84" s="4">
        <v>0</v>
      </c>
      <c r="G84" s="4">
        <v>10.196225325</v>
      </c>
      <c r="H84" s="4">
        <v>209.52089565000003</v>
      </c>
      <c r="I84" s="4">
        <v>210.7277799</v>
      </c>
      <c r="J84" s="4">
        <v>413.44949497499999</v>
      </c>
      <c r="K84" s="4">
        <v>789.30050265</v>
      </c>
      <c r="L84" s="4">
        <v>1167.0728421000001</v>
      </c>
      <c r="M84" s="4">
        <v>1604.5741725750001</v>
      </c>
      <c r="N84" s="4">
        <v>2116.6304032500002</v>
      </c>
      <c r="O84" s="4">
        <v>3227.542998075</v>
      </c>
      <c r="P84" s="4">
        <v>4868.0162371500001</v>
      </c>
      <c r="Q84" s="4">
        <v>4800.3773127750001</v>
      </c>
      <c r="R84" s="4">
        <v>7366.64127787499</v>
      </c>
      <c r="S84" s="4">
        <v>6997.00996664999</v>
      </c>
      <c r="T84" s="4">
        <v>9181.8752495249901</v>
      </c>
      <c r="U84" s="4">
        <v>10892.33519715</v>
      </c>
      <c r="V84" s="4">
        <v>9295.7841594749989</v>
      </c>
      <c r="W84" s="4">
        <v>9140.0008581749989</v>
      </c>
      <c r="X84" s="4">
        <v>7580.2996203000002</v>
      </c>
      <c r="Y84" s="4">
        <v>7742.2789595249997</v>
      </c>
      <c r="Z84" s="4">
        <v>9047.720931150001</v>
      </c>
      <c r="AA84" s="4">
        <v>8790.4975611749996</v>
      </c>
      <c r="AB84" s="4">
        <v>11154.7645407</v>
      </c>
    </row>
    <row r="85" spans="1:28">
      <c r="A85" s="1" t="s">
        <v>110</v>
      </c>
      <c r="B85" s="2" t="s">
        <v>4</v>
      </c>
      <c r="C85" s="2" t="s">
        <v>114</v>
      </c>
      <c r="D85" s="4">
        <v>69.733025999999995</v>
      </c>
      <c r="E85" s="4">
        <v>0</v>
      </c>
      <c r="F85" s="4">
        <v>0</v>
      </c>
      <c r="G85" s="4">
        <v>0</v>
      </c>
      <c r="H85" s="4">
        <v>0</v>
      </c>
      <c r="I85" s="4">
        <v>0</v>
      </c>
      <c r="J85" s="4">
        <v>0</v>
      </c>
      <c r="K85" s="4">
        <v>0</v>
      </c>
      <c r="L85" s="4">
        <v>0</v>
      </c>
      <c r="M85" s="4">
        <v>0</v>
      </c>
      <c r="N85" s="4">
        <v>10.943612195999998</v>
      </c>
      <c r="O85" s="4">
        <v>8.3409058260000002</v>
      </c>
      <c r="P85" s="4">
        <v>6.9218277479999992</v>
      </c>
      <c r="Q85" s="4">
        <v>5.6679531479999996</v>
      </c>
      <c r="R85" s="4">
        <v>9.2741991539999997</v>
      </c>
      <c r="S85" s="4">
        <v>9.4943971319999996</v>
      </c>
      <c r="T85" s="4">
        <v>7.8752123999999988</v>
      </c>
      <c r="U85" s="4">
        <v>7.163656896</v>
      </c>
      <c r="V85" s="4">
        <v>9.0005465219999987</v>
      </c>
      <c r="W85" s="4">
        <v>11.326300589999999</v>
      </c>
      <c r="X85" s="4">
        <v>16.397526749999997</v>
      </c>
      <c r="Y85" s="4">
        <v>17.777888699999998</v>
      </c>
      <c r="Z85" s="4">
        <v>16.349131589999999</v>
      </c>
      <c r="AA85" s="4">
        <v>19.545118625999997</v>
      </c>
      <c r="AB85" s="4">
        <v>16.854641034</v>
      </c>
    </row>
    <row r="86" spans="1:28">
      <c r="A86" s="1" t="s">
        <v>110</v>
      </c>
      <c r="B86" s="2" t="s">
        <v>6</v>
      </c>
      <c r="C86" s="2" t="s">
        <v>115</v>
      </c>
      <c r="D86" s="4"/>
      <c r="E86" s="4"/>
      <c r="F86" s="4"/>
      <c r="G86" s="4"/>
      <c r="H86" s="4"/>
      <c r="I86" s="4"/>
      <c r="J86" s="4"/>
      <c r="K86" s="4"/>
      <c r="L86" s="4"/>
      <c r="M86" s="4"/>
      <c r="N86" s="4"/>
      <c r="O86" s="4"/>
      <c r="P86" s="4"/>
      <c r="Q86" s="4"/>
      <c r="R86" s="4"/>
      <c r="S86" s="4"/>
      <c r="T86" s="4"/>
      <c r="U86" s="4"/>
      <c r="V86" s="4"/>
      <c r="W86" s="4"/>
      <c r="X86" s="4"/>
      <c r="Y86" s="4"/>
      <c r="Z86" s="4"/>
      <c r="AA86" s="4"/>
      <c r="AB86" s="4"/>
    </row>
    <row r="87" spans="1:28">
      <c r="A87" s="1" t="s">
        <v>110</v>
      </c>
      <c r="B87" s="5" t="s">
        <v>21</v>
      </c>
      <c r="C87" s="2" t="s">
        <v>116</v>
      </c>
      <c r="D87" s="4"/>
      <c r="E87" s="4"/>
      <c r="F87" s="4"/>
      <c r="G87" s="4"/>
      <c r="H87" s="4"/>
      <c r="I87" s="4"/>
      <c r="J87" s="4"/>
      <c r="K87" s="4"/>
      <c r="L87" s="4"/>
      <c r="M87" s="4"/>
      <c r="N87" s="4"/>
      <c r="O87" s="4"/>
      <c r="P87" s="4"/>
      <c r="Q87" s="4"/>
      <c r="R87" s="4"/>
      <c r="S87" s="4"/>
      <c r="T87" s="4"/>
      <c r="U87" s="4"/>
      <c r="V87" s="4"/>
      <c r="W87" s="4"/>
      <c r="X87" s="4"/>
      <c r="Y87" s="4"/>
      <c r="Z87" s="4"/>
      <c r="AA87" s="4"/>
      <c r="AB87" s="4"/>
    </row>
    <row r="88" spans="1:28">
      <c r="A88" s="1" t="s">
        <v>110</v>
      </c>
      <c r="B88" s="5" t="s">
        <v>8</v>
      </c>
      <c r="C88" s="2" t="s">
        <v>117</v>
      </c>
      <c r="D88" s="4"/>
      <c r="E88" s="4"/>
      <c r="F88" s="4"/>
      <c r="G88" s="4"/>
      <c r="H88" s="4"/>
      <c r="I88" s="4"/>
      <c r="J88" s="4"/>
      <c r="K88" s="4"/>
      <c r="L88" s="4"/>
      <c r="M88" s="4"/>
      <c r="N88" s="4"/>
      <c r="O88" s="4"/>
      <c r="P88" s="4"/>
      <c r="Q88" s="4"/>
      <c r="R88" s="4"/>
      <c r="S88" s="4"/>
      <c r="T88" s="4"/>
      <c r="U88" s="4"/>
      <c r="V88" s="4"/>
      <c r="W88" s="4"/>
      <c r="X88" s="4"/>
      <c r="Y88" s="4"/>
      <c r="Z88" s="4"/>
      <c r="AA88" s="4"/>
      <c r="AB88" s="4"/>
    </row>
    <row r="89" spans="1:28">
      <c r="A89" s="1" t="s">
        <v>110</v>
      </c>
      <c r="B89" s="2" t="s">
        <v>10</v>
      </c>
      <c r="C89" s="2" t="s">
        <v>118</v>
      </c>
      <c r="D89" s="4">
        <v>0</v>
      </c>
      <c r="E89" s="4">
        <v>0</v>
      </c>
      <c r="F89" s="4">
        <v>0</v>
      </c>
      <c r="G89" s="4">
        <v>0</v>
      </c>
      <c r="H89" s="4">
        <v>0</v>
      </c>
      <c r="I89" s="4">
        <v>0</v>
      </c>
      <c r="J89" s="4">
        <v>0</v>
      </c>
      <c r="K89" s="4">
        <v>0</v>
      </c>
      <c r="L89" s="4">
        <v>0</v>
      </c>
      <c r="M89" s="4">
        <v>0</v>
      </c>
      <c r="N89" s="4">
        <v>0</v>
      </c>
      <c r="O89" s="4">
        <v>0.13721399999999997</v>
      </c>
      <c r="P89" s="4">
        <v>0</v>
      </c>
      <c r="Q89" s="4">
        <v>0</v>
      </c>
      <c r="R89" s="4">
        <v>0</v>
      </c>
      <c r="S89" s="4">
        <v>0</v>
      </c>
      <c r="T89" s="4">
        <v>0</v>
      </c>
      <c r="U89" s="4">
        <v>0</v>
      </c>
      <c r="V89" s="4">
        <v>0</v>
      </c>
      <c r="W89" s="4">
        <v>0</v>
      </c>
      <c r="X89" s="4">
        <v>3.7047779999999988E-3</v>
      </c>
      <c r="Y89" s="4">
        <v>3.1422005999999995E-2</v>
      </c>
      <c r="Z89" s="4">
        <v>1.6671500999999995E-2</v>
      </c>
      <c r="AA89" s="4">
        <v>2.7442799999999995E-3</v>
      </c>
      <c r="AB89" s="4">
        <v>5.9688089999999985E-3</v>
      </c>
    </row>
    <row r="90" spans="1:28">
      <c r="A90" s="1" t="s">
        <v>110</v>
      </c>
      <c r="B90" s="2" t="s">
        <v>25</v>
      </c>
      <c r="C90" s="2" t="s">
        <v>119</v>
      </c>
      <c r="D90" s="4">
        <v>581.36009249999995</v>
      </c>
      <c r="E90" s="4">
        <v>498.91469100000006</v>
      </c>
      <c r="F90" s="4">
        <v>744.79958850000003</v>
      </c>
      <c r="G90" s="4">
        <v>534.80662949999999</v>
      </c>
      <c r="H90" s="4">
        <v>437.79233850000003</v>
      </c>
      <c r="I90" s="4">
        <v>381.74956050000003</v>
      </c>
      <c r="J90" s="4">
        <v>576.56932809300008</v>
      </c>
      <c r="K90" s="4">
        <v>619.78824580200012</v>
      </c>
      <c r="L90" s="4">
        <v>675.47059729050011</v>
      </c>
      <c r="M90" s="4">
        <v>755.76387796800009</v>
      </c>
      <c r="N90" s="4">
        <v>353.32364758350002</v>
      </c>
      <c r="O90" s="4">
        <v>342.30058018200003</v>
      </c>
      <c r="P90" s="4">
        <v>461.53918182899952</v>
      </c>
      <c r="Q90" s="4">
        <v>391.77541253400005</v>
      </c>
      <c r="R90" s="4">
        <v>311.96792896500006</v>
      </c>
      <c r="S90" s="4">
        <v>284.63730627749999</v>
      </c>
      <c r="T90" s="4">
        <v>399.85232672550001</v>
      </c>
      <c r="U90" s="4">
        <v>207.067235727</v>
      </c>
      <c r="V90" s="4">
        <v>168.09964277700001</v>
      </c>
      <c r="W90" s="4">
        <v>251.07270601050001</v>
      </c>
      <c r="X90" s="4">
        <v>259.32701457299999</v>
      </c>
      <c r="Y90" s="4">
        <v>255.44850825450001</v>
      </c>
      <c r="Z90" s="4">
        <v>454.43927634600004</v>
      </c>
      <c r="AA90" s="4">
        <v>246.97979699250004</v>
      </c>
      <c r="AB90" s="4">
        <v>293.29892973150004</v>
      </c>
    </row>
    <row r="91" spans="1:28">
      <c r="A91" s="1" t="s">
        <v>110</v>
      </c>
      <c r="B91" s="1" t="s">
        <v>14</v>
      </c>
      <c r="C91" s="1" t="s">
        <v>120</v>
      </c>
      <c r="D91" s="6">
        <v>6372.666811499992</v>
      </c>
      <c r="E91" s="6">
        <v>6559.871967000001</v>
      </c>
      <c r="F91" s="6">
        <v>6995.8606905000006</v>
      </c>
      <c r="G91" s="6">
        <v>6766.4990588250002</v>
      </c>
      <c r="H91" s="6">
        <v>6930.0072451500009</v>
      </c>
      <c r="I91" s="6">
        <v>5935.0688694000009</v>
      </c>
      <c r="J91" s="6">
        <v>6651.3138250680004</v>
      </c>
      <c r="K91" s="6">
        <v>7016.7686504519997</v>
      </c>
      <c r="L91" s="6">
        <v>7848.9664993905008</v>
      </c>
      <c r="M91" s="6">
        <v>7706.5294505430002</v>
      </c>
      <c r="N91" s="6">
        <v>6789.0446609535002</v>
      </c>
      <c r="O91" s="6">
        <v>6801.6372513980004</v>
      </c>
      <c r="P91" s="6">
        <v>7505.4610077039997</v>
      </c>
      <c r="Q91" s="6">
        <v>7144.6089845460001</v>
      </c>
      <c r="R91" s="6">
        <v>9873.9440624439903</v>
      </c>
      <c r="S91" s="6">
        <v>9010.8346635614907</v>
      </c>
      <c r="T91" s="6">
        <v>11348.17584900449</v>
      </c>
      <c r="U91" s="6">
        <v>12695.555155503</v>
      </c>
      <c r="V91" s="6">
        <v>10443.063604434999</v>
      </c>
      <c r="W91" s="6">
        <v>10287.1103441865</v>
      </c>
      <c r="X91" s="6">
        <v>8455.2532991850021</v>
      </c>
      <c r="Y91" s="6">
        <v>8644.9629070695009</v>
      </c>
      <c r="Z91" s="6">
        <v>10133.819699993001</v>
      </c>
      <c r="AA91" s="6">
        <v>9714.4395387764998</v>
      </c>
      <c r="AB91" s="6">
        <v>12106.5409353955</v>
      </c>
    </row>
    <row r="92" spans="1:28">
      <c r="A92" s="1" t="s">
        <v>121</v>
      </c>
      <c r="B92" s="2" t="s">
        <v>31</v>
      </c>
      <c r="C92" s="2" t="s">
        <v>122</v>
      </c>
      <c r="D92" s="4">
        <v>0</v>
      </c>
      <c r="E92" s="4">
        <v>0</v>
      </c>
      <c r="F92" s="4">
        <v>0</v>
      </c>
      <c r="G92" s="4">
        <v>0</v>
      </c>
      <c r="H92" s="4">
        <v>0</v>
      </c>
      <c r="I92" s="4">
        <v>0</v>
      </c>
      <c r="J92" s="4">
        <v>0</v>
      </c>
      <c r="K92" s="4">
        <v>0</v>
      </c>
      <c r="L92" s="4">
        <v>0</v>
      </c>
      <c r="M92" s="4">
        <v>0</v>
      </c>
      <c r="N92" s="4">
        <v>23.022999999999996</v>
      </c>
      <c r="O92" s="4">
        <v>24.119333333333334</v>
      </c>
      <c r="P92" s="4">
        <v>23.022999999999996</v>
      </c>
      <c r="Q92" s="4">
        <v>23.022999999999996</v>
      </c>
      <c r="R92" s="4">
        <v>24.119333333333334</v>
      </c>
      <c r="S92" s="4">
        <v>26.311999999999998</v>
      </c>
      <c r="T92" s="4">
        <v>25.215666666666667</v>
      </c>
      <c r="U92" s="4">
        <v>26.311999999999998</v>
      </c>
      <c r="V92" s="4">
        <v>26.311999999999998</v>
      </c>
      <c r="W92" s="4">
        <v>0</v>
      </c>
      <c r="X92" s="4">
        <v>0</v>
      </c>
      <c r="Y92" s="4">
        <v>0</v>
      </c>
      <c r="Z92" s="4">
        <v>0</v>
      </c>
      <c r="AA92" s="4">
        <v>0</v>
      </c>
      <c r="AB92" s="4">
        <v>0</v>
      </c>
    </row>
    <row r="93" spans="1:28">
      <c r="A93" s="1" t="s">
        <v>121</v>
      </c>
      <c r="B93" s="2" t="s">
        <v>17</v>
      </c>
      <c r="C93" s="2" t="s">
        <v>123</v>
      </c>
      <c r="D93" s="4">
        <v>2380.51044</v>
      </c>
      <c r="E93" s="4">
        <v>1426.92759</v>
      </c>
      <c r="F93" s="4">
        <v>1142.384595</v>
      </c>
      <c r="G93" s="4">
        <v>1117.4152770000001</v>
      </c>
      <c r="H93" s="4">
        <v>1156.401114</v>
      </c>
      <c r="I93" s="4">
        <v>719.6678280000001</v>
      </c>
      <c r="J93" s="4">
        <v>1068.089385</v>
      </c>
      <c r="K93" s="4">
        <v>960.32303400000012</v>
      </c>
      <c r="L93" s="4">
        <v>1080.0378930000002</v>
      </c>
      <c r="M93" s="4">
        <v>987.36036300000001</v>
      </c>
      <c r="N93" s="4">
        <v>1146.7503959999999</v>
      </c>
      <c r="O93" s="4">
        <v>1131.3552030000001</v>
      </c>
      <c r="P93" s="4">
        <v>990.80704800000001</v>
      </c>
      <c r="Q93" s="4">
        <v>982.92317732400011</v>
      </c>
      <c r="R93" s="4">
        <v>1039.600695243</v>
      </c>
      <c r="S93" s="4">
        <v>1073.356072866</v>
      </c>
      <c r="T93" s="4">
        <v>829.9440550170001</v>
      </c>
      <c r="U93" s="4">
        <v>915.37749567000003</v>
      </c>
      <c r="V93" s="4">
        <v>834.79583860200012</v>
      </c>
      <c r="W93" s="4">
        <v>832.97484002700003</v>
      </c>
      <c r="X93" s="4">
        <v>608.27878128600003</v>
      </c>
      <c r="Y93" s="4">
        <v>444.83544672599999</v>
      </c>
      <c r="Z93" s="4">
        <v>384.46185699899996</v>
      </c>
      <c r="AA93" s="4">
        <v>395.01706173600007</v>
      </c>
      <c r="AB93" s="4">
        <v>81.596437725000015</v>
      </c>
    </row>
    <row r="94" spans="1:28">
      <c r="A94" s="1" t="s">
        <v>121</v>
      </c>
      <c r="B94" s="2" t="s">
        <v>4</v>
      </c>
      <c r="C94" s="2" t="s">
        <v>124</v>
      </c>
      <c r="D94" s="4">
        <v>37.909541999999995</v>
      </c>
      <c r="E94" s="4">
        <v>72.886043999999998</v>
      </c>
      <c r="F94" s="4">
        <v>305.03616</v>
      </c>
      <c r="G94" s="4">
        <v>298.36349399999995</v>
      </c>
      <c r="H94" s="4">
        <v>308.84911199999993</v>
      </c>
      <c r="I94" s="4">
        <v>286.04472599999997</v>
      </c>
      <c r="J94" s="4">
        <v>302.176446</v>
      </c>
      <c r="K94" s="4">
        <v>271.67282999999998</v>
      </c>
      <c r="L94" s="4">
        <v>305.54944199999994</v>
      </c>
      <c r="M94" s="4">
        <v>321.461184</v>
      </c>
      <c r="N94" s="4">
        <v>79.632035999999999</v>
      </c>
      <c r="O94" s="4">
        <v>64.453553999999997</v>
      </c>
      <c r="P94" s="4">
        <v>61.667165999999995</v>
      </c>
      <c r="Q94" s="4">
        <v>61.07432528999999</v>
      </c>
      <c r="R94" s="4">
        <v>64.596026417999994</v>
      </c>
      <c r="S94" s="4">
        <v>66.693443321999993</v>
      </c>
      <c r="T94" s="4">
        <v>89.382194220000002</v>
      </c>
      <c r="U94" s="4">
        <v>98.562609420000001</v>
      </c>
      <c r="V94" s="4">
        <v>108.69083649599999</v>
      </c>
      <c r="W94" s="4">
        <v>95.997079331999998</v>
      </c>
      <c r="X94" s="4">
        <v>90.302802149999991</v>
      </c>
      <c r="Y94" s="4">
        <v>83.775981563999991</v>
      </c>
      <c r="Z94" s="4">
        <v>28.730959949999995</v>
      </c>
      <c r="AA94" s="4">
        <v>94.86404598</v>
      </c>
      <c r="AB94" s="4">
        <v>97.455900102000001</v>
      </c>
    </row>
    <row r="95" spans="1:28">
      <c r="A95" s="1" t="s">
        <v>121</v>
      </c>
      <c r="B95" s="2" t="s">
        <v>6</v>
      </c>
      <c r="C95" s="2" t="s">
        <v>125</v>
      </c>
      <c r="D95" s="4"/>
      <c r="E95" s="4"/>
      <c r="F95" s="4"/>
      <c r="G95" s="4"/>
      <c r="H95" s="4"/>
      <c r="I95" s="4"/>
      <c r="J95" s="4"/>
      <c r="K95" s="4"/>
      <c r="L95" s="4"/>
      <c r="M95" s="4"/>
      <c r="N95" s="4"/>
      <c r="O95" s="4"/>
      <c r="P95" s="4"/>
      <c r="Q95" s="4"/>
      <c r="R95" s="4"/>
      <c r="S95" s="4"/>
      <c r="T95" s="4"/>
      <c r="U95" s="4"/>
      <c r="V95" s="4"/>
      <c r="W95" s="4"/>
      <c r="X95" s="4"/>
      <c r="Y95" s="4"/>
      <c r="Z95" s="4"/>
      <c r="AA95" s="4"/>
      <c r="AB95" s="4"/>
    </row>
    <row r="96" spans="1:28">
      <c r="A96" s="1" t="s">
        <v>121</v>
      </c>
      <c r="B96" s="5" t="s">
        <v>21</v>
      </c>
      <c r="C96" s="2" t="s">
        <v>126</v>
      </c>
      <c r="D96" s="4"/>
      <c r="E96" s="4"/>
      <c r="F96" s="4"/>
      <c r="G96" s="4"/>
      <c r="H96" s="4"/>
      <c r="I96" s="4"/>
      <c r="J96" s="4"/>
      <c r="K96" s="4"/>
      <c r="L96" s="4"/>
      <c r="M96" s="4"/>
      <c r="N96" s="4"/>
      <c r="O96" s="4"/>
      <c r="P96" s="4"/>
      <c r="Q96" s="4"/>
      <c r="R96" s="4"/>
      <c r="S96" s="4"/>
      <c r="T96" s="4"/>
      <c r="U96" s="4"/>
      <c r="V96" s="4"/>
      <c r="W96" s="4"/>
      <c r="X96" s="4"/>
      <c r="Y96" s="4"/>
      <c r="Z96" s="4"/>
      <c r="AA96" s="4"/>
      <c r="AB96" s="4"/>
    </row>
    <row r="97" spans="1:28">
      <c r="A97" s="1" t="s">
        <v>121</v>
      </c>
      <c r="B97" s="5" t="s">
        <v>8</v>
      </c>
      <c r="C97" s="2" t="s">
        <v>127</v>
      </c>
      <c r="D97" s="4"/>
      <c r="E97" s="4"/>
      <c r="F97" s="4"/>
      <c r="G97" s="4"/>
      <c r="H97" s="4"/>
      <c r="I97" s="4"/>
      <c r="J97" s="4"/>
      <c r="K97" s="4"/>
      <c r="L97" s="4"/>
      <c r="M97" s="4"/>
      <c r="N97" s="4"/>
      <c r="O97" s="4"/>
      <c r="P97" s="4"/>
      <c r="Q97" s="4"/>
      <c r="R97" s="4"/>
      <c r="S97" s="4"/>
      <c r="T97" s="4"/>
      <c r="U97" s="4"/>
      <c r="V97" s="4"/>
      <c r="W97" s="4"/>
      <c r="X97" s="4"/>
      <c r="Y97" s="4"/>
      <c r="Z97" s="4"/>
      <c r="AA97" s="4"/>
      <c r="AB97" s="4"/>
    </row>
    <row r="98" spans="1:28">
      <c r="A98" s="1" t="s">
        <v>121</v>
      </c>
      <c r="B98" s="2" t="s">
        <v>10</v>
      </c>
      <c r="C98" s="2" t="s">
        <v>128</v>
      </c>
      <c r="D98" s="4">
        <v>16.945928999999996</v>
      </c>
      <c r="E98" s="4">
        <v>11.731796999999998</v>
      </c>
      <c r="F98" s="4">
        <v>15.848216999999996</v>
      </c>
      <c r="G98" s="4">
        <v>15.573788999999998</v>
      </c>
      <c r="H98" s="4">
        <v>14.385172724999997</v>
      </c>
      <c r="I98" s="4">
        <v>14.819111999999997</v>
      </c>
      <c r="J98" s="4">
        <v>15.573788999999998</v>
      </c>
      <c r="K98" s="4">
        <v>13.995827999999996</v>
      </c>
      <c r="L98" s="4">
        <v>15.711002999999998</v>
      </c>
      <c r="M98" s="4">
        <v>34.097678999999992</v>
      </c>
      <c r="N98" s="4">
        <v>77.525909999999982</v>
      </c>
      <c r="O98" s="4">
        <v>20.033243999999993</v>
      </c>
      <c r="P98" s="4">
        <v>19.484387999999996</v>
      </c>
      <c r="Q98" s="4">
        <v>19.347173999999995</v>
      </c>
      <c r="R98" s="4">
        <v>20.462792426999997</v>
      </c>
      <c r="S98" s="4">
        <v>21.127182614999999</v>
      </c>
      <c r="T98" s="4">
        <v>26.258231537999997</v>
      </c>
      <c r="U98" s="4">
        <v>30.839258141999995</v>
      </c>
      <c r="V98" s="4">
        <v>33.172513604999992</v>
      </c>
      <c r="W98" s="4">
        <v>32.547023585999995</v>
      </c>
      <c r="X98" s="4">
        <v>30.704308172999994</v>
      </c>
      <c r="Y98" s="4">
        <v>30.188314925999993</v>
      </c>
      <c r="Z98" s="4">
        <v>27.142575767999993</v>
      </c>
      <c r="AA98" s="4">
        <v>27.850188365999994</v>
      </c>
      <c r="AB98" s="4">
        <v>28.611108602999991</v>
      </c>
    </row>
    <row r="99" spans="1:28">
      <c r="A99" s="1" t="s">
        <v>121</v>
      </c>
      <c r="B99" s="2" t="s">
        <v>25</v>
      </c>
      <c r="C99" s="2" t="s">
        <v>129</v>
      </c>
      <c r="D99" s="4">
        <v>796.32098700000006</v>
      </c>
      <c r="E99" s="4">
        <v>1353.5112360000003</v>
      </c>
      <c r="F99" s="4">
        <v>1084.684524</v>
      </c>
      <c r="G99" s="4">
        <v>863.75094300000012</v>
      </c>
      <c r="H99" s="4">
        <v>818.64878700000008</v>
      </c>
      <c r="I99" s="4">
        <v>697.57629150000002</v>
      </c>
      <c r="J99" s="4">
        <v>1081.4754051255002</v>
      </c>
      <c r="K99" s="4">
        <v>1055.1346296315</v>
      </c>
      <c r="L99" s="4">
        <v>1104.8105796420002</v>
      </c>
      <c r="M99" s="4">
        <v>1269.5995120545001</v>
      </c>
      <c r="N99" s="4">
        <v>1354.4367791295001</v>
      </c>
      <c r="O99" s="4">
        <v>1295.5770142425001</v>
      </c>
      <c r="P99" s="4">
        <v>1215.2344449464999</v>
      </c>
      <c r="Q99" s="4">
        <v>1166.7324906599999</v>
      </c>
      <c r="R99" s="4">
        <v>1041.0773258490001</v>
      </c>
      <c r="S99" s="4">
        <v>1146.7202509785</v>
      </c>
      <c r="T99" s="4">
        <v>1407.1588550745003</v>
      </c>
      <c r="U99" s="4">
        <v>1263.4926354765</v>
      </c>
      <c r="V99" s="4">
        <v>1355.6053045425001</v>
      </c>
      <c r="W99" s="4">
        <v>1351.2414476715001</v>
      </c>
      <c r="X99" s="4">
        <v>1314.7371134370001</v>
      </c>
      <c r="Y99" s="4">
        <v>1436.1585924510002</v>
      </c>
      <c r="Z99" s="4">
        <v>1613.2331177160002</v>
      </c>
      <c r="AA99" s="4">
        <v>1823.3014330410001</v>
      </c>
      <c r="AB99" s="4">
        <v>1728.6373104495001</v>
      </c>
    </row>
    <row r="100" spans="1:28">
      <c r="A100" s="1" t="s">
        <v>121</v>
      </c>
      <c r="B100" s="1" t="s">
        <v>14</v>
      </c>
      <c r="C100" s="1" t="s">
        <v>130</v>
      </c>
      <c r="D100" s="6">
        <v>3231.6868979999999</v>
      </c>
      <c r="E100" s="6">
        <v>2865.0566670000003</v>
      </c>
      <c r="F100" s="6">
        <v>2547.9534960000001</v>
      </c>
      <c r="G100" s="6">
        <v>2295.1035030000003</v>
      </c>
      <c r="H100" s="6">
        <v>2298.284185725</v>
      </c>
      <c r="I100" s="6">
        <v>1718.1079575000001</v>
      </c>
      <c r="J100" s="6">
        <v>2467.3150251255001</v>
      </c>
      <c r="K100" s="6">
        <v>2301.1263216315001</v>
      </c>
      <c r="L100" s="6">
        <v>2506.1089176420001</v>
      </c>
      <c r="M100" s="6">
        <v>2612.5187380545003</v>
      </c>
      <c r="N100" s="6">
        <v>2681.3681211294997</v>
      </c>
      <c r="O100" s="6">
        <v>2535.5383485758334</v>
      </c>
      <c r="P100" s="6">
        <v>2310.2160469464998</v>
      </c>
      <c r="Q100" s="6">
        <v>2253.1001672740003</v>
      </c>
      <c r="R100" s="6">
        <v>2189.8561732703338</v>
      </c>
      <c r="S100" s="6">
        <v>2334.2089497814995</v>
      </c>
      <c r="T100" s="6">
        <v>2377.9590025161669</v>
      </c>
      <c r="U100" s="6">
        <v>2334.5839987085001</v>
      </c>
      <c r="V100" s="6">
        <v>2358.5764932455004</v>
      </c>
      <c r="W100" s="6">
        <v>2312.7603906165</v>
      </c>
      <c r="X100" s="6">
        <v>2044.023005046</v>
      </c>
      <c r="Y100" s="6">
        <v>1994.958335667</v>
      </c>
      <c r="Z100" s="6">
        <v>2053.568510433</v>
      </c>
      <c r="AA100" s="6">
        <v>2341.0327291230001</v>
      </c>
      <c r="AB100" s="6">
        <v>1936.3007568795001</v>
      </c>
    </row>
    <row r="101" spans="1:28">
      <c r="A101" s="1" t="s">
        <v>131</v>
      </c>
      <c r="B101" s="2" t="s">
        <v>17</v>
      </c>
      <c r="C101" s="2" t="s">
        <v>132</v>
      </c>
      <c r="D101" s="4">
        <v>487.13148000000007</v>
      </c>
      <c r="E101" s="4">
        <v>429.83991600000002</v>
      </c>
      <c r="F101" s="4">
        <v>326.89892400000002</v>
      </c>
      <c r="G101" s="4">
        <v>334.17525900000004</v>
      </c>
      <c r="H101" s="4">
        <v>351.56187</v>
      </c>
      <c r="I101" s="4">
        <v>249.23362200000003</v>
      </c>
      <c r="J101" s="4">
        <v>343.213233</v>
      </c>
      <c r="K101" s="4">
        <v>359.75732100000005</v>
      </c>
      <c r="L101" s="4">
        <v>398.43678600000004</v>
      </c>
      <c r="M101" s="4">
        <v>367.79958599999998</v>
      </c>
      <c r="N101" s="4">
        <v>486.67192200000005</v>
      </c>
      <c r="O101" s="4">
        <v>486.21236400000004</v>
      </c>
      <c r="P101" s="4">
        <v>549.93773999999996</v>
      </c>
      <c r="Q101" s="4">
        <v>580.73249180100004</v>
      </c>
      <c r="R101" s="4">
        <v>607.55084141400005</v>
      </c>
      <c r="S101" s="4">
        <v>658.58514027899923</v>
      </c>
      <c r="T101" s="4">
        <v>509.23346245200003</v>
      </c>
      <c r="U101" s="4">
        <v>552.73047396599998</v>
      </c>
      <c r="V101" s="4">
        <v>545.06604223500005</v>
      </c>
      <c r="W101" s="4">
        <v>497.83711338900002</v>
      </c>
      <c r="X101" s="4">
        <v>388.44262498800003</v>
      </c>
      <c r="Y101" s="4">
        <v>278.90498427</v>
      </c>
      <c r="Z101" s="4">
        <v>242.70812817900003</v>
      </c>
      <c r="AA101" s="4">
        <v>159.35234924400001</v>
      </c>
      <c r="AB101" s="4">
        <v>106.95844803600001</v>
      </c>
    </row>
    <row r="102" spans="1:28">
      <c r="A102" s="1" t="s">
        <v>131</v>
      </c>
      <c r="B102" s="2" t="s">
        <v>4</v>
      </c>
      <c r="C102" s="2" t="s">
        <v>133</v>
      </c>
      <c r="D102" s="4">
        <v>28.010531999999998</v>
      </c>
      <c r="E102" s="4">
        <v>7.5525779999999987</v>
      </c>
      <c r="F102" s="4">
        <v>30.063659999999995</v>
      </c>
      <c r="G102" s="4">
        <v>30.650267999999997</v>
      </c>
      <c r="H102" s="4">
        <v>25.370795999999995</v>
      </c>
      <c r="I102" s="4">
        <v>3.2263439999999997</v>
      </c>
      <c r="J102" s="4">
        <v>26.250707999999996</v>
      </c>
      <c r="K102" s="4">
        <v>27.497249999999998</v>
      </c>
      <c r="L102" s="4">
        <v>30.430289999999996</v>
      </c>
      <c r="M102" s="4">
        <v>32.336765999999997</v>
      </c>
      <c r="N102" s="4">
        <v>7.4792519999999989</v>
      </c>
      <c r="O102" s="4">
        <v>4.8395159999999997</v>
      </c>
      <c r="P102" s="4">
        <v>5.2794719999999993</v>
      </c>
      <c r="Q102" s="4">
        <v>5.5685230919999995</v>
      </c>
      <c r="R102" s="4">
        <v>5.8256773739999996</v>
      </c>
      <c r="S102" s="4">
        <v>6.3150550980000002</v>
      </c>
      <c r="T102" s="4">
        <v>8.8657000079999992</v>
      </c>
      <c r="U102" s="4">
        <v>9.621031133999999</v>
      </c>
      <c r="V102" s="4">
        <v>10.268866343999999</v>
      </c>
      <c r="W102" s="4">
        <v>9.4042794779999994</v>
      </c>
      <c r="X102" s="4">
        <v>8.8790453399999993</v>
      </c>
      <c r="Y102" s="4">
        <v>8.0875644959999988</v>
      </c>
      <c r="Z102" s="4">
        <v>886.15556224799991</v>
      </c>
      <c r="AA102" s="4">
        <v>10.293063923999998</v>
      </c>
      <c r="AB102" s="4">
        <v>10.628897003999999</v>
      </c>
    </row>
    <row r="103" spans="1:28">
      <c r="A103" s="1" t="s">
        <v>131</v>
      </c>
      <c r="B103" s="2" t="s">
        <v>6</v>
      </c>
      <c r="C103" s="2" t="s">
        <v>134</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1:28">
      <c r="A104" s="1" t="s">
        <v>131</v>
      </c>
      <c r="B104" s="5" t="s">
        <v>8</v>
      </c>
      <c r="C104" s="2" t="s">
        <v>135</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1:28">
      <c r="A105" s="1" t="s">
        <v>131</v>
      </c>
      <c r="B105" s="2" t="s">
        <v>10</v>
      </c>
      <c r="C105" s="2" t="s">
        <v>136</v>
      </c>
      <c r="D105" s="4">
        <v>7.0665209999999981</v>
      </c>
      <c r="E105" s="4">
        <v>2.1954239999999996</v>
      </c>
      <c r="F105" s="4">
        <v>2.1954239999999996</v>
      </c>
      <c r="G105" s="4">
        <v>2.2640309999999997</v>
      </c>
      <c r="H105" s="4">
        <v>2.2036568399999998</v>
      </c>
      <c r="I105" s="4">
        <v>6.5176649999999983</v>
      </c>
      <c r="J105" s="4">
        <v>2.5384589999999991</v>
      </c>
      <c r="K105" s="4">
        <v>2.6756729999999993</v>
      </c>
      <c r="L105" s="4">
        <v>2.9501009999999992</v>
      </c>
      <c r="M105" s="4">
        <v>6.0374159999999986</v>
      </c>
      <c r="N105" s="4">
        <v>26.482301999999994</v>
      </c>
      <c r="O105" s="4">
        <v>35.126783999999994</v>
      </c>
      <c r="P105" s="4">
        <v>25.659017999999996</v>
      </c>
      <c r="Q105" s="4">
        <v>27.099764999999994</v>
      </c>
      <c r="R105" s="4">
        <v>28.351225286999995</v>
      </c>
      <c r="S105" s="4">
        <v>30.732711470999991</v>
      </c>
      <c r="T105" s="4">
        <v>40.012562897999992</v>
      </c>
      <c r="U105" s="4">
        <v>46.246675166999992</v>
      </c>
      <c r="V105" s="4">
        <v>47.704711130999989</v>
      </c>
      <c r="W105" s="4">
        <v>48.960425051999991</v>
      </c>
      <c r="X105" s="4">
        <v>47.34582791399999</v>
      </c>
      <c r="Y105" s="4">
        <v>55.605699071999986</v>
      </c>
      <c r="Z105" s="4">
        <v>55.303210808999985</v>
      </c>
      <c r="AA105" s="4">
        <v>55.861328753999985</v>
      </c>
      <c r="AB105" s="4">
        <v>57.683873708999982</v>
      </c>
    </row>
    <row r="106" spans="1:28">
      <c r="A106" s="1" t="s">
        <v>131</v>
      </c>
      <c r="B106" s="2" t="s">
        <v>25</v>
      </c>
      <c r="C106" s="2" t="s">
        <v>137</v>
      </c>
      <c r="D106" s="4">
        <v>193.07965050000001</v>
      </c>
      <c r="E106" s="4">
        <v>246.72219000000001</v>
      </c>
      <c r="F106" s="4">
        <v>303.32316300000002</v>
      </c>
      <c r="G106" s="4">
        <v>252.41577900000004</v>
      </c>
      <c r="H106" s="4">
        <v>259.67231400000003</v>
      </c>
      <c r="I106" s="4">
        <v>217.41695250000001</v>
      </c>
      <c r="J106" s="4">
        <v>382.75922361600004</v>
      </c>
      <c r="K106" s="4">
        <v>435.42587079750007</v>
      </c>
      <c r="L106" s="4">
        <v>470.13410098050008</v>
      </c>
      <c r="M106" s="4">
        <v>545.51671696499955</v>
      </c>
      <c r="N106" s="4">
        <v>340.81405107750004</v>
      </c>
      <c r="O106" s="4">
        <v>353.71053253800005</v>
      </c>
      <c r="P106" s="4">
        <v>373.14956177400001</v>
      </c>
      <c r="Q106" s="4">
        <v>323.19551901450001</v>
      </c>
      <c r="R106" s="4">
        <v>299.70148220100003</v>
      </c>
      <c r="S106" s="4">
        <v>336.38683907400002</v>
      </c>
      <c r="T106" s="4">
        <v>416.51997360600006</v>
      </c>
      <c r="U106" s="4">
        <v>322.0722073965</v>
      </c>
      <c r="V106" s="4">
        <v>342.73859579850006</v>
      </c>
      <c r="W106" s="4">
        <v>339.03385558350004</v>
      </c>
      <c r="X106" s="4">
        <v>333.19887579000005</v>
      </c>
      <c r="Y106" s="4">
        <v>395.92570399800007</v>
      </c>
      <c r="Z106" s="4">
        <v>469.16446044600002</v>
      </c>
      <c r="AA106" s="4">
        <v>851.54550694950001</v>
      </c>
      <c r="AB106" s="4">
        <v>763.93797390900011</v>
      </c>
    </row>
    <row r="107" spans="1:28">
      <c r="A107" s="1" t="s">
        <v>131</v>
      </c>
      <c r="B107" s="1" t="s">
        <v>14</v>
      </c>
      <c r="C107" s="1" t="s">
        <v>138</v>
      </c>
      <c r="D107" s="6">
        <v>715.28818350000006</v>
      </c>
      <c r="E107" s="6">
        <v>686.31010800000001</v>
      </c>
      <c r="F107" s="6">
        <v>662.48117100000002</v>
      </c>
      <c r="G107" s="6">
        <v>619.50533700000005</v>
      </c>
      <c r="H107" s="6">
        <v>638.80863683999996</v>
      </c>
      <c r="I107" s="6">
        <v>476.39458350000007</v>
      </c>
      <c r="J107" s="6">
        <v>754.76162361599995</v>
      </c>
      <c r="K107" s="6">
        <v>825.35611479750014</v>
      </c>
      <c r="L107" s="6">
        <v>901.95127798050021</v>
      </c>
      <c r="M107" s="6">
        <v>951.69048496499954</v>
      </c>
      <c r="N107" s="6">
        <v>861.44752707750001</v>
      </c>
      <c r="O107" s="6">
        <v>879.88919653800008</v>
      </c>
      <c r="P107" s="6">
        <v>954.02579177400003</v>
      </c>
      <c r="Q107" s="6">
        <v>936.59629890750011</v>
      </c>
      <c r="R107" s="6">
        <v>941.42922627600001</v>
      </c>
      <c r="S107" s="6">
        <v>1032.0197459219994</v>
      </c>
      <c r="T107" s="6">
        <v>974.63169896399995</v>
      </c>
      <c r="U107" s="6">
        <v>930.67038766349992</v>
      </c>
      <c r="V107" s="6">
        <v>945.77821550850012</v>
      </c>
      <c r="W107" s="6">
        <v>895.23567350250005</v>
      </c>
      <c r="X107" s="6">
        <v>777.86637403200007</v>
      </c>
      <c r="Y107" s="6">
        <v>738.52395183600015</v>
      </c>
      <c r="Z107" s="6">
        <v>1653.3313616819999</v>
      </c>
      <c r="AA107" s="6">
        <v>1077.0522488715001</v>
      </c>
      <c r="AB107" s="6">
        <v>939.20919265800012</v>
      </c>
    </row>
    <row r="108" spans="1:28">
      <c r="A108" s="1" t="s">
        <v>139</v>
      </c>
      <c r="B108" s="2" t="s">
        <v>4</v>
      </c>
      <c r="C108" s="2" t="s">
        <v>140</v>
      </c>
      <c r="D108" s="4">
        <v>344.11891799999995</v>
      </c>
      <c r="E108" s="4">
        <v>352.91803799999997</v>
      </c>
      <c r="F108" s="4">
        <v>378.87544199999996</v>
      </c>
      <c r="G108" s="4">
        <v>385.54810799999996</v>
      </c>
      <c r="H108" s="4">
        <v>385.25480399999992</v>
      </c>
      <c r="I108" s="4">
        <v>294.55054200000001</v>
      </c>
      <c r="J108" s="4">
        <v>354.38455799999997</v>
      </c>
      <c r="K108" s="4">
        <v>359.81068199999999</v>
      </c>
      <c r="L108" s="4">
        <v>376.38235799999995</v>
      </c>
      <c r="M108" s="4">
        <v>410.69892599999997</v>
      </c>
      <c r="N108" s="4">
        <v>462.39375599999994</v>
      </c>
      <c r="O108" s="4">
        <v>441.42251999999991</v>
      </c>
      <c r="P108" s="4">
        <v>434.60320199999995</v>
      </c>
      <c r="Q108" s="4">
        <v>449.42121338399994</v>
      </c>
      <c r="R108" s="4">
        <v>473.36691857399995</v>
      </c>
      <c r="S108" s="4">
        <v>488.98799630999997</v>
      </c>
      <c r="T108" s="4">
        <v>672.96652328399921</v>
      </c>
      <c r="U108" s="4">
        <v>731.82918976199994</v>
      </c>
      <c r="V108" s="4">
        <v>768.02392992599982</v>
      </c>
      <c r="W108" s="4">
        <v>759.94626443999994</v>
      </c>
      <c r="X108" s="4">
        <v>756.49378305599987</v>
      </c>
      <c r="Y108" s="4">
        <v>725.61275813399993</v>
      </c>
      <c r="Z108" s="4">
        <v>11.344338785999998</v>
      </c>
      <c r="AA108" s="4">
        <v>802.73975799599998</v>
      </c>
      <c r="AB108" s="4">
        <v>736.65140082599987</v>
      </c>
    </row>
    <row r="109" spans="1:28">
      <c r="A109" s="1" t="s">
        <v>139</v>
      </c>
      <c r="B109" s="2" t="s">
        <v>6</v>
      </c>
      <c r="C109" s="2" t="s">
        <v>141</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s="1" t="s">
        <v>139</v>
      </c>
      <c r="B110" s="5" t="s">
        <v>8</v>
      </c>
      <c r="C110" s="2" t="s">
        <v>142</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1:28">
      <c r="A111" s="1" t="s">
        <v>139</v>
      </c>
      <c r="B111" s="1" t="s">
        <v>14</v>
      </c>
      <c r="C111" s="1" t="s">
        <v>143</v>
      </c>
      <c r="D111" s="6">
        <v>344.11891799999995</v>
      </c>
      <c r="E111" s="6">
        <v>352.91803799999997</v>
      </c>
      <c r="F111" s="6">
        <v>378.87544199999996</v>
      </c>
      <c r="G111" s="6">
        <v>385.54810799999996</v>
      </c>
      <c r="H111" s="6">
        <v>385.25480399999992</v>
      </c>
      <c r="I111" s="6">
        <v>294.55054200000001</v>
      </c>
      <c r="J111" s="6">
        <v>354.38455799999997</v>
      </c>
      <c r="K111" s="6">
        <v>359.81068199999999</v>
      </c>
      <c r="L111" s="6">
        <v>376.38235799999995</v>
      </c>
      <c r="M111" s="6">
        <v>410.69892599999997</v>
      </c>
      <c r="N111" s="6">
        <v>462.39375599999994</v>
      </c>
      <c r="O111" s="6">
        <v>441.42251999999991</v>
      </c>
      <c r="P111" s="6">
        <v>434.60320199999995</v>
      </c>
      <c r="Q111" s="6">
        <v>449.42121338399994</v>
      </c>
      <c r="R111" s="6">
        <v>473.36691857399995</v>
      </c>
      <c r="S111" s="6">
        <v>488.98799630999997</v>
      </c>
      <c r="T111" s="6">
        <v>672.96652328399921</v>
      </c>
      <c r="U111" s="6">
        <v>731.82918976199994</v>
      </c>
      <c r="V111" s="6">
        <v>768.02392992599982</v>
      </c>
      <c r="W111" s="6">
        <v>759.94626443999994</v>
      </c>
      <c r="X111" s="6">
        <v>756.49378305599987</v>
      </c>
      <c r="Y111" s="6">
        <v>725.61275813399993</v>
      </c>
      <c r="Z111" s="6">
        <v>11.344338785999998</v>
      </c>
      <c r="AA111" s="6">
        <v>802.73975799599998</v>
      </c>
      <c r="AB111" s="6">
        <v>736.65140082599987</v>
      </c>
    </row>
    <row r="112" spans="1:28">
      <c r="A112" s="1" t="s">
        <v>144</v>
      </c>
      <c r="B112" s="2" t="s">
        <v>17</v>
      </c>
      <c r="C112" s="2" t="s">
        <v>145</v>
      </c>
      <c r="D112" s="4">
        <v>172.10447099999999</v>
      </c>
      <c r="E112" s="4">
        <v>211.39668</v>
      </c>
      <c r="F112" s="4">
        <v>87.469206</v>
      </c>
      <c r="G112" s="4">
        <v>202.894857</v>
      </c>
      <c r="H112" s="4">
        <v>307.36770899999999</v>
      </c>
      <c r="I112" s="4">
        <v>230.774709</v>
      </c>
      <c r="J112" s="4">
        <v>297.410619</v>
      </c>
      <c r="K112" s="4">
        <v>255.74402700000002</v>
      </c>
      <c r="L112" s="4">
        <v>217.67730600000002</v>
      </c>
      <c r="M112" s="4">
        <v>226.79187300000001</v>
      </c>
      <c r="N112" s="4">
        <v>0</v>
      </c>
      <c r="O112" s="4">
        <v>0</v>
      </c>
      <c r="P112" s="4">
        <v>0</v>
      </c>
      <c r="Q112" s="4">
        <v>0</v>
      </c>
      <c r="R112" s="4">
        <v>0</v>
      </c>
      <c r="S112" s="4">
        <v>0</v>
      </c>
      <c r="T112" s="4">
        <v>0</v>
      </c>
      <c r="U112" s="4">
        <v>0</v>
      </c>
      <c r="V112" s="4">
        <v>0</v>
      </c>
      <c r="W112" s="4">
        <v>0</v>
      </c>
      <c r="X112" s="4">
        <v>0</v>
      </c>
      <c r="Y112" s="4">
        <v>0</v>
      </c>
      <c r="Z112" s="4">
        <v>0</v>
      </c>
      <c r="AA112" s="4">
        <v>0</v>
      </c>
      <c r="AB112" s="4">
        <v>0</v>
      </c>
    </row>
    <row r="113" spans="1:28">
      <c r="A113" s="1" t="s">
        <v>144</v>
      </c>
      <c r="B113" s="2" t="s">
        <v>4</v>
      </c>
      <c r="C113" s="2" t="s">
        <v>146</v>
      </c>
      <c r="D113" s="4">
        <v>9.8990100000000005</v>
      </c>
      <c r="E113" s="4">
        <v>10.778921999999998</v>
      </c>
      <c r="F113" s="4">
        <v>6.1593840000000002</v>
      </c>
      <c r="G113" s="4">
        <v>11.072225999999999</v>
      </c>
      <c r="H113" s="4">
        <v>8.1391859999999987</v>
      </c>
      <c r="I113" s="4">
        <v>4.6928639999999993</v>
      </c>
      <c r="J113" s="4">
        <v>8.9457719999999998</v>
      </c>
      <c r="K113" s="4">
        <v>7.6992299999999991</v>
      </c>
      <c r="L113" s="4">
        <v>6.5260139999999991</v>
      </c>
      <c r="M113" s="4">
        <v>8.285838</v>
      </c>
      <c r="N113" s="4">
        <v>10.485617999999999</v>
      </c>
      <c r="O113" s="4">
        <v>6.7459919999999993</v>
      </c>
      <c r="P113" s="4">
        <v>7.9192079999999994</v>
      </c>
      <c r="Q113" s="4">
        <v>7.0464819479999994</v>
      </c>
      <c r="R113" s="4">
        <v>8.1309734879999986</v>
      </c>
      <c r="S113" s="4">
        <v>8.3749290899999984</v>
      </c>
      <c r="T113" s="4">
        <v>9.2901842219999988</v>
      </c>
      <c r="U113" s="4">
        <v>13.075199015999999</v>
      </c>
      <c r="V113" s="4">
        <v>11.129200301999999</v>
      </c>
      <c r="W113" s="4">
        <v>9.9114020939999996</v>
      </c>
      <c r="X113" s="4">
        <v>10.220911139999998</v>
      </c>
      <c r="Y113" s="4">
        <v>10.766016624000001</v>
      </c>
      <c r="Z113" s="4">
        <v>92.453747033999989</v>
      </c>
      <c r="AA113" s="4">
        <v>11.900516495999998</v>
      </c>
      <c r="AB113" s="4">
        <v>10.760517173999999</v>
      </c>
    </row>
    <row r="114" spans="1:28">
      <c r="A114" s="1" t="s">
        <v>144</v>
      </c>
      <c r="B114" s="2" t="s">
        <v>6</v>
      </c>
      <c r="C114" s="2" t="s">
        <v>147</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1:28">
      <c r="A115" s="1" t="s">
        <v>144</v>
      </c>
      <c r="B115" s="5" t="s">
        <v>8</v>
      </c>
      <c r="C115" s="2" t="s">
        <v>148</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1:28">
      <c r="A116" s="1" t="s">
        <v>144</v>
      </c>
      <c r="B116" s="2" t="s">
        <v>25</v>
      </c>
      <c r="C116" s="2" t="s">
        <v>149</v>
      </c>
      <c r="D116" s="4">
        <v>731.61633600000005</v>
      </c>
      <c r="E116" s="4">
        <v>595.66376100000002</v>
      </c>
      <c r="F116" s="4">
        <v>471.04695000000004</v>
      </c>
      <c r="G116" s="4">
        <v>550.78026299999999</v>
      </c>
      <c r="H116" s="4">
        <v>491.65046699999999</v>
      </c>
      <c r="I116" s="4">
        <v>437.57580900000005</v>
      </c>
      <c r="J116" s="4">
        <v>712.81903512600013</v>
      </c>
      <c r="K116" s="4">
        <v>665.21503035900002</v>
      </c>
      <c r="L116" s="4">
        <v>552.01195503300005</v>
      </c>
      <c r="M116" s="4">
        <v>722.66621417100009</v>
      </c>
      <c r="N116" s="4">
        <v>373.69793633699999</v>
      </c>
      <c r="O116" s="4">
        <v>338.61818915100002</v>
      </c>
      <c r="P116" s="4">
        <v>200.27874649200001</v>
      </c>
      <c r="Q116" s="4">
        <v>217.433587074</v>
      </c>
      <c r="R116" s="4">
        <v>237.83711975100002</v>
      </c>
      <c r="S116" s="4">
        <v>270.243618051</v>
      </c>
      <c r="T116" s="4">
        <v>263.83661360100001</v>
      </c>
      <c r="U116" s="4">
        <v>313.52969244299999</v>
      </c>
      <c r="V116" s="4">
        <v>252.73844108700001</v>
      </c>
      <c r="W116" s="4">
        <v>260.27496250800004</v>
      </c>
      <c r="X116" s="4">
        <v>147.523019952</v>
      </c>
      <c r="Y116" s="4">
        <v>206.95359666300001</v>
      </c>
      <c r="Z116" s="4">
        <v>36.044206242000001</v>
      </c>
      <c r="AA116" s="4">
        <v>39.614512344000005</v>
      </c>
      <c r="AB116" s="4">
        <v>38.406640734000007</v>
      </c>
    </row>
    <row r="117" spans="1:28">
      <c r="A117" s="1" t="s">
        <v>144</v>
      </c>
      <c r="B117" s="1" t="s">
        <v>150</v>
      </c>
      <c r="C117" s="1" t="s">
        <v>151</v>
      </c>
      <c r="D117" s="6">
        <v>913.61981700000001</v>
      </c>
      <c r="E117" s="6">
        <v>817.83936300000005</v>
      </c>
      <c r="F117" s="6">
        <v>564.67554000000007</v>
      </c>
      <c r="G117" s="6">
        <v>764.74734599999999</v>
      </c>
      <c r="H117" s="6">
        <v>807.15736199999992</v>
      </c>
      <c r="I117" s="6">
        <v>673.04338200000007</v>
      </c>
      <c r="J117" s="6">
        <v>1019.175426126</v>
      </c>
      <c r="K117" s="6">
        <v>928.65828735900004</v>
      </c>
      <c r="L117" s="6">
        <v>776.21527503300013</v>
      </c>
      <c r="M117" s="6">
        <v>957.74392517100011</v>
      </c>
      <c r="N117" s="6">
        <v>384.18355433699998</v>
      </c>
      <c r="O117" s="6">
        <v>345.36418115100003</v>
      </c>
      <c r="P117" s="6">
        <v>208.19795449200001</v>
      </c>
      <c r="Q117" s="6">
        <v>224.48006902200001</v>
      </c>
      <c r="R117" s="6">
        <v>245.96809323900001</v>
      </c>
      <c r="S117" s="6">
        <v>278.61854714100002</v>
      </c>
      <c r="T117" s="6">
        <v>273.126797823</v>
      </c>
      <c r="U117" s="6">
        <v>326.60489145899999</v>
      </c>
      <c r="V117" s="6">
        <v>263.86764138900003</v>
      </c>
      <c r="W117" s="6">
        <v>270.18636460200003</v>
      </c>
      <c r="X117" s="6">
        <v>157.743931092</v>
      </c>
      <c r="Y117" s="6">
        <v>217.71961328700002</v>
      </c>
      <c r="Z117" s="6">
        <v>128.49795327599998</v>
      </c>
      <c r="AA117" s="6">
        <v>51.515028839999999</v>
      </c>
      <c r="AB117" s="6">
        <v>49.167157908000007</v>
      </c>
    </row>
    <row r="118" spans="1:28">
      <c r="A118" s="1" t="s">
        <v>152</v>
      </c>
      <c r="B118" s="2" t="s">
        <v>17</v>
      </c>
      <c r="C118" s="2" t="s">
        <v>153</v>
      </c>
      <c r="D118" s="4">
        <v>53.615099999999998</v>
      </c>
      <c r="E118" s="4">
        <v>43.581416999999995</v>
      </c>
      <c r="F118" s="4">
        <v>45.113276999999997</v>
      </c>
      <c r="G118" s="4">
        <v>40.824069000000001</v>
      </c>
      <c r="H118" s="4">
        <v>38.985837000000004</v>
      </c>
      <c r="I118" s="4">
        <v>27.267108</v>
      </c>
      <c r="J118" s="4">
        <v>39.675174000000005</v>
      </c>
      <c r="K118" s="4">
        <v>44.883497999999996</v>
      </c>
      <c r="L118" s="4">
        <v>48.330183000000005</v>
      </c>
      <c r="M118" s="4">
        <v>41.283627000000003</v>
      </c>
      <c r="N118" s="4">
        <v>46.645136999999998</v>
      </c>
      <c r="O118" s="4">
        <v>49.479078000000001</v>
      </c>
      <c r="P118" s="4">
        <v>36.078749684999998</v>
      </c>
      <c r="Q118" s="4">
        <v>36.274215021000003</v>
      </c>
      <c r="R118" s="4">
        <v>40.843064064000004</v>
      </c>
      <c r="S118" s="4">
        <v>42.093138416999999</v>
      </c>
      <c r="T118" s="4">
        <v>44.564794527000004</v>
      </c>
      <c r="U118" s="4">
        <v>43.225106363999998</v>
      </c>
      <c r="V118" s="4">
        <v>40.55522757</v>
      </c>
      <c r="W118" s="4">
        <v>36.802936500000001</v>
      </c>
      <c r="X118" s="4">
        <v>46.368483084000005</v>
      </c>
      <c r="Y118" s="4">
        <v>49.209087675000006</v>
      </c>
      <c r="Z118" s="4">
        <v>51.999140885999999</v>
      </c>
      <c r="AA118" s="4">
        <v>38.722280486999999</v>
      </c>
      <c r="AB118" s="4">
        <v>36.824535726000001</v>
      </c>
    </row>
    <row r="119" spans="1:28">
      <c r="A119" s="1" t="s">
        <v>152</v>
      </c>
      <c r="B119" s="2" t="s">
        <v>4</v>
      </c>
      <c r="C119" s="2" t="s">
        <v>154</v>
      </c>
      <c r="D119" s="4">
        <v>17.524913999999999</v>
      </c>
      <c r="E119" s="4">
        <v>40.549278000000001</v>
      </c>
      <c r="F119" s="4">
        <v>36.149717999999993</v>
      </c>
      <c r="G119" s="4">
        <v>48.101855999999998</v>
      </c>
      <c r="H119" s="4">
        <v>56.900976</v>
      </c>
      <c r="I119" s="4">
        <v>53.747957999999997</v>
      </c>
      <c r="J119" s="4">
        <v>61.373861999999995</v>
      </c>
      <c r="K119" s="4">
        <v>69.366395999999995</v>
      </c>
      <c r="L119" s="4">
        <v>74.719193999999987</v>
      </c>
      <c r="M119" s="4">
        <v>73.399325999999988</v>
      </c>
      <c r="N119" s="4">
        <v>74.49921599999999</v>
      </c>
      <c r="O119" s="4">
        <v>76.479017999999982</v>
      </c>
      <c r="P119" s="4">
        <v>68.559809999999999</v>
      </c>
      <c r="Q119" s="4">
        <v>74.868705714000001</v>
      </c>
      <c r="R119" s="4">
        <v>85.765682573999982</v>
      </c>
      <c r="S119" s="4">
        <v>90.397026059999988</v>
      </c>
      <c r="T119" s="4">
        <v>113.09560264199999</v>
      </c>
      <c r="U119" s="4">
        <v>120.68198392799999</v>
      </c>
      <c r="V119" s="4">
        <v>124.40672475</v>
      </c>
      <c r="W119" s="4">
        <v>113.36602892999998</v>
      </c>
      <c r="X119" s="4">
        <v>123.12175992599998</v>
      </c>
      <c r="Y119" s="4">
        <v>141.19705888199999</v>
      </c>
      <c r="Z119" s="4">
        <v>57.286304129999998</v>
      </c>
      <c r="AA119" s="4">
        <v>142.47073150199998</v>
      </c>
      <c r="AB119" s="4">
        <v>149.87218461599997</v>
      </c>
    </row>
    <row r="120" spans="1:28">
      <c r="A120" s="1" t="s">
        <v>152</v>
      </c>
      <c r="B120" s="2" t="s">
        <v>6</v>
      </c>
      <c r="C120" s="2" t="s">
        <v>155</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s="1" t="s">
        <v>152</v>
      </c>
      <c r="B121" s="5" t="s">
        <v>8</v>
      </c>
      <c r="C121" s="2" t="s">
        <v>156</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1:28">
      <c r="A122" s="1" t="s">
        <v>152</v>
      </c>
      <c r="B122" s="2" t="s">
        <v>10</v>
      </c>
      <c r="C122" s="2" t="s">
        <v>157</v>
      </c>
      <c r="D122" s="4">
        <v>0.27442799999999995</v>
      </c>
      <c r="E122" s="4">
        <v>0.27442799999999995</v>
      </c>
      <c r="F122" s="4">
        <v>0.27442799999999995</v>
      </c>
      <c r="G122" s="4">
        <v>0.27442799999999995</v>
      </c>
      <c r="H122" s="4">
        <v>0.24485838299999996</v>
      </c>
      <c r="I122" s="4">
        <v>0.27442799999999995</v>
      </c>
      <c r="J122" s="4">
        <v>0.27442799999999995</v>
      </c>
      <c r="K122" s="4">
        <v>0.34303499999999992</v>
      </c>
      <c r="L122" s="4">
        <v>0.34303499999999992</v>
      </c>
      <c r="M122" s="4">
        <v>0.68606999999999985</v>
      </c>
      <c r="N122" s="4">
        <v>0.7329285809999998</v>
      </c>
      <c r="O122" s="4">
        <v>0.8094939929999998</v>
      </c>
      <c r="P122" s="4">
        <v>0.72908658899999979</v>
      </c>
      <c r="Q122" s="4">
        <v>0.67783715999999983</v>
      </c>
      <c r="R122" s="4">
        <v>0.88674547499999989</v>
      </c>
      <c r="S122" s="4">
        <v>1.4549486489999996</v>
      </c>
      <c r="T122" s="4">
        <v>1.4609174579999997</v>
      </c>
      <c r="U122" s="4">
        <v>1.1493044639999996</v>
      </c>
      <c r="V122" s="4">
        <v>0.7915875659999998</v>
      </c>
      <c r="W122" s="4">
        <v>0.61883513999999984</v>
      </c>
      <c r="X122" s="4">
        <v>0.80407403999999982</v>
      </c>
      <c r="Y122" s="4">
        <v>0.89216542799999976</v>
      </c>
      <c r="Z122" s="4">
        <v>0.93257495099999976</v>
      </c>
      <c r="AA122" s="4">
        <v>1.2797263709999998</v>
      </c>
      <c r="AB122" s="4">
        <v>1.3720713929999997</v>
      </c>
    </row>
    <row r="123" spans="1:28">
      <c r="A123" s="1" t="s">
        <v>152</v>
      </c>
      <c r="B123" s="2" t="s">
        <v>25</v>
      </c>
      <c r="C123" s="2" t="s">
        <v>158</v>
      </c>
      <c r="D123" s="4">
        <v>175.83142500000002</v>
      </c>
      <c r="E123" s="4">
        <v>177.33855150000002</v>
      </c>
      <c r="F123" s="4">
        <v>175.44068849999999</v>
      </c>
      <c r="G123" s="4">
        <v>88.362268499999999</v>
      </c>
      <c r="H123" s="4">
        <v>96.400276500000018</v>
      </c>
      <c r="I123" s="4">
        <v>83.729250000000008</v>
      </c>
      <c r="J123" s="4">
        <v>140.4098774265</v>
      </c>
      <c r="K123" s="4">
        <v>172.19874775950001</v>
      </c>
      <c r="L123" s="4">
        <v>180.93288074400002</v>
      </c>
      <c r="M123" s="4">
        <v>194.27569492650002</v>
      </c>
      <c r="N123" s="4">
        <v>333.23577247950004</v>
      </c>
      <c r="O123" s="4">
        <v>322.58111377800003</v>
      </c>
      <c r="P123" s="4">
        <v>286.40538894000002</v>
      </c>
      <c r="Q123" s="4">
        <v>220.097963085</v>
      </c>
      <c r="R123" s="4">
        <v>220.49003925300002</v>
      </c>
      <c r="S123" s="4">
        <v>281.17515760949999</v>
      </c>
      <c r="T123" s="4">
        <v>263.65375147650002</v>
      </c>
      <c r="U123" s="4">
        <v>237.54618985350004</v>
      </c>
      <c r="V123" s="4">
        <v>231.91439304000002</v>
      </c>
      <c r="W123" s="4">
        <v>233.95253044350005</v>
      </c>
      <c r="X123" s="4">
        <v>265.56573681000003</v>
      </c>
      <c r="Y123" s="4">
        <v>283.37238058800006</v>
      </c>
      <c r="Z123" s="4">
        <v>306.88550767050003</v>
      </c>
      <c r="AA123" s="4">
        <v>304.85111017350005</v>
      </c>
      <c r="AB123" s="4">
        <v>320.68833035250003</v>
      </c>
    </row>
    <row r="124" spans="1:28">
      <c r="A124" s="1" t="s">
        <v>152</v>
      </c>
      <c r="B124" s="1" t="s">
        <v>14</v>
      </c>
      <c r="C124" s="1" t="s">
        <v>159</v>
      </c>
      <c r="D124" s="6">
        <v>247.24586700000003</v>
      </c>
      <c r="E124" s="6">
        <v>261.7436745</v>
      </c>
      <c r="F124" s="6">
        <v>256.97811149999995</v>
      </c>
      <c r="G124" s="6">
        <v>177.56262150000001</v>
      </c>
      <c r="H124" s="6">
        <v>192.53194788300002</v>
      </c>
      <c r="I124" s="6">
        <v>165.018744</v>
      </c>
      <c r="J124" s="6">
        <v>241.7333414265</v>
      </c>
      <c r="K124" s="6">
        <v>286.79167675949998</v>
      </c>
      <c r="L124" s="6">
        <v>304.32529274400002</v>
      </c>
      <c r="M124" s="6">
        <v>309.64471792649999</v>
      </c>
      <c r="N124" s="6">
        <v>455.11305406050002</v>
      </c>
      <c r="O124" s="6">
        <v>449.34870377100003</v>
      </c>
      <c r="P124" s="6">
        <v>391.773035214</v>
      </c>
      <c r="Q124" s="6">
        <v>331.91872097999999</v>
      </c>
      <c r="R124" s="6">
        <v>347.98553136600003</v>
      </c>
      <c r="S124" s="6">
        <v>415.12027073549996</v>
      </c>
      <c r="T124" s="6">
        <v>422.77506610350002</v>
      </c>
      <c r="U124" s="6">
        <v>402.60258460950001</v>
      </c>
      <c r="V124" s="6">
        <v>397.66793292600005</v>
      </c>
      <c r="W124" s="6">
        <v>384.74033101350005</v>
      </c>
      <c r="X124" s="6">
        <v>435.86005385999999</v>
      </c>
      <c r="Y124" s="6">
        <v>474.67069257300005</v>
      </c>
      <c r="Z124" s="6">
        <v>417.10352763750006</v>
      </c>
      <c r="AA124" s="6">
        <v>487.32384853350004</v>
      </c>
      <c r="AB124" s="6">
        <v>508.75712208749997</v>
      </c>
    </row>
    <row r="125" spans="1:28">
      <c r="A125" s="1" t="s">
        <v>160</v>
      </c>
      <c r="B125" s="2" t="s">
        <v>35</v>
      </c>
      <c r="C125" s="2" t="s">
        <v>161</v>
      </c>
      <c r="D125" s="4">
        <v>114.93010759999999</v>
      </c>
      <c r="E125" s="4">
        <v>0</v>
      </c>
      <c r="F125" s="4">
        <v>0</v>
      </c>
      <c r="G125" s="4">
        <v>0</v>
      </c>
      <c r="H125" s="4">
        <v>0</v>
      </c>
      <c r="I125" s="4">
        <v>0</v>
      </c>
      <c r="J125" s="4">
        <v>0</v>
      </c>
      <c r="K125" s="4">
        <v>0</v>
      </c>
      <c r="L125" s="4">
        <v>0</v>
      </c>
      <c r="M125" s="4">
        <v>0</v>
      </c>
      <c r="N125" s="4">
        <v>0</v>
      </c>
      <c r="O125" s="4">
        <v>0</v>
      </c>
      <c r="P125" s="4">
        <v>0</v>
      </c>
      <c r="Q125" s="4">
        <v>0</v>
      </c>
      <c r="R125" s="4">
        <v>0</v>
      </c>
      <c r="S125" s="4">
        <v>0</v>
      </c>
      <c r="T125" s="4">
        <v>0</v>
      </c>
      <c r="U125" s="4">
        <v>0</v>
      </c>
      <c r="V125" s="4">
        <v>0</v>
      </c>
      <c r="W125" s="4">
        <v>0</v>
      </c>
      <c r="X125" s="4">
        <v>0</v>
      </c>
      <c r="Y125" s="4">
        <v>0</v>
      </c>
      <c r="Z125" s="4">
        <v>0</v>
      </c>
      <c r="AA125" s="4">
        <v>0</v>
      </c>
      <c r="AB125" s="4">
        <v>0</v>
      </c>
    </row>
    <row r="126" spans="1:28">
      <c r="A126" s="1" t="s">
        <v>160</v>
      </c>
      <c r="B126" s="2" t="s">
        <v>17</v>
      </c>
      <c r="C126" s="2" t="s">
        <v>162</v>
      </c>
      <c r="D126" s="4">
        <v>577.89418499999999</v>
      </c>
      <c r="E126" s="4">
        <v>485.59962000000002</v>
      </c>
      <c r="F126" s="4">
        <v>418.27437300000003</v>
      </c>
      <c r="G126" s="4">
        <v>436.58010000000002</v>
      </c>
      <c r="H126" s="4">
        <v>453.58374600000002</v>
      </c>
      <c r="I126" s="4">
        <v>396.29218200000003</v>
      </c>
      <c r="J126" s="4">
        <v>512.10079800000005</v>
      </c>
      <c r="K126" s="4">
        <v>481.38700500000004</v>
      </c>
      <c r="L126" s="4">
        <v>517.84527300000002</v>
      </c>
      <c r="M126" s="4">
        <v>431.44836900000001</v>
      </c>
      <c r="N126" s="4">
        <v>535.16624379899997</v>
      </c>
      <c r="O126" s="4">
        <v>307.08025547100004</v>
      </c>
      <c r="P126" s="4">
        <v>269.08836583200002</v>
      </c>
      <c r="Q126" s="4">
        <v>237.87610558800003</v>
      </c>
      <c r="R126" s="4">
        <v>260.66696548200002</v>
      </c>
      <c r="S126" s="4">
        <v>263.44867005600003</v>
      </c>
      <c r="T126" s="4">
        <v>203.71164475199998</v>
      </c>
      <c r="U126" s="4">
        <v>230.964506454</v>
      </c>
      <c r="V126" s="4">
        <v>219.63234232500002</v>
      </c>
      <c r="W126" s="4">
        <v>91.587458424000005</v>
      </c>
      <c r="X126" s="4">
        <v>189.28512342300002</v>
      </c>
      <c r="Y126" s="4">
        <v>156.999718656</v>
      </c>
      <c r="Z126" s="4">
        <v>176.44813662299998</v>
      </c>
      <c r="AA126" s="4">
        <v>170.48705661900001</v>
      </c>
      <c r="AB126" s="4">
        <v>169.96155204600001</v>
      </c>
    </row>
    <row r="127" spans="1:28">
      <c r="A127" s="1" t="s">
        <v>160</v>
      </c>
      <c r="B127" s="2" t="s">
        <v>4</v>
      </c>
      <c r="C127" s="2" t="s">
        <v>163</v>
      </c>
      <c r="D127" s="4">
        <v>351.15821399999993</v>
      </c>
      <c r="E127" s="4">
        <v>330.70025999999996</v>
      </c>
      <c r="F127" s="4">
        <v>281.42518799999999</v>
      </c>
      <c r="G127" s="4">
        <v>291.32419799999997</v>
      </c>
      <c r="H127" s="4">
        <v>302.76305399999995</v>
      </c>
      <c r="I127" s="4">
        <v>355.55777399999999</v>
      </c>
      <c r="J127" s="4">
        <v>362.23043999999999</v>
      </c>
      <c r="K127" s="4">
        <v>340.52594399999998</v>
      </c>
      <c r="L127" s="4">
        <v>366.33669600000002</v>
      </c>
      <c r="M127" s="4">
        <v>351.23154</v>
      </c>
      <c r="N127" s="4">
        <v>361.93713599999995</v>
      </c>
      <c r="O127" s="4">
        <v>345.21880799999997</v>
      </c>
      <c r="P127" s="4">
        <v>330.33362999999997</v>
      </c>
      <c r="Q127" s="4">
        <v>291.98046569999997</v>
      </c>
      <c r="R127" s="4">
        <v>319.96423370999992</v>
      </c>
      <c r="S127" s="4">
        <v>323.37880555199996</v>
      </c>
      <c r="T127" s="4">
        <v>325.47086965799997</v>
      </c>
      <c r="U127" s="4">
        <v>368.95003464000001</v>
      </c>
      <c r="V127" s="4">
        <v>776.31768713399993</v>
      </c>
      <c r="W127" s="4">
        <v>530.58092326799999</v>
      </c>
      <c r="X127" s="4">
        <v>816.75250324799993</v>
      </c>
      <c r="Y127" s="4">
        <v>864.97072760999993</v>
      </c>
      <c r="Z127" s="4">
        <v>886.15556224799991</v>
      </c>
      <c r="AA127" s="4">
        <v>320.33291683799996</v>
      </c>
      <c r="AB127" s="4">
        <v>336.66906972599998</v>
      </c>
    </row>
    <row r="128" spans="1:28">
      <c r="A128" s="1" t="s">
        <v>160</v>
      </c>
      <c r="B128" s="2" t="s">
        <v>6</v>
      </c>
      <c r="C128" s="2" t="s">
        <v>164</v>
      </c>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spans="1:28">
      <c r="A129" s="1" t="s">
        <v>160</v>
      </c>
      <c r="B129" s="5" t="s">
        <v>8</v>
      </c>
      <c r="C129" s="2" t="s">
        <v>165</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spans="1:28">
      <c r="A130" s="1" t="s">
        <v>160</v>
      </c>
      <c r="B130" s="2" t="s">
        <v>10</v>
      </c>
      <c r="C130" s="2" t="s">
        <v>166</v>
      </c>
      <c r="D130" s="4">
        <v>41.507234999999987</v>
      </c>
      <c r="E130" s="4">
        <v>54.336743999999989</v>
      </c>
      <c r="F130" s="4">
        <v>74.781629999999993</v>
      </c>
      <c r="G130" s="4">
        <v>78.623621999999983</v>
      </c>
      <c r="H130" s="4">
        <v>72.782833661999987</v>
      </c>
      <c r="I130" s="4">
        <v>145.17241199999998</v>
      </c>
      <c r="J130" s="4">
        <v>154.43435699999995</v>
      </c>
      <c r="K130" s="4">
        <v>145.17241199999998</v>
      </c>
      <c r="L130" s="4">
        <v>156.14953199999997</v>
      </c>
      <c r="M130" s="4">
        <v>309.21174899999988</v>
      </c>
      <c r="N130" s="4">
        <v>192.99149099999997</v>
      </c>
      <c r="O130" s="4">
        <v>184.07258099999996</v>
      </c>
      <c r="P130" s="4">
        <v>179.47591199999997</v>
      </c>
      <c r="Q130" s="4">
        <v>158.68799099999998</v>
      </c>
      <c r="R130" s="4">
        <v>173.89679075999996</v>
      </c>
      <c r="S130" s="4">
        <v>175.75261010999995</v>
      </c>
      <c r="T130" s="4">
        <v>202.33281429899995</v>
      </c>
      <c r="U130" s="4">
        <v>244.28613201299993</v>
      </c>
      <c r="V130" s="4">
        <v>253.04148292499994</v>
      </c>
      <c r="W130" s="4">
        <v>235.00065481199996</v>
      </c>
      <c r="X130" s="4">
        <v>431.1991800269999</v>
      </c>
      <c r="Y130" s="4">
        <v>430.6477855679999</v>
      </c>
      <c r="Z130" s="4">
        <v>420.02474629499989</v>
      </c>
      <c r="AA130" s="4">
        <v>639.40365581399919</v>
      </c>
      <c r="AB130" s="4">
        <v>554.80113958499987</v>
      </c>
    </row>
    <row r="131" spans="1:28">
      <c r="A131" s="1" t="s">
        <v>160</v>
      </c>
      <c r="B131" s="2" t="s">
        <v>25</v>
      </c>
      <c r="C131" s="2" t="s">
        <v>167</v>
      </c>
      <c r="D131" s="4">
        <v>949.26641700000005</v>
      </c>
      <c r="E131" s="4">
        <v>1139.1643560000002</v>
      </c>
      <c r="F131" s="4">
        <v>1225.8520395</v>
      </c>
      <c r="G131" s="4">
        <v>1049.9089755000002</v>
      </c>
      <c r="H131" s="4">
        <v>999.16904999999997</v>
      </c>
      <c r="I131" s="4">
        <v>983.42795100000001</v>
      </c>
      <c r="J131" s="4">
        <v>1613.6024195280002</v>
      </c>
      <c r="K131" s="4">
        <v>1645.9051083585002</v>
      </c>
      <c r="L131" s="4">
        <v>1726.3746670170001</v>
      </c>
      <c r="M131" s="4">
        <v>1808.3087618970001</v>
      </c>
      <c r="N131" s="4">
        <v>459.09322715850004</v>
      </c>
      <c r="O131" s="4">
        <v>428.41354611000003</v>
      </c>
      <c r="P131" s="4">
        <v>440.03555674650005</v>
      </c>
      <c r="Q131" s="4">
        <v>473.6954967195</v>
      </c>
      <c r="R131" s="4">
        <v>445.29492585600002</v>
      </c>
      <c r="S131" s="4">
        <v>520.83891601499954</v>
      </c>
      <c r="T131" s="4">
        <v>523.79935901700003</v>
      </c>
      <c r="U131" s="4">
        <v>434.76139546950003</v>
      </c>
      <c r="V131" s="4">
        <v>393.57034437600004</v>
      </c>
      <c r="W131" s="4">
        <v>376.86356802600005</v>
      </c>
      <c r="X131" s="4">
        <v>457.08763252350002</v>
      </c>
      <c r="Y131" s="4">
        <v>501.71666244150003</v>
      </c>
      <c r="Z131" s="4">
        <v>525.74014721250012</v>
      </c>
      <c r="AA131" s="4">
        <v>517.66764276149956</v>
      </c>
      <c r="AB131" s="4">
        <v>375.33500683800008</v>
      </c>
    </row>
    <row r="132" spans="1:28">
      <c r="A132" s="1" t="s">
        <v>160</v>
      </c>
      <c r="B132" s="1" t="s">
        <v>14</v>
      </c>
      <c r="C132" s="1" t="s">
        <v>168</v>
      </c>
      <c r="D132" s="6">
        <v>2034.7561585999999</v>
      </c>
      <c r="E132" s="6">
        <v>2009.8009800000002</v>
      </c>
      <c r="F132" s="6">
        <v>2000.3332304999999</v>
      </c>
      <c r="G132" s="6">
        <v>1856.4368955</v>
      </c>
      <c r="H132" s="6">
        <v>1828.298683662</v>
      </c>
      <c r="I132" s="6">
        <v>1880.450319</v>
      </c>
      <c r="J132" s="6">
        <v>2642.368014528</v>
      </c>
      <c r="K132" s="6">
        <v>2612.9904693585004</v>
      </c>
      <c r="L132" s="6">
        <v>2766.706168017</v>
      </c>
      <c r="M132" s="6">
        <v>2900.2004198969998</v>
      </c>
      <c r="N132" s="6">
        <v>1549.1880979574998</v>
      </c>
      <c r="O132" s="6">
        <v>1264.7851905809998</v>
      </c>
      <c r="P132" s="6">
        <v>1218.9334645785</v>
      </c>
      <c r="Q132" s="6">
        <v>1162.2400590074999</v>
      </c>
      <c r="R132" s="6">
        <v>1199.8229158079998</v>
      </c>
      <c r="S132" s="6">
        <v>1283.4190017329995</v>
      </c>
      <c r="T132" s="6">
        <v>1255.3146877260001</v>
      </c>
      <c r="U132" s="6">
        <v>1278.9620685764999</v>
      </c>
      <c r="V132" s="6">
        <v>1642.56185676</v>
      </c>
      <c r="W132" s="6">
        <v>1234.0326045300001</v>
      </c>
      <c r="X132" s="6">
        <v>1894.3244392214997</v>
      </c>
      <c r="Y132" s="6">
        <v>1954.3348942754997</v>
      </c>
      <c r="Z132" s="6">
        <v>2008.3685923784997</v>
      </c>
      <c r="AA132" s="6">
        <v>1647.8912720324986</v>
      </c>
      <c r="AB132" s="6">
        <v>1436.7667681949999</v>
      </c>
    </row>
    <row r="133" spans="1:28">
      <c r="A133" s="1" t="s">
        <v>169</v>
      </c>
      <c r="B133" s="2" t="s">
        <v>31</v>
      </c>
      <c r="C133" s="2" t="s">
        <v>170</v>
      </c>
      <c r="D133" s="4">
        <v>0</v>
      </c>
      <c r="E133" s="4">
        <v>0</v>
      </c>
      <c r="F133" s="4">
        <v>0</v>
      </c>
      <c r="G133" s="4">
        <v>0</v>
      </c>
      <c r="H133" s="4">
        <v>0</v>
      </c>
      <c r="I133" s="4">
        <v>0</v>
      </c>
      <c r="J133" s="4">
        <v>0</v>
      </c>
      <c r="K133" s="4">
        <v>0</v>
      </c>
      <c r="L133" s="4">
        <v>0</v>
      </c>
      <c r="M133" s="4">
        <v>0</v>
      </c>
      <c r="N133" s="4">
        <v>319.09110566666664</v>
      </c>
      <c r="O133" s="4">
        <v>412.03857456666663</v>
      </c>
      <c r="P133" s="4">
        <v>177.60928899999999</v>
      </c>
      <c r="Q133" s="4">
        <v>358.87890609999999</v>
      </c>
      <c r="R133" s="4">
        <v>411.71778743333329</v>
      </c>
      <c r="S133" s="4">
        <v>218.21802383333332</v>
      </c>
      <c r="T133" s="4">
        <v>506.88116526666659</v>
      </c>
      <c r="U133" s="4">
        <v>815.93040576666669</v>
      </c>
      <c r="V133" s="4">
        <v>426.12514229999994</v>
      </c>
      <c r="W133" s="4">
        <v>464.03305996666666</v>
      </c>
      <c r="X133" s="4">
        <v>694.76189163333322</v>
      </c>
      <c r="Y133" s="4">
        <v>175.49336566666665</v>
      </c>
      <c r="Z133" s="4">
        <v>920.4997754333333</v>
      </c>
      <c r="AA133" s="4">
        <v>466.55725783333327</v>
      </c>
      <c r="AB133" s="4">
        <v>625.80241533333333</v>
      </c>
    </row>
    <row r="134" spans="1:28">
      <c r="A134" s="1" t="s">
        <v>169</v>
      </c>
      <c r="B134" s="2" t="s">
        <v>33</v>
      </c>
      <c r="C134" s="2" t="s">
        <v>171</v>
      </c>
      <c r="D134" s="4">
        <v>0</v>
      </c>
      <c r="E134" s="4">
        <v>0</v>
      </c>
      <c r="F134" s="4">
        <v>0</v>
      </c>
      <c r="G134" s="4">
        <v>0</v>
      </c>
      <c r="H134" s="4">
        <v>0</v>
      </c>
      <c r="I134" s="4">
        <v>0</v>
      </c>
      <c r="J134" s="4">
        <v>0</v>
      </c>
      <c r="K134" s="4">
        <v>0</v>
      </c>
      <c r="L134" s="4">
        <v>0</v>
      </c>
      <c r="M134" s="4">
        <v>0</v>
      </c>
      <c r="N134" s="4">
        <v>0</v>
      </c>
      <c r="O134" s="4">
        <v>0</v>
      </c>
      <c r="P134" s="4">
        <v>19104.938400547995</v>
      </c>
      <c r="Q134" s="4">
        <v>1739.0809106439997</v>
      </c>
      <c r="R134" s="4">
        <v>5855.5487150159988</v>
      </c>
      <c r="S134" s="4">
        <v>6625.1530520559991</v>
      </c>
      <c r="T134" s="4">
        <v>9734.2709325399992</v>
      </c>
      <c r="U134" s="4">
        <v>7485.7308224159888</v>
      </c>
      <c r="V134" s="4">
        <v>10183.652474072</v>
      </c>
      <c r="W134" s="4">
        <v>4663.5921319679992</v>
      </c>
      <c r="X134" s="4">
        <v>8345.2885266519988</v>
      </c>
      <c r="Y134" s="4">
        <v>14906.376271555997</v>
      </c>
      <c r="Z134" s="4">
        <v>7586.521291271999</v>
      </c>
      <c r="AA134" s="4">
        <v>8729.6555238199981</v>
      </c>
      <c r="AB134" s="4">
        <v>6622.7182618519982</v>
      </c>
    </row>
    <row r="135" spans="1:28">
      <c r="A135" s="1" t="s">
        <v>169</v>
      </c>
      <c r="B135" s="2" t="s">
        <v>17</v>
      </c>
      <c r="C135" s="2" t="s">
        <v>172</v>
      </c>
      <c r="D135" s="4">
        <v>2769.2199150000001</v>
      </c>
      <c r="E135" s="4">
        <v>1457.8711619999999</v>
      </c>
      <c r="F135" s="4">
        <v>1510.1075880000001</v>
      </c>
      <c r="G135" s="4">
        <v>4096.3603063680002</v>
      </c>
      <c r="H135" s="4">
        <v>5810.460941802</v>
      </c>
      <c r="I135" s="4">
        <v>5503.8900297810005</v>
      </c>
      <c r="J135" s="4">
        <v>4405.8439735860002</v>
      </c>
      <c r="K135" s="4">
        <v>4575.4057867649999</v>
      </c>
      <c r="L135" s="4">
        <v>3389.0368955850004</v>
      </c>
      <c r="M135" s="4">
        <v>3893.8070541480006</v>
      </c>
      <c r="N135" s="4">
        <v>1725.96581025</v>
      </c>
      <c r="O135" s="4">
        <v>3445.7287363950004</v>
      </c>
      <c r="P135" s="4">
        <v>2197.3496162640004</v>
      </c>
      <c r="Q135" s="4">
        <v>3269.5813038900005</v>
      </c>
      <c r="R135" s="4">
        <v>2826.2371228739999</v>
      </c>
      <c r="S135" s="4">
        <v>2594.1869106450004</v>
      </c>
      <c r="T135" s="4">
        <v>2146.816618584</v>
      </c>
      <c r="U135" s="4">
        <v>1916.0109660120002</v>
      </c>
      <c r="V135" s="4">
        <v>1644.9817335600001</v>
      </c>
      <c r="W135" s="4">
        <v>1364.9312243820002</v>
      </c>
      <c r="X135" s="4">
        <v>1105.4287022790002</v>
      </c>
      <c r="Y135" s="4">
        <v>1205.8648734000001</v>
      </c>
      <c r="Z135" s="4">
        <v>184.92966247800001</v>
      </c>
      <c r="AA135" s="4">
        <v>77.456279703000007</v>
      </c>
      <c r="AB135" s="4">
        <v>114.8895</v>
      </c>
    </row>
    <row r="136" spans="1:28">
      <c r="A136" s="1" t="s">
        <v>169</v>
      </c>
      <c r="B136" s="2" t="s">
        <v>38</v>
      </c>
      <c r="C136" s="2" t="s">
        <v>173</v>
      </c>
      <c r="D136" s="4">
        <v>0</v>
      </c>
      <c r="E136" s="4">
        <v>0</v>
      </c>
      <c r="F136" s="4">
        <v>0</v>
      </c>
      <c r="G136" s="4">
        <v>492.19604692500008</v>
      </c>
      <c r="H136" s="4">
        <v>575.59075035000001</v>
      </c>
      <c r="I136" s="4">
        <v>701.79969750000009</v>
      </c>
      <c r="J136" s="4">
        <v>529.95665002499993</v>
      </c>
      <c r="K136" s="4">
        <v>290.88465945000002</v>
      </c>
      <c r="L136" s="4">
        <v>272.71690875000002</v>
      </c>
      <c r="M136" s="4">
        <v>346.17782677500003</v>
      </c>
      <c r="N136" s="4">
        <v>403.65975705000005</v>
      </c>
      <c r="O136" s="4">
        <v>235.10304840000001</v>
      </c>
      <c r="P136" s="4">
        <v>280.84066725000002</v>
      </c>
      <c r="Q136" s="4">
        <v>290.685109275</v>
      </c>
      <c r="R136" s="4">
        <v>187.83571125</v>
      </c>
      <c r="S136" s="4">
        <v>339.20614860000001</v>
      </c>
      <c r="T136" s="4">
        <v>261.18512475</v>
      </c>
      <c r="U136" s="4">
        <v>301.12979902500001</v>
      </c>
      <c r="V136" s="4">
        <v>303.99896917500001</v>
      </c>
      <c r="W136" s="4">
        <v>137.13539235000002</v>
      </c>
      <c r="X136" s="4">
        <v>136.182562725</v>
      </c>
      <c r="Y136" s="4">
        <v>218.12890522499998</v>
      </c>
      <c r="Z136" s="4">
        <v>513.79767779999997</v>
      </c>
      <c r="AA136" s="4">
        <v>542.29571880000003</v>
      </c>
      <c r="AB136" s="4">
        <v>29.998410750000001</v>
      </c>
    </row>
    <row r="137" spans="1:28">
      <c r="A137" s="1" t="s">
        <v>169</v>
      </c>
      <c r="B137" s="2" t="s">
        <v>4</v>
      </c>
      <c r="C137" s="2" t="s">
        <v>174</v>
      </c>
      <c r="D137" s="4">
        <v>1892.9846026079999</v>
      </c>
      <c r="E137" s="4">
        <v>2136.3530099999998</v>
      </c>
      <c r="F137" s="4">
        <v>3262.2004139999995</v>
      </c>
      <c r="G137" s="4">
        <v>2629.7254611539997</v>
      </c>
      <c r="H137" s="4">
        <v>1042.0471515299998</v>
      </c>
      <c r="I137" s="4">
        <v>513.73508135399993</v>
      </c>
      <c r="J137" s="4">
        <v>1294.6259644559998</v>
      </c>
      <c r="K137" s="4">
        <v>1823.78187024</v>
      </c>
      <c r="L137" s="4">
        <v>1708.4765152619998</v>
      </c>
      <c r="M137" s="4">
        <v>1248.7964811959998</v>
      </c>
      <c r="N137" s="4">
        <v>1872.8543425019998</v>
      </c>
      <c r="O137" s="4">
        <v>1756.8979992959999</v>
      </c>
      <c r="P137" s="4">
        <v>1683.8795285399997</v>
      </c>
      <c r="Q137" s="4">
        <v>1751.299265892</v>
      </c>
      <c r="R137" s="4">
        <v>2494.4063610839999</v>
      </c>
      <c r="S137" s="4">
        <v>1998.6277172399998</v>
      </c>
      <c r="T137" s="4">
        <v>1610.0879084399999</v>
      </c>
      <c r="U137" s="4">
        <v>1694.103959328</v>
      </c>
      <c r="V137" s="4">
        <v>1548.8434668299999</v>
      </c>
      <c r="W137" s="4">
        <v>1307.6565812639999</v>
      </c>
      <c r="X137" s="4">
        <v>1203.3070105979998</v>
      </c>
      <c r="Y137" s="4">
        <v>1688.2565041319999</v>
      </c>
      <c r="Z137" s="4">
        <v>2056.354563978</v>
      </c>
      <c r="AA137" s="4">
        <v>2593.1659974659997</v>
      </c>
      <c r="AB137" s="4">
        <v>2303.8199149679999</v>
      </c>
    </row>
    <row r="138" spans="1:28">
      <c r="A138" s="1" t="s">
        <v>169</v>
      </c>
      <c r="B138" s="2" t="s">
        <v>6</v>
      </c>
      <c r="C138" s="2" t="s">
        <v>175</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spans="1:28">
      <c r="A139" s="1" t="s">
        <v>169</v>
      </c>
      <c r="B139" s="5" t="s">
        <v>8</v>
      </c>
      <c r="C139" s="2" t="s">
        <v>176</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spans="1:28">
      <c r="A140" s="1" t="s">
        <v>169</v>
      </c>
      <c r="B140" s="2" t="s">
        <v>44</v>
      </c>
      <c r="C140" s="2" t="s">
        <v>177</v>
      </c>
      <c r="D140" s="4">
        <v>0</v>
      </c>
      <c r="E140" s="4">
        <v>0</v>
      </c>
      <c r="F140" s="4">
        <v>0</v>
      </c>
      <c r="G140" s="4">
        <v>0</v>
      </c>
      <c r="H140" s="4">
        <v>0</v>
      </c>
      <c r="I140" s="4">
        <v>0</v>
      </c>
      <c r="J140" s="4">
        <v>0</v>
      </c>
      <c r="K140" s="4">
        <v>0</v>
      </c>
      <c r="L140" s="4">
        <v>0</v>
      </c>
      <c r="M140" s="4">
        <v>0</v>
      </c>
      <c r="N140" s="4">
        <v>0</v>
      </c>
      <c r="O140" s="4">
        <v>0</v>
      </c>
      <c r="P140" s="4">
        <v>171.58574109599999</v>
      </c>
      <c r="Q140" s="4">
        <v>107.087230272</v>
      </c>
      <c r="R140" s="4">
        <v>58.309729632</v>
      </c>
      <c r="S140" s="4">
        <v>34.015882032</v>
      </c>
      <c r="T140" s="4">
        <v>47.076431819999996</v>
      </c>
      <c r="U140" s="4">
        <v>38.248980396</v>
      </c>
      <c r="V140" s="4">
        <v>42.129502668000001</v>
      </c>
      <c r="W140" s="4">
        <v>38.202652884000003</v>
      </c>
      <c r="X140" s="4">
        <v>53.256659280000001</v>
      </c>
      <c r="Y140" s="4">
        <v>63.346878803999999</v>
      </c>
      <c r="Z140" s="4">
        <v>13.054243752</v>
      </c>
      <c r="AA140" s="4">
        <v>53.195784180000004</v>
      </c>
      <c r="AB140" s="4">
        <v>65.390971008000008</v>
      </c>
    </row>
    <row r="141" spans="1:28">
      <c r="A141" s="1" t="s">
        <v>169</v>
      </c>
      <c r="B141" s="2" t="s">
        <v>10</v>
      </c>
      <c r="C141" s="2" t="s">
        <v>178</v>
      </c>
      <c r="D141" s="4">
        <v>752.00132699999983</v>
      </c>
      <c r="E141" s="4">
        <v>810.93473999999981</v>
      </c>
      <c r="F141" s="4">
        <v>881.05109399999981</v>
      </c>
      <c r="G141" s="4">
        <v>939.36704399999985</v>
      </c>
      <c r="H141" s="4">
        <v>868.12999465499979</v>
      </c>
      <c r="I141" s="4">
        <v>834.74136899999985</v>
      </c>
      <c r="J141" s="4">
        <v>844.48356299999978</v>
      </c>
      <c r="K141" s="4">
        <v>833.36922899999979</v>
      </c>
      <c r="L141" s="4">
        <v>870.21118799999977</v>
      </c>
      <c r="M141" s="4">
        <v>1793.9696592509995</v>
      </c>
      <c r="N141" s="4">
        <v>2335.3436542589993</v>
      </c>
      <c r="O141" s="4">
        <v>2181.3015234779996</v>
      </c>
      <c r="P141" s="4">
        <v>2222.9243612729992</v>
      </c>
      <c r="Q141" s="4">
        <v>2235.9474106199996</v>
      </c>
      <c r="R141" s="4">
        <v>2291.2836213959995</v>
      </c>
      <c r="S141" s="4">
        <v>2247.9890368319998</v>
      </c>
      <c r="T141" s="4">
        <v>2297.0433162599998</v>
      </c>
      <c r="U141" s="4">
        <v>2465.4029732639997</v>
      </c>
      <c r="V141" s="4">
        <v>2343.6948413339992</v>
      </c>
      <c r="W141" s="4">
        <v>2346.5831960339997</v>
      </c>
      <c r="X141" s="4">
        <v>2307.3869192219995</v>
      </c>
      <c r="Y141" s="4">
        <v>1873.3930330499995</v>
      </c>
      <c r="Z141" s="4">
        <v>2009.1431654909995</v>
      </c>
      <c r="AA141" s="4">
        <v>2098.2563861489994</v>
      </c>
      <c r="AB141" s="4">
        <v>2067.7760112239994</v>
      </c>
    </row>
    <row r="142" spans="1:28">
      <c r="A142" s="1" t="s">
        <v>169</v>
      </c>
      <c r="B142" s="7" t="s">
        <v>25</v>
      </c>
      <c r="C142" s="2" t="s">
        <v>179</v>
      </c>
      <c r="D142" s="4">
        <v>4412.1407385000011</v>
      </c>
      <c r="E142" s="4">
        <v>4624.4781165000004</v>
      </c>
      <c r="F142" s="4">
        <v>4602.3177750000004</v>
      </c>
      <c r="G142" s="4">
        <v>5310.2907832920009</v>
      </c>
      <c r="H142" s="4">
        <v>5841.4065716325003</v>
      </c>
      <c r="I142" s="4">
        <v>7756.410232956001</v>
      </c>
      <c r="J142" s="4">
        <v>3825.3309882150006</v>
      </c>
      <c r="K142" s="4">
        <v>2804.5589544225004</v>
      </c>
      <c r="L142" s="4">
        <v>4319.0909716680007</v>
      </c>
      <c r="M142" s="4">
        <v>3714.1713102614999</v>
      </c>
      <c r="N142" s="4">
        <v>4121.5813740089998</v>
      </c>
      <c r="O142" s="4">
        <v>2419.681771518</v>
      </c>
      <c r="P142" s="4">
        <v>6096.6811463250006</v>
      </c>
      <c r="Q142" s="4">
        <v>5838.1199194725004</v>
      </c>
      <c r="R142" s="4">
        <v>5837.7187447260012</v>
      </c>
      <c r="S142" s="4">
        <v>6835.1059246470004</v>
      </c>
      <c r="T142" s="4">
        <v>7363.4579779035012</v>
      </c>
      <c r="U142" s="4">
        <v>6675.5929397355003</v>
      </c>
      <c r="V142" s="4">
        <v>6426.4974720540004</v>
      </c>
      <c r="W142" s="4">
        <v>6746.9515837845001</v>
      </c>
      <c r="X142" s="4">
        <v>7603.7229681435001</v>
      </c>
      <c r="Y142" s="4">
        <v>8498.0111966475015</v>
      </c>
      <c r="Z142" s="4">
        <v>6576.6347904675004</v>
      </c>
      <c r="AA142" s="4">
        <v>9975.7708344194998</v>
      </c>
      <c r="AB142" s="4">
        <v>10428.310294082999</v>
      </c>
    </row>
    <row r="143" spans="1:28">
      <c r="A143" s="1" t="s">
        <v>169</v>
      </c>
      <c r="B143" s="2" t="s">
        <v>12</v>
      </c>
      <c r="C143" s="2" t="s">
        <v>180</v>
      </c>
      <c r="D143" s="4">
        <v>173.14010999999999</v>
      </c>
      <c r="E143" s="4">
        <v>137.393685</v>
      </c>
      <c r="F143" s="4">
        <v>146.66651999999999</v>
      </c>
      <c r="G143" s="4">
        <v>73.474829999999997</v>
      </c>
      <c r="H143" s="4">
        <v>75.810734999999994</v>
      </c>
      <c r="I143" s="4">
        <v>72.625410000000002</v>
      </c>
      <c r="J143" s="4">
        <v>86.216129999999993</v>
      </c>
      <c r="K143" s="4">
        <v>85.295924999999997</v>
      </c>
      <c r="L143" s="4">
        <v>8.7773399999999988</v>
      </c>
      <c r="M143" s="4">
        <v>36.737414999999999</v>
      </c>
      <c r="N143" s="4">
        <v>109.0089</v>
      </c>
      <c r="O143" s="4">
        <v>153.03716999999997</v>
      </c>
      <c r="P143" s="4">
        <v>119.980575</v>
      </c>
      <c r="Q143" s="4">
        <v>4.5332837550000002</v>
      </c>
      <c r="R143" s="4">
        <v>8.0595800999999998</v>
      </c>
      <c r="S143" s="4">
        <v>2.3423464350000001</v>
      </c>
      <c r="T143" s="4">
        <v>2.8900099799999999</v>
      </c>
      <c r="U143" s="4">
        <v>1.6940974049999999</v>
      </c>
      <c r="V143" s="4">
        <v>0</v>
      </c>
      <c r="W143" s="4">
        <v>7.0643429999999993E-2</v>
      </c>
      <c r="X143" s="4">
        <v>0</v>
      </c>
      <c r="Y143" s="4">
        <v>0</v>
      </c>
      <c r="Z143" s="4">
        <v>0</v>
      </c>
      <c r="AA143" s="4">
        <v>0</v>
      </c>
      <c r="AB143" s="4">
        <v>0</v>
      </c>
    </row>
    <row r="144" spans="1:28">
      <c r="A144" s="1" t="s">
        <v>169</v>
      </c>
      <c r="B144" s="2" t="s">
        <v>27</v>
      </c>
      <c r="C144" s="2" t="s">
        <v>181</v>
      </c>
      <c r="D144" s="4">
        <v>0</v>
      </c>
      <c r="E144" s="4">
        <v>0</v>
      </c>
      <c r="F144" s="4">
        <v>0</v>
      </c>
      <c r="G144" s="4">
        <v>0</v>
      </c>
      <c r="H144" s="4">
        <v>0</v>
      </c>
      <c r="I144" s="4">
        <v>0</v>
      </c>
      <c r="J144" s="4">
        <v>0</v>
      </c>
      <c r="K144" s="4">
        <v>0</v>
      </c>
      <c r="L144" s="4">
        <v>0</v>
      </c>
      <c r="M144" s="4">
        <v>0</v>
      </c>
      <c r="N144" s="4">
        <v>0</v>
      </c>
      <c r="O144" s="4">
        <v>0</v>
      </c>
      <c r="P144" s="4">
        <v>0</v>
      </c>
      <c r="Q144" s="4">
        <v>0</v>
      </c>
      <c r="R144" s="4">
        <v>0</v>
      </c>
      <c r="S144" s="4">
        <v>0</v>
      </c>
      <c r="T144" s="4">
        <v>0</v>
      </c>
      <c r="U144" s="4">
        <v>0</v>
      </c>
      <c r="V144" s="4">
        <v>0</v>
      </c>
      <c r="W144" s="4">
        <v>0</v>
      </c>
      <c r="X144" s="4">
        <v>0</v>
      </c>
      <c r="Y144" s="4">
        <v>0</v>
      </c>
      <c r="Z144" s="4">
        <v>0</v>
      </c>
      <c r="AA144" s="4">
        <v>0</v>
      </c>
      <c r="AB144" s="4">
        <v>0</v>
      </c>
    </row>
    <row r="145" spans="1:28">
      <c r="A145" s="1" t="s">
        <v>169</v>
      </c>
      <c r="B145" s="1" t="s">
        <v>14</v>
      </c>
      <c r="C145" s="1" t="s">
        <v>182</v>
      </c>
      <c r="D145" s="6">
        <v>9999.4866931080014</v>
      </c>
      <c r="E145" s="6">
        <v>9167.0307135000003</v>
      </c>
      <c r="F145" s="6">
        <v>10402.343391</v>
      </c>
      <c r="G145" s="6">
        <v>13541.414471739001</v>
      </c>
      <c r="H145" s="6">
        <v>14213.446144969499</v>
      </c>
      <c r="I145" s="6">
        <v>15383.201820591001</v>
      </c>
      <c r="J145" s="6">
        <v>10986.457269282</v>
      </c>
      <c r="K145" s="6">
        <v>10413.296424877501</v>
      </c>
      <c r="L145" s="6">
        <v>10568.309819265</v>
      </c>
      <c r="M145" s="6">
        <v>11033.6597466315</v>
      </c>
      <c r="N145" s="6">
        <v>10887.504943736667</v>
      </c>
      <c r="O145" s="6">
        <v>10603.788823653666</v>
      </c>
      <c r="P145" s="6">
        <v>32055.789325295998</v>
      </c>
      <c r="Q145" s="6">
        <v>15595.213339920499</v>
      </c>
      <c r="R145" s="6">
        <v>19971.117373511333</v>
      </c>
      <c r="S145" s="6">
        <v>20894.845042320332</v>
      </c>
      <c r="T145" s="6">
        <v>23969.709485544168</v>
      </c>
      <c r="U145" s="6">
        <v>21393.844943348155</v>
      </c>
      <c r="V145" s="6">
        <v>22919.923601992999</v>
      </c>
      <c r="W145" s="6">
        <v>17069.156466063167</v>
      </c>
      <c r="X145" s="6">
        <v>21449.335240532833</v>
      </c>
      <c r="Y145" s="6">
        <v>28628.871028481168</v>
      </c>
      <c r="Z145" s="6">
        <v>19860.93517067183</v>
      </c>
      <c r="AA145" s="6">
        <v>24536.353782370832</v>
      </c>
      <c r="AB145" s="6">
        <v>22258.705779218333</v>
      </c>
    </row>
    <row r="146" spans="1:28">
      <c r="A146" s="1" t="s">
        <v>183</v>
      </c>
      <c r="B146" s="2" t="s">
        <v>17</v>
      </c>
      <c r="C146" s="2" t="s">
        <v>184</v>
      </c>
      <c r="D146" s="4">
        <v>859.67983200000003</v>
      </c>
      <c r="E146" s="4">
        <v>738.12674100000004</v>
      </c>
      <c r="F146" s="4">
        <v>789.06108600000005</v>
      </c>
      <c r="G146" s="4">
        <v>701.89825199999996</v>
      </c>
      <c r="H146" s="4">
        <v>168.964158</v>
      </c>
      <c r="I146" s="4">
        <v>140.85452699999999</v>
      </c>
      <c r="J146" s="4">
        <v>166.20680999999999</v>
      </c>
      <c r="K146" s="4">
        <v>166.97274000000002</v>
      </c>
      <c r="L146" s="4">
        <v>9.0379740000000002</v>
      </c>
      <c r="M146" s="4">
        <v>0</v>
      </c>
      <c r="N146" s="4">
        <v>0</v>
      </c>
      <c r="O146" s="4">
        <v>3.5998710000000003</v>
      </c>
      <c r="P146" s="4">
        <v>1.4552670000000001</v>
      </c>
      <c r="Q146" s="4">
        <v>0</v>
      </c>
      <c r="R146" s="4">
        <v>248.99036263200003</v>
      </c>
      <c r="S146" s="4">
        <v>390.95824548000002</v>
      </c>
      <c r="T146" s="4">
        <v>59.125583384999999</v>
      </c>
      <c r="U146" s="4">
        <v>4.205262072</v>
      </c>
      <c r="V146" s="4">
        <v>16.734421605000001</v>
      </c>
      <c r="W146" s="4">
        <v>15.559484985000001</v>
      </c>
      <c r="X146" s="4">
        <v>16.222473993000001</v>
      </c>
      <c r="Y146" s="4">
        <v>15.283060848</v>
      </c>
      <c r="Z146" s="4">
        <v>17.919468501000001</v>
      </c>
      <c r="AA146" s="4">
        <v>7.325967264</v>
      </c>
      <c r="AB146" s="4">
        <v>10.599552084000001</v>
      </c>
    </row>
    <row r="147" spans="1:28">
      <c r="A147" s="1" t="s">
        <v>183</v>
      </c>
      <c r="B147" s="2" t="s">
        <v>4</v>
      </c>
      <c r="C147" s="2" t="s">
        <v>185</v>
      </c>
      <c r="D147" s="4">
        <v>0</v>
      </c>
      <c r="E147" s="4">
        <v>0</v>
      </c>
      <c r="F147" s="4">
        <v>0</v>
      </c>
      <c r="G147" s="4">
        <v>0</v>
      </c>
      <c r="H147" s="4">
        <v>0</v>
      </c>
      <c r="I147" s="4">
        <v>0</v>
      </c>
      <c r="J147" s="4">
        <v>0</v>
      </c>
      <c r="K147" s="4">
        <v>0</v>
      </c>
      <c r="L147" s="4">
        <v>0</v>
      </c>
      <c r="M147" s="4">
        <v>41.135885999999999</v>
      </c>
      <c r="N147" s="4">
        <v>38.276171999999995</v>
      </c>
      <c r="O147" s="4">
        <v>34.756523999999992</v>
      </c>
      <c r="P147" s="4">
        <v>31.016897999999998</v>
      </c>
      <c r="Q147" s="4">
        <v>26.440475687999999</v>
      </c>
      <c r="R147" s="4">
        <v>26.592407159999997</v>
      </c>
      <c r="S147" s="4">
        <v>23.063886713999999</v>
      </c>
      <c r="T147" s="4">
        <v>29.514008303999994</v>
      </c>
      <c r="U147" s="4">
        <v>28.663573355999997</v>
      </c>
      <c r="V147" s="4">
        <v>34.131713153999996</v>
      </c>
      <c r="W147" s="4">
        <v>39.571255811999997</v>
      </c>
      <c r="X147" s="4">
        <v>33.556617335999995</v>
      </c>
      <c r="Y147" s="4">
        <v>32.225603783999993</v>
      </c>
      <c r="Z147" s="4">
        <v>28.730959949999995</v>
      </c>
      <c r="AA147" s="4">
        <v>31.903409339999996</v>
      </c>
      <c r="AB147" s="4">
        <v>28.543978649999996</v>
      </c>
    </row>
    <row r="148" spans="1:28">
      <c r="A148" s="1" t="s">
        <v>183</v>
      </c>
      <c r="B148" s="2" t="s">
        <v>6</v>
      </c>
      <c r="C148" s="2" t="s">
        <v>186</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c r="A149" s="1" t="s">
        <v>183</v>
      </c>
      <c r="B149" s="5" t="s">
        <v>8</v>
      </c>
      <c r="C149" s="2" t="s">
        <v>187</v>
      </c>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c r="A150" s="1" t="s">
        <v>183</v>
      </c>
      <c r="B150" s="2" t="s">
        <v>44</v>
      </c>
      <c r="C150" s="2" t="s">
        <v>188</v>
      </c>
      <c r="D150" s="4">
        <v>0</v>
      </c>
      <c r="E150" s="4">
        <v>0</v>
      </c>
      <c r="F150" s="4">
        <v>0</v>
      </c>
      <c r="G150" s="4">
        <v>0</v>
      </c>
      <c r="H150" s="4">
        <v>0</v>
      </c>
      <c r="I150" s="4">
        <v>0</v>
      </c>
      <c r="J150" s="4">
        <v>0</v>
      </c>
      <c r="K150" s="4">
        <v>0</v>
      </c>
      <c r="L150" s="4">
        <v>0</v>
      </c>
      <c r="M150" s="4">
        <v>0</v>
      </c>
      <c r="N150" s="4">
        <v>0</v>
      </c>
      <c r="O150" s="4">
        <v>0</v>
      </c>
      <c r="P150" s="4">
        <v>0</v>
      </c>
      <c r="Q150" s="4">
        <v>0</v>
      </c>
      <c r="R150" s="4">
        <v>44.211993012000001</v>
      </c>
      <c r="S150" s="4">
        <v>76.636506276000006</v>
      </c>
      <c r="T150" s="4">
        <v>62.379932472</v>
      </c>
      <c r="U150" s="4">
        <v>80.310365388000008</v>
      </c>
      <c r="V150" s="4">
        <v>96.662478659999991</v>
      </c>
      <c r="W150" s="4">
        <v>80.969502239999997</v>
      </c>
      <c r="X150" s="4">
        <v>68.178551099999993</v>
      </c>
      <c r="Y150" s="4">
        <v>75.979554684000007</v>
      </c>
      <c r="Z150" s="4">
        <v>12.571301291999999</v>
      </c>
      <c r="AA150" s="4">
        <v>0</v>
      </c>
      <c r="AB150" s="4">
        <v>0</v>
      </c>
    </row>
    <row r="151" spans="1:28">
      <c r="A151" s="1" t="s">
        <v>183</v>
      </c>
      <c r="B151" s="2" t="s">
        <v>25</v>
      </c>
      <c r="C151" s="2" t="s">
        <v>189</v>
      </c>
      <c r="D151" s="4">
        <v>8889.3670140000013</v>
      </c>
      <c r="E151" s="4">
        <v>9875.4184815000008</v>
      </c>
      <c r="F151" s="4">
        <v>8995.3682445000013</v>
      </c>
      <c r="G151" s="4">
        <v>9424.976997744001</v>
      </c>
      <c r="H151" s="4">
        <v>9785.3854237260002</v>
      </c>
      <c r="I151" s="4">
        <v>10117.251608953502</v>
      </c>
      <c r="J151" s="4">
        <v>9801.1597353284997</v>
      </c>
      <c r="K151" s="4">
        <v>8621.4322417905005</v>
      </c>
      <c r="L151" s="4">
        <v>7977.8721455235009</v>
      </c>
      <c r="M151" s="4">
        <v>6680.3861602005009</v>
      </c>
      <c r="N151" s="4">
        <v>5562.7024316490006</v>
      </c>
      <c r="O151" s="4">
        <v>4740.227552841</v>
      </c>
      <c r="P151" s="4">
        <v>4391.5359190065001</v>
      </c>
      <c r="Q151" s="4">
        <v>4274.0135437065001</v>
      </c>
      <c r="R151" s="4">
        <v>4228.1514610335007</v>
      </c>
      <c r="S151" s="4">
        <v>4391.6460508800001</v>
      </c>
      <c r="T151" s="4">
        <v>4888.9816640445006</v>
      </c>
      <c r="U151" s="4">
        <v>4753.3662351120001</v>
      </c>
      <c r="V151" s="4">
        <v>5190.060994783501</v>
      </c>
      <c r="W151" s="4">
        <v>5211.1858845585011</v>
      </c>
      <c r="X151" s="4">
        <v>5570.2242767325006</v>
      </c>
      <c r="Y151" s="4">
        <v>5221.1234859630003</v>
      </c>
      <c r="Z151" s="4">
        <v>5653.3356606870002</v>
      </c>
      <c r="AA151" s="4">
        <v>6183.6469783934999</v>
      </c>
      <c r="AB151" s="4">
        <v>5487.2231362904949</v>
      </c>
    </row>
    <row r="152" spans="1:28">
      <c r="A152" s="1" t="s">
        <v>183</v>
      </c>
      <c r="B152" s="1" t="s">
        <v>14</v>
      </c>
      <c r="C152" s="1" t="s">
        <v>190</v>
      </c>
      <c r="D152" s="6">
        <v>9749.0468460000011</v>
      </c>
      <c r="E152" s="6">
        <v>10613.545222500001</v>
      </c>
      <c r="F152" s="6">
        <v>9784.429330500001</v>
      </c>
      <c r="G152" s="6">
        <v>10126.875249744</v>
      </c>
      <c r="H152" s="6">
        <v>9954.3495817260009</v>
      </c>
      <c r="I152" s="6">
        <v>10258.106135953502</v>
      </c>
      <c r="J152" s="6">
        <v>9967.3665453284993</v>
      </c>
      <c r="K152" s="6">
        <v>8788.4049817904997</v>
      </c>
      <c r="L152" s="6">
        <v>7986.9101195235007</v>
      </c>
      <c r="M152" s="6">
        <v>6721.5220462005009</v>
      </c>
      <c r="N152" s="6">
        <v>5600.9786036490004</v>
      </c>
      <c r="O152" s="6">
        <v>4778.5839478409998</v>
      </c>
      <c r="P152" s="6">
        <v>4424.0080840065002</v>
      </c>
      <c r="Q152" s="6">
        <v>4300.4540193945004</v>
      </c>
      <c r="R152" s="6">
        <v>4547.9462238375008</v>
      </c>
      <c r="S152" s="6">
        <v>4882.3046893500004</v>
      </c>
      <c r="T152" s="6">
        <v>5040.0011882055005</v>
      </c>
      <c r="U152" s="6">
        <v>4866.5454359280002</v>
      </c>
      <c r="V152" s="6">
        <v>5337.589608202501</v>
      </c>
      <c r="W152" s="6">
        <v>5347.2861275955011</v>
      </c>
      <c r="X152" s="6">
        <v>5688.1819191615004</v>
      </c>
      <c r="Y152" s="6">
        <v>5344.6117052790005</v>
      </c>
      <c r="Z152" s="6">
        <v>5712.5573904299999</v>
      </c>
      <c r="AA152" s="6">
        <v>6222.8763549975001</v>
      </c>
      <c r="AB152" s="6">
        <v>5526.3666670244947</v>
      </c>
    </row>
    <row r="153" spans="1:28">
      <c r="A153" s="1" t="s">
        <v>191</v>
      </c>
      <c r="B153" s="2" t="s">
        <v>17</v>
      </c>
      <c r="C153" s="2" t="s">
        <v>192</v>
      </c>
      <c r="D153" s="4">
        <v>2705.571132</v>
      </c>
      <c r="E153" s="4">
        <v>2990.4204990000003</v>
      </c>
      <c r="F153" s="4">
        <v>2986.4376630000002</v>
      </c>
      <c r="G153" s="4">
        <v>3031.2445680000001</v>
      </c>
      <c r="H153" s="4">
        <v>3401.0355720000002</v>
      </c>
      <c r="I153" s="4">
        <v>3010.028307</v>
      </c>
      <c r="J153" s="4">
        <v>3286.5290370000002</v>
      </c>
      <c r="K153" s="4">
        <v>3458.8632870000001</v>
      </c>
      <c r="L153" s="4">
        <v>3587.3097480000001</v>
      </c>
      <c r="M153" s="4">
        <v>3215.6039190000001</v>
      </c>
      <c r="N153" s="4">
        <v>2918.7294510000002</v>
      </c>
      <c r="O153" s="4">
        <v>2450.6696280000001</v>
      </c>
      <c r="P153" s="4">
        <v>2088.2315520000002</v>
      </c>
      <c r="Q153" s="4">
        <v>1155.6688083270001</v>
      </c>
      <c r="R153" s="4">
        <v>1163.6485734390001</v>
      </c>
      <c r="S153" s="4">
        <v>1124.46872637</v>
      </c>
      <c r="T153" s="4">
        <v>869.46550686600006</v>
      </c>
      <c r="U153" s="4">
        <v>923.998880343</v>
      </c>
      <c r="V153" s="4">
        <v>719.45620154099925</v>
      </c>
      <c r="W153" s="4">
        <v>628.67978639399996</v>
      </c>
      <c r="X153" s="4">
        <v>429.26194522200001</v>
      </c>
      <c r="Y153" s="4">
        <v>406.97399496600002</v>
      </c>
      <c r="Z153" s="4">
        <v>394.719344745</v>
      </c>
      <c r="AA153" s="4">
        <v>258.27029391900004</v>
      </c>
      <c r="AB153" s="4">
        <v>143.36578169100002</v>
      </c>
    </row>
    <row r="154" spans="1:28">
      <c r="A154" s="1" t="s">
        <v>191</v>
      </c>
      <c r="B154" s="2" t="s">
        <v>38</v>
      </c>
      <c r="C154" s="2" t="s">
        <v>193</v>
      </c>
      <c r="D154" s="4">
        <v>0</v>
      </c>
      <c r="E154" s="4">
        <v>0</v>
      </c>
      <c r="F154" s="4">
        <v>0</v>
      </c>
      <c r="G154" s="4">
        <v>86.495267925000007</v>
      </c>
      <c r="H154" s="4">
        <v>124.08826485</v>
      </c>
      <c r="I154" s="4">
        <v>124.48367167500001</v>
      </c>
      <c r="J154" s="4">
        <v>150.56145555000001</v>
      </c>
      <c r="K154" s="4">
        <v>188.90493682499999</v>
      </c>
      <c r="L154" s="4">
        <v>203.58300517500001</v>
      </c>
      <c r="M154" s="4">
        <v>248.33764725</v>
      </c>
      <c r="N154" s="4">
        <v>256.60914675000004</v>
      </c>
      <c r="O154" s="4">
        <v>210.56426655000001</v>
      </c>
      <c r="P154" s="4">
        <v>292.6381854</v>
      </c>
      <c r="Q154" s="4">
        <v>322.57590255000002</v>
      </c>
      <c r="R154" s="4">
        <v>143.691399225</v>
      </c>
      <c r="S154" s="4">
        <v>597.85501957500003</v>
      </c>
      <c r="T154" s="4">
        <v>951.75800362500001</v>
      </c>
      <c r="U154" s="4">
        <v>1260.77078325</v>
      </c>
      <c r="V154" s="4">
        <v>1166.912223675</v>
      </c>
      <c r="W154" s="4">
        <v>106.563886275</v>
      </c>
      <c r="X154" s="4">
        <v>151.45988055000001</v>
      </c>
      <c r="Y154" s="4">
        <v>125.154894975</v>
      </c>
      <c r="Z154" s="4">
        <v>176.08730700000001</v>
      </c>
      <c r="AA154" s="4">
        <v>189.96298200000001</v>
      </c>
      <c r="AB154" s="4">
        <v>57.429322500000005</v>
      </c>
    </row>
    <row r="155" spans="1:28">
      <c r="A155" s="1" t="s">
        <v>191</v>
      </c>
      <c r="B155" s="2" t="s">
        <v>4</v>
      </c>
      <c r="C155" s="2" t="s">
        <v>194</v>
      </c>
      <c r="D155" s="4">
        <v>109.10908799999999</v>
      </c>
      <c r="E155" s="4">
        <v>291.91080599999998</v>
      </c>
      <c r="F155" s="4">
        <v>307.08928799999995</v>
      </c>
      <c r="G155" s="4">
        <v>311.78215199999994</v>
      </c>
      <c r="H155" s="4">
        <v>349.69169399999998</v>
      </c>
      <c r="I155" s="4">
        <v>347.93187</v>
      </c>
      <c r="J155" s="4">
        <v>363.62363399999992</v>
      </c>
      <c r="K155" s="4">
        <v>382.68839399999996</v>
      </c>
      <c r="L155" s="4">
        <v>396.91363799999999</v>
      </c>
      <c r="M155" s="4">
        <v>409.52570999999995</v>
      </c>
      <c r="N155" s="4">
        <v>362.67039599999993</v>
      </c>
      <c r="O155" s="4">
        <v>304.52287799999993</v>
      </c>
      <c r="P155" s="4">
        <v>283.33166399999999</v>
      </c>
      <c r="Q155" s="4">
        <v>293.23448695199994</v>
      </c>
      <c r="R155" s="4">
        <v>302.56478049599997</v>
      </c>
      <c r="S155" s="4">
        <v>309.07546936199992</v>
      </c>
      <c r="T155" s="4">
        <v>321.38206524599997</v>
      </c>
      <c r="U155" s="4">
        <v>325.35714103199996</v>
      </c>
      <c r="V155" s="4">
        <v>317.76921989999994</v>
      </c>
      <c r="W155" s="4">
        <v>307.87284963600001</v>
      </c>
      <c r="X155" s="4">
        <v>306.62623430999997</v>
      </c>
      <c r="Y155" s="4">
        <v>306.413075628</v>
      </c>
      <c r="Z155" s="4">
        <v>305.88219538799996</v>
      </c>
      <c r="AA155" s="4">
        <v>307.91222569799999</v>
      </c>
      <c r="AB155" s="4">
        <v>306.792830982</v>
      </c>
    </row>
    <row r="156" spans="1:28">
      <c r="A156" s="1" t="s">
        <v>191</v>
      </c>
      <c r="B156" s="2" t="s">
        <v>6</v>
      </c>
      <c r="C156" s="2" t="s">
        <v>195</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c r="A157" s="1" t="s">
        <v>191</v>
      </c>
      <c r="B157" s="5" t="s">
        <v>8</v>
      </c>
      <c r="C157" s="2" t="s">
        <v>196</v>
      </c>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c r="A158" s="1" t="s">
        <v>191</v>
      </c>
      <c r="B158" s="2" t="s">
        <v>10</v>
      </c>
      <c r="C158" s="2" t="s">
        <v>197</v>
      </c>
      <c r="D158" s="4">
        <v>12.555080999999998</v>
      </c>
      <c r="E158" s="4">
        <v>33.823250999999992</v>
      </c>
      <c r="F158" s="4">
        <v>34.372106999999993</v>
      </c>
      <c r="G158" s="4">
        <v>34.920962999999993</v>
      </c>
      <c r="H158" s="4">
        <v>34.830470366999997</v>
      </c>
      <c r="I158" s="4">
        <v>38.282705999999997</v>
      </c>
      <c r="J158" s="4">
        <v>39.997880999999985</v>
      </c>
      <c r="K158" s="4">
        <v>42.124697999999988</v>
      </c>
      <c r="L158" s="4">
        <v>43.70265899999999</v>
      </c>
      <c r="M158" s="4">
        <v>93.031091999999987</v>
      </c>
      <c r="N158" s="4">
        <v>53.101817999999987</v>
      </c>
      <c r="O158" s="4">
        <v>44.594549999999991</v>
      </c>
      <c r="P158" s="4">
        <v>42.330518999999988</v>
      </c>
      <c r="Q158" s="4">
        <v>43.83987299999999</v>
      </c>
      <c r="R158" s="4">
        <v>44.142567083999992</v>
      </c>
      <c r="S158" s="4">
        <v>42.656265035999986</v>
      </c>
      <c r="T158" s="4">
        <v>49.107518459999987</v>
      </c>
      <c r="U158" s="4">
        <v>55.571738606999986</v>
      </c>
      <c r="V158" s="4">
        <v>55.999091609999986</v>
      </c>
      <c r="W158" s="4">
        <v>55.812549176999987</v>
      </c>
      <c r="X158" s="4">
        <v>48.52106582399999</v>
      </c>
      <c r="Y158" s="4">
        <v>61.742183579999981</v>
      </c>
      <c r="Z158" s="4">
        <v>57.200674607999993</v>
      </c>
      <c r="AA158" s="4">
        <v>57.580277138999989</v>
      </c>
      <c r="AB158" s="4">
        <v>57.370957181999991</v>
      </c>
    </row>
    <row r="159" spans="1:28">
      <c r="A159" s="1" t="s">
        <v>191</v>
      </c>
      <c r="B159" s="2" t="s">
        <v>25</v>
      </c>
      <c r="C159" s="2" t="s">
        <v>198</v>
      </c>
      <c r="D159" s="4">
        <v>2859.9120825000005</v>
      </c>
      <c r="E159" s="4">
        <v>2855.7256200000002</v>
      </c>
      <c r="F159" s="4">
        <v>2945.5391955</v>
      </c>
      <c r="G159" s="4">
        <v>2434.0651170000001</v>
      </c>
      <c r="H159" s="4">
        <v>2500.7694195000004</v>
      </c>
      <c r="I159" s="4">
        <v>2254.1030490000003</v>
      </c>
      <c r="J159" s="4">
        <v>3456.9159247920002</v>
      </c>
      <c r="K159" s="4">
        <v>3947.9303703180008</v>
      </c>
      <c r="L159" s="4">
        <v>3992.0877254610004</v>
      </c>
      <c r="M159" s="4">
        <v>4498.1893445445003</v>
      </c>
      <c r="N159" s="4">
        <v>5361.1996185990001</v>
      </c>
      <c r="O159" s="4">
        <v>4290.7250088945002</v>
      </c>
      <c r="P159" s="4">
        <v>3043.0294035570005</v>
      </c>
      <c r="Q159" s="4">
        <v>2478.0446870355004</v>
      </c>
      <c r="R159" s="4">
        <v>2214.8625545145005</v>
      </c>
      <c r="S159" s="4">
        <v>2541.8112092505003</v>
      </c>
      <c r="T159" s="4">
        <v>2801.5954971675001</v>
      </c>
      <c r="U159" s="4">
        <v>2552.5428430425004</v>
      </c>
      <c r="V159" s="4">
        <v>2564.2846423260003</v>
      </c>
      <c r="W159" s="4">
        <v>2906.6330598195004</v>
      </c>
      <c r="X159" s="4">
        <v>3043.5288206235005</v>
      </c>
      <c r="Y159" s="4">
        <v>3379.84728081</v>
      </c>
      <c r="Z159" s="4">
        <v>3432.4298638245004</v>
      </c>
      <c r="AA159" s="4">
        <v>3700.1650255020008</v>
      </c>
      <c r="AB159" s="4">
        <v>4380.9128541419941</v>
      </c>
    </row>
    <row r="160" spans="1:28">
      <c r="A160" s="1" t="s">
        <v>191</v>
      </c>
      <c r="B160" s="1" t="s">
        <v>14</v>
      </c>
      <c r="C160" s="1" t="s">
        <v>199</v>
      </c>
      <c r="D160" s="6">
        <v>5687.1473835000006</v>
      </c>
      <c r="E160" s="6">
        <v>6171.8801760000006</v>
      </c>
      <c r="F160" s="6">
        <v>6273.4382535000004</v>
      </c>
      <c r="G160" s="6">
        <v>5898.5080679250004</v>
      </c>
      <c r="H160" s="6">
        <v>6410.4154207170013</v>
      </c>
      <c r="I160" s="6">
        <v>5774.8296036749998</v>
      </c>
      <c r="J160" s="6">
        <v>7297.6279323420003</v>
      </c>
      <c r="K160" s="6">
        <v>8020.5116861430006</v>
      </c>
      <c r="L160" s="6">
        <v>8223.5967756360005</v>
      </c>
      <c r="M160" s="6">
        <v>8464.6877127945008</v>
      </c>
      <c r="N160" s="6">
        <v>8952.3104303489999</v>
      </c>
      <c r="O160" s="6">
        <v>7301.0763314444994</v>
      </c>
      <c r="P160" s="6">
        <v>5749.5613239570012</v>
      </c>
      <c r="Q160" s="6">
        <v>4293.3637578645003</v>
      </c>
      <c r="R160" s="6">
        <v>3868.9098747585003</v>
      </c>
      <c r="S160" s="6">
        <v>4615.8666895935003</v>
      </c>
      <c r="T160" s="6">
        <v>4993.3085913645</v>
      </c>
      <c r="U160" s="6">
        <v>5118.2413862745007</v>
      </c>
      <c r="V160" s="6">
        <v>4824.4213790519989</v>
      </c>
      <c r="W160" s="6">
        <v>4005.5621313015004</v>
      </c>
      <c r="X160" s="6">
        <v>3979.3979465295006</v>
      </c>
      <c r="Y160" s="6">
        <v>4280.1314299590003</v>
      </c>
      <c r="Z160" s="6">
        <v>4366.3193855654999</v>
      </c>
      <c r="AA160" s="6">
        <v>4513.8908042580006</v>
      </c>
      <c r="AB160" s="6">
        <v>4945.8717464969941</v>
      </c>
    </row>
    <row r="161" spans="1:28">
      <c r="A161" s="1" t="s">
        <v>200</v>
      </c>
      <c r="B161" s="2" t="s">
        <v>35</v>
      </c>
      <c r="C161" s="2" t="s">
        <v>201</v>
      </c>
      <c r="D161" s="4">
        <v>5235.035343999999</v>
      </c>
      <c r="E161" s="4">
        <v>4922.850332091999</v>
      </c>
      <c r="F161" s="4">
        <v>4748.6343855719997</v>
      </c>
      <c r="G161" s="4">
        <v>4535.6795668799996</v>
      </c>
      <c r="H161" s="4">
        <v>4635.8795784839995</v>
      </c>
      <c r="I161" s="4">
        <v>5016.3116772999992</v>
      </c>
      <c r="J161" s="4">
        <v>5102.1770852359996</v>
      </c>
      <c r="K161" s="4">
        <v>4997.0975734679996</v>
      </c>
      <c r="L161" s="4">
        <v>5144.6764720119991</v>
      </c>
      <c r="M161" s="4">
        <v>5185.0549778719987</v>
      </c>
      <c r="N161" s="4">
        <v>6713.0573870359995</v>
      </c>
      <c r="O161" s="4">
        <v>5784.6968114319989</v>
      </c>
      <c r="P161" s="4">
        <v>4329.1294803679993</v>
      </c>
      <c r="Q161" s="4">
        <v>4631.2496482559991</v>
      </c>
      <c r="R161" s="4">
        <v>4634.2985362519994</v>
      </c>
      <c r="S161" s="4">
        <v>4403.4898255039998</v>
      </c>
      <c r="T161" s="4">
        <v>4415.7415585359995</v>
      </c>
      <c r="U161" s="4">
        <v>4212.7971642679995</v>
      </c>
      <c r="V161" s="4">
        <v>4424.2135864079992</v>
      </c>
      <c r="W161" s="4">
        <v>3550.9781146839991</v>
      </c>
      <c r="X161" s="4">
        <v>5824.3467251199991</v>
      </c>
      <c r="Y161" s="4">
        <v>5724.9948990079984</v>
      </c>
      <c r="Z161" s="4">
        <v>5964.3821591199985</v>
      </c>
      <c r="AA161" s="4">
        <v>6037.7017642479996</v>
      </c>
      <c r="AB161" s="4">
        <v>6386.5334141839994</v>
      </c>
    </row>
    <row r="162" spans="1:28">
      <c r="A162" s="1" t="s">
        <v>200</v>
      </c>
      <c r="B162" s="2" t="s">
        <v>17</v>
      </c>
      <c r="C162" s="2" t="s">
        <v>202</v>
      </c>
      <c r="D162" s="4">
        <v>2023.1275020000003</v>
      </c>
      <c r="E162" s="4">
        <v>1889.3961240000001</v>
      </c>
      <c r="F162" s="4">
        <v>1069.9276170000001</v>
      </c>
      <c r="G162" s="4">
        <v>1320.9228779999999</v>
      </c>
      <c r="H162" s="4">
        <v>1473.266355</v>
      </c>
      <c r="I162" s="4">
        <v>1529.332431</v>
      </c>
      <c r="J162" s="4">
        <v>1780.7872500000001</v>
      </c>
      <c r="K162" s="4">
        <v>1833.713013</v>
      </c>
      <c r="L162" s="4">
        <v>1833.100269</v>
      </c>
      <c r="M162" s="4">
        <v>1595.279004</v>
      </c>
      <c r="N162" s="4">
        <v>1266.4652550000001</v>
      </c>
      <c r="O162" s="4">
        <v>1006.6617990000001</v>
      </c>
      <c r="P162" s="4">
        <v>805.98813900000005</v>
      </c>
      <c r="Q162" s="4">
        <v>820.47241145099997</v>
      </c>
      <c r="R162" s="4">
        <v>935.42433474600011</v>
      </c>
      <c r="S162" s="4">
        <v>733.89758191200008</v>
      </c>
      <c r="T162" s="4">
        <v>635.67334003799931</v>
      </c>
      <c r="U162" s="4">
        <v>653.171700225</v>
      </c>
      <c r="V162" s="4">
        <v>611.25204495300011</v>
      </c>
      <c r="W162" s="4">
        <v>576.41877404100001</v>
      </c>
      <c r="X162" s="4">
        <v>430.15157291700007</v>
      </c>
      <c r="Y162" s="4">
        <v>341.90670960600005</v>
      </c>
      <c r="Z162" s="4">
        <v>345.49670010900002</v>
      </c>
      <c r="AA162" s="4">
        <v>224.593960272</v>
      </c>
      <c r="AB162" s="4">
        <v>140.17231314899999</v>
      </c>
    </row>
    <row r="163" spans="1:28">
      <c r="A163" s="1" t="s">
        <v>200</v>
      </c>
      <c r="B163" s="2" t="s">
        <v>38</v>
      </c>
      <c r="C163" s="2" t="s">
        <v>203</v>
      </c>
      <c r="D163" s="4">
        <v>0</v>
      </c>
      <c r="E163" s="4">
        <v>0</v>
      </c>
      <c r="F163" s="4">
        <v>0</v>
      </c>
      <c r="G163" s="4">
        <v>8.466557550000001</v>
      </c>
      <c r="H163" s="4">
        <v>11.780448075000001</v>
      </c>
      <c r="I163" s="4">
        <v>35.773786125000001</v>
      </c>
      <c r="J163" s="4">
        <v>42.722105250000006</v>
      </c>
      <c r="K163" s="4">
        <v>377.08035254999999</v>
      </c>
      <c r="L163" s="4">
        <v>436.14740399999999</v>
      </c>
      <c r="M163" s="4">
        <v>498.21679215</v>
      </c>
      <c r="N163" s="4">
        <v>705.67150995000009</v>
      </c>
      <c r="O163" s="4">
        <v>252.09735622500003</v>
      </c>
      <c r="P163" s="4">
        <v>389.52503617500003</v>
      </c>
      <c r="Q163" s="4">
        <v>560.27919254999995</v>
      </c>
      <c r="R163" s="4">
        <v>515.27029620000008</v>
      </c>
      <c r="S163" s="4">
        <v>356.41927282500001</v>
      </c>
      <c r="T163" s="4">
        <v>580.26475650000009</v>
      </c>
      <c r="U163" s="4">
        <v>600.23784232500009</v>
      </c>
      <c r="V163" s="4">
        <v>593.03427067500002</v>
      </c>
      <c r="W163" s="4">
        <v>357.00634364999996</v>
      </c>
      <c r="X163" s="4">
        <v>175.47008902499999</v>
      </c>
      <c r="Y163" s="4">
        <v>181.98287167500001</v>
      </c>
      <c r="Z163" s="4">
        <v>246.73934917500003</v>
      </c>
      <c r="AA163" s="4">
        <v>225.96097507500002</v>
      </c>
      <c r="AB163" s="4">
        <v>88.687524750000009</v>
      </c>
    </row>
    <row r="164" spans="1:28">
      <c r="A164" s="1" t="s">
        <v>200</v>
      </c>
      <c r="B164" s="2" t="s">
        <v>4</v>
      </c>
      <c r="C164" s="2" t="s">
        <v>204</v>
      </c>
      <c r="D164" s="4">
        <v>57.194279999999999</v>
      </c>
      <c r="E164" s="4">
        <v>49.86168</v>
      </c>
      <c r="F164" s="4">
        <v>64.453553999999997</v>
      </c>
      <c r="G164" s="4">
        <v>63.866945999999992</v>
      </c>
      <c r="H164" s="4">
        <v>71.419523999999996</v>
      </c>
      <c r="I164" s="4">
        <v>86.744658000000001</v>
      </c>
      <c r="J164" s="4">
        <v>91.290869999999998</v>
      </c>
      <c r="K164" s="4">
        <v>94.003931999999992</v>
      </c>
      <c r="L164" s="4">
        <v>94.003931999999992</v>
      </c>
      <c r="M164" s="4">
        <v>94.150583999999995</v>
      </c>
      <c r="N164" s="4">
        <v>89.41819728599998</v>
      </c>
      <c r="O164" s="4">
        <v>78.766935852000003</v>
      </c>
      <c r="P164" s="4">
        <v>70.215511079999999</v>
      </c>
      <c r="Q164" s="4">
        <v>70.548777749999999</v>
      </c>
      <c r="R164" s="4">
        <v>78.097029515999992</v>
      </c>
      <c r="S164" s="4">
        <v>68.268412475999995</v>
      </c>
      <c r="T164" s="4">
        <v>70.860413249999993</v>
      </c>
      <c r="U164" s="4">
        <v>65.907095298000002</v>
      </c>
      <c r="V164" s="4">
        <v>64.463379683999989</v>
      </c>
      <c r="W164" s="4">
        <v>45.022237325999996</v>
      </c>
      <c r="X164" s="4">
        <v>56.896649765999996</v>
      </c>
      <c r="Y164" s="4">
        <v>61.849381109999996</v>
      </c>
      <c r="Z164" s="4">
        <v>64.706162069999991</v>
      </c>
      <c r="AA164" s="4">
        <v>64.718334185999993</v>
      </c>
      <c r="AB164" s="4">
        <v>80.502268967999996</v>
      </c>
    </row>
    <row r="165" spans="1:28">
      <c r="A165" s="1" t="s">
        <v>200</v>
      </c>
      <c r="B165" s="2" t="s">
        <v>6</v>
      </c>
      <c r="C165" s="2" t="s">
        <v>205</v>
      </c>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c r="A166" s="1" t="s">
        <v>200</v>
      </c>
      <c r="B166" s="5" t="s">
        <v>8</v>
      </c>
      <c r="C166" s="2" t="s">
        <v>206</v>
      </c>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c r="A167" s="1" t="s">
        <v>200</v>
      </c>
      <c r="B167" s="2" t="s">
        <v>10</v>
      </c>
      <c r="C167" s="2" t="s">
        <v>207</v>
      </c>
      <c r="D167" s="4">
        <v>86.238998999999978</v>
      </c>
      <c r="E167" s="4">
        <v>63.873116999999986</v>
      </c>
      <c r="F167" s="4">
        <v>23.189165999999997</v>
      </c>
      <c r="G167" s="4">
        <v>20.444885999999993</v>
      </c>
      <c r="H167" s="4">
        <v>20.445297641999996</v>
      </c>
      <c r="I167" s="4">
        <v>27.236978999999994</v>
      </c>
      <c r="J167" s="4">
        <v>29.226581999999993</v>
      </c>
      <c r="K167" s="4">
        <v>30.118472999999994</v>
      </c>
      <c r="L167" s="4">
        <v>30.118472999999994</v>
      </c>
      <c r="M167" s="4">
        <v>62.295155999999992</v>
      </c>
      <c r="N167" s="4">
        <v>0.48024899999999993</v>
      </c>
      <c r="O167" s="4">
        <v>0.4116419999999999</v>
      </c>
      <c r="P167" s="4">
        <v>0.34303499999999992</v>
      </c>
      <c r="Q167" s="4">
        <v>0.34303499999999992</v>
      </c>
      <c r="R167" s="4">
        <v>0.36704744999999989</v>
      </c>
      <c r="S167" s="4">
        <v>0.3685568039999999</v>
      </c>
      <c r="T167" s="4">
        <v>0.44491639499999991</v>
      </c>
      <c r="U167" s="4">
        <v>0.50453587799999988</v>
      </c>
      <c r="V167" s="4">
        <v>0.56847760199999986</v>
      </c>
      <c r="W167" s="4">
        <v>0.4766128289999999</v>
      </c>
      <c r="X167" s="4">
        <v>0.41184782099999989</v>
      </c>
      <c r="Y167" s="4">
        <v>0.5354776349999999</v>
      </c>
      <c r="Z167" s="4">
        <v>0.39613681799999989</v>
      </c>
      <c r="AA167" s="4">
        <v>0.42556922099999994</v>
      </c>
      <c r="AB167" s="4">
        <v>0.68606999999999985</v>
      </c>
    </row>
    <row r="168" spans="1:28">
      <c r="A168" s="1" t="s">
        <v>200</v>
      </c>
      <c r="B168" s="2" t="s">
        <v>25</v>
      </c>
      <c r="C168" s="2" t="s">
        <v>208</v>
      </c>
      <c r="D168" s="4">
        <v>4481.1894600000005</v>
      </c>
      <c r="E168" s="4">
        <v>4351.6324005000006</v>
      </c>
      <c r="F168" s="4">
        <v>4275.8853390000004</v>
      </c>
      <c r="G168" s="4">
        <v>3635.0216595000002</v>
      </c>
      <c r="H168" s="4">
        <v>3712.3874865000007</v>
      </c>
      <c r="I168" s="4">
        <v>3834.1856354999945</v>
      </c>
      <c r="J168" s="4">
        <v>5960.8919512890006</v>
      </c>
      <c r="K168" s="4">
        <v>6660.5772151380006</v>
      </c>
      <c r="L168" s="4">
        <v>6491.7295910610001</v>
      </c>
      <c r="M168" s="4">
        <v>7101.6669789615007</v>
      </c>
      <c r="N168" s="4">
        <v>5233.9794982860003</v>
      </c>
      <c r="O168" s="4">
        <v>4637.1552831450008</v>
      </c>
      <c r="P168" s="4">
        <v>4722.9658190220007</v>
      </c>
      <c r="Q168" s="4">
        <v>5232.9767009685002</v>
      </c>
      <c r="R168" s="4">
        <v>5606.8118936610008</v>
      </c>
      <c r="S168" s="4">
        <v>6128.318857452</v>
      </c>
      <c r="T168" s="4">
        <v>6472.04439783</v>
      </c>
      <c r="U168" s="4">
        <v>5924.5135458465011</v>
      </c>
      <c r="V168" s="4">
        <v>5802.5626746945009</v>
      </c>
      <c r="W168" s="4">
        <v>4802.2246527254947</v>
      </c>
      <c r="X168" s="4">
        <v>5827.773719328</v>
      </c>
      <c r="Y168" s="4">
        <v>6355.7195740830002</v>
      </c>
      <c r="Z168" s="4">
        <v>6284.1785677275002</v>
      </c>
      <c r="AA168" s="4">
        <v>6435.1475408715005</v>
      </c>
      <c r="AB168" s="4">
        <v>6692.5358325705001</v>
      </c>
    </row>
    <row r="169" spans="1:28">
      <c r="A169" s="1" t="s">
        <v>200</v>
      </c>
      <c r="B169" s="1" t="s">
        <v>14</v>
      </c>
      <c r="C169" s="1" t="s">
        <v>209</v>
      </c>
      <c r="D169" s="6">
        <v>11882.785585</v>
      </c>
      <c r="E169" s="6">
        <v>11277.613653592</v>
      </c>
      <c r="F169" s="6">
        <v>10182.090061572</v>
      </c>
      <c r="G169" s="6">
        <v>9584.4024939299998</v>
      </c>
      <c r="H169" s="6">
        <v>9925.1786897009988</v>
      </c>
      <c r="I169" s="6">
        <v>10529.585166924993</v>
      </c>
      <c r="J169" s="6">
        <v>13007.095843775001</v>
      </c>
      <c r="K169" s="6">
        <v>13992.590559156</v>
      </c>
      <c r="L169" s="6">
        <v>14029.776141072998</v>
      </c>
      <c r="M169" s="6">
        <v>14536.6634929835</v>
      </c>
      <c r="N169" s="6">
        <v>14009.072096558</v>
      </c>
      <c r="O169" s="6">
        <v>11759.789827654</v>
      </c>
      <c r="P169" s="6">
        <v>10318.167020645</v>
      </c>
      <c r="Q169" s="6">
        <v>11315.869765975498</v>
      </c>
      <c r="R169" s="6">
        <v>11770.269137825</v>
      </c>
      <c r="S169" s="6">
        <v>11690.762506972998</v>
      </c>
      <c r="T169" s="6">
        <v>12175.029382548999</v>
      </c>
      <c r="U169" s="6">
        <v>11457.1318838405</v>
      </c>
      <c r="V169" s="6">
        <v>11496.094434016501</v>
      </c>
      <c r="W169" s="6">
        <v>9332.1267352554951</v>
      </c>
      <c r="X169" s="6">
        <v>12315.050603976999</v>
      </c>
      <c r="Y169" s="6">
        <v>12666.988913116998</v>
      </c>
      <c r="Z169" s="6">
        <v>12905.899075019497</v>
      </c>
      <c r="AA169" s="6">
        <v>12988.548143873501</v>
      </c>
      <c r="AB169" s="6">
        <v>13389.117423621499</v>
      </c>
    </row>
    <row r="170" spans="1:28">
      <c r="A170" s="1" t="s">
        <v>210</v>
      </c>
      <c r="B170" s="2" t="s">
        <v>17</v>
      </c>
      <c r="C170" s="2" t="s">
        <v>211</v>
      </c>
      <c r="D170" s="4">
        <v>2.4509760000000003</v>
      </c>
      <c r="E170" s="4">
        <v>4.59558</v>
      </c>
      <c r="F170" s="4">
        <v>4.9019520000000005</v>
      </c>
      <c r="G170" s="4">
        <v>4.59558</v>
      </c>
      <c r="H170" s="4">
        <v>4.59558</v>
      </c>
      <c r="I170" s="4">
        <v>4.0594289999999997</v>
      </c>
      <c r="J170" s="4">
        <v>4.1360220000000005</v>
      </c>
      <c r="K170" s="4">
        <v>4.59558</v>
      </c>
      <c r="L170" s="4">
        <v>5.0551380000000004</v>
      </c>
      <c r="M170" s="4">
        <v>4.3658010000000003</v>
      </c>
      <c r="N170" s="4">
        <v>3.2169060000000003</v>
      </c>
      <c r="O170" s="4">
        <v>7.582707000000001</v>
      </c>
      <c r="P170" s="4">
        <v>1.9148250000000002</v>
      </c>
      <c r="Q170" s="4">
        <v>1.453352175</v>
      </c>
      <c r="R170" s="4">
        <v>1.388784276</v>
      </c>
      <c r="S170" s="4">
        <v>1.391541624</v>
      </c>
      <c r="T170" s="4">
        <v>1.0759784640000001</v>
      </c>
      <c r="U170" s="4">
        <v>0.98368389900000008</v>
      </c>
      <c r="V170" s="4">
        <v>0.89973797100000008</v>
      </c>
      <c r="W170" s="4">
        <v>0.79043975999999994</v>
      </c>
      <c r="X170" s="4">
        <v>0.51233057699999995</v>
      </c>
      <c r="Y170" s="4">
        <v>0.60362943300000005</v>
      </c>
      <c r="Z170" s="4">
        <v>0.66643569300000005</v>
      </c>
      <c r="AA170" s="4">
        <v>0.67309928400000008</v>
      </c>
      <c r="AB170" s="4">
        <v>0.69508147500000006</v>
      </c>
    </row>
    <row r="171" spans="1:28">
      <c r="A171" s="1" t="s">
        <v>210</v>
      </c>
      <c r="B171" s="2" t="s">
        <v>4</v>
      </c>
      <c r="C171" s="2" t="s">
        <v>212</v>
      </c>
      <c r="D171" s="4">
        <v>0</v>
      </c>
      <c r="E171" s="4">
        <v>0.29330399999999995</v>
      </c>
      <c r="F171" s="4">
        <v>0.29330399999999995</v>
      </c>
      <c r="G171" s="4">
        <v>0.29330399999999995</v>
      </c>
      <c r="H171" s="4">
        <v>0.29330399999999995</v>
      </c>
      <c r="I171" s="4">
        <v>0.29330399999999995</v>
      </c>
      <c r="J171" s="4">
        <v>0.29330399999999995</v>
      </c>
      <c r="K171" s="4">
        <v>0.29330399999999995</v>
      </c>
      <c r="L171" s="4">
        <v>0.29330399999999995</v>
      </c>
      <c r="M171" s="4">
        <v>0.29330399999999995</v>
      </c>
      <c r="N171" s="4">
        <v>0.21997799999999998</v>
      </c>
      <c r="O171" s="4">
        <v>0.14665199999999998</v>
      </c>
      <c r="P171" s="4">
        <v>0.14665199999999998</v>
      </c>
      <c r="Q171" s="4">
        <v>0.14929173599999998</v>
      </c>
      <c r="R171" s="4">
        <v>0.14261906999999999</v>
      </c>
      <c r="S171" s="4">
        <v>0.14291237399999998</v>
      </c>
      <c r="T171" s="4">
        <v>0.18998766599999997</v>
      </c>
      <c r="U171" s="4">
        <v>0.17363596799999997</v>
      </c>
      <c r="V171" s="4">
        <v>0.20362630199999998</v>
      </c>
      <c r="W171" s="4">
        <v>0.18155517599999998</v>
      </c>
      <c r="X171" s="4">
        <v>0.17986867799999998</v>
      </c>
      <c r="Y171" s="4">
        <v>0.13528646999999999</v>
      </c>
      <c r="Z171" s="4">
        <v>0</v>
      </c>
      <c r="AA171" s="4">
        <v>0</v>
      </c>
      <c r="AB171" s="4">
        <v>0</v>
      </c>
    </row>
    <row r="172" spans="1:28">
      <c r="A172" s="1" t="s">
        <v>210</v>
      </c>
      <c r="B172" s="2" t="s">
        <v>6</v>
      </c>
      <c r="C172" s="2" t="s">
        <v>213</v>
      </c>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c r="A173" s="1" t="s">
        <v>210</v>
      </c>
      <c r="B173" s="5" t="s">
        <v>8</v>
      </c>
      <c r="C173" s="2" t="s">
        <v>214</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c r="A174" s="1" t="s">
        <v>210</v>
      </c>
      <c r="B174" s="2" t="s">
        <v>10</v>
      </c>
      <c r="C174" s="2" t="s">
        <v>215</v>
      </c>
      <c r="D174" s="4">
        <v>0</v>
      </c>
      <c r="E174" s="4">
        <v>0</v>
      </c>
      <c r="F174" s="4">
        <v>0</v>
      </c>
      <c r="G174" s="4">
        <v>0</v>
      </c>
      <c r="H174" s="4">
        <v>0</v>
      </c>
      <c r="I174" s="4">
        <v>0</v>
      </c>
      <c r="J174" s="4">
        <v>0</v>
      </c>
      <c r="K174" s="4">
        <v>0</v>
      </c>
      <c r="L174" s="4">
        <v>0</v>
      </c>
      <c r="M174" s="4">
        <v>0</v>
      </c>
      <c r="N174" s="4">
        <v>6.8606999999999987E-2</v>
      </c>
      <c r="O174" s="4">
        <v>0.13721399999999997</v>
      </c>
      <c r="P174" s="4">
        <v>0.13721399999999997</v>
      </c>
      <c r="Q174" s="4">
        <v>0</v>
      </c>
      <c r="R174" s="4">
        <v>0</v>
      </c>
      <c r="S174" s="4">
        <v>0</v>
      </c>
      <c r="T174" s="4">
        <v>0</v>
      </c>
      <c r="U174" s="4">
        <v>0</v>
      </c>
      <c r="V174" s="4">
        <v>0</v>
      </c>
      <c r="W174" s="4">
        <v>0</v>
      </c>
      <c r="X174" s="4">
        <v>0</v>
      </c>
      <c r="Y174" s="4">
        <v>0</v>
      </c>
      <c r="Z174" s="4">
        <v>0</v>
      </c>
      <c r="AA174" s="4">
        <v>0</v>
      </c>
      <c r="AB174" s="4">
        <v>0</v>
      </c>
    </row>
    <row r="175" spans="1:28">
      <c r="A175" s="1" t="s">
        <v>210</v>
      </c>
      <c r="B175" s="2" t="s">
        <v>25</v>
      </c>
      <c r="C175" s="2" t="s">
        <v>216</v>
      </c>
      <c r="D175" s="4">
        <v>14.066514000000002</v>
      </c>
      <c r="E175" s="4">
        <v>13.4524995</v>
      </c>
      <c r="F175" s="4">
        <v>13.675777500000001</v>
      </c>
      <c r="G175" s="4">
        <v>10.438246500000002</v>
      </c>
      <c r="H175" s="4">
        <v>10.047510000000001</v>
      </c>
      <c r="I175" s="4">
        <v>9.0427590000000002</v>
      </c>
      <c r="J175" s="4">
        <v>13.541029227000001</v>
      </c>
      <c r="K175" s="4">
        <v>16.2181882665</v>
      </c>
      <c r="L175" s="4">
        <v>17.392128171000003</v>
      </c>
      <c r="M175" s="4">
        <v>19.2442750005</v>
      </c>
      <c r="N175" s="4">
        <v>14.081361987000001</v>
      </c>
      <c r="O175" s="4">
        <v>11.302667277000001</v>
      </c>
      <c r="P175" s="4">
        <v>13.725066118500001</v>
      </c>
      <c r="Q175" s="4">
        <v>13.373514907500001</v>
      </c>
      <c r="R175" s="4">
        <v>12.529579887000001</v>
      </c>
      <c r="S175" s="4">
        <v>14.745558217500001</v>
      </c>
      <c r="T175" s="4">
        <v>15.225940834500001</v>
      </c>
      <c r="U175" s="4">
        <v>14.533890673500002</v>
      </c>
      <c r="V175" s="4">
        <v>17.270664939000003</v>
      </c>
      <c r="W175" s="4">
        <v>18.888090771000002</v>
      </c>
      <c r="X175" s="4">
        <v>23.492697145500003</v>
      </c>
      <c r="Y175" s="4">
        <v>15.188932506000002</v>
      </c>
      <c r="Z175" s="4">
        <v>17.213059215000001</v>
      </c>
      <c r="AA175" s="4">
        <v>15.252008541</v>
      </c>
      <c r="AB175" s="4">
        <v>12.6023126955</v>
      </c>
    </row>
    <row r="176" spans="1:28">
      <c r="A176" s="1" t="s">
        <v>210</v>
      </c>
      <c r="B176" s="1" t="s">
        <v>14</v>
      </c>
      <c r="C176" s="1" t="s">
        <v>217</v>
      </c>
      <c r="D176" s="6">
        <v>16.517490000000002</v>
      </c>
      <c r="E176" s="6">
        <v>18.341383499999999</v>
      </c>
      <c r="F176" s="6">
        <v>18.871033500000003</v>
      </c>
      <c r="G176" s="6">
        <v>15.327130500000003</v>
      </c>
      <c r="H176" s="6">
        <v>14.936394</v>
      </c>
      <c r="I176" s="6">
        <v>13.395492000000001</v>
      </c>
      <c r="J176" s="6">
        <v>17.970355227000002</v>
      </c>
      <c r="K176" s="6">
        <v>21.107072266500001</v>
      </c>
      <c r="L176" s="6">
        <v>22.740570171000002</v>
      </c>
      <c r="M176" s="6">
        <v>23.9033800005</v>
      </c>
      <c r="N176" s="6">
        <v>17.586852987</v>
      </c>
      <c r="O176" s="6">
        <v>19.169240277</v>
      </c>
      <c r="P176" s="6">
        <v>15.923757118500001</v>
      </c>
      <c r="Q176" s="6">
        <v>14.9761588185</v>
      </c>
      <c r="R176" s="6">
        <v>14.060983233</v>
      </c>
      <c r="S176" s="6">
        <v>16.280012215500001</v>
      </c>
      <c r="T176" s="6">
        <v>16.4919069645</v>
      </c>
      <c r="U176" s="6">
        <v>15.691210540500002</v>
      </c>
      <c r="V176" s="6">
        <v>18.374029212000003</v>
      </c>
      <c r="W176" s="6">
        <v>19.860085707000003</v>
      </c>
      <c r="X176" s="6">
        <v>24.184896400500001</v>
      </c>
      <c r="Y176" s="6">
        <v>15.927848409000003</v>
      </c>
      <c r="Z176" s="6">
        <v>17.879494908000002</v>
      </c>
      <c r="AA176" s="6">
        <v>15.925107825000001</v>
      </c>
      <c r="AB176" s="6">
        <v>13.2973941705</v>
      </c>
    </row>
    <row r="177" spans="1:28">
      <c r="A177" s="1" t="s">
        <v>218</v>
      </c>
      <c r="B177" s="2" t="s">
        <v>17</v>
      </c>
      <c r="C177" s="2" t="s">
        <v>219</v>
      </c>
      <c r="D177" s="4">
        <v>475.25956500000001</v>
      </c>
      <c r="E177" s="4">
        <v>100.872981</v>
      </c>
      <c r="F177" s="4">
        <v>105.08559600000001</v>
      </c>
      <c r="G177" s="4">
        <v>107.2302</v>
      </c>
      <c r="H177" s="4">
        <v>109.68117599999999</v>
      </c>
      <c r="I177" s="4">
        <v>133.425006</v>
      </c>
      <c r="J177" s="4">
        <v>140.241783</v>
      </c>
      <c r="K177" s="4">
        <v>156.17312700000002</v>
      </c>
      <c r="L177" s="4">
        <v>156.78587100000001</v>
      </c>
      <c r="M177" s="4">
        <v>142.080015</v>
      </c>
      <c r="N177" s="4">
        <v>203.27782200000001</v>
      </c>
      <c r="O177" s="4">
        <v>230.698116</v>
      </c>
      <c r="P177" s="4">
        <v>417.89140800000007</v>
      </c>
      <c r="Q177" s="4">
        <v>359.83475652300001</v>
      </c>
      <c r="R177" s="4">
        <v>402.36585371400002</v>
      </c>
      <c r="S177" s="4">
        <v>391.13203499700001</v>
      </c>
      <c r="T177" s="4">
        <v>302.43243904500002</v>
      </c>
      <c r="U177" s="4">
        <v>305.53698311400001</v>
      </c>
      <c r="V177" s="4">
        <v>291.06174863699999</v>
      </c>
      <c r="W177" s="4">
        <v>261.00244282200003</v>
      </c>
      <c r="X177" s="4">
        <v>270.44053865400002</v>
      </c>
      <c r="Y177" s="4">
        <v>277.612553988</v>
      </c>
      <c r="Z177" s="4">
        <v>281.479121814</v>
      </c>
      <c r="AA177" s="4">
        <v>178.260786561</v>
      </c>
      <c r="AB177" s="4">
        <v>117.77169459000001</v>
      </c>
    </row>
    <row r="178" spans="1:28">
      <c r="A178" s="1" t="s">
        <v>218</v>
      </c>
      <c r="B178" s="2" t="s">
        <v>38</v>
      </c>
      <c r="C178" s="2" t="s">
        <v>220</v>
      </c>
      <c r="D178" s="4">
        <v>0</v>
      </c>
      <c r="E178" s="4">
        <v>0</v>
      </c>
      <c r="F178" s="4">
        <v>0</v>
      </c>
      <c r="G178" s="4">
        <v>0</v>
      </c>
      <c r="H178" s="4">
        <v>0</v>
      </c>
      <c r="I178" s="4">
        <v>0</v>
      </c>
      <c r="J178" s="4">
        <v>0</v>
      </c>
      <c r="K178" s="4">
        <v>0</v>
      </c>
      <c r="L178" s="4">
        <v>0</v>
      </c>
      <c r="M178" s="4">
        <v>0</v>
      </c>
      <c r="N178" s="4">
        <v>0</v>
      </c>
      <c r="O178" s="4">
        <v>0</v>
      </c>
      <c r="P178" s="4">
        <v>0</v>
      </c>
      <c r="Q178" s="4">
        <v>0</v>
      </c>
      <c r="R178" s="4">
        <v>112.87771770000002</v>
      </c>
      <c r="S178" s="4">
        <v>65.006439299999997</v>
      </c>
      <c r="T178" s="4">
        <v>45.288506175000002</v>
      </c>
      <c r="U178" s="4">
        <v>13.164721350000001</v>
      </c>
      <c r="V178" s="4">
        <v>1.1326144500000002</v>
      </c>
      <c r="W178" s="4">
        <v>0.62909714999999999</v>
      </c>
      <c r="X178" s="4">
        <v>0.55712332500000006</v>
      </c>
      <c r="Y178" s="4">
        <v>2.9227761750000001</v>
      </c>
      <c r="Z178" s="4">
        <v>0.55362944999999997</v>
      </c>
      <c r="AA178" s="4">
        <v>0.62091149999999995</v>
      </c>
      <c r="AB178" s="4">
        <v>0</v>
      </c>
    </row>
    <row r="179" spans="1:28">
      <c r="A179" s="1" t="s">
        <v>218</v>
      </c>
      <c r="B179" s="2" t="s">
        <v>4</v>
      </c>
      <c r="C179" s="2" t="s">
        <v>221</v>
      </c>
      <c r="D179" s="4">
        <v>42.895709999999994</v>
      </c>
      <c r="E179" s="4">
        <v>44.655533999999996</v>
      </c>
      <c r="F179" s="4">
        <v>94.223909999999989</v>
      </c>
      <c r="G179" s="4">
        <v>87.477918000000003</v>
      </c>
      <c r="H179" s="4">
        <v>114.02192999999998</v>
      </c>
      <c r="I179" s="4">
        <v>72.886043999999998</v>
      </c>
      <c r="J179" s="4">
        <v>116.66166599999998</v>
      </c>
      <c r="K179" s="4">
        <v>129.86034599999999</v>
      </c>
      <c r="L179" s="4">
        <v>130.373628</v>
      </c>
      <c r="M179" s="4">
        <v>135.65309999999999</v>
      </c>
      <c r="N179" s="4">
        <v>8.6524679999999989</v>
      </c>
      <c r="O179" s="4">
        <v>8.5058159999999994</v>
      </c>
      <c r="P179" s="4">
        <v>8.8724459999999983</v>
      </c>
      <c r="Q179" s="4">
        <v>7.6286903879999999</v>
      </c>
      <c r="R179" s="4">
        <v>8.5303802099999988</v>
      </c>
      <c r="S179" s="4">
        <v>8.2922173619999988</v>
      </c>
      <c r="T179" s="4">
        <v>10.593993827999999</v>
      </c>
      <c r="U179" s="4">
        <v>11.270499504</v>
      </c>
      <c r="V179" s="4">
        <v>12.005006046</v>
      </c>
      <c r="W179" s="4">
        <v>10.817344823999997</v>
      </c>
      <c r="X179" s="4">
        <v>10.373502545999999</v>
      </c>
      <c r="Y179" s="4">
        <v>10.259260638000001</v>
      </c>
      <c r="Z179" s="4">
        <v>16.349131589999999</v>
      </c>
      <c r="AA179" s="4">
        <v>11.184781409999999</v>
      </c>
      <c r="AB179" s="4">
        <v>11.368389713999999</v>
      </c>
    </row>
    <row r="180" spans="1:28">
      <c r="A180" s="1" t="s">
        <v>218</v>
      </c>
      <c r="B180" s="2" t="s">
        <v>6</v>
      </c>
      <c r="C180" s="2" t="s">
        <v>222</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c r="A181" s="1" t="s">
        <v>218</v>
      </c>
      <c r="B181" s="5" t="s">
        <v>8</v>
      </c>
      <c r="C181" s="2" t="s">
        <v>223</v>
      </c>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c r="A182" s="1" t="s">
        <v>218</v>
      </c>
      <c r="B182" s="2" t="s">
        <v>10</v>
      </c>
      <c r="C182" s="2" t="s">
        <v>224</v>
      </c>
      <c r="D182" s="4">
        <v>1.3721399999999997</v>
      </c>
      <c r="E182" s="4">
        <v>4.939703999999999</v>
      </c>
      <c r="F182" s="4">
        <v>5.4885599999999988</v>
      </c>
      <c r="G182" s="4">
        <v>5.7629879999999991</v>
      </c>
      <c r="H182" s="4">
        <v>5.1419574359999993</v>
      </c>
      <c r="I182" s="4">
        <v>5.2141319999999984</v>
      </c>
      <c r="J182" s="4">
        <v>6.0374159999999986</v>
      </c>
      <c r="K182" s="4">
        <v>6.7234859999999985</v>
      </c>
      <c r="L182" s="4">
        <v>6.7234859999999985</v>
      </c>
      <c r="M182" s="4">
        <v>13.446971999999997</v>
      </c>
      <c r="N182" s="4">
        <v>7.4095559999999985</v>
      </c>
      <c r="O182" s="4">
        <v>6.997913999999998</v>
      </c>
      <c r="P182" s="4">
        <v>7.2723419999999983</v>
      </c>
      <c r="Q182" s="4">
        <v>6.2432369999999988</v>
      </c>
      <c r="R182" s="4">
        <v>6.9811738919999984</v>
      </c>
      <c r="S182" s="4">
        <v>6.7862614049999985</v>
      </c>
      <c r="T182" s="4">
        <v>8.0403973649999987</v>
      </c>
      <c r="U182" s="4">
        <v>9.1103921369999981</v>
      </c>
      <c r="V182" s="4">
        <v>9.3785082929999977</v>
      </c>
      <c r="W182" s="4">
        <v>9.4740778439999982</v>
      </c>
      <c r="X182" s="4">
        <v>9.7614725669999967</v>
      </c>
      <c r="Y182" s="4">
        <v>10.121522102999997</v>
      </c>
      <c r="Z182" s="4">
        <v>10.366174664999999</v>
      </c>
      <c r="AA182" s="4">
        <v>10.099842290999998</v>
      </c>
      <c r="AB182" s="4">
        <v>10.265665409999999</v>
      </c>
    </row>
    <row r="183" spans="1:28">
      <c r="A183" s="1" t="s">
        <v>218</v>
      </c>
      <c r="B183" s="2" t="s">
        <v>25</v>
      </c>
      <c r="C183" s="2" t="s">
        <v>225</v>
      </c>
      <c r="D183" s="4">
        <v>1148.4303930000001</v>
      </c>
      <c r="E183" s="4">
        <v>1411.340238</v>
      </c>
      <c r="F183" s="4">
        <v>1447.2879960000002</v>
      </c>
      <c r="G183" s="4">
        <v>1201.9612935000002</v>
      </c>
      <c r="H183" s="4">
        <v>967.63103250000017</v>
      </c>
      <c r="I183" s="4">
        <v>806.926692</v>
      </c>
      <c r="J183" s="4">
        <v>1215.8438822475</v>
      </c>
      <c r="K183" s="4">
        <v>1468.9363052265001</v>
      </c>
      <c r="L183" s="4">
        <v>1437.6287106225</v>
      </c>
      <c r="M183" s="4">
        <v>1516.7642948700002</v>
      </c>
      <c r="N183" s="4">
        <v>1896.5320956615003</v>
      </c>
      <c r="O183" s="4">
        <v>1923.173682441</v>
      </c>
      <c r="P183" s="4">
        <v>1997.5498728405003</v>
      </c>
      <c r="Q183" s="4">
        <v>1793.8126052054999</v>
      </c>
      <c r="R183" s="4">
        <v>1764.9755258520001</v>
      </c>
      <c r="S183" s="4">
        <v>2082.4760045595003</v>
      </c>
      <c r="T183" s="4">
        <v>2328.5247881115001</v>
      </c>
      <c r="U183" s="4">
        <v>2154.3241298040002</v>
      </c>
      <c r="V183" s="4">
        <v>2260.1430538170002</v>
      </c>
      <c r="W183" s="4">
        <v>2234.4737310885002</v>
      </c>
      <c r="X183" s="4">
        <v>2275.3737951285002</v>
      </c>
      <c r="Y183" s="4">
        <v>2531.706260985</v>
      </c>
      <c r="Z183" s="4">
        <v>2691.3494727900002</v>
      </c>
      <c r="AA183" s="4">
        <v>2710.2636312675004</v>
      </c>
      <c r="AB183" s="4">
        <v>2959.0030821780006</v>
      </c>
    </row>
    <row r="184" spans="1:28">
      <c r="A184" s="1" t="s">
        <v>218</v>
      </c>
      <c r="B184" s="1" t="s">
        <v>14</v>
      </c>
      <c r="C184" s="1" t="s">
        <v>226</v>
      </c>
      <c r="D184" s="6">
        <v>1667.9578080000001</v>
      </c>
      <c r="E184" s="6">
        <v>1561.8084570000001</v>
      </c>
      <c r="F184" s="6">
        <v>1652.0860620000003</v>
      </c>
      <c r="G184" s="6">
        <v>1402.4323995000002</v>
      </c>
      <c r="H184" s="6">
        <v>1196.4760959360001</v>
      </c>
      <c r="I184" s="6">
        <v>1018.451874</v>
      </c>
      <c r="J184" s="6">
        <v>1478.7847472475</v>
      </c>
      <c r="K184" s="6">
        <v>1761.6932642265001</v>
      </c>
      <c r="L184" s="6">
        <v>1731.5116956224999</v>
      </c>
      <c r="M184" s="6">
        <v>1807.9443818700001</v>
      </c>
      <c r="N184" s="6">
        <v>2115.8719416615004</v>
      </c>
      <c r="O184" s="6">
        <v>2169.3755284409999</v>
      </c>
      <c r="P184" s="6">
        <v>2431.5860688405005</v>
      </c>
      <c r="Q184" s="6">
        <v>2167.5192891164997</v>
      </c>
      <c r="R184" s="6">
        <v>2295.7306513680001</v>
      </c>
      <c r="S184" s="6">
        <v>2553.6929576235002</v>
      </c>
      <c r="T184" s="6">
        <v>2694.8801245245004</v>
      </c>
      <c r="U184" s="6">
        <v>2493.4067259090002</v>
      </c>
      <c r="V184" s="6">
        <v>2573.7209312430005</v>
      </c>
      <c r="W184" s="6">
        <v>2516.3966937285004</v>
      </c>
      <c r="X184" s="6">
        <v>2566.5064322205003</v>
      </c>
      <c r="Y184" s="6">
        <v>2832.6223738889998</v>
      </c>
      <c r="Z184" s="6">
        <v>3000.0975303090004</v>
      </c>
      <c r="AA184" s="6">
        <v>2910.4299530295002</v>
      </c>
      <c r="AB184" s="6">
        <v>3098.4088318920008</v>
      </c>
    </row>
    <row r="185" spans="1:28">
      <c r="A185" s="1" t="s">
        <v>227</v>
      </c>
      <c r="B185" s="2" t="s">
        <v>6</v>
      </c>
      <c r="C185" s="2" t="s">
        <v>228</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c r="A186" s="1" t="s">
        <v>227</v>
      </c>
      <c r="B186" s="2" t="s">
        <v>8</v>
      </c>
      <c r="C186" s="2" t="s">
        <v>229</v>
      </c>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c r="A187" s="1" t="s">
        <v>227</v>
      </c>
      <c r="B187" s="1" t="s">
        <v>150</v>
      </c>
      <c r="C187" s="1" t="s">
        <v>230</v>
      </c>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spans="1:28">
      <c r="A188" s="1" t="s">
        <v>231</v>
      </c>
      <c r="B188" s="2" t="s">
        <v>38</v>
      </c>
      <c r="C188" s="2" t="s">
        <v>232</v>
      </c>
      <c r="D188" s="4">
        <v>3076.3070250000001</v>
      </c>
      <c r="E188" s="4">
        <v>2939.3471250000002</v>
      </c>
      <c r="F188" s="4">
        <v>3240.3195000000001</v>
      </c>
      <c r="G188" s="4">
        <v>0</v>
      </c>
      <c r="H188" s="4">
        <v>0</v>
      </c>
      <c r="I188" s="4">
        <v>0</v>
      </c>
      <c r="J188" s="4">
        <v>0</v>
      </c>
      <c r="K188" s="4">
        <v>0</v>
      </c>
      <c r="L188" s="4">
        <v>0</v>
      </c>
      <c r="M188" s="4">
        <v>0</v>
      </c>
      <c r="N188" s="4">
        <v>0</v>
      </c>
      <c r="O188" s="4">
        <v>0</v>
      </c>
      <c r="P188" s="4">
        <v>0</v>
      </c>
      <c r="Q188" s="4">
        <v>0</v>
      </c>
      <c r="R188" s="4">
        <v>0</v>
      </c>
      <c r="S188" s="4">
        <v>0</v>
      </c>
      <c r="T188" s="4">
        <v>0</v>
      </c>
      <c r="U188" s="4">
        <v>0</v>
      </c>
      <c r="V188" s="4">
        <v>0</v>
      </c>
      <c r="W188" s="4">
        <v>0</v>
      </c>
      <c r="X188" s="4">
        <v>0</v>
      </c>
      <c r="Y188" s="4">
        <v>0</v>
      </c>
      <c r="Z188" s="4">
        <v>0</v>
      </c>
      <c r="AA188" s="4">
        <v>0</v>
      </c>
      <c r="AB188" s="4">
        <v>0</v>
      </c>
    </row>
    <row r="189" spans="1:28">
      <c r="A189" s="1" t="s">
        <v>231</v>
      </c>
      <c r="B189" s="2" t="s">
        <v>4</v>
      </c>
      <c r="C189" s="2" t="s">
        <v>233</v>
      </c>
      <c r="D189" s="4">
        <v>94.517213999999981</v>
      </c>
      <c r="E189" s="4">
        <v>99.136752000000001</v>
      </c>
      <c r="F189" s="4">
        <v>121.941138</v>
      </c>
      <c r="G189" s="4">
        <v>120.47461799999999</v>
      </c>
      <c r="H189" s="4">
        <v>181.48184999999998</v>
      </c>
      <c r="I189" s="4">
        <v>117.39492599999998</v>
      </c>
      <c r="J189" s="4">
        <v>124.65419999999999</v>
      </c>
      <c r="K189" s="4">
        <v>133.96660199999999</v>
      </c>
      <c r="L189" s="4">
        <v>252.16811399999997</v>
      </c>
      <c r="M189" s="4">
        <v>258.76745399999999</v>
      </c>
      <c r="N189" s="4">
        <v>181.95964221599999</v>
      </c>
      <c r="O189" s="4">
        <v>161.67143790599999</v>
      </c>
      <c r="P189" s="4">
        <v>156.368354934</v>
      </c>
      <c r="Q189" s="4">
        <v>167.43119520599998</v>
      </c>
      <c r="R189" s="4">
        <v>174.21656326799999</v>
      </c>
      <c r="S189" s="4">
        <v>172.53571136999997</v>
      </c>
      <c r="T189" s="4">
        <v>209.21806943399997</v>
      </c>
      <c r="U189" s="4">
        <v>229.99821787799996</v>
      </c>
      <c r="V189" s="4">
        <v>259.95232883399996</v>
      </c>
      <c r="W189" s="4">
        <v>244.44241331399996</v>
      </c>
      <c r="X189" s="4">
        <v>272.91797880599995</v>
      </c>
      <c r="Y189" s="4">
        <v>305.55046856399997</v>
      </c>
      <c r="Z189" s="4">
        <v>310.93252363799996</v>
      </c>
      <c r="AA189" s="4">
        <v>322.358914218</v>
      </c>
      <c r="AB189" s="4">
        <v>328.21003571399996</v>
      </c>
    </row>
    <row r="190" spans="1:28">
      <c r="A190" s="1" t="s">
        <v>231</v>
      </c>
      <c r="B190" s="2" t="s">
        <v>6</v>
      </c>
      <c r="C190" s="2" t="s">
        <v>234</v>
      </c>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c r="A191" s="1" t="s">
        <v>231</v>
      </c>
      <c r="B191" s="5" t="s">
        <v>21</v>
      </c>
      <c r="C191" s="2" t="s">
        <v>235</v>
      </c>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c r="A192" s="1" t="s">
        <v>231</v>
      </c>
      <c r="B192" s="5" t="s">
        <v>8</v>
      </c>
      <c r="C192" s="2" t="s">
        <v>236</v>
      </c>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c r="A193" s="1" t="s">
        <v>231</v>
      </c>
      <c r="B193" s="2" t="s">
        <v>10</v>
      </c>
      <c r="C193" s="2" t="s">
        <v>237</v>
      </c>
      <c r="D193" s="4">
        <v>18716.675669999997</v>
      </c>
      <c r="E193" s="4">
        <v>19745.163206999994</v>
      </c>
      <c r="F193" s="4">
        <v>21565.512737999994</v>
      </c>
      <c r="G193" s="4">
        <v>22832.821241999995</v>
      </c>
      <c r="H193" s="4">
        <v>21585.291450029996</v>
      </c>
      <c r="I193" s="4">
        <v>24209.626517999997</v>
      </c>
      <c r="J193" s="4">
        <v>25033.733801999995</v>
      </c>
      <c r="K193" s="4">
        <v>24875.114417999994</v>
      </c>
      <c r="L193" s="4">
        <v>26062.015517999997</v>
      </c>
      <c r="M193" s="4">
        <v>23550.313247999995</v>
      </c>
      <c r="N193" s="4">
        <v>24426.918059543998</v>
      </c>
      <c r="O193" s="4">
        <v>23846.812943183995</v>
      </c>
      <c r="P193" s="4">
        <v>24067.499776550994</v>
      </c>
      <c r="Q193" s="4">
        <v>24250.022937062993</v>
      </c>
      <c r="R193" s="4">
        <v>24368.055311753993</v>
      </c>
      <c r="S193" s="4">
        <v>23019.767976050993</v>
      </c>
      <c r="T193" s="4">
        <v>23001.456356108993</v>
      </c>
      <c r="U193" s="4">
        <v>24943.567532498993</v>
      </c>
      <c r="V193" s="4">
        <v>24705.016945685995</v>
      </c>
      <c r="W193" s="4">
        <v>23740.949392082995</v>
      </c>
      <c r="X193" s="4">
        <v>24388.136031797992</v>
      </c>
      <c r="Y193" s="4">
        <v>23663.150494829992</v>
      </c>
      <c r="Z193" s="4">
        <v>23291.785263284994</v>
      </c>
      <c r="AA193" s="4">
        <v>22090.682994533996</v>
      </c>
      <c r="AB193" s="4">
        <v>21983.361819110993</v>
      </c>
    </row>
    <row r="194" spans="1:28">
      <c r="A194" s="1" t="s">
        <v>231</v>
      </c>
      <c r="B194" s="2" t="s">
        <v>47</v>
      </c>
      <c r="C194" s="2" t="s">
        <v>238</v>
      </c>
      <c r="D194" s="4">
        <v>1649.4662250000001</v>
      </c>
      <c r="E194" s="4">
        <v>1807.8261465000003</v>
      </c>
      <c r="F194" s="4">
        <v>1801.7418210000001</v>
      </c>
      <c r="G194" s="4">
        <v>1555.7254685775001</v>
      </c>
      <c r="H194" s="4">
        <v>1490.928127656</v>
      </c>
      <c r="I194" s="4">
        <v>1487.4246167385002</v>
      </c>
      <c r="J194" s="4">
        <v>1554.3357863055003</v>
      </c>
      <c r="K194" s="4">
        <v>1601.485234107</v>
      </c>
      <c r="L194" s="4">
        <v>1493.1188755725</v>
      </c>
      <c r="M194" s="4">
        <v>1500.4566279450003</v>
      </c>
      <c r="N194" s="4">
        <v>1553.4915163680002</v>
      </c>
      <c r="O194" s="4">
        <v>1669.8997344480001</v>
      </c>
      <c r="P194" s="4">
        <v>1831.7908533375</v>
      </c>
      <c r="Q194" s="4">
        <v>1966.3788685530003</v>
      </c>
      <c r="R194" s="4">
        <v>1999.6162549110004</v>
      </c>
      <c r="S194" s="4">
        <v>2347.8617234820003</v>
      </c>
      <c r="T194" s="4">
        <v>2374.1775476595003</v>
      </c>
      <c r="U194" s="4">
        <v>2185.0130210700004</v>
      </c>
      <c r="V194" s="4">
        <v>2185.1763489270002</v>
      </c>
      <c r="W194" s="4">
        <v>2310.1045763895004</v>
      </c>
      <c r="X194" s="4">
        <v>2309.1223764675005</v>
      </c>
      <c r="Y194" s="4">
        <v>2278.8953357445002</v>
      </c>
      <c r="Z194" s="4">
        <v>2363.6653403220002</v>
      </c>
      <c r="AA194" s="4">
        <v>2506.3202222190002</v>
      </c>
      <c r="AB194" s="4">
        <v>2957.9609321130001</v>
      </c>
    </row>
    <row r="195" spans="1:28">
      <c r="A195" s="1" t="s">
        <v>231</v>
      </c>
      <c r="B195" s="2" t="s">
        <v>49</v>
      </c>
      <c r="C195" s="2" t="s">
        <v>239</v>
      </c>
      <c r="D195" s="4">
        <v>30309.432949033329</v>
      </c>
      <c r="E195" s="4">
        <v>30554.305577033334</v>
      </c>
      <c r="F195" s="4">
        <v>31693.8097762</v>
      </c>
      <c r="G195" s="4">
        <v>30456.728730999996</v>
      </c>
      <c r="H195" s="4">
        <v>30543.415588399999</v>
      </c>
      <c r="I195" s="4">
        <v>30624.645994799997</v>
      </c>
      <c r="J195" s="4">
        <v>30720.125993699996</v>
      </c>
      <c r="K195" s="4">
        <v>30826.85908683333</v>
      </c>
      <c r="L195" s="4">
        <v>30952.605779333331</v>
      </c>
      <c r="M195" s="4">
        <v>31091.045819166666</v>
      </c>
      <c r="N195" s="4">
        <v>31242.904978999999</v>
      </c>
      <c r="O195" s="4">
        <v>29282.386237866664</v>
      </c>
      <c r="P195" s="4">
        <v>29188.669142966661</v>
      </c>
      <c r="Q195" s="4">
        <v>29275.115026299994</v>
      </c>
      <c r="R195" s="4">
        <v>29233.989151033329</v>
      </c>
      <c r="S195" s="4">
        <v>29210.004666699995</v>
      </c>
      <c r="T195" s="4">
        <v>29009.032843266665</v>
      </c>
      <c r="U195" s="4">
        <v>28859.703582233331</v>
      </c>
      <c r="V195" s="4">
        <v>28729.285961566668</v>
      </c>
      <c r="W195" s="4">
        <v>28578.952239933329</v>
      </c>
      <c r="X195" s="4">
        <v>28429.119104099995</v>
      </c>
      <c r="Y195" s="4">
        <v>28294.801167966667</v>
      </c>
      <c r="Z195" s="4">
        <v>28147.573906833331</v>
      </c>
      <c r="AA195" s="4">
        <v>28002.808791099997</v>
      </c>
      <c r="AB195" s="4">
        <v>27859.669099166662</v>
      </c>
    </row>
    <row r="196" spans="1:28">
      <c r="A196" s="1" t="s">
        <v>231</v>
      </c>
      <c r="B196" s="2" t="s">
        <v>12</v>
      </c>
      <c r="C196" s="2" t="s">
        <v>240</v>
      </c>
      <c r="D196" s="4">
        <v>676.84616999999992</v>
      </c>
      <c r="E196" s="4">
        <v>543.06251999999995</v>
      </c>
      <c r="F196" s="4">
        <v>546.46019999999999</v>
      </c>
      <c r="G196" s="4">
        <v>293.89931999999999</v>
      </c>
      <c r="H196" s="4">
        <v>279.88389000000001</v>
      </c>
      <c r="I196" s="4">
        <v>290.28928500000001</v>
      </c>
      <c r="J196" s="4">
        <v>342.670185</v>
      </c>
      <c r="K196" s="4">
        <v>145.74631500000001</v>
      </c>
      <c r="L196" s="4">
        <v>112.68971999999999</v>
      </c>
      <c r="M196" s="4">
        <v>110.77852499999999</v>
      </c>
      <c r="N196" s="4">
        <v>96.196815000000001</v>
      </c>
      <c r="O196" s="4">
        <v>112.40658000000001</v>
      </c>
      <c r="P196" s="4">
        <v>112.902075</v>
      </c>
      <c r="Q196" s="4">
        <v>88.144242614999996</v>
      </c>
      <c r="R196" s="4">
        <v>101.00198394</v>
      </c>
      <c r="S196" s="4">
        <v>104.52799714499999</v>
      </c>
      <c r="T196" s="4">
        <v>130.88125264499999</v>
      </c>
      <c r="U196" s="4">
        <v>124.33215365999999</v>
      </c>
      <c r="V196" s="4">
        <v>58.859638695000001</v>
      </c>
      <c r="W196" s="4">
        <v>59.376723120000001</v>
      </c>
      <c r="X196" s="4">
        <v>83.350965555000002</v>
      </c>
      <c r="Y196" s="4">
        <v>91.083589739999994</v>
      </c>
      <c r="Z196" s="4">
        <v>85.377398534999998</v>
      </c>
      <c r="AA196" s="4">
        <v>95.631101279999996</v>
      </c>
      <c r="AB196" s="4">
        <v>135.493603245</v>
      </c>
    </row>
    <row r="197" spans="1:28">
      <c r="A197" s="1" t="s">
        <v>231</v>
      </c>
      <c r="B197" s="2" t="s">
        <v>27</v>
      </c>
      <c r="C197" s="2" t="s">
        <v>241</v>
      </c>
      <c r="D197" s="4">
        <v>0</v>
      </c>
      <c r="E197" s="4">
        <v>0</v>
      </c>
      <c r="F197" s="4">
        <v>0</v>
      </c>
      <c r="G197" s="4">
        <v>0</v>
      </c>
      <c r="H197" s="4">
        <v>0</v>
      </c>
      <c r="I197" s="4">
        <v>0</v>
      </c>
      <c r="J197" s="4">
        <v>0</v>
      </c>
      <c r="K197" s="4">
        <v>0</v>
      </c>
      <c r="L197" s="4">
        <v>0</v>
      </c>
      <c r="M197" s="4">
        <v>0</v>
      </c>
      <c r="N197" s="4">
        <v>0</v>
      </c>
      <c r="O197" s="4">
        <v>0</v>
      </c>
      <c r="P197" s="4">
        <v>0</v>
      </c>
      <c r="Q197" s="4">
        <v>0</v>
      </c>
      <c r="R197" s="4">
        <v>0</v>
      </c>
      <c r="S197" s="4">
        <v>0</v>
      </c>
      <c r="T197" s="4">
        <v>0</v>
      </c>
      <c r="U197" s="4">
        <v>0</v>
      </c>
      <c r="V197" s="4">
        <v>0</v>
      </c>
      <c r="W197" s="4">
        <v>0</v>
      </c>
      <c r="X197" s="4">
        <v>0</v>
      </c>
      <c r="Y197" s="4">
        <v>0</v>
      </c>
      <c r="Z197" s="4">
        <v>0</v>
      </c>
      <c r="AA197" s="4">
        <v>0</v>
      </c>
      <c r="AB197" s="4">
        <v>0</v>
      </c>
    </row>
    <row r="198" spans="1:28">
      <c r="A198" s="1" t="s">
        <v>231</v>
      </c>
      <c r="B198" s="1" t="s">
        <v>14</v>
      </c>
      <c r="C198" s="1" t="s">
        <v>242</v>
      </c>
      <c r="D198" s="6">
        <v>54523.245253033325</v>
      </c>
      <c r="E198" s="6">
        <v>55688.841327533322</v>
      </c>
      <c r="F198" s="6">
        <v>58969.785173199998</v>
      </c>
      <c r="G198" s="6">
        <v>55259.649379577488</v>
      </c>
      <c r="H198" s="6">
        <v>54081.000906085988</v>
      </c>
      <c r="I198" s="6">
        <v>56729.381340538494</v>
      </c>
      <c r="J198" s="6">
        <v>57775.519967005494</v>
      </c>
      <c r="K198" s="6">
        <v>57583.171655940321</v>
      </c>
      <c r="L198" s="6">
        <v>58872.598006905835</v>
      </c>
      <c r="M198" s="6">
        <v>56511.361674111664</v>
      </c>
      <c r="N198" s="6">
        <v>57501.471012128</v>
      </c>
      <c r="O198" s="6">
        <v>55073.176933404662</v>
      </c>
      <c r="P198" s="6">
        <v>55357.230202789149</v>
      </c>
      <c r="Q198" s="6">
        <v>55747.092269736997</v>
      </c>
      <c r="R198" s="6">
        <v>55876.879264906318</v>
      </c>
      <c r="S198" s="6">
        <v>54854.69807474799</v>
      </c>
      <c r="T198" s="6">
        <v>54724.766069114157</v>
      </c>
      <c r="U198" s="6">
        <v>56342.614507340324</v>
      </c>
      <c r="V198" s="6">
        <v>55938.291223708664</v>
      </c>
      <c r="W198" s="6">
        <v>54933.825344839832</v>
      </c>
      <c r="X198" s="6">
        <v>55482.646456726492</v>
      </c>
      <c r="Y198" s="6">
        <v>54633.481056845158</v>
      </c>
      <c r="Z198" s="6">
        <v>54199.334432613323</v>
      </c>
      <c r="AA198" s="6">
        <v>53017.802023350989</v>
      </c>
      <c r="AB198" s="6">
        <v>53264.695489349651</v>
      </c>
    </row>
    <row r="199" spans="1:28">
      <c r="A199" s="1" t="s">
        <v>243</v>
      </c>
      <c r="B199" s="2" t="s">
        <v>6</v>
      </c>
      <c r="C199" s="2" t="s">
        <v>244</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c r="A200" s="1" t="s">
        <v>243</v>
      </c>
      <c r="B200" s="5" t="s">
        <v>21</v>
      </c>
      <c r="C200" s="2" t="s">
        <v>245</v>
      </c>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c r="A201" s="1" t="s">
        <v>243</v>
      </c>
      <c r="B201" s="5" t="s">
        <v>8</v>
      </c>
      <c r="C201" s="2" t="s">
        <v>246</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c r="A202" s="1" t="s">
        <v>243</v>
      </c>
      <c r="B202" s="2" t="s">
        <v>10</v>
      </c>
      <c r="C202" s="2" t="s">
        <v>247</v>
      </c>
      <c r="D202" s="4">
        <v>17328.001382999995</v>
      </c>
      <c r="E202" s="4">
        <v>17191.542059999996</v>
      </c>
      <c r="F202" s="4">
        <v>18546.393095999993</v>
      </c>
      <c r="G202" s="4">
        <v>19849.377239999994</v>
      </c>
      <c r="H202" s="4">
        <v>18398.087608130998</v>
      </c>
      <c r="I202" s="4">
        <v>20667.721535999994</v>
      </c>
      <c r="J202" s="4">
        <v>21370.668857999997</v>
      </c>
      <c r="K202" s="4">
        <v>21086.773091999996</v>
      </c>
      <c r="L202" s="4">
        <v>22092.894746999995</v>
      </c>
      <c r="M202" s="4">
        <v>19654.121717999995</v>
      </c>
      <c r="N202" s="4">
        <v>20086.444680686996</v>
      </c>
      <c r="O202" s="4">
        <v>19574.575194635996</v>
      </c>
      <c r="P202" s="4">
        <v>19562.775408098998</v>
      </c>
      <c r="Q202" s="4">
        <v>19876.528734677995</v>
      </c>
      <c r="R202" s="4">
        <v>20114.337885641995</v>
      </c>
      <c r="S202" s="4">
        <v>18866.095129727997</v>
      </c>
      <c r="T202" s="4">
        <v>18680.637030362996</v>
      </c>
      <c r="U202" s="4">
        <v>20501.520666857996</v>
      </c>
      <c r="V202" s="4">
        <v>20443.485593915993</v>
      </c>
      <c r="W202" s="4">
        <v>19523.085366707997</v>
      </c>
      <c r="X202" s="4">
        <v>20069.459028233996</v>
      </c>
      <c r="Y202" s="4">
        <v>19250.016745805999</v>
      </c>
      <c r="Z202" s="4">
        <v>18824.149770425993</v>
      </c>
      <c r="AA202" s="4">
        <v>17629.108449875999</v>
      </c>
      <c r="AB202" s="4">
        <v>17639.322042572996</v>
      </c>
    </row>
    <row r="203" spans="1:28">
      <c r="A203" s="1" t="s">
        <v>243</v>
      </c>
      <c r="B203" s="2" t="s">
        <v>25</v>
      </c>
      <c r="C203" s="2" t="s">
        <v>248</v>
      </c>
      <c r="D203" s="4">
        <v>1649.4662250000001</v>
      </c>
      <c r="E203" s="4">
        <v>1807.8261465000003</v>
      </c>
      <c r="F203" s="4">
        <v>1801.7418210000001</v>
      </c>
      <c r="G203" s="4">
        <v>1218.3137276640002</v>
      </c>
      <c r="H203" s="4">
        <v>1143.2703826005002</v>
      </c>
      <c r="I203" s="4">
        <v>1118.490599424</v>
      </c>
      <c r="J203" s="4">
        <v>1170.7398842040002</v>
      </c>
      <c r="K203" s="4">
        <v>1204.9154288985001</v>
      </c>
      <c r="L203" s="4">
        <v>1103.3299674045002</v>
      </c>
      <c r="M203" s="4">
        <v>1109.7249284220002</v>
      </c>
      <c r="N203" s="4">
        <v>1170.8339958810002</v>
      </c>
      <c r="O203" s="4">
        <v>1264.1709540405002</v>
      </c>
      <c r="P203" s="4">
        <v>1392.3640082385002</v>
      </c>
      <c r="Q203" s="4">
        <v>1599.3212795505001</v>
      </c>
      <c r="R203" s="4">
        <v>1630.6278135840003</v>
      </c>
      <c r="S203" s="4">
        <v>1898.1909953820002</v>
      </c>
      <c r="T203" s="4">
        <v>1861.6298368965001</v>
      </c>
      <c r="U203" s="4">
        <v>1715.6374512750001</v>
      </c>
      <c r="V203" s="4">
        <v>1694.1331005390002</v>
      </c>
      <c r="W203" s="4">
        <v>1782.9897065310001</v>
      </c>
      <c r="X203" s="4">
        <v>1761.8326647240001</v>
      </c>
      <c r="Y203" s="4">
        <v>1740.9619211325003</v>
      </c>
      <c r="Z203" s="4">
        <v>1789.5529633410001</v>
      </c>
      <c r="AA203" s="4">
        <v>1886.8680656265001</v>
      </c>
      <c r="AB203" s="4">
        <v>2224.8793079700004</v>
      </c>
    </row>
    <row r="204" spans="1:28">
      <c r="A204" s="1" t="s">
        <v>243</v>
      </c>
      <c r="B204" s="2" t="s">
        <v>49</v>
      </c>
      <c r="C204" s="2" t="s">
        <v>249</v>
      </c>
      <c r="D204" s="4">
        <v>30309.432949033329</v>
      </c>
      <c r="E204" s="4">
        <v>30554.305577033334</v>
      </c>
      <c r="F204" s="4">
        <v>31693.8097762</v>
      </c>
      <c r="G204" s="4">
        <v>30456.728730999996</v>
      </c>
      <c r="H204" s="4">
        <v>30543.415588399999</v>
      </c>
      <c r="I204" s="4">
        <v>30624.645994799997</v>
      </c>
      <c r="J204" s="4">
        <v>30720.125993699996</v>
      </c>
      <c r="K204" s="4">
        <v>30826.85908683333</v>
      </c>
      <c r="L204" s="4">
        <v>30952.605779333331</v>
      </c>
      <c r="M204" s="4">
        <v>31091.045819166666</v>
      </c>
      <c r="N204" s="4">
        <v>31242.904978999999</v>
      </c>
      <c r="O204" s="4">
        <v>29282.386237866664</v>
      </c>
      <c r="P204" s="4">
        <v>29188.669142966661</v>
      </c>
      <c r="Q204" s="4">
        <v>29275.115026299994</v>
      </c>
      <c r="R204" s="4">
        <v>29233.989151033329</v>
      </c>
      <c r="S204" s="4">
        <v>29210.004666699995</v>
      </c>
      <c r="T204" s="4">
        <v>29009.032843266665</v>
      </c>
      <c r="U204" s="4">
        <v>28859.703582233331</v>
      </c>
      <c r="V204" s="4">
        <v>28729.285961566668</v>
      </c>
      <c r="W204" s="4">
        <v>28578.952239933329</v>
      </c>
      <c r="X204" s="4">
        <v>28429.119104099995</v>
      </c>
      <c r="Y204" s="4">
        <v>28294.801167966667</v>
      </c>
      <c r="Z204" s="4">
        <v>28147.573906833331</v>
      </c>
      <c r="AA204" s="4">
        <v>28002.808791099997</v>
      </c>
      <c r="AB204" s="4">
        <v>27859.669099166662</v>
      </c>
    </row>
    <row r="205" spans="1:28">
      <c r="A205" s="1" t="s">
        <v>243</v>
      </c>
      <c r="B205" s="2" t="s">
        <v>12</v>
      </c>
      <c r="C205" s="2" t="s">
        <v>250</v>
      </c>
      <c r="D205" s="4">
        <v>676.84616999999992</v>
      </c>
      <c r="E205" s="4">
        <v>543.06251999999995</v>
      </c>
      <c r="F205" s="4">
        <v>546.46019999999999</v>
      </c>
      <c r="G205" s="4">
        <v>293.89931999999999</v>
      </c>
      <c r="H205" s="4">
        <v>279.88389000000001</v>
      </c>
      <c r="I205" s="4">
        <v>290.28928500000001</v>
      </c>
      <c r="J205" s="4">
        <v>342.670185</v>
      </c>
      <c r="K205" s="4">
        <v>145.74631500000001</v>
      </c>
      <c r="L205" s="4">
        <v>112.68971999999999</v>
      </c>
      <c r="M205" s="4">
        <v>110.77852499999999</v>
      </c>
      <c r="N205" s="4">
        <v>96.196815000000001</v>
      </c>
      <c r="O205" s="4">
        <v>112.40658000000001</v>
      </c>
      <c r="P205" s="4">
        <v>112.902075</v>
      </c>
      <c r="Q205" s="4">
        <v>88.144242614999996</v>
      </c>
      <c r="R205" s="4">
        <v>101.00198394</v>
      </c>
      <c r="S205" s="4">
        <v>104.52799714499999</v>
      </c>
      <c r="T205" s="4">
        <v>130.88125264499999</v>
      </c>
      <c r="U205" s="4">
        <v>124.33215365999999</v>
      </c>
      <c r="V205" s="4">
        <v>58.859638695000001</v>
      </c>
      <c r="W205" s="4">
        <v>59.376723120000001</v>
      </c>
      <c r="X205" s="4">
        <v>83.350965555000002</v>
      </c>
      <c r="Y205" s="4">
        <v>91.083589739999994</v>
      </c>
      <c r="Z205" s="4">
        <v>85.377398534999998</v>
      </c>
      <c r="AA205" s="4">
        <v>95.631101279999996</v>
      </c>
      <c r="AB205" s="4">
        <v>135.493603245</v>
      </c>
    </row>
    <row r="206" spans="1:28">
      <c r="A206" s="1" t="s">
        <v>243</v>
      </c>
      <c r="B206" s="2" t="s">
        <v>27</v>
      </c>
      <c r="C206" s="2" t="s">
        <v>251</v>
      </c>
      <c r="D206" s="4">
        <v>0</v>
      </c>
      <c r="E206" s="4">
        <v>0</v>
      </c>
      <c r="F206" s="4">
        <v>0</v>
      </c>
      <c r="G206" s="4">
        <v>0</v>
      </c>
      <c r="H206" s="4">
        <v>0</v>
      </c>
      <c r="I206" s="4">
        <v>0</v>
      </c>
      <c r="J206" s="4">
        <v>0</v>
      </c>
      <c r="K206" s="4">
        <v>0</v>
      </c>
      <c r="L206" s="4">
        <v>0</v>
      </c>
      <c r="M206" s="4">
        <v>0</v>
      </c>
      <c r="N206" s="4">
        <v>0</v>
      </c>
      <c r="O206" s="4">
        <v>0</v>
      </c>
      <c r="P206" s="4">
        <v>0</v>
      </c>
      <c r="Q206" s="4">
        <v>0</v>
      </c>
      <c r="R206" s="4">
        <v>0</v>
      </c>
      <c r="S206" s="4">
        <v>0</v>
      </c>
      <c r="T206" s="4">
        <v>0</v>
      </c>
      <c r="U206" s="4">
        <v>0</v>
      </c>
      <c r="V206" s="4">
        <v>0</v>
      </c>
      <c r="W206" s="4">
        <v>0</v>
      </c>
      <c r="X206" s="4">
        <v>0</v>
      </c>
      <c r="Y206" s="4">
        <v>0</v>
      </c>
      <c r="Z206" s="4">
        <v>0</v>
      </c>
      <c r="AA206" s="4">
        <v>0</v>
      </c>
      <c r="AB206" s="4">
        <v>0</v>
      </c>
    </row>
    <row r="207" spans="1:28">
      <c r="A207" s="1" t="s">
        <v>243</v>
      </c>
      <c r="B207" s="1" t="s">
        <v>14</v>
      </c>
      <c r="C207" s="1" t="s">
        <v>252</v>
      </c>
      <c r="D207" s="6">
        <v>49963.746727033322</v>
      </c>
      <c r="E207" s="6">
        <v>50096.736303533333</v>
      </c>
      <c r="F207" s="6">
        <v>52588.404893199993</v>
      </c>
      <c r="G207" s="6">
        <v>51818.319018663984</v>
      </c>
      <c r="H207" s="6">
        <v>50364.657469131496</v>
      </c>
      <c r="I207" s="6">
        <v>52701.14741522399</v>
      </c>
      <c r="J207" s="6">
        <v>53604.204920903991</v>
      </c>
      <c r="K207" s="6">
        <v>53264.293922731827</v>
      </c>
      <c r="L207" s="6">
        <v>54261.520213737829</v>
      </c>
      <c r="M207" s="6">
        <v>51965.670990588667</v>
      </c>
      <c r="N207" s="6">
        <v>52596.380470567994</v>
      </c>
      <c r="O207" s="6">
        <v>50233.538966543165</v>
      </c>
      <c r="P207" s="6">
        <v>50256.71063430416</v>
      </c>
      <c r="Q207" s="6">
        <v>50839.109283143494</v>
      </c>
      <c r="R207" s="6">
        <v>51079.956834199322</v>
      </c>
      <c r="S207" s="6">
        <v>50078.818788954995</v>
      </c>
      <c r="T207" s="6">
        <v>49682.180963171159</v>
      </c>
      <c r="U207" s="6">
        <v>51201.193854026322</v>
      </c>
      <c r="V207" s="6">
        <v>50925.764294716661</v>
      </c>
      <c r="W207" s="6">
        <v>49944.404036292326</v>
      </c>
      <c r="X207" s="6">
        <v>50343.761762612994</v>
      </c>
      <c r="Y207" s="6">
        <v>49376.863424645169</v>
      </c>
      <c r="Z207" s="6">
        <v>48846.654039135319</v>
      </c>
      <c r="AA207" s="6">
        <v>47614.416407882498</v>
      </c>
      <c r="AB207" s="6">
        <v>47859.364052954661</v>
      </c>
    </row>
    <row r="208" spans="1:28">
      <c r="A208" s="1" t="s">
        <v>253</v>
      </c>
      <c r="B208" s="5" t="s">
        <v>8</v>
      </c>
      <c r="C208" s="2" t="s">
        <v>254</v>
      </c>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c r="A209" s="1" t="s">
        <v>253</v>
      </c>
      <c r="B209" s="2" t="s">
        <v>44</v>
      </c>
      <c r="C209" s="2" t="s">
        <v>255</v>
      </c>
      <c r="D209" s="4">
        <v>103.831068</v>
      </c>
      <c r="E209" s="4">
        <v>106.515816</v>
      </c>
      <c r="F209" s="4">
        <v>90.407327999999993</v>
      </c>
      <c r="G209" s="4">
        <v>72.488196000000002</v>
      </c>
      <c r="H209" s="4">
        <v>87.660143999999988</v>
      </c>
      <c r="I209" s="4">
        <v>242.12680800000001</v>
      </c>
      <c r="J209" s="4">
        <v>70.989732000000004</v>
      </c>
      <c r="K209" s="4">
        <v>67.368443999999997</v>
      </c>
      <c r="L209" s="4">
        <v>64.933440000000004</v>
      </c>
      <c r="M209" s="4">
        <v>58.814712</v>
      </c>
      <c r="N209" s="4">
        <v>51.82188</v>
      </c>
      <c r="O209" s="4">
        <v>55.942655999999999</v>
      </c>
      <c r="P209" s="4">
        <v>50.110446803999999</v>
      </c>
      <c r="Q209" s="4">
        <v>50.362126320000002</v>
      </c>
      <c r="R209" s="4">
        <v>45.400524708000006</v>
      </c>
      <c r="S209" s="4">
        <v>62.834841168000004</v>
      </c>
      <c r="T209" s="4">
        <v>59.760430092</v>
      </c>
      <c r="U209" s="4">
        <v>58.589380475999995</v>
      </c>
      <c r="V209" s="4">
        <v>59.731334916000002</v>
      </c>
      <c r="W209" s="4">
        <v>57.767098355999998</v>
      </c>
      <c r="X209" s="4">
        <v>57.906143328000006</v>
      </c>
      <c r="Y209" s="4">
        <v>62.314686852000001</v>
      </c>
      <c r="Z209" s="4">
        <v>54.679388411999994</v>
      </c>
      <c r="AA209" s="4">
        <v>53.474873099999996</v>
      </c>
      <c r="AB209" s="4">
        <v>52.104465335999997</v>
      </c>
    </row>
    <row r="210" spans="1:28">
      <c r="A210" s="1" t="s">
        <v>253</v>
      </c>
      <c r="B210" s="2" t="s">
        <v>12</v>
      </c>
      <c r="C210" s="2" t="s">
        <v>256</v>
      </c>
      <c r="D210" s="4">
        <v>5087.2471649999998</v>
      </c>
      <c r="E210" s="4">
        <v>5277.8003850000005</v>
      </c>
      <c r="F210" s="4">
        <v>5896.6028549999992</v>
      </c>
      <c r="G210" s="4">
        <v>6248.6166599999997</v>
      </c>
      <c r="H210" s="4">
        <v>6995.8231199999918</v>
      </c>
      <c r="I210" s="4">
        <v>6478.8094799999999</v>
      </c>
      <c r="J210" s="4">
        <v>6446.8146599999918</v>
      </c>
      <c r="K210" s="4">
        <v>6935.5850849999997</v>
      </c>
      <c r="L210" s="4">
        <v>7653.2034149999999</v>
      </c>
      <c r="M210" s="4">
        <v>8097.3792899999999</v>
      </c>
      <c r="N210" s="4">
        <v>8147.8489949999994</v>
      </c>
      <c r="O210" s="4">
        <v>7999.8375599999999</v>
      </c>
      <c r="P210" s="4">
        <v>7707.6370800000004</v>
      </c>
      <c r="Q210" s="4">
        <v>7491.1576504049999</v>
      </c>
      <c r="R210" s="4">
        <v>8282.3693044949996</v>
      </c>
      <c r="S210" s="4">
        <v>7915.8230558549994</v>
      </c>
      <c r="T210" s="4">
        <v>8255.0263331250007</v>
      </c>
      <c r="U210" s="4">
        <v>9429.8005959300008</v>
      </c>
      <c r="V210" s="4">
        <v>9171.3703652999993</v>
      </c>
      <c r="W210" s="4">
        <v>7777.3033938600001</v>
      </c>
      <c r="X210" s="4">
        <v>8024.2096849199988</v>
      </c>
      <c r="Y210" s="4">
        <v>8085.8306464650004</v>
      </c>
      <c r="Z210" s="4">
        <v>8516.2207887899986</v>
      </c>
      <c r="AA210" s="4">
        <v>8942.2456201649984</v>
      </c>
      <c r="AB210" s="4">
        <v>9502.90054857</v>
      </c>
    </row>
    <row r="211" spans="1:28">
      <c r="A211" s="1" t="s">
        <v>253</v>
      </c>
      <c r="B211" s="1" t="s">
        <v>14</v>
      </c>
      <c r="C211" s="1" t="s">
        <v>257</v>
      </c>
      <c r="D211" s="6">
        <v>5191.0782330000002</v>
      </c>
      <c r="E211" s="6">
        <v>5384.3162010000005</v>
      </c>
      <c r="F211" s="6">
        <v>5987.0101829999994</v>
      </c>
      <c r="G211" s="6">
        <v>6321.1048559999999</v>
      </c>
      <c r="H211" s="6">
        <v>7083.4832639999922</v>
      </c>
      <c r="I211" s="6">
        <v>6720.9362879999999</v>
      </c>
      <c r="J211" s="6">
        <v>6517.8043919999918</v>
      </c>
      <c r="K211" s="6">
        <v>7002.9535289999994</v>
      </c>
      <c r="L211" s="6">
        <v>7718.1368549999997</v>
      </c>
      <c r="M211" s="6">
        <v>8156.1940020000002</v>
      </c>
      <c r="N211" s="6">
        <v>8199.6708749999998</v>
      </c>
      <c r="O211" s="6">
        <v>8055.7802160000001</v>
      </c>
      <c r="P211" s="6">
        <v>7757.7475268040007</v>
      </c>
      <c r="Q211" s="6">
        <v>7541.5197767250002</v>
      </c>
      <c r="R211" s="6">
        <v>8327.769829203</v>
      </c>
      <c r="S211" s="6">
        <v>7978.6578970229994</v>
      </c>
      <c r="T211" s="6">
        <v>8314.786763217</v>
      </c>
      <c r="U211" s="6">
        <v>9488.3899764060006</v>
      </c>
      <c r="V211" s="6">
        <v>9231.1017002159988</v>
      </c>
      <c r="W211" s="6">
        <v>7835.0704922160003</v>
      </c>
      <c r="X211" s="6">
        <v>8082.1158282479992</v>
      </c>
      <c r="Y211" s="6">
        <v>8148.1453333170002</v>
      </c>
      <c r="Z211" s="6">
        <v>8570.9001772019983</v>
      </c>
      <c r="AA211" s="6">
        <v>8995.7204932649984</v>
      </c>
      <c r="AB211" s="6">
        <v>9555.0050139060004</v>
      </c>
    </row>
    <row r="212" spans="1:28">
      <c r="A212" s="1" t="s">
        <v>258</v>
      </c>
      <c r="B212" s="2" t="s">
        <v>4</v>
      </c>
      <c r="C212" s="2" t="s">
        <v>259</v>
      </c>
      <c r="D212" s="4">
        <v>21546.918425999997</v>
      </c>
      <c r="E212" s="4">
        <v>22777.035401999998</v>
      </c>
      <c r="F212" s="4">
        <v>23101.136321999998</v>
      </c>
      <c r="G212" s="4">
        <v>23918.281265999995</v>
      </c>
      <c r="H212" s="4">
        <v>25094.796935999999</v>
      </c>
      <c r="I212" s="4">
        <v>22437.609347999998</v>
      </c>
      <c r="J212" s="4">
        <v>23898.556572000001</v>
      </c>
      <c r="K212" s="4">
        <v>25232.943119999996</v>
      </c>
      <c r="L212" s="4">
        <v>26029.556783999997</v>
      </c>
      <c r="M212" s="4">
        <v>26790.167382</v>
      </c>
      <c r="N212" s="4">
        <v>27476.628895649996</v>
      </c>
      <c r="O212" s="4">
        <v>26994.853464677999</v>
      </c>
      <c r="P212" s="4">
        <v>27271.573396583997</v>
      </c>
      <c r="Q212" s="4">
        <v>29008.644778739996</v>
      </c>
      <c r="R212" s="4">
        <v>31943.716348896</v>
      </c>
      <c r="S212" s="4">
        <v>32363.606982299996</v>
      </c>
      <c r="T212" s="4">
        <v>34444.494812705998</v>
      </c>
      <c r="U212" s="4">
        <v>37998.326294015998</v>
      </c>
      <c r="V212" s="4">
        <v>42467.731728774001</v>
      </c>
      <c r="W212" s="4">
        <v>38058.731739534</v>
      </c>
      <c r="X212" s="4">
        <v>39292.206093096</v>
      </c>
      <c r="Y212" s="4">
        <v>41095.899499049992</v>
      </c>
      <c r="Z212" s="4">
        <v>40913.540670089998</v>
      </c>
      <c r="AA212" s="4">
        <v>40225.150609313998</v>
      </c>
      <c r="AB212" s="4">
        <v>39763.528022856</v>
      </c>
    </row>
    <row r="213" spans="1:28">
      <c r="A213" s="1" t="s">
        <v>258</v>
      </c>
      <c r="B213" s="8" t="s">
        <v>8</v>
      </c>
      <c r="C213" s="2" t="s">
        <v>260</v>
      </c>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c r="A214" s="1" t="s">
        <v>258</v>
      </c>
      <c r="B214" s="2" t="s">
        <v>44</v>
      </c>
      <c r="C214" s="2" t="s">
        <v>261</v>
      </c>
      <c r="D214" s="4">
        <v>52316.810171999998</v>
      </c>
      <c r="E214" s="4">
        <v>56373.963887999998</v>
      </c>
      <c r="F214" s="4">
        <v>56989.270668000005</v>
      </c>
      <c r="G214" s="4">
        <v>58083.524003999999</v>
      </c>
      <c r="H214" s="4">
        <v>59642.051436000002</v>
      </c>
      <c r="I214" s="4">
        <v>57996.550655999999</v>
      </c>
      <c r="J214" s="4">
        <v>58008.725676000002</v>
      </c>
      <c r="K214" s="4">
        <v>59817.246852000004</v>
      </c>
      <c r="L214" s="4">
        <v>61386.138659999997</v>
      </c>
      <c r="M214" s="4">
        <v>59712.666551999995</v>
      </c>
      <c r="N214" s="4">
        <v>62263.052280000004</v>
      </c>
      <c r="O214" s="4">
        <v>63377.534879999999</v>
      </c>
      <c r="P214" s="4">
        <v>65554.591164215992</v>
      </c>
      <c r="Q214" s="4">
        <v>69654.600700872004</v>
      </c>
      <c r="R214" s="4">
        <v>73998.581966892001</v>
      </c>
      <c r="S214" s="4">
        <v>77918.175376536004</v>
      </c>
      <c r="T214" s="4">
        <v>83365.908242363992</v>
      </c>
      <c r="U214" s="4">
        <v>88260.853742688007</v>
      </c>
      <c r="V214" s="4">
        <v>92212.149343511992</v>
      </c>
      <c r="W214" s="4">
        <v>91966.062469776007</v>
      </c>
      <c r="X214" s="4">
        <v>93113.703081168002</v>
      </c>
      <c r="Y214" s="4">
        <v>93734.201414568</v>
      </c>
      <c r="Z214" s="4">
        <v>94009.697517383989</v>
      </c>
      <c r="AA214" s="4">
        <v>91849.847783100005</v>
      </c>
      <c r="AB214" s="4">
        <v>90826.878127788004</v>
      </c>
    </row>
    <row r="215" spans="1:28">
      <c r="A215" s="1" t="s">
        <v>258</v>
      </c>
      <c r="B215" s="2" t="s">
        <v>10</v>
      </c>
      <c r="C215" s="2" t="s">
        <v>262</v>
      </c>
      <c r="D215" s="4">
        <v>1045.4334659999997</v>
      </c>
      <c r="E215" s="4">
        <v>1102.7203109999998</v>
      </c>
      <c r="F215" s="4">
        <v>1202.0632469999998</v>
      </c>
      <c r="G215" s="4">
        <v>1212.9717599999997</v>
      </c>
      <c r="H215" s="4">
        <v>1094.0078394629998</v>
      </c>
      <c r="I215" s="4">
        <v>1273.1400989999997</v>
      </c>
      <c r="J215" s="4">
        <v>1315.8136529999997</v>
      </c>
      <c r="K215" s="4">
        <v>1308.1296689999997</v>
      </c>
      <c r="L215" s="4">
        <v>1351.9695419999996</v>
      </c>
      <c r="M215" s="4">
        <v>2424.8458079999996</v>
      </c>
      <c r="N215" s="4">
        <v>3106.5336730889994</v>
      </c>
      <c r="O215" s="4">
        <v>3306.4185896279992</v>
      </c>
      <c r="P215" s="4">
        <v>3681.7842267359993</v>
      </c>
      <c r="Q215" s="4">
        <v>3836.3086647269993</v>
      </c>
      <c r="R215" s="4">
        <v>3814.310447639999</v>
      </c>
      <c r="S215" s="4">
        <v>3340.6003808099995</v>
      </c>
      <c r="T215" s="4">
        <v>2646.8574425369993</v>
      </c>
      <c r="U215" s="4">
        <v>3187.1244635999992</v>
      </c>
      <c r="V215" s="4">
        <v>3015.9921232979996</v>
      </c>
      <c r="W215" s="4">
        <v>2853.2031488729995</v>
      </c>
      <c r="X215" s="4">
        <v>2837.5178734979995</v>
      </c>
      <c r="Y215" s="4">
        <v>3077.0923511789993</v>
      </c>
      <c r="Z215" s="4">
        <v>3440.7774407159995</v>
      </c>
      <c r="AA215" s="4">
        <v>3711.517677251999</v>
      </c>
      <c r="AB215" s="4">
        <v>3706.9252618859991</v>
      </c>
    </row>
    <row r="216" spans="1:28">
      <c r="A216" s="1" t="s">
        <v>258</v>
      </c>
      <c r="B216" s="2" t="s">
        <v>25</v>
      </c>
      <c r="C216" s="2" t="s">
        <v>263</v>
      </c>
      <c r="D216" s="4">
        <v>0</v>
      </c>
      <c r="E216" s="4">
        <v>0</v>
      </c>
      <c r="F216" s="4">
        <v>0</v>
      </c>
      <c r="G216" s="4">
        <v>0</v>
      </c>
      <c r="H216" s="4">
        <v>0</v>
      </c>
      <c r="I216" s="4">
        <v>0</v>
      </c>
      <c r="J216" s="4">
        <v>0</v>
      </c>
      <c r="K216" s="4">
        <v>0</v>
      </c>
      <c r="L216" s="4">
        <v>0</v>
      </c>
      <c r="M216" s="4">
        <v>0.41021750550000002</v>
      </c>
      <c r="N216" s="4">
        <v>12.487491984</v>
      </c>
      <c r="O216" s="4">
        <v>26.256264771000005</v>
      </c>
      <c r="P216" s="4">
        <v>34.270549483499998</v>
      </c>
      <c r="Q216" s="4">
        <v>39.233461228500005</v>
      </c>
      <c r="R216" s="4">
        <v>38.635411105500005</v>
      </c>
      <c r="S216" s="4">
        <v>42.221144146500002</v>
      </c>
      <c r="T216" s="4">
        <v>44.74050145950001</v>
      </c>
      <c r="U216" s="4">
        <v>35.933356569000004</v>
      </c>
      <c r="V216" s="4">
        <v>32.169950059500003</v>
      </c>
      <c r="W216" s="4">
        <v>32.844640356000006</v>
      </c>
      <c r="X216" s="4">
        <v>28.054545783000002</v>
      </c>
      <c r="Y216" s="4">
        <v>31.253784606</v>
      </c>
      <c r="Z216" s="4">
        <v>38.336162766000001</v>
      </c>
      <c r="AA216" s="4">
        <v>48.383282029500009</v>
      </c>
      <c r="AB216" s="4">
        <v>45.818264365500006</v>
      </c>
    </row>
    <row r="217" spans="1:28">
      <c r="A217" s="1" t="s">
        <v>258</v>
      </c>
      <c r="B217" s="1" t="s">
        <v>14</v>
      </c>
      <c r="C217" s="1" t="s">
        <v>264</v>
      </c>
      <c r="D217" s="6">
        <v>53362.243638</v>
      </c>
      <c r="E217" s="6">
        <v>57476.684198999996</v>
      </c>
      <c r="F217" s="6">
        <v>58191.333915000003</v>
      </c>
      <c r="G217" s="6">
        <v>59296.495763999999</v>
      </c>
      <c r="H217" s="6">
        <v>60736.059275462998</v>
      </c>
      <c r="I217" s="6">
        <v>59269.690754999996</v>
      </c>
      <c r="J217" s="6">
        <v>59324.539328999999</v>
      </c>
      <c r="K217" s="6">
        <v>61125.376521000006</v>
      </c>
      <c r="L217" s="6">
        <v>62738.108201999996</v>
      </c>
      <c r="M217" s="6">
        <v>62137.922577505495</v>
      </c>
      <c r="N217" s="6">
        <v>65382.073445073001</v>
      </c>
      <c r="O217" s="6">
        <v>66710.209734399003</v>
      </c>
      <c r="P217" s="6">
        <v>69270.645940435483</v>
      </c>
      <c r="Q217" s="6">
        <v>73530.142826827505</v>
      </c>
      <c r="R217" s="6">
        <v>77851.527825637502</v>
      </c>
      <c r="S217" s="6">
        <v>81300.996901492515</v>
      </c>
      <c r="T217" s="6">
        <v>86057.506186360493</v>
      </c>
      <c r="U217" s="6">
        <v>91483.911562857014</v>
      </c>
      <c r="V217" s="6">
        <v>95260.311416869488</v>
      </c>
      <c r="W217" s="6">
        <v>94852.110259005</v>
      </c>
      <c r="X217" s="6">
        <v>95979.275500449003</v>
      </c>
      <c r="Y217" s="6">
        <v>96842.547550353003</v>
      </c>
      <c r="Z217" s="6">
        <v>97488.811120865998</v>
      </c>
      <c r="AA217" s="6">
        <v>95609.748742381518</v>
      </c>
      <c r="AB217" s="6">
        <v>94579.621654039511</v>
      </c>
    </row>
    <row r="218" spans="1:28">
      <c r="A218" s="1" t="s">
        <v>265</v>
      </c>
      <c r="B218" s="2" t="s">
        <v>6</v>
      </c>
      <c r="C218" s="2" t="s">
        <v>266</v>
      </c>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c r="A219" s="1" t="s">
        <v>265</v>
      </c>
      <c r="B219" s="5" t="s">
        <v>8</v>
      </c>
      <c r="C219" s="2" t="s">
        <v>267</v>
      </c>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c r="A220" s="1" t="s">
        <v>265</v>
      </c>
      <c r="B220" s="1" t="s">
        <v>14</v>
      </c>
      <c r="C220" s="1" t="s">
        <v>268</v>
      </c>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c r="A221" s="1" t="s">
        <v>269</v>
      </c>
      <c r="B221" s="2" t="s">
        <v>4</v>
      </c>
      <c r="C221" s="2" t="s">
        <v>270</v>
      </c>
      <c r="D221" s="4">
        <v>1954.064574</v>
      </c>
      <c r="E221" s="4">
        <v>1635.6097559999998</v>
      </c>
      <c r="F221" s="4">
        <v>1649.0284139999999</v>
      </c>
      <c r="G221" s="4">
        <v>1667.3599139999999</v>
      </c>
      <c r="H221" s="4">
        <v>1877.4389039999999</v>
      </c>
      <c r="I221" s="4">
        <v>1656.0677099999998</v>
      </c>
      <c r="J221" s="4">
        <v>1773.8292659999997</v>
      </c>
      <c r="K221" s="4">
        <v>2040.7359059999999</v>
      </c>
      <c r="L221" s="4">
        <v>1704.3162179999997</v>
      </c>
      <c r="M221" s="4">
        <v>1603.4929679999998</v>
      </c>
      <c r="N221" s="4">
        <v>1672.7556810359997</v>
      </c>
      <c r="O221" s="4">
        <v>1521.0436737539999</v>
      </c>
      <c r="P221" s="4">
        <v>1582.3367305019999</v>
      </c>
      <c r="Q221" s="4">
        <v>1603.0527186960001</v>
      </c>
      <c r="R221" s="4">
        <v>1782.5796242099998</v>
      </c>
      <c r="S221" s="4">
        <v>1715.9825312519997</v>
      </c>
      <c r="T221" s="4">
        <v>1846.1490133019997</v>
      </c>
      <c r="U221" s="4">
        <v>1912.2262249199998</v>
      </c>
      <c r="V221" s="4">
        <v>1894.26062166</v>
      </c>
      <c r="W221" s="4">
        <v>1705.0747021439997</v>
      </c>
      <c r="X221" s="4">
        <v>1909.7467795559999</v>
      </c>
      <c r="Y221" s="4">
        <v>2096.4918965099996</v>
      </c>
      <c r="Z221" s="4">
        <v>1922.5382802779998</v>
      </c>
      <c r="AA221" s="4">
        <v>1939.3655707139999</v>
      </c>
      <c r="AB221" s="4">
        <v>1907.127648162</v>
      </c>
    </row>
    <row r="222" spans="1:28">
      <c r="A222" s="1" t="s">
        <v>269</v>
      </c>
      <c r="B222" s="2" t="s">
        <v>6</v>
      </c>
      <c r="C222" s="2" t="s">
        <v>271</v>
      </c>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c r="A223" s="1" t="s">
        <v>269</v>
      </c>
      <c r="B223" s="2" t="s">
        <v>10</v>
      </c>
      <c r="C223" s="2" t="s">
        <v>272</v>
      </c>
      <c r="D223" s="4">
        <v>0</v>
      </c>
      <c r="E223" s="4">
        <v>0</v>
      </c>
      <c r="F223" s="4">
        <v>0</v>
      </c>
      <c r="G223" s="4">
        <v>0</v>
      </c>
      <c r="H223" s="4">
        <v>0</v>
      </c>
      <c r="I223" s="4">
        <v>0</v>
      </c>
      <c r="J223" s="4">
        <v>0</v>
      </c>
      <c r="K223" s="4">
        <v>0</v>
      </c>
      <c r="L223" s="4">
        <v>0</v>
      </c>
      <c r="M223" s="4">
        <v>0</v>
      </c>
      <c r="N223" s="4">
        <v>0</v>
      </c>
      <c r="O223" s="4">
        <v>0.20582099999999995</v>
      </c>
      <c r="P223" s="4">
        <v>0.20582099999999995</v>
      </c>
      <c r="Q223" s="4">
        <v>0</v>
      </c>
      <c r="R223" s="4">
        <v>0</v>
      </c>
      <c r="S223" s="4">
        <v>0</v>
      </c>
      <c r="T223" s="4">
        <v>0</v>
      </c>
      <c r="U223" s="4">
        <v>0</v>
      </c>
      <c r="V223" s="4">
        <v>0</v>
      </c>
      <c r="W223" s="4">
        <v>0</v>
      </c>
      <c r="X223" s="4">
        <v>0</v>
      </c>
      <c r="Y223" s="4">
        <v>0</v>
      </c>
      <c r="Z223" s="4">
        <v>0</v>
      </c>
      <c r="AA223" s="4">
        <v>0</v>
      </c>
      <c r="AB223" s="4">
        <v>0</v>
      </c>
    </row>
    <row r="224" spans="1:28">
      <c r="A224" s="1" t="s">
        <v>269</v>
      </c>
      <c r="B224" s="1" t="s">
        <v>14</v>
      </c>
      <c r="C224" s="1" t="s">
        <v>273</v>
      </c>
      <c r="D224" s="6">
        <v>1954.064574</v>
      </c>
      <c r="E224" s="6">
        <v>1635.6097559999998</v>
      </c>
      <c r="F224" s="6">
        <v>1649.0284139999999</v>
      </c>
      <c r="G224" s="6">
        <v>1667.3599139999999</v>
      </c>
      <c r="H224" s="6">
        <v>1877.4389039999999</v>
      </c>
      <c r="I224" s="6">
        <v>1656.0677099999998</v>
      </c>
      <c r="J224" s="6">
        <v>1773.8292659999997</v>
      </c>
      <c r="K224" s="6">
        <v>2040.7359059999999</v>
      </c>
      <c r="L224" s="6">
        <v>1704.3162179999997</v>
      </c>
      <c r="M224" s="6">
        <v>1603.4929679999998</v>
      </c>
      <c r="N224" s="6">
        <v>1672.7556810359997</v>
      </c>
      <c r="O224" s="6">
        <v>1521.2494947539999</v>
      </c>
      <c r="P224" s="6">
        <v>1582.5425515019999</v>
      </c>
      <c r="Q224" s="6">
        <v>1603.0527186960001</v>
      </c>
      <c r="R224" s="6">
        <v>1782.5796242099998</v>
      </c>
      <c r="S224" s="6">
        <v>1715.9825312519997</v>
      </c>
      <c r="T224" s="6">
        <v>1846.1490133019997</v>
      </c>
      <c r="U224" s="6">
        <v>1912.2262249199998</v>
      </c>
      <c r="V224" s="6">
        <v>1894.26062166</v>
      </c>
      <c r="W224" s="6">
        <v>1705.0747021439997</v>
      </c>
      <c r="X224" s="6">
        <v>1909.7467795559999</v>
      </c>
      <c r="Y224" s="6">
        <v>2096.4918965099996</v>
      </c>
      <c r="Z224" s="6">
        <v>1922.5382802779998</v>
      </c>
      <c r="AA224" s="6">
        <v>1939.3655707139999</v>
      </c>
      <c r="AB224" s="6">
        <v>1907.127648162</v>
      </c>
    </row>
    <row r="225" spans="1:28">
      <c r="A225" s="1" t="s">
        <v>274</v>
      </c>
      <c r="B225" s="2" t="s">
        <v>17</v>
      </c>
      <c r="C225" s="2" t="s">
        <v>275</v>
      </c>
      <c r="D225" s="4">
        <v>1584.7857630000001</v>
      </c>
      <c r="E225" s="4">
        <v>1344.743301</v>
      </c>
      <c r="F225" s="4">
        <v>185.50824600000001</v>
      </c>
      <c r="G225" s="4">
        <v>135.263238</v>
      </c>
      <c r="H225" s="4">
        <v>128.82942600000001</v>
      </c>
      <c r="I225" s="4">
        <v>107.07701399999999</v>
      </c>
      <c r="J225" s="4">
        <v>128.599647</v>
      </c>
      <c r="K225" s="4">
        <v>129.212391</v>
      </c>
      <c r="L225" s="4">
        <v>202.43529899999999</v>
      </c>
      <c r="M225" s="4">
        <v>645.21943199999998</v>
      </c>
      <c r="N225" s="4">
        <v>511.40586971100004</v>
      </c>
      <c r="O225" s="4">
        <v>370.88000327399999</v>
      </c>
      <c r="P225" s="4">
        <v>325.44940147500006</v>
      </c>
      <c r="Q225" s="4">
        <v>272.785892907</v>
      </c>
      <c r="R225" s="4">
        <v>244.29727974299999</v>
      </c>
      <c r="S225" s="4">
        <v>258.396978741</v>
      </c>
      <c r="T225" s="4">
        <v>202.36276542900004</v>
      </c>
      <c r="U225" s="4">
        <v>214.15249614000001</v>
      </c>
      <c r="V225" s="4">
        <v>178.02089728499999</v>
      </c>
      <c r="W225" s="4">
        <v>125.668662669</v>
      </c>
      <c r="X225" s="4">
        <v>145.43930738700001</v>
      </c>
      <c r="Y225" s="4">
        <v>118.43246240100001</v>
      </c>
      <c r="Z225" s="4">
        <v>27.975440064000004</v>
      </c>
      <c r="AA225" s="4">
        <v>6.2272406790000003</v>
      </c>
      <c r="AB225" s="4">
        <v>41.460939795000002</v>
      </c>
    </row>
    <row r="226" spans="1:28">
      <c r="A226" s="1" t="s">
        <v>274</v>
      </c>
      <c r="B226" s="2" t="s">
        <v>4</v>
      </c>
      <c r="C226" s="2" t="s">
        <v>276</v>
      </c>
      <c r="D226" s="4">
        <v>345.87874199999993</v>
      </c>
      <c r="E226" s="4">
        <v>869.13307799999995</v>
      </c>
      <c r="F226" s="4">
        <v>1060.7339159999999</v>
      </c>
      <c r="G226" s="4">
        <v>880.79191199999991</v>
      </c>
      <c r="H226" s="4">
        <v>1867.0266119999999</v>
      </c>
      <c r="I226" s="4">
        <v>1665.453438</v>
      </c>
      <c r="J226" s="4">
        <v>1684.884828</v>
      </c>
      <c r="K226" s="4">
        <v>1813.4986319999998</v>
      </c>
      <c r="L226" s="4">
        <v>2254.1145659999997</v>
      </c>
      <c r="M226" s="4">
        <v>3047.9418419999997</v>
      </c>
      <c r="N226" s="4">
        <v>3221.4351909299999</v>
      </c>
      <c r="O226" s="4">
        <v>2709.3748754160001</v>
      </c>
      <c r="P226" s="4">
        <v>2025.0917305739999</v>
      </c>
      <c r="Q226" s="4">
        <v>2103.4962893339998</v>
      </c>
      <c r="R226" s="4">
        <v>2089.7977459919998</v>
      </c>
      <c r="S226" s="4">
        <v>2140.1350917539999</v>
      </c>
      <c r="T226" s="4">
        <v>2149.4138371199997</v>
      </c>
      <c r="U226" s="4">
        <v>2204.7548757959999</v>
      </c>
      <c r="V226" s="4">
        <v>2835.3952854479999</v>
      </c>
      <c r="W226" s="4">
        <v>1947.7886749859997</v>
      </c>
      <c r="X226" s="4">
        <v>2057.9625298319997</v>
      </c>
      <c r="Y226" s="4">
        <v>2506.3126703339994</v>
      </c>
      <c r="Z226" s="4">
        <v>2368.5919971119997</v>
      </c>
      <c r="AA226" s="4">
        <v>2102.5727483639998</v>
      </c>
      <c r="AB226" s="4">
        <v>2110.0938695099999</v>
      </c>
    </row>
    <row r="227" spans="1:28">
      <c r="A227" s="1" t="s">
        <v>274</v>
      </c>
      <c r="B227" s="5" t="s">
        <v>8</v>
      </c>
      <c r="C227" s="2" t="s">
        <v>277</v>
      </c>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c r="A228" s="1" t="s">
        <v>274</v>
      </c>
      <c r="B228" s="1" t="s">
        <v>14</v>
      </c>
      <c r="C228" s="1" t="s">
        <v>278</v>
      </c>
      <c r="D228" s="6">
        <v>1930.664505</v>
      </c>
      <c r="E228" s="6">
        <v>2213.8763789999998</v>
      </c>
      <c r="F228" s="6">
        <v>1246.242162</v>
      </c>
      <c r="G228" s="6">
        <v>1016.0551499999999</v>
      </c>
      <c r="H228" s="6">
        <v>1995.8560379999999</v>
      </c>
      <c r="I228" s="6">
        <v>1772.530452</v>
      </c>
      <c r="J228" s="6">
        <v>1813.484475</v>
      </c>
      <c r="K228" s="6">
        <v>1942.7110229999998</v>
      </c>
      <c r="L228" s="6">
        <v>2456.549865</v>
      </c>
      <c r="M228" s="6">
        <v>3693.1612739999996</v>
      </c>
      <c r="N228" s="6">
        <v>3732.8410606409998</v>
      </c>
      <c r="O228" s="6">
        <v>3080.2548786900002</v>
      </c>
      <c r="P228" s="6">
        <v>2350.5411320490002</v>
      </c>
      <c r="Q228" s="6">
        <v>2376.2821822409996</v>
      </c>
      <c r="R228" s="6">
        <v>2334.0950257349996</v>
      </c>
      <c r="S228" s="6">
        <v>2398.532070495</v>
      </c>
      <c r="T228" s="6">
        <v>2351.7766025489996</v>
      </c>
      <c r="U228" s="6">
        <v>2418.9073719359999</v>
      </c>
      <c r="V228" s="6">
        <v>3013.4161827329999</v>
      </c>
      <c r="W228" s="6">
        <v>2073.4573376549997</v>
      </c>
      <c r="X228" s="6">
        <v>2203.4018372189998</v>
      </c>
      <c r="Y228" s="6">
        <v>2624.7451327349995</v>
      </c>
      <c r="Z228" s="6">
        <v>2396.5674371759997</v>
      </c>
      <c r="AA228" s="6">
        <v>2108.7999890429996</v>
      </c>
      <c r="AB228" s="6">
        <v>2151.5548093049997</v>
      </c>
    </row>
  </sheetData>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CC0FC-631B-1B49-A1F7-F4C7D07639B9}">
  <dimension ref="A1:AF49"/>
  <sheetViews>
    <sheetView zoomScaleNormal="100" workbookViewId="0">
      <pane xSplit="1" ySplit="9" topLeftCell="B10" activePane="bottomRight" state="frozen"/>
      <selection pane="topRight" activeCell="B1" sqref="B1"/>
      <selection pane="bottomLeft" activeCell="A10" sqref="A10"/>
      <selection pane="bottomRight" activeCell="H59" sqref="H59"/>
    </sheetView>
  </sheetViews>
  <sheetFormatPr baseColWidth="10" defaultRowHeight="13"/>
  <cols>
    <col min="1" max="1" width="40" style="111" bestFit="1" customWidth="1"/>
    <col min="2" max="256" width="8.83203125" style="111" customWidth="1"/>
    <col min="257" max="16384" width="10.83203125" style="111"/>
  </cols>
  <sheetData>
    <row r="1" spans="1:27">
      <c r="A1" s="112" t="s">
        <v>567</v>
      </c>
    </row>
    <row r="2" spans="1:27">
      <c r="A2" s="112" t="s">
        <v>566</v>
      </c>
    </row>
    <row r="3" spans="1:27">
      <c r="A3" s="112" t="s">
        <v>565</v>
      </c>
    </row>
    <row r="4" spans="1:27">
      <c r="A4" s="112" t="s">
        <v>564</v>
      </c>
    </row>
    <row r="5" spans="1:27">
      <c r="A5" s="111" t="s">
        <v>563</v>
      </c>
    </row>
    <row r="6" spans="1:27">
      <c r="A6" s="112" t="s">
        <v>562</v>
      </c>
    </row>
    <row r="8" spans="1:27">
      <c r="B8" s="112" t="s">
        <v>508</v>
      </c>
      <c r="C8" s="112" t="s">
        <v>508</v>
      </c>
      <c r="D8" s="112" t="s">
        <v>508</v>
      </c>
      <c r="E8" s="112" t="s">
        <v>508</v>
      </c>
      <c r="F8" s="112" t="s">
        <v>508</v>
      </c>
      <c r="G8" s="112" t="s">
        <v>508</v>
      </c>
      <c r="H8" s="112" t="s">
        <v>508</v>
      </c>
      <c r="I8" s="112" t="s">
        <v>508</v>
      </c>
      <c r="J8" s="112" t="s">
        <v>508</v>
      </c>
      <c r="K8" s="112" t="s">
        <v>508</v>
      </c>
      <c r="L8" s="112" t="s">
        <v>508</v>
      </c>
      <c r="M8" s="112" t="s">
        <v>508</v>
      </c>
      <c r="N8" s="112" t="s">
        <v>508</v>
      </c>
      <c r="O8" s="112" t="s">
        <v>508</v>
      </c>
      <c r="P8" s="112" t="s">
        <v>508</v>
      </c>
      <c r="Q8" s="112" t="s">
        <v>508</v>
      </c>
      <c r="R8" s="112" t="s">
        <v>508</v>
      </c>
      <c r="S8" s="112" t="s">
        <v>508</v>
      </c>
      <c r="T8" s="112" t="s">
        <v>508</v>
      </c>
      <c r="U8" s="112" t="s">
        <v>508</v>
      </c>
      <c r="V8" s="112" t="s">
        <v>508</v>
      </c>
      <c r="W8" s="112" t="s">
        <v>508</v>
      </c>
      <c r="X8" s="112" t="s">
        <v>508</v>
      </c>
      <c r="Y8" s="112" t="s">
        <v>508</v>
      </c>
      <c r="Z8" s="112" t="s">
        <v>508</v>
      </c>
      <c r="AA8" s="112" t="s">
        <v>508</v>
      </c>
    </row>
    <row r="9" spans="1:27">
      <c r="B9" s="112" t="s">
        <v>561</v>
      </c>
      <c r="C9" s="112" t="s">
        <v>560</v>
      </c>
      <c r="D9" s="112" t="s">
        <v>559</v>
      </c>
      <c r="E9" s="112" t="s">
        <v>558</v>
      </c>
      <c r="F9" s="112" t="s">
        <v>557</v>
      </c>
      <c r="G9" s="112" t="s">
        <v>556</v>
      </c>
      <c r="H9" s="112" t="s">
        <v>555</v>
      </c>
      <c r="I9" s="112" t="s">
        <v>554</v>
      </c>
      <c r="J9" s="112" t="s">
        <v>553</v>
      </c>
      <c r="K9" s="112" t="s">
        <v>552</v>
      </c>
      <c r="L9" s="112" t="s">
        <v>551</v>
      </c>
      <c r="M9" s="112" t="s">
        <v>550</v>
      </c>
      <c r="N9" s="112" t="s">
        <v>549</v>
      </c>
      <c r="O9" s="112" t="s">
        <v>548</v>
      </c>
      <c r="P9" s="112" t="s">
        <v>547</v>
      </c>
      <c r="Q9" s="112" t="s">
        <v>10</v>
      </c>
      <c r="R9" s="112" t="s">
        <v>546</v>
      </c>
      <c r="S9" s="112" t="s">
        <v>545</v>
      </c>
      <c r="T9" s="112" t="s">
        <v>4</v>
      </c>
      <c r="U9" s="112" t="s">
        <v>544</v>
      </c>
      <c r="V9" s="112" t="s">
        <v>543</v>
      </c>
      <c r="W9" s="112" t="s">
        <v>25</v>
      </c>
      <c r="X9" s="112" t="s">
        <v>542</v>
      </c>
      <c r="Y9" s="112" t="s">
        <v>6</v>
      </c>
      <c r="Z9" s="112" t="s">
        <v>541</v>
      </c>
      <c r="AA9" s="112" t="s">
        <v>14</v>
      </c>
    </row>
    <row r="10" spans="1:27">
      <c r="A10" s="111" t="s">
        <v>508</v>
      </c>
    </row>
    <row r="11" spans="1:27">
      <c r="A11" s="111" t="s">
        <v>540</v>
      </c>
      <c r="B11" s="111">
        <v>299.87717600000002</v>
      </c>
      <c r="C11" s="111">
        <v>5814.6262210000004</v>
      </c>
      <c r="D11" s="111">
        <v>134.06519299999999</v>
      </c>
      <c r="E11" s="111">
        <v>2045.606542</v>
      </c>
      <c r="F11" s="111">
        <v>122.597565</v>
      </c>
      <c r="G11" s="111">
        <v>100.87675900000001</v>
      </c>
      <c r="H11" s="111">
        <v>131.31599900000001</v>
      </c>
      <c r="I11" s="111">
        <v>7.5958880000000004</v>
      </c>
      <c r="J11" s="111">
        <v>15.064358</v>
      </c>
      <c r="K11" s="111">
        <v>123.83384700000001</v>
      </c>
      <c r="L11" s="111">
        <v>255.42239699999999</v>
      </c>
      <c r="M11" s="111">
        <v>1.972003</v>
      </c>
      <c r="N11" s="111">
        <v>9052.8539480000018</v>
      </c>
      <c r="O11" s="111">
        <v>0</v>
      </c>
      <c r="P11" s="111">
        <v>0</v>
      </c>
      <c r="Q11" s="111">
        <v>0</v>
      </c>
      <c r="R11" s="111">
        <v>0</v>
      </c>
      <c r="S11" s="111">
        <v>0</v>
      </c>
      <c r="T11" s="111">
        <v>0</v>
      </c>
      <c r="U11" s="111">
        <v>0</v>
      </c>
      <c r="V11" s="111">
        <v>0</v>
      </c>
      <c r="W11" s="111">
        <v>0</v>
      </c>
      <c r="X11" s="111">
        <v>0</v>
      </c>
      <c r="Y11" s="111">
        <v>0</v>
      </c>
      <c r="Z11" s="111">
        <v>0</v>
      </c>
      <c r="AA11" s="111">
        <v>9052.8539999999994</v>
      </c>
    </row>
    <row r="12" spans="1:27">
      <c r="A12" s="111" t="s">
        <v>539</v>
      </c>
      <c r="B12" s="111" t="s">
        <v>509</v>
      </c>
      <c r="C12" s="111" t="s">
        <v>509</v>
      </c>
      <c r="D12" s="111" t="s">
        <v>509</v>
      </c>
      <c r="E12" s="111">
        <v>772.38403500000004</v>
      </c>
      <c r="F12" s="111" t="s">
        <v>509</v>
      </c>
      <c r="G12" s="111" t="s">
        <v>509</v>
      </c>
      <c r="H12" s="111" t="s">
        <v>509</v>
      </c>
      <c r="I12" s="111" t="s">
        <v>509</v>
      </c>
      <c r="J12" s="111" t="s">
        <v>509</v>
      </c>
      <c r="K12" s="111" t="s">
        <v>509</v>
      </c>
      <c r="L12" s="111" t="s">
        <v>509</v>
      </c>
      <c r="M12" s="111" t="s">
        <v>509</v>
      </c>
      <c r="N12" s="111">
        <v>772.38403500000004</v>
      </c>
      <c r="O12" s="111">
        <v>0</v>
      </c>
      <c r="P12" s="111">
        <v>0</v>
      </c>
      <c r="Q12" s="111">
        <v>0</v>
      </c>
      <c r="R12" s="111">
        <v>0</v>
      </c>
      <c r="S12" s="111">
        <v>0</v>
      </c>
      <c r="T12" s="111">
        <v>0</v>
      </c>
      <c r="U12" s="111">
        <v>0</v>
      </c>
      <c r="V12" s="111">
        <v>0</v>
      </c>
      <c r="W12" s="111">
        <v>0</v>
      </c>
      <c r="X12" s="111">
        <v>0</v>
      </c>
      <c r="Y12" s="111">
        <v>0</v>
      </c>
      <c r="Z12" s="111">
        <v>0</v>
      </c>
      <c r="AA12" s="111">
        <v>772.38403500000004</v>
      </c>
    </row>
    <row r="13" spans="1:27">
      <c r="A13" s="111" t="s">
        <v>538</v>
      </c>
      <c r="B13" s="111">
        <v>216.96667299999999</v>
      </c>
      <c r="C13" s="111">
        <v>0</v>
      </c>
      <c r="D13" s="111" t="s">
        <v>509</v>
      </c>
      <c r="E13" s="111" t="s">
        <v>509</v>
      </c>
      <c r="F13" s="111" t="s">
        <v>509</v>
      </c>
      <c r="G13" s="111" t="s">
        <v>509</v>
      </c>
      <c r="H13" s="111" t="s">
        <v>509</v>
      </c>
      <c r="I13" s="111" t="s">
        <v>509</v>
      </c>
      <c r="J13" s="111" t="s">
        <v>509</v>
      </c>
      <c r="K13" s="111" t="s">
        <v>509</v>
      </c>
      <c r="L13" s="111" t="s">
        <v>509</v>
      </c>
      <c r="M13" s="111" t="s">
        <v>509</v>
      </c>
      <c r="N13" s="111">
        <v>216.96667299999999</v>
      </c>
      <c r="O13" s="111">
        <v>9.8946120000000004</v>
      </c>
      <c r="P13" s="111">
        <v>85.654025000000004</v>
      </c>
      <c r="Q13" s="111">
        <v>119.61333399999999</v>
      </c>
      <c r="R13" s="111">
        <v>713.79388800000004</v>
      </c>
      <c r="S13" s="111">
        <v>6.5572590000000002</v>
      </c>
      <c r="T13" s="111">
        <v>223.44470200000001</v>
      </c>
      <c r="U13" s="111">
        <v>72.878517000000002</v>
      </c>
      <c r="V13" s="111">
        <v>0</v>
      </c>
      <c r="W13" s="111">
        <v>946.41399999999999</v>
      </c>
      <c r="X13" s="111">
        <v>0</v>
      </c>
      <c r="Y13" s="111">
        <v>5.9420000000000002</v>
      </c>
      <c r="Z13" s="111">
        <v>2184.1923370000004</v>
      </c>
      <c r="AA13" s="111">
        <v>2401.1593370000001</v>
      </c>
    </row>
    <row r="14" spans="1:27">
      <c r="A14" s="111" t="s">
        <v>537</v>
      </c>
      <c r="B14" s="111">
        <v>7.0357789999999998</v>
      </c>
      <c r="C14" s="111">
        <v>-18.309456000000001</v>
      </c>
      <c r="D14" s="111">
        <v>4.0184999999999998E-2</v>
      </c>
      <c r="E14" s="111">
        <v>-12.773040999999999</v>
      </c>
      <c r="F14" s="111" t="s">
        <v>509</v>
      </c>
      <c r="G14" s="111" t="s">
        <v>509</v>
      </c>
      <c r="H14" s="111" t="s">
        <v>509</v>
      </c>
      <c r="I14" s="111" t="s">
        <v>509</v>
      </c>
      <c r="J14" s="111" t="s">
        <v>509</v>
      </c>
      <c r="K14" s="111" t="s">
        <v>509</v>
      </c>
      <c r="L14" s="111" t="s">
        <v>509</v>
      </c>
      <c r="M14" s="111" t="s">
        <v>509</v>
      </c>
      <c r="N14" s="111">
        <v>-24.006533000000001</v>
      </c>
      <c r="O14" s="111">
        <v>0</v>
      </c>
      <c r="P14" s="111">
        <v>-5.499187</v>
      </c>
      <c r="Q14" s="111">
        <v>0.195877</v>
      </c>
      <c r="R14" s="111">
        <v>1.035274</v>
      </c>
      <c r="S14" s="111">
        <v>-0.61502500000000004</v>
      </c>
      <c r="T14" s="111">
        <v>8.2962019999999992</v>
      </c>
      <c r="U14" s="111">
        <v>23.793482000000001</v>
      </c>
      <c r="V14" s="111">
        <v>0.26833099999999999</v>
      </c>
      <c r="W14" s="111">
        <v>-3.7970000000000002</v>
      </c>
      <c r="X14" s="111">
        <v>0</v>
      </c>
      <c r="Y14" s="111" t="s">
        <v>509</v>
      </c>
      <c r="Z14" s="111">
        <v>23.677662000000002</v>
      </c>
      <c r="AA14" s="111">
        <v>-0.32933799999999991</v>
      </c>
    </row>
    <row r="15" spans="1:27">
      <c r="A15" s="111" t="s">
        <v>536</v>
      </c>
      <c r="B15" s="111">
        <v>523.87962800000003</v>
      </c>
      <c r="C15" s="111">
        <v>5796.3167650000005</v>
      </c>
      <c r="D15" s="111">
        <v>134.105378</v>
      </c>
      <c r="E15" s="111">
        <v>2805.2175360000001</v>
      </c>
      <c r="F15" s="111">
        <v>122.597565</v>
      </c>
      <c r="G15" s="111">
        <v>100.87675900000001</v>
      </c>
      <c r="H15" s="111">
        <v>131.31599900000001</v>
      </c>
      <c r="I15" s="111">
        <v>7.5958880000000004</v>
      </c>
      <c r="J15" s="111">
        <v>15.064358</v>
      </c>
      <c r="K15" s="111">
        <v>123.83384700000001</v>
      </c>
      <c r="L15" s="111">
        <v>255.42239699999999</v>
      </c>
      <c r="M15" s="111">
        <v>1.972003</v>
      </c>
      <c r="N15" s="111">
        <v>10018.198123</v>
      </c>
      <c r="O15" s="111">
        <v>9.8946120000000004</v>
      </c>
      <c r="P15" s="111">
        <v>80.154837999999998</v>
      </c>
      <c r="Q15" s="111">
        <v>119.80921099999999</v>
      </c>
      <c r="R15" s="111">
        <v>714.829162</v>
      </c>
      <c r="S15" s="111">
        <v>5.942234</v>
      </c>
      <c r="T15" s="111">
        <v>231.740904</v>
      </c>
      <c r="U15" s="111">
        <v>96.671999</v>
      </c>
      <c r="V15" s="111">
        <v>0.26833099999999999</v>
      </c>
      <c r="W15" s="111">
        <v>942.61699999999996</v>
      </c>
      <c r="X15" s="111">
        <v>0</v>
      </c>
      <c r="Y15" s="111">
        <v>5.9420000000000002</v>
      </c>
      <c r="Z15" s="111">
        <v>2207.8702910000006</v>
      </c>
      <c r="AA15" s="111">
        <v>12226.068325999997</v>
      </c>
    </row>
    <row r="16" spans="1:27">
      <c r="A16" s="111" t="s">
        <v>535</v>
      </c>
      <c r="B16" s="111">
        <v>-0.137706</v>
      </c>
      <c r="C16" s="111">
        <v>-2744.445588</v>
      </c>
      <c r="D16" s="111">
        <v>-12.005027</v>
      </c>
      <c r="E16" s="111" t="s">
        <v>509</v>
      </c>
      <c r="F16" s="111" t="s">
        <v>509</v>
      </c>
      <c r="G16" s="111" t="s">
        <v>509</v>
      </c>
      <c r="H16" s="111" t="s">
        <v>509</v>
      </c>
      <c r="I16" s="111" t="s">
        <v>509</v>
      </c>
      <c r="J16" s="111" t="s">
        <v>509</v>
      </c>
      <c r="K16" s="111" t="s">
        <v>509</v>
      </c>
      <c r="L16" s="111" t="s">
        <v>509</v>
      </c>
      <c r="M16" s="111" t="s">
        <v>509</v>
      </c>
      <c r="N16" s="111">
        <v>-2756.5883210000002</v>
      </c>
      <c r="O16" s="111">
        <v>-2.0736999999999998E-2</v>
      </c>
      <c r="P16" s="111">
        <v>-20.560722999999999</v>
      </c>
      <c r="Q16" s="111">
        <v>-0.26653100000000002</v>
      </c>
      <c r="R16" s="111">
        <v>-124.795046</v>
      </c>
      <c r="S16" s="111">
        <v>0</v>
      </c>
      <c r="T16" s="111">
        <v>-19.27871</v>
      </c>
      <c r="U16" s="111">
        <v>-221.479221</v>
      </c>
      <c r="V16" s="111">
        <v>-9.3094289999999997</v>
      </c>
      <c r="W16" s="111">
        <v>-4.8360000000000003</v>
      </c>
      <c r="X16" s="111">
        <v>0</v>
      </c>
      <c r="Y16" s="111">
        <v>-26.48</v>
      </c>
      <c r="Z16" s="111">
        <v>-427.02639700000003</v>
      </c>
      <c r="AA16" s="111">
        <v>-3183.6143970000003</v>
      </c>
    </row>
    <row r="17" spans="1:29">
      <c r="A17" s="111" t="s">
        <v>534</v>
      </c>
      <c r="B17" s="111" t="s">
        <v>509</v>
      </c>
      <c r="C17" s="111">
        <v>-1.5740000000000001E-2</v>
      </c>
      <c r="D17" s="111" t="s">
        <v>509</v>
      </c>
      <c r="E17" s="111">
        <v>-52.644742999999998</v>
      </c>
      <c r="F17" s="111" t="s">
        <v>509</v>
      </c>
      <c r="G17" s="111" t="s">
        <v>509</v>
      </c>
      <c r="H17" s="111" t="s">
        <v>509</v>
      </c>
      <c r="I17" s="111" t="s">
        <v>509</v>
      </c>
      <c r="J17" s="111" t="s">
        <v>509</v>
      </c>
      <c r="K17" s="111">
        <v>-1.3621719999999999</v>
      </c>
      <c r="L17" s="111" t="s">
        <v>509</v>
      </c>
      <c r="M17" s="111" t="s">
        <v>509</v>
      </c>
      <c r="N17" s="111">
        <v>-54.022655</v>
      </c>
      <c r="O17" s="111" t="s">
        <v>509</v>
      </c>
      <c r="P17" s="111" t="s">
        <v>509</v>
      </c>
      <c r="Q17" s="111" t="s">
        <v>509</v>
      </c>
      <c r="R17" s="111" t="s">
        <v>509</v>
      </c>
      <c r="S17" s="111" t="s">
        <v>509</v>
      </c>
      <c r="T17" s="111" t="s">
        <v>509</v>
      </c>
      <c r="U17" s="111" t="s">
        <v>509</v>
      </c>
      <c r="V17" s="111" t="s">
        <v>509</v>
      </c>
      <c r="W17" s="111" t="s">
        <v>509</v>
      </c>
      <c r="X17" s="111">
        <v>0</v>
      </c>
      <c r="Y17" s="111">
        <v>0</v>
      </c>
      <c r="Z17" s="111">
        <v>0</v>
      </c>
      <c r="AA17" s="111">
        <v>-54.023000000000003</v>
      </c>
    </row>
    <row r="18" spans="1:29">
      <c r="A18" s="111" t="s">
        <v>533</v>
      </c>
      <c r="B18" s="111" t="s">
        <v>509</v>
      </c>
      <c r="C18" s="111">
        <v>0</v>
      </c>
      <c r="D18" s="111" t="s">
        <v>509</v>
      </c>
      <c r="E18" s="111" t="s">
        <v>509</v>
      </c>
      <c r="F18" s="111" t="s">
        <v>509</v>
      </c>
      <c r="G18" s="111" t="s">
        <v>509</v>
      </c>
      <c r="H18" s="111" t="s">
        <v>509</v>
      </c>
      <c r="I18" s="111" t="s">
        <v>509</v>
      </c>
      <c r="J18" s="111" t="s">
        <v>509</v>
      </c>
      <c r="K18" s="111" t="s">
        <v>509</v>
      </c>
      <c r="L18" s="111" t="s">
        <v>509</v>
      </c>
      <c r="M18" s="111" t="s">
        <v>509</v>
      </c>
      <c r="N18" s="111">
        <v>0</v>
      </c>
      <c r="O18" s="111" t="s">
        <v>509</v>
      </c>
      <c r="P18" s="111" t="s">
        <v>509</v>
      </c>
      <c r="Q18" s="111">
        <v>0</v>
      </c>
      <c r="R18" s="111">
        <v>0</v>
      </c>
      <c r="S18" s="111">
        <v>0</v>
      </c>
      <c r="T18" s="111">
        <v>0</v>
      </c>
      <c r="U18" s="111">
        <v>0</v>
      </c>
      <c r="V18" s="111">
        <v>0</v>
      </c>
      <c r="W18" s="111" t="s">
        <v>509</v>
      </c>
      <c r="X18" s="111">
        <v>0</v>
      </c>
      <c r="Y18" s="111">
        <v>0</v>
      </c>
      <c r="Z18" s="111">
        <v>0</v>
      </c>
      <c r="AA18" s="111">
        <v>0</v>
      </c>
    </row>
    <row r="19" spans="1:29">
      <c r="A19" s="111" t="s">
        <v>532</v>
      </c>
      <c r="B19" s="111">
        <v>523.74192200000005</v>
      </c>
      <c r="C19" s="111">
        <v>3051.8554370000006</v>
      </c>
      <c r="D19" s="111">
        <v>122.100351</v>
      </c>
      <c r="E19" s="111">
        <v>2752.5727930000003</v>
      </c>
      <c r="F19" s="111">
        <v>122.597565</v>
      </c>
      <c r="G19" s="111">
        <v>100.87675900000001</v>
      </c>
      <c r="H19" s="111">
        <v>131.31599900000001</v>
      </c>
      <c r="I19" s="111">
        <v>7.5958880000000004</v>
      </c>
      <c r="J19" s="111">
        <v>15.064358</v>
      </c>
      <c r="K19" s="111">
        <v>122.471675</v>
      </c>
      <c r="L19" s="111">
        <v>255.42239699999999</v>
      </c>
      <c r="M19" s="111">
        <v>1.972003</v>
      </c>
      <c r="N19" s="111">
        <v>7207.5871469999993</v>
      </c>
      <c r="O19" s="111">
        <v>9.873875</v>
      </c>
      <c r="P19" s="111">
        <v>59.594115000000002</v>
      </c>
      <c r="Q19" s="111">
        <v>119.54267999999999</v>
      </c>
      <c r="R19" s="111">
        <v>590.03411600000004</v>
      </c>
      <c r="S19" s="111">
        <v>5.942234</v>
      </c>
      <c r="T19" s="111">
        <v>212.46219400000001</v>
      </c>
      <c r="U19" s="111">
        <v>-124.807222</v>
      </c>
      <c r="V19" s="111">
        <v>-9.0410979999999999</v>
      </c>
      <c r="W19" s="111">
        <v>937.78099999999995</v>
      </c>
      <c r="X19" s="111">
        <v>0</v>
      </c>
      <c r="Y19" s="111">
        <v>-20.538</v>
      </c>
      <c r="Z19" s="111">
        <v>1780.8438939999999</v>
      </c>
      <c r="AA19" s="111">
        <v>8988.4309290000001</v>
      </c>
    </row>
    <row r="20" spans="1:29">
      <c r="A20" s="112" t="s">
        <v>531</v>
      </c>
      <c r="B20" s="112">
        <v>-423.67332499999998</v>
      </c>
      <c r="C20" s="112">
        <v>-2833.6334080000001</v>
      </c>
      <c r="D20" s="112">
        <v>-122.10035099999999</v>
      </c>
      <c r="E20" s="112">
        <v>-1892.1632669999999</v>
      </c>
      <c r="F20" s="112">
        <v>-122.597565</v>
      </c>
      <c r="G20" s="112">
        <v>-100.87675899999999</v>
      </c>
      <c r="H20" s="112">
        <v>-131.31599900000001</v>
      </c>
      <c r="I20" s="112">
        <v>-0.36</v>
      </c>
      <c r="J20" s="112">
        <v>-15.064358</v>
      </c>
      <c r="K20" s="112">
        <v>-58.570469000000003</v>
      </c>
      <c r="L20" s="112">
        <v>0</v>
      </c>
      <c r="M20" s="112">
        <v>-1.972003</v>
      </c>
      <c r="N20" s="112">
        <v>-5702.3275040000008</v>
      </c>
      <c r="O20" s="112">
        <v>58.778863999999999</v>
      </c>
      <c r="P20" s="112">
        <v>51.550967</v>
      </c>
      <c r="Q20" s="112">
        <v>306.08275399999997</v>
      </c>
      <c r="R20" s="112">
        <v>954.48887400000001</v>
      </c>
      <c r="S20" s="112">
        <v>123.435007</v>
      </c>
      <c r="T20" s="112">
        <v>625.88706200000001</v>
      </c>
      <c r="U20" s="112">
        <v>211.86651600000005</v>
      </c>
      <c r="V20" s="112">
        <v>167.78321499999998</v>
      </c>
      <c r="W20" s="112">
        <v>298.22200000000015</v>
      </c>
      <c r="X20" s="112">
        <v>0</v>
      </c>
      <c r="Y20" s="112">
        <v>1069.625</v>
      </c>
      <c r="Z20" s="112">
        <v>3867.7202590000006</v>
      </c>
      <c r="AA20" s="112">
        <v>-1834.6072450000001</v>
      </c>
    </row>
    <row r="21" spans="1:29">
      <c r="A21" s="111" t="s">
        <v>530</v>
      </c>
      <c r="B21" s="111">
        <v>-83.772270000000006</v>
      </c>
      <c r="C21" s="111" t="s">
        <v>509</v>
      </c>
      <c r="D21" s="111" t="s">
        <v>509</v>
      </c>
      <c r="E21" s="111" t="s">
        <v>509</v>
      </c>
      <c r="F21" s="111" t="s">
        <v>509</v>
      </c>
      <c r="G21" s="111" t="s">
        <v>509</v>
      </c>
      <c r="H21" s="111" t="s">
        <v>509</v>
      </c>
      <c r="I21" s="111" t="s">
        <v>509</v>
      </c>
      <c r="J21" s="111" t="s">
        <v>509</v>
      </c>
      <c r="K21" s="111" t="s">
        <v>509</v>
      </c>
      <c r="L21" s="111" t="s">
        <v>509</v>
      </c>
      <c r="M21" s="111" t="s">
        <v>509</v>
      </c>
      <c r="N21" s="111">
        <v>-83.772270000000006</v>
      </c>
      <c r="O21" s="111">
        <v>58.778863999999999</v>
      </c>
      <c r="P21" s="111" t="s">
        <v>509</v>
      </c>
      <c r="Q21" s="111" t="s">
        <v>509</v>
      </c>
      <c r="R21" s="111" t="s">
        <v>509</v>
      </c>
      <c r="S21" s="111" t="s">
        <v>509</v>
      </c>
      <c r="T21" s="111" t="s">
        <v>509</v>
      </c>
      <c r="U21" s="111" t="s">
        <v>509</v>
      </c>
      <c r="V21" s="111" t="s">
        <v>509</v>
      </c>
      <c r="W21" s="111" t="s">
        <v>509</v>
      </c>
      <c r="X21" s="111">
        <v>4.9630000000000001</v>
      </c>
      <c r="Y21" s="111">
        <v>0</v>
      </c>
      <c r="Z21" s="111">
        <v>63.741864</v>
      </c>
      <c r="AA21" s="111">
        <v>-20.030406000000006</v>
      </c>
    </row>
    <row r="22" spans="1:29">
      <c r="A22" s="111" t="s">
        <v>529</v>
      </c>
      <c r="B22" s="111" t="s">
        <v>509</v>
      </c>
      <c r="C22" s="111">
        <v>-2833.6334080000001</v>
      </c>
      <c r="D22" s="111">
        <v>-9.5878029999999992</v>
      </c>
      <c r="E22" s="111" t="s">
        <v>509</v>
      </c>
      <c r="F22" s="111" t="s">
        <v>509</v>
      </c>
      <c r="G22" s="111" t="s">
        <v>509</v>
      </c>
      <c r="H22" s="111" t="s">
        <v>509</v>
      </c>
      <c r="I22" s="111" t="s">
        <v>509</v>
      </c>
      <c r="J22" s="111" t="s">
        <v>509</v>
      </c>
      <c r="K22" s="111" t="s">
        <v>509</v>
      </c>
      <c r="L22" s="111" t="s">
        <v>509</v>
      </c>
      <c r="M22" s="111" t="s">
        <v>509</v>
      </c>
      <c r="N22" s="111">
        <v>-2843.221</v>
      </c>
      <c r="O22" s="111" t="s">
        <v>509</v>
      </c>
      <c r="P22" s="111">
        <v>87.668678</v>
      </c>
      <c r="Q22" s="111">
        <v>44.227894999999997</v>
      </c>
      <c r="R22" s="111">
        <v>817.56174599999997</v>
      </c>
      <c r="S22" s="111">
        <v>123.435007</v>
      </c>
      <c r="T22" s="111">
        <v>653.79588999999999</v>
      </c>
      <c r="U22" s="111">
        <v>625.58482600000002</v>
      </c>
      <c r="V22" s="111">
        <v>78.829381999999995</v>
      </c>
      <c r="W22" s="111">
        <v>137.87299999999999</v>
      </c>
      <c r="X22" s="111">
        <v>1.2E-2</v>
      </c>
      <c r="Y22" s="111">
        <v>0</v>
      </c>
      <c r="Z22" s="111">
        <v>2568.9884240000001</v>
      </c>
      <c r="AA22" s="111">
        <v>-274.23257599999988</v>
      </c>
    </row>
    <row r="23" spans="1:29">
      <c r="A23" s="111" t="s">
        <v>528</v>
      </c>
      <c r="B23" s="111" t="s">
        <v>509</v>
      </c>
      <c r="C23" s="111" t="s">
        <v>509</v>
      </c>
      <c r="D23" s="111">
        <v>-112.512548</v>
      </c>
      <c r="E23" s="111">
        <v>-1892.1632669999999</v>
      </c>
      <c r="F23" s="111" t="s">
        <v>509</v>
      </c>
      <c r="G23" s="111" t="s">
        <v>509</v>
      </c>
      <c r="H23" s="111" t="s">
        <v>509</v>
      </c>
      <c r="I23" s="111" t="s">
        <v>509</v>
      </c>
      <c r="J23" s="111" t="s">
        <v>509</v>
      </c>
      <c r="K23" s="111" t="s">
        <v>509</v>
      </c>
      <c r="L23" s="111" t="s">
        <v>509</v>
      </c>
      <c r="M23" s="111" t="s">
        <v>509</v>
      </c>
      <c r="N23" s="111">
        <v>-2004.6759999999999</v>
      </c>
      <c r="O23" s="111" t="s">
        <v>509</v>
      </c>
      <c r="P23" s="111" t="s">
        <v>509</v>
      </c>
      <c r="Q23" s="111">
        <v>267.39968199999998</v>
      </c>
      <c r="R23" s="111">
        <v>136.92712800000001</v>
      </c>
      <c r="S23" s="111">
        <v>0</v>
      </c>
      <c r="T23" s="111">
        <v>0</v>
      </c>
      <c r="U23" s="111">
        <v>0</v>
      </c>
      <c r="V23" s="111">
        <v>88.953833000000003</v>
      </c>
      <c r="W23" s="111">
        <v>1464.039</v>
      </c>
      <c r="X23" s="111" t="s">
        <v>523</v>
      </c>
      <c r="Y23" s="111">
        <v>0</v>
      </c>
      <c r="Z23" s="111">
        <v>1957.319643</v>
      </c>
      <c r="AA23" s="111">
        <v>-47.356356999999889</v>
      </c>
    </row>
    <row r="24" spans="1:29">
      <c r="A24" s="111" t="s">
        <v>527</v>
      </c>
      <c r="B24" s="111">
        <v>-338.408591</v>
      </c>
      <c r="C24" s="111" t="s">
        <v>509</v>
      </c>
      <c r="D24" s="111" t="s">
        <v>509</v>
      </c>
      <c r="E24" s="111" t="s">
        <v>509</v>
      </c>
      <c r="F24" s="111">
        <v>-122.597565</v>
      </c>
      <c r="G24" s="111">
        <v>-98.798878999999999</v>
      </c>
      <c r="H24" s="111">
        <v>-131.31599900000001</v>
      </c>
      <c r="I24" s="111">
        <v>-4.7E-2</v>
      </c>
      <c r="J24" s="111">
        <v>-0.68259999999999998</v>
      </c>
      <c r="K24" s="111" t="s">
        <v>509</v>
      </c>
      <c r="L24" s="111" t="s">
        <v>509</v>
      </c>
      <c r="M24" s="111" t="s">
        <v>509</v>
      </c>
      <c r="N24" s="111">
        <v>-691.851</v>
      </c>
      <c r="O24" s="111" t="s">
        <v>509</v>
      </c>
      <c r="P24" s="111" t="s">
        <v>509</v>
      </c>
      <c r="Q24" s="111" t="s">
        <v>509</v>
      </c>
      <c r="R24" s="111" t="s">
        <v>509</v>
      </c>
      <c r="S24" s="111" t="s">
        <v>509</v>
      </c>
      <c r="T24" s="111">
        <v>-22.145935999999999</v>
      </c>
      <c r="U24" s="111">
        <v>-408.60652299999998</v>
      </c>
      <c r="V24" s="111" t="s">
        <v>509</v>
      </c>
      <c r="W24" s="111">
        <v>-495.17899999999997</v>
      </c>
      <c r="X24" s="111">
        <v>0</v>
      </c>
      <c r="Y24" s="111">
        <v>621.96199999999999</v>
      </c>
      <c r="Z24" s="111">
        <v>-303.96945899999992</v>
      </c>
      <c r="AA24" s="111">
        <v>-995.82045900000003</v>
      </c>
    </row>
    <row r="25" spans="1:29">
      <c r="A25" s="111" t="s">
        <v>526</v>
      </c>
      <c r="B25" s="111" t="s">
        <v>509</v>
      </c>
      <c r="C25" s="111" t="s">
        <v>509</v>
      </c>
      <c r="D25" s="111" t="s">
        <v>509</v>
      </c>
      <c r="E25" s="111" t="s">
        <v>509</v>
      </c>
      <c r="F25" s="111" t="s">
        <v>509</v>
      </c>
      <c r="G25" s="111" t="s">
        <v>509</v>
      </c>
      <c r="H25" s="111" t="s">
        <v>509</v>
      </c>
      <c r="I25" s="111" t="s">
        <v>509</v>
      </c>
      <c r="J25" s="111">
        <v>-5.8474019999999998</v>
      </c>
      <c r="K25" s="111" t="s">
        <v>509</v>
      </c>
      <c r="L25" s="111" t="s">
        <v>509</v>
      </c>
      <c r="M25" s="111" t="s">
        <v>509</v>
      </c>
      <c r="N25" s="111">
        <v>-5.8474019999999998</v>
      </c>
      <c r="O25" s="111" t="s">
        <v>509</v>
      </c>
      <c r="P25" s="111" t="s">
        <v>509</v>
      </c>
      <c r="Q25" s="111" t="s">
        <v>509</v>
      </c>
      <c r="R25" s="111" t="s">
        <v>509</v>
      </c>
      <c r="S25" s="111" t="s">
        <v>509</v>
      </c>
      <c r="T25" s="111">
        <v>-1.9035569999999999</v>
      </c>
      <c r="U25" s="111" t="s">
        <v>509</v>
      </c>
      <c r="V25" s="111" t="s">
        <v>509</v>
      </c>
      <c r="W25" s="111">
        <v>-642.36400000000003</v>
      </c>
      <c r="X25" s="111">
        <v>0</v>
      </c>
      <c r="Y25" s="111">
        <v>309.04399999999998</v>
      </c>
      <c r="Z25" s="111">
        <v>-335.22355700000003</v>
      </c>
      <c r="AA25" s="111">
        <v>-341.07095900000002</v>
      </c>
    </row>
    <row r="26" spans="1:29">
      <c r="A26" s="111" t="s">
        <v>525</v>
      </c>
      <c r="B26" s="111">
        <v>-1.492464</v>
      </c>
      <c r="C26" s="111" t="s">
        <v>509</v>
      </c>
      <c r="D26" s="111" t="s">
        <v>509</v>
      </c>
      <c r="E26" s="111" t="s">
        <v>509</v>
      </c>
      <c r="F26" s="111" t="s">
        <v>509</v>
      </c>
      <c r="G26" s="111">
        <v>-2.0778799999999999</v>
      </c>
      <c r="H26" s="111">
        <v>0</v>
      </c>
      <c r="I26" s="111">
        <v>-0.313</v>
      </c>
      <c r="J26" s="111">
        <v>-8.5343560000000007</v>
      </c>
      <c r="K26" s="111">
        <v>-58.570469000000003</v>
      </c>
      <c r="L26" s="111" t="s">
        <v>509</v>
      </c>
      <c r="M26" s="111">
        <v>-1.972003</v>
      </c>
      <c r="N26" s="111">
        <v>-72.960172000000014</v>
      </c>
      <c r="O26" s="111" t="s">
        <v>509</v>
      </c>
      <c r="P26" s="111">
        <v>-36.117711</v>
      </c>
      <c r="Q26" s="111">
        <v>-5.5448230000000001</v>
      </c>
      <c r="R26" s="111" t="s">
        <v>509</v>
      </c>
      <c r="S26" s="111" t="s">
        <v>509</v>
      </c>
      <c r="T26" s="111">
        <v>-3.8593350000000002</v>
      </c>
      <c r="U26" s="111">
        <v>-5.1117869999999996</v>
      </c>
      <c r="V26" s="111" t="s">
        <v>509</v>
      </c>
      <c r="W26" s="111">
        <v>-166.14699999999999</v>
      </c>
      <c r="X26" s="111">
        <v>-4.9749999999999996</v>
      </c>
      <c r="Y26" s="111">
        <v>138.619</v>
      </c>
      <c r="Z26" s="111">
        <v>-83.136655999999988</v>
      </c>
      <c r="AA26" s="111">
        <v>-156.09682800000002</v>
      </c>
    </row>
    <row r="27" spans="1:29">
      <c r="A27" s="111" t="s">
        <v>524</v>
      </c>
      <c r="B27" s="111" t="s">
        <v>509</v>
      </c>
      <c r="C27" s="111" t="s">
        <v>509</v>
      </c>
      <c r="D27" s="111" t="s">
        <v>509</v>
      </c>
      <c r="E27" s="111" t="s">
        <v>509</v>
      </c>
      <c r="F27" s="111" t="s">
        <v>509</v>
      </c>
      <c r="G27" s="111">
        <v>0</v>
      </c>
      <c r="H27" s="111" t="s">
        <v>509</v>
      </c>
      <c r="I27" s="111" t="s">
        <v>509</v>
      </c>
      <c r="J27" s="111" t="s">
        <v>509</v>
      </c>
      <c r="K27" s="111">
        <v>0</v>
      </c>
      <c r="L27" s="111" t="s">
        <v>509</v>
      </c>
      <c r="M27" s="111" t="s">
        <v>509</v>
      </c>
      <c r="N27" s="111">
        <v>0</v>
      </c>
      <c r="O27" s="111" t="s">
        <v>509</v>
      </c>
      <c r="P27" s="111" t="s">
        <v>509</v>
      </c>
      <c r="Q27" s="111" t="s">
        <v>509</v>
      </c>
      <c r="R27" s="111" t="s">
        <v>509</v>
      </c>
      <c r="S27" s="111" t="s">
        <v>509</v>
      </c>
      <c r="T27" s="111">
        <v>0</v>
      </c>
      <c r="U27" s="111" t="s">
        <v>509</v>
      </c>
      <c r="V27" s="111" t="s">
        <v>509</v>
      </c>
      <c r="W27" s="111">
        <v>0</v>
      </c>
      <c r="X27" s="111" t="s">
        <v>509</v>
      </c>
      <c r="Y27" s="111" t="s">
        <v>523</v>
      </c>
      <c r="Z27" s="111">
        <v>0</v>
      </c>
      <c r="AA27" s="111">
        <v>0</v>
      </c>
    </row>
    <row r="28" spans="1:29">
      <c r="A28" s="111" t="s">
        <v>522</v>
      </c>
      <c r="B28" s="111">
        <v>0</v>
      </c>
      <c r="C28" s="111">
        <v>0</v>
      </c>
      <c r="D28" s="111">
        <v>0</v>
      </c>
      <c r="E28" s="111">
        <v>-301.95241099999998</v>
      </c>
      <c r="F28" s="111" t="s">
        <v>509</v>
      </c>
      <c r="G28" s="111" t="s">
        <v>509</v>
      </c>
      <c r="H28" s="111" t="s">
        <v>509</v>
      </c>
      <c r="I28" s="111" t="s">
        <v>509</v>
      </c>
      <c r="J28" s="111" t="s">
        <v>509</v>
      </c>
      <c r="K28" s="111" t="s">
        <v>509</v>
      </c>
      <c r="L28" s="111" t="s">
        <v>509</v>
      </c>
      <c r="M28" s="111" t="s">
        <v>509</v>
      </c>
      <c r="N28" s="111">
        <v>-301.952</v>
      </c>
      <c r="O28" s="111">
        <v>-3.526732</v>
      </c>
      <c r="P28" s="111" t="s">
        <v>509</v>
      </c>
      <c r="Q28" s="111">
        <v>1.539625</v>
      </c>
      <c r="R28" s="111">
        <v>-8.0768540000000009</v>
      </c>
      <c r="S28" s="111">
        <v>-1.0390999999999999E-2</v>
      </c>
      <c r="T28" s="111">
        <v>-50.170127999999998</v>
      </c>
      <c r="U28" s="111">
        <v>-61.617556</v>
      </c>
      <c r="V28" s="111">
        <v>0</v>
      </c>
      <c r="W28" s="111">
        <v>-556.67600000000004</v>
      </c>
      <c r="X28" s="111">
        <v>0</v>
      </c>
      <c r="Y28" s="111">
        <v>-49.506999999999998</v>
      </c>
      <c r="Z28" s="111">
        <v>-728.04503599999998</v>
      </c>
      <c r="AA28" s="111">
        <v>-1029.997036</v>
      </c>
    </row>
    <row r="29" spans="1:29">
      <c r="A29" s="111" t="s">
        <v>521</v>
      </c>
      <c r="B29" s="111" t="s">
        <v>509</v>
      </c>
      <c r="C29" s="111" t="s">
        <v>509</v>
      </c>
      <c r="D29" s="111" t="s">
        <v>509</v>
      </c>
      <c r="E29" s="111">
        <v>-288.71989400000001</v>
      </c>
      <c r="F29" s="111" t="s">
        <v>509</v>
      </c>
      <c r="G29" s="111" t="s">
        <v>509</v>
      </c>
      <c r="H29" s="111" t="s">
        <v>509</v>
      </c>
      <c r="I29" s="111" t="s">
        <v>509</v>
      </c>
      <c r="J29" s="111" t="s">
        <v>509</v>
      </c>
      <c r="K29" s="111" t="s">
        <v>509</v>
      </c>
      <c r="L29" s="111" t="s">
        <v>509</v>
      </c>
      <c r="M29" s="111" t="s">
        <v>509</v>
      </c>
      <c r="N29" s="111">
        <v>-288.72000000000003</v>
      </c>
      <c r="O29" s="111" t="s">
        <v>509</v>
      </c>
      <c r="P29" s="111" t="s">
        <v>509</v>
      </c>
      <c r="Q29" s="111" t="s">
        <v>509</v>
      </c>
      <c r="R29" s="111" t="s">
        <v>509</v>
      </c>
      <c r="S29" s="111" t="s">
        <v>509</v>
      </c>
      <c r="T29" s="111" t="s">
        <v>509</v>
      </c>
      <c r="U29" s="111" t="s">
        <v>509</v>
      </c>
      <c r="V29" s="111" t="s">
        <v>509</v>
      </c>
      <c r="W29" s="111">
        <v>288.72000000000003</v>
      </c>
      <c r="X29" s="111">
        <v>0</v>
      </c>
      <c r="Y29" s="111">
        <v>0</v>
      </c>
      <c r="Z29" s="111">
        <v>288.72000000000003</v>
      </c>
      <c r="AA29" s="111">
        <v>0</v>
      </c>
    </row>
    <row r="30" spans="1:29">
      <c r="A30" s="111" t="s">
        <v>520</v>
      </c>
      <c r="B30" s="111" t="s">
        <v>509</v>
      </c>
      <c r="C30" s="111" t="s">
        <v>509</v>
      </c>
      <c r="D30" s="111" t="s">
        <v>509</v>
      </c>
      <c r="E30" s="111">
        <v>-269.73722099999998</v>
      </c>
      <c r="F30" s="111" t="s">
        <v>509</v>
      </c>
      <c r="G30" s="111" t="s">
        <v>509</v>
      </c>
      <c r="H30" s="111" t="s">
        <v>509</v>
      </c>
      <c r="I30" s="111" t="s">
        <v>509</v>
      </c>
      <c r="J30" s="111" t="s">
        <v>509</v>
      </c>
      <c r="K30" s="111" t="s">
        <v>509</v>
      </c>
      <c r="L30" s="111" t="s">
        <v>509</v>
      </c>
      <c r="M30" s="111" t="s">
        <v>509</v>
      </c>
      <c r="N30" s="111">
        <v>-269.73700000000002</v>
      </c>
      <c r="O30" s="111" t="s">
        <v>509</v>
      </c>
      <c r="P30" s="111" t="s">
        <v>509</v>
      </c>
      <c r="Q30" s="111" t="s">
        <v>509</v>
      </c>
      <c r="R30" s="111" t="s">
        <v>509</v>
      </c>
      <c r="S30" s="111" t="s">
        <v>509</v>
      </c>
      <c r="T30" s="111" t="s">
        <v>509</v>
      </c>
      <c r="U30" s="111" t="s">
        <v>509</v>
      </c>
      <c r="V30" s="111" t="s">
        <v>509</v>
      </c>
      <c r="W30" s="111">
        <v>-303.01499999999999</v>
      </c>
      <c r="X30" s="111">
        <v>0</v>
      </c>
      <c r="Y30" s="111">
        <v>0</v>
      </c>
      <c r="Z30" s="111">
        <v>-303.01499999999999</v>
      </c>
      <c r="AA30" s="111">
        <v>-572.75199999999995</v>
      </c>
    </row>
    <row r="31" spans="1:29">
      <c r="A31" s="111" t="s">
        <v>519</v>
      </c>
      <c r="B31" s="111">
        <v>-1.1368683772161603E-13</v>
      </c>
      <c r="C31" s="111">
        <v>-186.23736400000053</v>
      </c>
      <c r="D31" s="111">
        <v>-1.4210854715202004E-14</v>
      </c>
      <c r="E31" s="111">
        <v>-4.5474735088646412E-13</v>
      </c>
      <c r="F31" s="111">
        <v>0</v>
      </c>
      <c r="G31" s="111">
        <v>-1.4210854715202004E-14</v>
      </c>
      <c r="H31" s="111">
        <v>0</v>
      </c>
      <c r="I31" s="111">
        <v>1.1199999999966792E-4</v>
      </c>
      <c r="J31" s="111">
        <v>0</v>
      </c>
      <c r="K31" s="111">
        <v>-4.2000000007647031E-5</v>
      </c>
      <c r="L31" s="111">
        <v>0</v>
      </c>
      <c r="M31" s="111" t="s">
        <v>509</v>
      </c>
      <c r="N31" s="111">
        <v>-186.23736400000053</v>
      </c>
      <c r="O31" s="111">
        <v>-9.9999999747524271E-7</v>
      </c>
      <c r="P31" s="111">
        <v>-9.9999999747524271E-7</v>
      </c>
      <c r="Q31" s="111">
        <v>-1.9999999372188881E-6</v>
      </c>
      <c r="R31" s="111">
        <v>-21.486865000000105</v>
      </c>
      <c r="S31" s="111">
        <v>-1.6780489999999999</v>
      </c>
      <c r="T31" s="111">
        <v>9.9999990510468706E-7</v>
      </c>
      <c r="U31" s="111">
        <v>-1.0000000614240889E-6</v>
      </c>
      <c r="V31" s="111">
        <v>-37.319497999999982</v>
      </c>
      <c r="W31" s="111">
        <v>-1.0000000002037268E-3</v>
      </c>
      <c r="X31" s="111">
        <v>0</v>
      </c>
      <c r="Y31" s="111">
        <v>-1.000000000040302E-3</v>
      </c>
      <c r="Z31" s="111">
        <v>-60.484412000000091</v>
      </c>
      <c r="AA31" s="111">
        <v>-246.7217760000006</v>
      </c>
    </row>
    <row r="32" spans="1:29">
      <c r="A32" s="111" t="s">
        <v>518</v>
      </c>
      <c r="B32" s="111" t="s">
        <v>509</v>
      </c>
      <c r="C32" s="111">
        <v>-31.984665</v>
      </c>
      <c r="D32" s="111" t="s">
        <v>509</v>
      </c>
      <c r="E32" s="111" t="s">
        <v>509</v>
      </c>
      <c r="F32" s="111" t="s">
        <v>509</v>
      </c>
      <c r="G32" s="111" t="s">
        <v>509</v>
      </c>
      <c r="H32" s="111" t="s">
        <v>509</v>
      </c>
      <c r="I32" s="111" t="s">
        <v>509</v>
      </c>
      <c r="J32" s="111" t="s">
        <v>509</v>
      </c>
      <c r="K32" s="111" t="s">
        <v>509</v>
      </c>
      <c r="L32" s="111" t="s">
        <v>509</v>
      </c>
      <c r="M32" s="111" t="s">
        <v>509</v>
      </c>
      <c r="N32" s="111">
        <v>-31.984999999999999</v>
      </c>
      <c r="O32" s="111" t="s">
        <v>509</v>
      </c>
      <c r="P32" s="111" t="s">
        <v>509</v>
      </c>
      <c r="Q32" s="111" t="s">
        <v>509</v>
      </c>
      <c r="R32" s="111" t="s">
        <v>509</v>
      </c>
      <c r="S32" s="111" t="s">
        <v>509</v>
      </c>
      <c r="T32" s="111" t="s">
        <v>509</v>
      </c>
      <c r="U32" s="111" t="s">
        <v>509</v>
      </c>
      <c r="V32" s="111" t="s">
        <v>509</v>
      </c>
      <c r="W32" s="111" t="s">
        <v>509</v>
      </c>
      <c r="X32" s="111">
        <v>0</v>
      </c>
      <c r="Y32" s="111">
        <v>-153.072</v>
      </c>
      <c r="Z32" s="111">
        <v>-153.072</v>
      </c>
      <c r="AA32" s="111">
        <v>-185.05700000000002</v>
      </c>
      <c r="AC32" s="111">
        <f>AA33-AA20</f>
        <v>6953.9009459999988</v>
      </c>
    </row>
    <row r="33" spans="1:32">
      <c r="A33" s="112" t="s">
        <v>517</v>
      </c>
      <c r="B33" s="112">
        <v>100.068597</v>
      </c>
      <c r="C33" s="112">
        <v>0</v>
      </c>
      <c r="D33" s="112" t="s">
        <v>509</v>
      </c>
      <c r="E33" s="112" t="s">
        <v>509</v>
      </c>
      <c r="F33" s="112" t="s">
        <v>509</v>
      </c>
      <c r="G33" s="112" t="s">
        <v>509</v>
      </c>
      <c r="H33" s="112" t="s">
        <v>509</v>
      </c>
      <c r="I33" s="112">
        <v>7.2357320000000005</v>
      </c>
      <c r="J33" s="112" t="s">
        <v>509</v>
      </c>
      <c r="K33" s="112">
        <v>63.901164000000001</v>
      </c>
      <c r="L33" s="112">
        <v>255.42239699999999</v>
      </c>
      <c r="M33" s="112" t="s">
        <v>509</v>
      </c>
      <c r="N33" s="112">
        <v>426.62799999999999</v>
      </c>
      <c r="O33" s="112">
        <v>65.126006000000004</v>
      </c>
      <c r="P33" s="112">
        <v>111.145081</v>
      </c>
      <c r="Q33" s="112">
        <v>427.16505699999999</v>
      </c>
      <c r="R33" s="112">
        <v>1514.9592709999999</v>
      </c>
      <c r="S33" s="112">
        <v>127.688801</v>
      </c>
      <c r="T33" s="112">
        <v>788.17912899999999</v>
      </c>
      <c r="U33" s="112">
        <v>25.441737</v>
      </c>
      <c r="V33" s="112">
        <v>121.422619</v>
      </c>
      <c r="W33" s="112">
        <v>665.03099999999995</v>
      </c>
      <c r="X33" s="112">
        <v>0</v>
      </c>
      <c r="Y33" s="112">
        <v>846.50699999999995</v>
      </c>
      <c r="Z33" s="112">
        <v>4692.6657009999999</v>
      </c>
      <c r="AA33" s="149">
        <v>5119.2937009999987</v>
      </c>
      <c r="AB33" s="150" t="s">
        <v>591</v>
      </c>
      <c r="AC33" s="150"/>
      <c r="AD33" s="150"/>
      <c r="AE33" s="150"/>
      <c r="AF33" s="150"/>
    </row>
    <row r="34" spans="1:32">
      <c r="A34" s="112" t="s">
        <v>516</v>
      </c>
      <c r="B34" s="112" t="s">
        <v>509</v>
      </c>
      <c r="C34" s="112" t="s">
        <v>509</v>
      </c>
      <c r="D34" s="112" t="s">
        <v>509</v>
      </c>
      <c r="E34" s="112" t="s">
        <v>509</v>
      </c>
      <c r="F34" s="112" t="s">
        <v>509</v>
      </c>
      <c r="G34" s="112" t="s">
        <v>509</v>
      </c>
      <c r="H34" s="112" t="s">
        <v>509</v>
      </c>
      <c r="I34" s="112" t="s">
        <v>509</v>
      </c>
      <c r="J34" s="112" t="s">
        <v>509</v>
      </c>
      <c r="K34" s="112">
        <v>0.11872199999999999</v>
      </c>
      <c r="L34" s="112" t="s">
        <v>509</v>
      </c>
      <c r="M34" s="112" t="s">
        <v>509</v>
      </c>
      <c r="N34" s="112">
        <v>0.11899999999999999</v>
      </c>
      <c r="O34" s="112" t="s">
        <v>509</v>
      </c>
      <c r="P34" s="112">
        <v>0</v>
      </c>
      <c r="Q34" s="112">
        <v>1.0809629999999999</v>
      </c>
      <c r="R34" s="112">
        <v>42.146814999999997</v>
      </c>
      <c r="S34" s="112">
        <v>0</v>
      </c>
      <c r="T34" s="112" t="s">
        <v>509</v>
      </c>
      <c r="U34" s="112">
        <v>0</v>
      </c>
      <c r="V34" s="112">
        <v>121.422619</v>
      </c>
      <c r="W34" s="112">
        <v>26.079000000000001</v>
      </c>
      <c r="X34" s="112">
        <v>0</v>
      </c>
      <c r="Y34" s="112" t="s">
        <v>509</v>
      </c>
      <c r="Z34" s="112">
        <v>190.72939700000001</v>
      </c>
      <c r="AA34" s="149">
        <v>190.84839700000001</v>
      </c>
    </row>
    <row r="35" spans="1:32">
      <c r="A35" s="111" t="s">
        <v>515</v>
      </c>
      <c r="B35" s="111" t="s">
        <v>509</v>
      </c>
      <c r="C35" s="111" t="s">
        <v>509</v>
      </c>
      <c r="D35" s="111" t="s">
        <v>509</v>
      </c>
      <c r="E35" s="111" t="s">
        <v>509</v>
      </c>
      <c r="F35" s="111" t="s">
        <v>509</v>
      </c>
      <c r="G35" s="111" t="s">
        <v>509</v>
      </c>
      <c r="H35" s="111" t="s">
        <v>509</v>
      </c>
      <c r="I35" s="111" t="s">
        <v>509</v>
      </c>
      <c r="J35" s="111" t="s">
        <v>509</v>
      </c>
      <c r="K35" s="111" t="s">
        <v>509</v>
      </c>
      <c r="L35" s="111" t="s">
        <v>509</v>
      </c>
      <c r="M35" s="111" t="s">
        <v>509</v>
      </c>
      <c r="N35" s="111" t="s">
        <v>509</v>
      </c>
      <c r="O35" s="111" t="s">
        <v>509</v>
      </c>
      <c r="P35" s="111" t="s">
        <v>509</v>
      </c>
      <c r="Q35" s="111">
        <v>2.9120000000000001E-3</v>
      </c>
      <c r="R35" s="111">
        <v>39.349128</v>
      </c>
      <c r="S35" s="111">
        <v>0</v>
      </c>
      <c r="T35" s="111" t="s">
        <v>509</v>
      </c>
      <c r="U35" s="111" t="s">
        <v>509</v>
      </c>
      <c r="V35" s="111">
        <v>71.835712000000001</v>
      </c>
      <c r="W35" s="111">
        <v>25.343</v>
      </c>
      <c r="X35" s="111">
        <v>0</v>
      </c>
      <c r="Y35" s="111" t="s">
        <v>509</v>
      </c>
      <c r="Z35" s="111">
        <v>136.53075200000001</v>
      </c>
      <c r="AA35" s="111">
        <v>136.53075200000001</v>
      </c>
    </row>
    <row r="36" spans="1:32">
      <c r="A36" s="111" t="s">
        <v>514</v>
      </c>
      <c r="B36" s="111" t="s">
        <v>509</v>
      </c>
      <c r="C36" s="111" t="s">
        <v>509</v>
      </c>
      <c r="D36" s="111" t="s">
        <v>509</v>
      </c>
      <c r="E36" s="111" t="s">
        <v>509</v>
      </c>
      <c r="F36" s="111" t="s">
        <v>509</v>
      </c>
      <c r="G36" s="111" t="s">
        <v>509</v>
      </c>
      <c r="H36" s="111" t="s">
        <v>509</v>
      </c>
      <c r="I36" s="111" t="s">
        <v>509</v>
      </c>
      <c r="J36" s="111" t="s">
        <v>509</v>
      </c>
      <c r="K36" s="111">
        <v>0.11872199999999999</v>
      </c>
      <c r="L36" s="111" t="s">
        <v>509</v>
      </c>
      <c r="M36" s="111" t="s">
        <v>509</v>
      </c>
      <c r="N36" s="111">
        <v>0.11899999999999999</v>
      </c>
      <c r="O36" s="111" t="s">
        <v>509</v>
      </c>
      <c r="P36" s="111">
        <v>0</v>
      </c>
      <c r="Q36" s="111">
        <v>1.0780510000000001</v>
      </c>
      <c r="R36" s="111">
        <v>2.7976869999999998</v>
      </c>
      <c r="S36" s="111">
        <v>0</v>
      </c>
      <c r="T36" s="111" t="s">
        <v>509</v>
      </c>
      <c r="U36" s="111">
        <v>0</v>
      </c>
      <c r="V36" s="111">
        <v>49.586906999999997</v>
      </c>
      <c r="W36" s="111">
        <v>0.73599999999999999</v>
      </c>
      <c r="X36" s="111">
        <v>0</v>
      </c>
      <c r="Y36" s="111" t="s">
        <v>509</v>
      </c>
      <c r="Z36" s="111">
        <v>54.198644999999992</v>
      </c>
      <c r="AA36" s="111">
        <v>54.317644999999992</v>
      </c>
    </row>
    <row r="37" spans="1:32">
      <c r="A37" s="112" t="s">
        <v>513</v>
      </c>
      <c r="B37" s="112">
        <v>100.068597</v>
      </c>
      <c r="C37" s="112" t="s">
        <v>509</v>
      </c>
      <c r="D37" s="112" t="s">
        <v>509</v>
      </c>
      <c r="E37" s="112" t="s">
        <v>509</v>
      </c>
      <c r="F37" s="112" t="s">
        <v>509</v>
      </c>
      <c r="G37" s="112" t="s">
        <v>509</v>
      </c>
      <c r="H37" s="112" t="s">
        <v>509</v>
      </c>
      <c r="I37" s="112">
        <v>7.2357320000000005</v>
      </c>
      <c r="J37" s="112" t="s">
        <v>509</v>
      </c>
      <c r="K37" s="112">
        <v>63.782443000000001</v>
      </c>
      <c r="L37" s="112">
        <v>255.42239699999999</v>
      </c>
      <c r="M37" s="112" t="s">
        <v>509</v>
      </c>
      <c r="N37" s="112">
        <v>426.50900000000001</v>
      </c>
      <c r="O37" s="112">
        <v>65.126006000000004</v>
      </c>
      <c r="P37" s="112">
        <v>111.145081</v>
      </c>
      <c r="Q37" s="112">
        <v>426.08409399999999</v>
      </c>
      <c r="R37" s="112">
        <v>1472.812455</v>
      </c>
      <c r="S37" s="112">
        <v>127.688801</v>
      </c>
      <c r="T37" s="112">
        <v>788.17912899999999</v>
      </c>
      <c r="U37" s="112">
        <v>25.441737</v>
      </c>
      <c r="V37" s="112" t="s">
        <v>509</v>
      </c>
      <c r="W37" s="112">
        <v>638.952</v>
      </c>
      <c r="X37" s="112">
        <v>0</v>
      </c>
      <c r="Y37" s="112">
        <v>846.50699999999995</v>
      </c>
      <c r="Z37" s="112">
        <v>4501.9363029999995</v>
      </c>
      <c r="AA37" s="149">
        <v>4928.4453029999995</v>
      </c>
    </row>
    <row r="38" spans="1:32">
      <c r="A38" s="111" t="s">
        <v>512</v>
      </c>
      <c r="B38" s="111" t="s">
        <v>509</v>
      </c>
      <c r="C38" s="111" t="s">
        <v>509</v>
      </c>
      <c r="D38" s="111" t="s">
        <v>509</v>
      </c>
      <c r="E38" s="111" t="s">
        <v>509</v>
      </c>
      <c r="F38" s="111" t="s">
        <v>509</v>
      </c>
      <c r="G38" s="111" t="s">
        <v>509</v>
      </c>
      <c r="H38" s="111" t="s">
        <v>509</v>
      </c>
      <c r="I38" s="111">
        <v>6.8547320000000003</v>
      </c>
      <c r="J38" s="111" t="s">
        <v>509</v>
      </c>
      <c r="K38" s="111" t="s">
        <v>509</v>
      </c>
      <c r="L38" s="111">
        <v>255.42239699999999</v>
      </c>
      <c r="M38" s="111" t="s">
        <v>509</v>
      </c>
      <c r="N38" s="111">
        <v>262.277129</v>
      </c>
      <c r="O38" s="111" t="s">
        <v>509</v>
      </c>
      <c r="P38" s="111" t="s">
        <v>509</v>
      </c>
      <c r="Q38" s="111">
        <v>321.98876200000001</v>
      </c>
      <c r="R38" s="111" t="s">
        <v>509</v>
      </c>
      <c r="S38" s="111">
        <v>1.351008</v>
      </c>
      <c r="T38" s="111">
        <v>4.3962430000000001</v>
      </c>
      <c r="U38" s="111">
        <v>0</v>
      </c>
      <c r="V38" s="111" t="s">
        <v>509</v>
      </c>
      <c r="W38" s="111">
        <v>44.9</v>
      </c>
      <c r="X38" s="111">
        <v>0</v>
      </c>
      <c r="Y38" s="111">
        <v>274.64700000000005</v>
      </c>
      <c r="Z38" s="111">
        <v>647.28364799999997</v>
      </c>
      <c r="AA38" s="111">
        <v>909.56077699999992</v>
      </c>
    </row>
    <row r="39" spans="1:32">
      <c r="A39" s="111" t="s">
        <v>292</v>
      </c>
      <c r="B39" s="111" t="s">
        <v>509</v>
      </c>
      <c r="C39" s="111" t="s">
        <v>509</v>
      </c>
      <c r="D39" s="111" t="s">
        <v>509</v>
      </c>
      <c r="E39" s="111" t="s">
        <v>509</v>
      </c>
      <c r="F39" s="111" t="s">
        <v>509</v>
      </c>
      <c r="G39" s="111" t="s">
        <v>509</v>
      </c>
      <c r="H39" s="111" t="s">
        <v>509</v>
      </c>
      <c r="I39" s="111" t="s">
        <v>509</v>
      </c>
      <c r="J39" s="111" t="s">
        <v>509</v>
      </c>
      <c r="K39" s="111" t="s">
        <v>509</v>
      </c>
      <c r="L39" s="111" t="s">
        <v>509</v>
      </c>
      <c r="M39" s="111" t="s">
        <v>509</v>
      </c>
      <c r="N39" s="111" t="s">
        <v>509</v>
      </c>
      <c r="O39" s="111" t="s">
        <v>509</v>
      </c>
      <c r="P39" s="111" t="s">
        <v>509</v>
      </c>
      <c r="Q39" s="111">
        <v>54.098236</v>
      </c>
      <c r="R39" s="111">
        <v>1471.96045</v>
      </c>
      <c r="S39" s="111">
        <v>126.329669</v>
      </c>
      <c r="T39" s="111">
        <v>603.70249200000001</v>
      </c>
      <c r="U39" s="111">
        <v>8.1303E-2</v>
      </c>
      <c r="V39" s="111" t="s">
        <v>509</v>
      </c>
      <c r="W39" s="111">
        <v>0.86699999999999999</v>
      </c>
      <c r="X39" s="111">
        <v>0</v>
      </c>
      <c r="Y39" s="111">
        <v>4.2279999999999998</v>
      </c>
      <c r="Z39" s="111">
        <v>2261.2671500000001</v>
      </c>
      <c r="AA39" s="111">
        <v>2261.2671500000001</v>
      </c>
    </row>
    <row r="40" spans="1:32">
      <c r="A40" s="111" t="s">
        <v>511</v>
      </c>
      <c r="B40" s="111" t="s">
        <v>509</v>
      </c>
      <c r="C40" s="111" t="s">
        <v>509</v>
      </c>
      <c r="D40" s="111" t="s">
        <v>509</v>
      </c>
      <c r="E40" s="111" t="s">
        <v>509</v>
      </c>
      <c r="F40" s="111" t="s">
        <v>509</v>
      </c>
      <c r="G40" s="111" t="s">
        <v>509</v>
      </c>
      <c r="H40" s="111" t="s">
        <v>509</v>
      </c>
      <c r="I40" s="111" t="s">
        <v>509</v>
      </c>
      <c r="J40" s="111" t="s">
        <v>509</v>
      </c>
      <c r="K40" s="111" t="s">
        <v>509</v>
      </c>
      <c r="L40" s="111" t="s">
        <v>509</v>
      </c>
      <c r="M40" s="111" t="s">
        <v>509</v>
      </c>
      <c r="N40" s="111" t="s">
        <v>509</v>
      </c>
      <c r="O40" s="111" t="s">
        <v>509</v>
      </c>
      <c r="P40" s="111" t="s">
        <v>509</v>
      </c>
      <c r="Q40" s="111">
        <v>6.0288570000000004</v>
      </c>
      <c r="R40" s="111">
        <v>0</v>
      </c>
      <c r="S40" s="111">
        <v>8.1239999999999993E-3</v>
      </c>
      <c r="T40" s="111">
        <v>115.550152</v>
      </c>
      <c r="U40" s="111">
        <v>0</v>
      </c>
      <c r="V40" s="111" t="s">
        <v>509</v>
      </c>
      <c r="W40" s="111" t="s">
        <v>509</v>
      </c>
      <c r="X40" s="111">
        <v>0</v>
      </c>
      <c r="Y40" s="111">
        <v>37.027999999999999</v>
      </c>
      <c r="Z40" s="111">
        <v>158.61513299999999</v>
      </c>
      <c r="AA40" s="111">
        <v>158.61513299999999</v>
      </c>
    </row>
    <row r="41" spans="1:32">
      <c r="A41" s="111" t="s">
        <v>291</v>
      </c>
      <c r="B41" s="111">
        <v>100.068597</v>
      </c>
      <c r="C41" s="111" t="s">
        <v>509</v>
      </c>
      <c r="D41" s="111" t="s">
        <v>509</v>
      </c>
      <c r="E41" s="111" t="s">
        <v>509</v>
      </c>
      <c r="F41" s="111" t="s">
        <v>509</v>
      </c>
      <c r="G41" s="111" t="s">
        <v>509</v>
      </c>
      <c r="H41" s="111" t="s">
        <v>509</v>
      </c>
      <c r="I41" s="111">
        <v>0.38100000000000001</v>
      </c>
      <c r="J41" s="111" t="s">
        <v>509</v>
      </c>
      <c r="K41" s="111">
        <v>63.782443000000001</v>
      </c>
      <c r="L41" s="111" t="s">
        <v>509</v>
      </c>
      <c r="M41" s="111" t="s">
        <v>509</v>
      </c>
      <c r="N41" s="111">
        <v>164.232</v>
      </c>
      <c r="O41" s="111">
        <v>65.126006000000004</v>
      </c>
      <c r="P41" s="111">
        <v>111.145081</v>
      </c>
      <c r="Q41" s="111">
        <v>43.968238999999997</v>
      </c>
      <c r="R41" s="111">
        <v>0.85200500000000001</v>
      </c>
      <c r="S41" s="111">
        <v>0</v>
      </c>
      <c r="T41" s="111">
        <v>64.530242000000001</v>
      </c>
      <c r="U41" s="111">
        <v>25.360434000000001</v>
      </c>
      <c r="V41" s="111" t="s">
        <v>509</v>
      </c>
      <c r="W41" s="111">
        <v>593.18499999999995</v>
      </c>
      <c r="X41" s="111">
        <v>0</v>
      </c>
      <c r="Y41" s="111">
        <v>530.60400000000004</v>
      </c>
      <c r="Z41" s="111">
        <v>1434.7710070000001</v>
      </c>
      <c r="AA41" s="111">
        <v>1599.003007</v>
      </c>
    </row>
    <row r="42" spans="1:32">
      <c r="A42" s="111" t="s">
        <v>510</v>
      </c>
      <c r="B42" s="111" t="s">
        <v>509</v>
      </c>
      <c r="C42" s="111" t="s">
        <v>509</v>
      </c>
      <c r="D42" s="111" t="s">
        <v>509</v>
      </c>
      <c r="E42" s="111" t="s">
        <v>509</v>
      </c>
      <c r="F42" s="111" t="s">
        <v>509</v>
      </c>
      <c r="G42" s="111" t="s">
        <v>509</v>
      </c>
      <c r="H42" s="111" t="s">
        <v>509</v>
      </c>
      <c r="I42" s="111" t="s">
        <v>509</v>
      </c>
      <c r="J42" s="111" t="s">
        <v>509</v>
      </c>
      <c r="K42" s="111" t="s">
        <v>509</v>
      </c>
      <c r="L42" s="111" t="s">
        <v>509</v>
      </c>
      <c r="M42" s="111" t="s">
        <v>509</v>
      </c>
      <c r="N42" s="111" t="s">
        <v>509</v>
      </c>
      <c r="O42" s="111">
        <v>58.778863999999999</v>
      </c>
      <c r="P42" s="111">
        <v>87.668678</v>
      </c>
      <c r="Q42" s="111">
        <v>311.62757699999997</v>
      </c>
      <c r="R42" s="111">
        <v>954.48887400000001</v>
      </c>
      <c r="S42" s="111">
        <v>123.435007</v>
      </c>
      <c r="T42" s="111">
        <v>653.79588999999999</v>
      </c>
      <c r="U42" s="111">
        <v>625.58482600000002</v>
      </c>
      <c r="V42" s="111">
        <v>167.78321499999998</v>
      </c>
      <c r="W42" s="111">
        <v>1601.912</v>
      </c>
      <c r="X42" s="111">
        <v>4.9749999999999996</v>
      </c>
      <c r="Y42" s="111">
        <v>1069.625</v>
      </c>
      <c r="Z42" s="111">
        <v>5659.6749310000005</v>
      </c>
      <c r="AA42" s="111">
        <v>5659.6749310000005</v>
      </c>
    </row>
    <row r="43" spans="1:32">
      <c r="A43" s="111" t="s">
        <v>508</v>
      </c>
    </row>
    <row r="44" spans="1:32">
      <c r="A44" s="112" t="s">
        <v>507</v>
      </c>
    </row>
    <row r="45" spans="1:32">
      <c r="A45" s="111" t="s">
        <v>506</v>
      </c>
    </row>
    <row r="46" spans="1:32">
      <c r="A46" s="111" t="s">
        <v>505</v>
      </c>
    </row>
    <row r="47" spans="1:32">
      <c r="A47" s="111" t="s">
        <v>504</v>
      </c>
    </row>
    <row r="48" spans="1:32">
      <c r="A48" s="111" t="s">
        <v>503</v>
      </c>
    </row>
    <row r="49" spans="1:1">
      <c r="A49" s="111" t="s">
        <v>502</v>
      </c>
    </row>
  </sheetData>
  <pageMargins left="0" right="0" top="1" bottom="1" header="0.5" footer="0.5"/>
  <pageSetup paperSize="9" scale="0" firstPageNumber="0" fitToWidth="0" fitToHeight="0" pageOrder="overThenDown"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73C16-B9E1-7C48-809F-6D2CDB469DC1}">
  <dimension ref="A1:AC49"/>
  <sheetViews>
    <sheetView zoomScaleNormal="100" workbookViewId="0">
      <pane xSplit="1" ySplit="9" topLeftCell="B10" activePane="bottomRight" state="frozen"/>
      <selection pane="topRight" activeCell="B1" sqref="B1"/>
      <selection pane="bottomLeft" activeCell="A10" sqref="A10"/>
      <selection pane="bottomRight" activeCell="K60" sqref="K60"/>
    </sheetView>
  </sheetViews>
  <sheetFormatPr baseColWidth="10" defaultRowHeight="13"/>
  <cols>
    <col min="1" max="1" width="40" style="111" bestFit="1" customWidth="1"/>
    <col min="2" max="25" width="8.83203125" style="111" customWidth="1"/>
    <col min="26" max="26" width="15.33203125" style="111" customWidth="1"/>
    <col min="27" max="256" width="8.83203125" style="111" customWidth="1"/>
    <col min="257" max="16384" width="10.83203125" style="111"/>
  </cols>
  <sheetData>
    <row r="1" spans="1:27">
      <c r="A1" s="112" t="s">
        <v>567</v>
      </c>
    </row>
    <row r="2" spans="1:27">
      <c r="A2" s="112" t="s">
        <v>566</v>
      </c>
    </row>
    <row r="3" spans="1:27">
      <c r="A3" s="112" t="s">
        <v>565</v>
      </c>
    </row>
    <row r="4" spans="1:27">
      <c r="A4" s="112" t="s">
        <v>564</v>
      </c>
    </row>
    <row r="5" spans="1:27">
      <c r="A5" s="111" t="s">
        <v>563</v>
      </c>
    </row>
    <row r="6" spans="1:27">
      <c r="A6" s="112" t="s">
        <v>592</v>
      </c>
    </row>
    <row r="8" spans="1:27">
      <c r="B8" s="112" t="s">
        <v>508</v>
      </c>
      <c r="C8" s="112" t="s">
        <v>508</v>
      </c>
      <c r="D8" s="112" t="s">
        <v>508</v>
      </c>
      <c r="E8" s="112" t="s">
        <v>508</v>
      </c>
      <c r="F8" s="112" t="s">
        <v>508</v>
      </c>
      <c r="G8" s="112" t="s">
        <v>508</v>
      </c>
      <c r="H8" s="112" t="s">
        <v>508</v>
      </c>
      <c r="I8" s="112" t="s">
        <v>508</v>
      </c>
      <c r="J8" s="112" t="s">
        <v>508</v>
      </c>
      <c r="K8" s="112" t="s">
        <v>508</v>
      </c>
      <c r="L8" s="112" t="s">
        <v>508</v>
      </c>
      <c r="M8" s="112" t="s">
        <v>508</v>
      </c>
      <c r="N8" s="112" t="s">
        <v>508</v>
      </c>
      <c r="O8" s="112" t="s">
        <v>508</v>
      </c>
      <c r="P8" s="112" t="s">
        <v>508</v>
      </c>
      <c r="Q8" s="112" t="s">
        <v>508</v>
      </c>
      <c r="R8" s="112" t="s">
        <v>508</v>
      </c>
      <c r="S8" s="112" t="s">
        <v>508</v>
      </c>
      <c r="T8" s="112" t="s">
        <v>508</v>
      </c>
      <c r="U8" s="112" t="s">
        <v>508</v>
      </c>
      <c r="V8" s="112" t="s">
        <v>508</v>
      </c>
      <c r="W8" s="112" t="s">
        <v>508</v>
      </c>
      <c r="X8" s="112" t="s">
        <v>508</v>
      </c>
      <c r="Y8" s="112" t="s">
        <v>508</v>
      </c>
      <c r="Z8" s="112" t="s">
        <v>508</v>
      </c>
      <c r="AA8" s="112" t="s">
        <v>508</v>
      </c>
    </row>
    <row r="9" spans="1:27">
      <c r="B9" s="112" t="s">
        <v>561</v>
      </c>
      <c r="C9" s="112" t="s">
        <v>560</v>
      </c>
      <c r="D9" s="112" t="s">
        <v>559</v>
      </c>
      <c r="E9" s="112" t="s">
        <v>558</v>
      </c>
      <c r="F9" s="112" t="s">
        <v>557</v>
      </c>
      <c r="G9" s="112" t="s">
        <v>556</v>
      </c>
      <c r="H9" s="112" t="s">
        <v>555</v>
      </c>
      <c r="I9" s="112" t="s">
        <v>554</v>
      </c>
      <c r="J9" s="112" t="s">
        <v>553</v>
      </c>
      <c r="K9" s="112" t="s">
        <v>552</v>
      </c>
      <c r="L9" s="112" t="s">
        <v>551</v>
      </c>
      <c r="M9" s="112" t="s">
        <v>550</v>
      </c>
      <c r="N9" s="112" t="s">
        <v>549</v>
      </c>
      <c r="O9" s="112" t="s">
        <v>548</v>
      </c>
      <c r="P9" s="112" t="s">
        <v>547</v>
      </c>
      <c r="Q9" s="112" t="s">
        <v>10</v>
      </c>
      <c r="R9" s="112" t="s">
        <v>546</v>
      </c>
      <c r="S9" s="112" t="s">
        <v>545</v>
      </c>
      <c r="T9" s="112" t="s">
        <v>4</v>
      </c>
      <c r="U9" s="112" t="s">
        <v>544</v>
      </c>
      <c r="V9" s="112" t="s">
        <v>543</v>
      </c>
      <c r="W9" s="112" t="s">
        <v>25</v>
      </c>
      <c r="X9" s="112" t="s">
        <v>542</v>
      </c>
      <c r="Y9" s="112" t="s">
        <v>6</v>
      </c>
      <c r="Z9" s="112" t="s">
        <v>541</v>
      </c>
      <c r="AA9" s="112" t="s">
        <v>14</v>
      </c>
    </row>
    <row r="10" spans="1:27">
      <c r="A10" s="111" t="s">
        <v>508</v>
      </c>
    </row>
    <row r="11" spans="1:27">
      <c r="A11" s="111" t="s">
        <v>540</v>
      </c>
      <c r="B11" s="111">
        <v>254.66842199999999</v>
      </c>
      <c r="C11" s="111">
        <v>6075.3072060000004</v>
      </c>
      <c r="D11" s="111">
        <v>86.076419000000001</v>
      </c>
      <c r="E11" s="111">
        <v>2390.0262739999998</v>
      </c>
      <c r="F11" s="111">
        <v>112.745</v>
      </c>
      <c r="G11" s="111">
        <v>96.199219999999997</v>
      </c>
      <c r="H11" s="111">
        <v>152.69224299999999</v>
      </c>
      <c r="I11" s="111">
        <v>4.1000350000000001</v>
      </c>
      <c r="J11" s="111">
        <v>2.1468699999999998</v>
      </c>
      <c r="K11" s="111">
        <v>89.233262999999994</v>
      </c>
      <c r="L11" s="111">
        <v>260.67758199999997</v>
      </c>
      <c r="M11" s="111">
        <v>1.0671390000000001</v>
      </c>
      <c r="N11" s="111">
        <v>9524.9396730000026</v>
      </c>
      <c r="O11" s="111">
        <v>0</v>
      </c>
      <c r="P11" s="111">
        <v>0</v>
      </c>
      <c r="Q11" s="111">
        <v>0</v>
      </c>
      <c r="R11" s="111">
        <v>0</v>
      </c>
      <c r="S11" s="111">
        <v>0</v>
      </c>
      <c r="T11" s="111">
        <v>0</v>
      </c>
      <c r="U11" s="111">
        <v>0</v>
      </c>
      <c r="V11" s="111">
        <v>0</v>
      </c>
      <c r="W11" s="111">
        <v>0</v>
      </c>
      <c r="X11" s="111">
        <v>0</v>
      </c>
      <c r="Y11" s="111">
        <v>0</v>
      </c>
      <c r="Z11" s="111">
        <v>0</v>
      </c>
      <c r="AA11" s="111">
        <v>9524.94</v>
      </c>
    </row>
    <row r="12" spans="1:27">
      <c r="A12" s="111" t="s">
        <v>539</v>
      </c>
      <c r="B12" s="111" t="s">
        <v>509</v>
      </c>
      <c r="C12" s="111" t="s">
        <v>509</v>
      </c>
      <c r="D12" s="111" t="s">
        <v>509</v>
      </c>
      <c r="E12" s="111">
        <v>750.52068800000006</v>
      </c>
      <c r="F12" s="111" t="s">
        <v>509</v>
      </c>
      <c r="G12" s="111" t="s">
        <v>509</v>
      </c>
      <c r="H12" s="111" t="s">
        <v>509</v>
      </c>
      <c r="I12" s="111" t="s">
        <v>509</v>
      </c>
      <c r="J12" s="111" t="s">
        <v>509</v>
      </c>
      <c r="K12" s="111" t="s">
        <v>509</v>
      </c>
      <c r="L12" s="111" t="s">
        <v>509</v>
      </c>
      <c r="M12" s="111" t="s">
        <v>509</v>
      </c>
      <c r="N12" s="111">
        <v>750.52068800000006</v>
      </c>
      <c r="O12" s="111">
        <v>0</v>
      </c>
      <c r="P12" s="111">
        <v>0</v>
      </c>
      <c r="Q12" s="111">
        <v>0</v>
      </c>
      <c r="R12" s="111">
        <v>0</v>
      </c>
      <c r="S12" s="111">
        <v>0</v>
      </c>
      <c r="T12" s="111">
        <v>0</v>
      </c>
      <c r="U12" s="111">
        <v>0</v>
      </c>
      <c r="V12" s="111">
        <v>0</v>
      </c>
      <c r="W12" s="111">
        <v>0</v>
      </c>
      <c r="X12" s="111">
        <v>0</v>
      </c>
      <c r="Y12" s="111">
        <v>0</v>
      </c>
      <c r="Z12" s="111">
        <v>0</v>
      </c>
      <c r="AA12" s="111">
        <v>750.52068800000006</v>
      </c>
    </row>
    <row r="13" spans="1:27">
      <c r="A13" s="111" t="s">
        <v>538</v>
      </c>
      <c r="B13" s="111">
        <v>173.82363000000001</v>
      </c>
      <c r="C13" s="111">
        <v>0</v>
      </c>
      <c r="D13" s="111" t="s">
        <v>509</v>
      </c>
      <c r="E13" s="111" t="s">
        <v>509</v>
      </c>
      <c r="F13" s="111" t="s">
        <v>509</v>
      </c>
      <c r="G13" s="111" t="s">
        <v>509</v>
      </c>
      <c r="H13" s="111" t="s">
        <v>509</v>
      </c>
      <c r="I13" s="111" t="s">
        <v>509</v>
      </c>
      <c r="J13" s="111" t="s">
        <v>509</v>
      </c>
      <c r="K13" s="111" t="s">
        <v>509</v>
      </c>
      <c r="L13" s="111" t="s">
        <v>509</v>
      </c>
      <c r="M13" s="111" t="s">
        <v>509</v>
      </c>
      <c r="N13" s="111">
        <v>173.82363000000001</v>
      </c>
      <c r="O13" s="111">
        <v>5.517239</v>
      </c>
      <c r="P13" s="111">
        <v>70.211785000000006</v>
      </c>
      <c r="Q13" s="111">
        <v>124.118154</v>
      </c>
      <c r="R13" s="111">
        <v>624.14022</v>
      </c>
      <c r="S13" s="111">
        <v>2.1680609999999998</v>
      </c>
      <c r="T13" s="111">
        <v>99.079603000000006</v>
      </c>
      <c r="U13" s="111">
        <v>93.526875000000004</v>
      </c>
      <c r="V13" s="111">
        <v>0</v>
      </c>
      <c r="W13" s="111">
        <v>496.50700000000001</v>
      </c>
      <c r="X13" s="111">
        <v>0</v>
      </c>
      <c r="Y13" s="111">
        <v>1.3879999999999999</v>
      </c>
      <c r="Z13" s="111">
        <v>1516.656937</v>
      </c>
      <c r="AA13" s="111">
        <v>1690.480937</v>
      </c>
    </row>
    <row r="14" spans="1:27">
      <c r="A14" s="111" t="s">
        <v>537</v>
      </c>
      <c r="B14" s="111">
        <v>-1.679079</v>
      </c>
      <c r="C14" s="111">
        <v>17.884902</v>
      </c>
      <c r="D14" s="111">
        <v>-0.64968099999999995</v>
      </c>
      <c r="E14" s="111">
        <v>-3.4404699999999999</v>
      </c>
      <c r="F14" s="111" t="s">
        <v>509</v>
      </c>
      <c r="G14" s="111" t="s">
        <v>509</v>
      </c>
      <c r="H14" s="111" t="s">
        <v>509</v>
      </c>
      <c r="I14" s="111" t="s">
        <v>509</v>
      </c>
      <c r="J14" s="111" t="s">
        <v>509</v>
      </c>
      <c r="K14" s="111" t="s">
        <v>509</v>
      </c>
      <c r="L14" s="111" t="s">
        <v>509</v>
      </c>
      <c r="M14" s="111" t="s">
        <v>509</v>
      </c>
      <c r="N14" s="111">
        <v>12.115672</v>
      </c>
      <c r="O14" s="111">
        <v>0</v>
      </c>
      <c r="P14" s="111">
        <v>-1.726966</v>
      </c>
      <c r="Q14" s="111">
        <v>-2.8483939999999999</v>
      </c>
      <c r="R14" s="111">
        <v>2.7488139999999999</v>
      </c>
      <c r="S14" s="111">
        <v>0.70456300000000005</v>
      </c>
      <c r="T14" s="111">
        <v>8.5599769999999999</v>
      </c>
      <c r="U14" s="111">
        <v>19.209520999999999</v>
      </c>
      <c r="V14" s="111">
        <v>1.3914679999999999</v>
      </c>
      <c r="W14" s="111">
        <v>-17.797000000000001</v>
      </c>
      <c r="X14" s="111">
        <v>0</v>
      </c>
      <c r="Y14" s="111" t="s">
        <v>509</v>
      </c>
      <c r="Z14" s="111">
        <v>10.242087</v>
      </c>
      <c r="AA14" s="111">
        <v>22.358086999999998</v>
      </c>
    </row>
    <row r="15" spans="1:27">
      <c r="A15" s="111" t="s">
        <v>536</v>
      </c>
      <c r="B15" s="111">
        <v>426.812973</v>
      </c>
      <c r="C15" s="111">
        <v>6093.1921080000002</v>
      </c>
      <c r="D15" s="111">
        <v>85.426738</v>
      </c>
      <c r="E15" s="111">
        <v>3137.1064919999999</v>
      </c>
      <c r="F15" s="111">
        <v>112.745</v>
      </c>
      <c r="G15" s="111">
        <v>96.199219999999997</v>
      </c>
      <c r="H15" s="111">
        <v>152.69224299999999</v>
      </c>
      <c r="I15" s="111">
        <v>4.1000350000000001</v>
      </c>
      <c r="J15" s="111">
        <v>2.1468699999999998</v>
      </c>
      <c r="K15" s="111">
        <v>89.233262999999994</v>
      </c>
      <c r="L15" s="111">
        <v>260.67758199999997</v>
      </c>
      <c r="M15" s="111">
        <v>1.0671390000000001</v>
      </c>
      <c r="N15" s="111">
        <v>10461.399663000002</v>
      </c>
      <c r="O15" s="111">
        <v>5.517239</v>
      </c>
      <c r="P15" s="111">
        <v>68.484819000000002</v>
      </c>
      <c r="Q15" s="111">
        <v>121.26976000000001</v>
      </c>
      <c r="R15" s="111">
        <v>626.88903400000004</v>
      </c>
      <c r="S15" s="111">
        <v>2.8726240000000001</v>
      </c>
      <c r="T15" s="111">
        <v>107.63958000000001</v>
      </c>
      <c r="U15" s="111">
        <v>112.736396</v>
      </c>
      <c r="V15" s="111">
        <v>1.3914679999999999</v>
      </c>
      <c r="W15" s="111">
        <v>478.71</v>
      </c>
      <c r="X15" s="111">
        <v>0</v>
      </c>
      <c r="Y15" s="111">
        <v>1.3879999999999999</v>
      </c>
      <c r="Z15" s="111">
        <v>1526.8989199999999</v>
      </c>
      <c r="AA15" s="111">
        <v>11988.299607999999</v>
      </c>
    </row>
    <row r="16" spans="1:27">
      <c r="A16" s="111" t="s">
        <v>535</v>
      </c>
      <c r="B16" s="111">
        <v>-1.2349030000000001</v>
      </c>
      <c r="C16" s="111">
        <v>-2876.3970859999999</v>
      </c>
      <c r="D16" s="111">
        <v>0</v>
      </c>
      <c r="E16" s="111" t="s">
        <v>509</v>
      </c>
      <c r="F16" s="111" t="s">
        <v>509</v>
      </c>
      <c r="G16" s="111" t="s">
        <v>509</v>
      </c>
      <c r="H16" s="111" t="s">
        <v>509</v>
      </c>
      <c r="I16" s="111" t="s">
        <v>509</v>
      </c>
      <c r="J16" s="111" t="s">
        <v>509</v>
      </c>
      <c r="K16" s="111" t="s">
        <v>509</v>
      </c>
      <c r="L16" s="111" t="s">
        <v>509</v>
      </c>
      <c r="M16" s="111" t="s">
        <v>509</v>
      </c>
      <c r="N16" s="111">
        <v>-2877.631989</v>
      </c>
      <c r="O16" s="111">
        <v>-8.0940000000000005E-3</v>
      </c>
      <c r="P16" s="111">
        <v>-3.050551</v>
      </c>
      <c r="Q16" s="111">
        <v>-1.6841079999999999</v>
      </c>
      <c r="R16" s="111">
        <v>-132.888136</v>
      </c>
      <c r="S16" s="111">
        <v>-8.4443850000000005</v>
      </c>
      <c r="T16" s="111">
        <v>-9.9487579999999998</v>
      </c>
      <c r="U16" s="111">
        <v>-289.30532199999999</v>
      </c>
      <c r="V16" s="111">
        <v>-4.7904289999999996</v>
      </c>
      <c r="W16" s="111">
        <v>-25.623000000000001</v>
      </c>
      <c r="X16" s="111">
        <v>0</v>
      </c>
      <c r="Y16" s="111">
        <v>-28.221</v>
      </c>
      <c r="Z16" s="111">
        <v>-503.96378299999998</v>
      </c>
      <c r="AA16" s="111">
        <v>-3381.5957830000002</v>
      </c>
    </row>
    <row r="17" spans="1:29">
      <c r="A17" s="111" t="s">
        <v>534</v>
      </c>
      <c r="B17" s="111" t="s">
        <v>509</v>
      </c>
      <c r="C17" s="111">
        <v>-0.32871899999999998</v>
      </c>
      <c r="D17" s="111" t="s">
        <v>509</v>
      </c>
      <c r="E17" s="111">
        <v>-290.239847</v>
      </c>
      <c r="F17" s="111" t="s">
        <v>509</v>
      </c>
      <c r="G17" s="111" t="s">
        <v>509</v>
      </c>
      <c r="H17" s="111" t="s">
        <v>509</v>
      </c>
      <c r="I17" s="111" t="s">
        <v>509</v>
      </c>
      <c r="J17" s="111" t="s">
        <v>509</v>
      </c>
      <c r="K17" s="111">
        <v>-0.97570699999999999</v>
      </c>
      <c r="L17" s="111" t="s">
        <v>509</v>
      </c>
      <c r="M17" s="111" t="s">
        <v>509</v>
      </c>
      <c r="N17" s="111">
        <v>-291.54427299999998</v>
      </c>
      <c r="O17" s="111" t="s">
        <v>509</v>
      </c>
      <c r="P17" s="111" t="s">
        <v>509</v>
      </c>
      <c r="Q17" s="111" t="s">
        <v>509</v>
      </c>
      <c r="R17" s="111" t="s">
        <v>509</v>
      </c>
      <c r="S17" s="111" t="s">
        <v>509</v>
      </c>
      <c r="T17" s="111" t="s">
        <v>509</v>
      </c>
      <c r="U17" s="111" t="s">
        <v>509</v>
      </c>
      <c r="V17" s="111" t="s">
        <v>509</v>
      </c>
      <c r="W17" s="111" t="s">
        <v>509</v>
      </c>
      <c r="X17" s="111">
        <v>0</v>
      </c>
      <c r="Y17" s="111">
        <v>0</v>
      </c>
      <c r="Z17" s="111">
        <v>0</v>
      </c>
      <c r="AA17" s="111">
        <v>-291.54399999999998</v>
      </c>
    </row>
    <row r="18" spans="1:29">
      <c r="A18" s="111" t="s">
        <v>533</v>
      </c>
      <c r="B18" s="111" t="s">
        <v>509</v>
      </c>
      <c r="C18" s="111">
        <v>0</v>
      </c>
      <c r="D18" s="111" t="s">
        <v>509</v>
      </c>
      <c r="E18" s="111" t="s">
        <v>509</v>
      </c>
      <c r="F18" s="111" t="s">
        <v>509</v>
      </c>
      <c r="G18" s="111" t="s">
        <v>509</v>
      </c>
      <c r="H18" s="111" t="s">
        <v>509</v>
      </c>
      <c r="I18" s="111" t="s">
        <v>509</v>
      </c>
      <c r="J18" s="111" t="s">
        <v>509</v>
      </c>
      <c r="K18" s="111" t="s">
        <v>509</v>
      </c>
      <c r="L18" s="111" t="s">
        <v>509</v>
      </c>
      <c r="M18" s="111" t="s">
        <v>509</v>
      </c>
      <c r="N18" s="111">
        <v>0</v>
      </c>
      <c r="O18" s="111" t="s">
        <v>509</v>
      </c>
      <c r="P18" s="111" t="s">
        <v>509</v>
      </c>
      <c r="Q18" s="111">
        <v>0</v>
      </c>
      <c r="R18" s="111">
        <v>0</v>
      </c>
      <c r="S18" s="111">
        <v>0</v>
      </c>
      <c r="T18" s="111">
        <v>0</v>
      </c>
      <c r="U18" s="111">
        <v>0</v>
      </c>
      <c r="V18" s="111">
        <v>0</v>
      </c>
      <c r="W18" s="111" t="s">
        <v>509</v>
      </c>
      <c r="X18" s="111">
        <v>0</v>
      </c>
      <c r="Y18" s="111">
        <v>0</v>
      </c>
      <c r="Z18" s="111">
        <v>0</v>
      </c>
      <c r="AA18" s="111">
        <v>0</v>
      </c>
    </row>
    <row r="19" spans="1:29">
      <c r="A19" s="111" t="s">
        <v>532</v>
      </c>
      <c r="B19" s="111">
        <v>425.57807000000003</v>
      </c>
      <c r="C19" s="111">
        <v>3216.4663030000002</v>
      </c>
      <c r="D19" s="111">
        <v>85.426738</v>
      </c>
      <c r="E19" s="111">
        <v>2846.8666450000001</v>
      </c>
      <c r="F19" s="111">
        <v>112.745</v>
      </c>
      <c r="G19" s="111">
        <v>96.199219999999997</v>
      </c>
      <c r="H19" s="111">
        <v>152.69224299999999</v>
      </c>
      <c r="I19" s="111">
        <v>4.1000350000000001</v>
      </c>
      <c r="J19" s="111">
        <v>2.1468699999999998</v>
      </c>
      <c r="K19" s="111">
        <v>88.257555999999994</v>
      </c>
      <c r="L19" s="111">
        <v>260.67758199999997</v>
      </c>
      <c r="M19" s="111">
        <v>1.0671390000000001</v>
      </c>
      <c r="N19" s="111">
        <v>7292.2234010000029</v>
      </c>
      <c r="O19" s="111">
        <v>5.5091450000000002</v>
      </c>
      <c r="P19" s="111">
        <v>65.434268000000003</v>
      </c>
      <c r="Q19" s="111">
        <v>119.58565200000001</v>
      </c>
      <c r="R19" s="111">
        <v>494.00089800000001</v>
      </c>
      <c r="S19" s="111">
        <v>-5.5717610000000004</v>
      </c>
      <c r="T19" s="111">
        <v>97.690822000000011</v>
      </c>
      <c r="U19" s="111">
        <v>-176.56892599999998</v>
      </c>
      <c r="V19" s="111">
        <v>-3.3989609999999999</v>
      </c>
      <c r="W19" s="111">
        <v>453.08699999999999</v>
      </c>
      <c r="X19" s="111">
        <v>0</v>
      </c>
      <c r="Y19" s="111">
        <v>-26.832999999999998</v>
      </c>
      <c r="Z19" s="111">
        <v>1022.9351369999997</v>
      </c>
      <c r="AA19" s="111">
        <v>8315.1598250000006</v>
      </c>
    </row>
    <row r="20" spans="1:29">
      <c r="A20" s="112" t="s">
        <v>531</v>
      </c>
      <c r="B20" s="112">
        <v>-371.11405099999996</v>
      </c>
      <c r="C20" s="112">
        <v>-3180.3077349999999</v>
      </c>
      <c r="D20" s="112">
        <v>-85.426535000000001</v>
      </c>
      <c r="E20" s="112">
        <v>-1851.194882</v>
      </c>
      <c r="F20" s="112">
        <v>-112.745</v>
      </c>
      <c r="G20" s="112">
        <v>-96.199220000000011</v>
      </c>
      <c r="H20" s="112">
        <v>-152.69224299999999</v>
      </c>
      <c r="I20" s="112">
        <v>-9.2999999999999999E-2</v>
      </c>
      <c r="J20" s="112">
        <v>-2.1468699999999998</v>
      </c>
      <c r="K20" s="112">
        <v>-44.737775999999997</v>
      </c>
      <c r="L20" s="112">
        <v>0</v>
      </c>
      <c r="M20" s="112">
        <v>-1.0671390000000001</v>
      </c>
      <c r="N20" s="112">
        <v>-5897.724451000001</v>
      </c>
      <c r="O20" s="112">
        <v>34.886890000000001</v>
      </c>
      <c r="P20" s="112">
        <v>32.149860000000004</v>
      </c>
      <c r="Q20" s="112">
        <v>324.53780900000004</v>
      </c>
      <c r="R20" s="112">
        <v>986.56879200000003</v>
      </c>
      <c r="S20" s="112">
        <v>114.12241900000001</v>
      </c>
      <c r="T20" s="112">
        <v>679.81506100000001</v>
      </c>
      <c r="U20" s="112">
        <v>330.40734400000002</v>
      </c>
      <c r="V20" s="112">
        <v>195.66279900000001</v>
      </c>
      <c r="W20" s="112">
        <v>361.97500000000002</v>
      </c>
      <c r="X20" s="112">
        <v>8.8817841970012523E-16</v>
      </c>
      <c r="Y20" s="112">
        <v>963.9140000000001</v>
      </c>
      <c r="Z20" s="112">
        <v>4024.0399740000003</v>
      </c>
      <c r="AA20" s="112">
        <v>-1873.6844770000007</v>
      </c>
      <c r="AC20" s="111">
        <f>SUM(AA21:AA27)</f>
        <v>-1873.6853159999998</v>
      </c>
    </row>
    <row r="21" spans="1:29">
      <c r="A21" s="111" t="s">
        <v>530</v>
      </c>
      <c r="B21" s="111">
        <v>-52.986429999999999</v>
      </c>
      <c r="C21" s="111" t="s">
        <v>509</v>
      </c>
      <c r="D21" s="111" t="s">
        <v>509</v>
      </c>
      <c r="E21" s="111" t="s">
        <v>509</v>
      </c>
      <c r="F21" s="111" t="s">
        <v>509</v>
      </c>
      <c r="G21" s="111" t="s">
        <v>509</v>
      </c>
      <c r="H21" s="111" t="s">
        <v>509</v>
      </c>
      <c r="I21" s="111" t="s">
        <v>509</v>
      </c>
      <c r="J21" s="111" t="s">
        <v>509</v>
      </c>
      <c r="K21" s="111" t="s">
        <v>509</v>
      </c>
      <c r="L21" s="111" t="s">
        <v>509</v>
      </c>
      <c r="M21" s="111" t="s">
        <v>509</v>
      </c>
      <c r="N21" s="111">
        <v>-52.986429999999999</v>
      </c>
      <c r="O21" s="111">
        <v>34.886890000000001</v>
      </c>
      <c r="P21" s="111" t="s">
        <v>509</v>
      </c>
      <c r="Q21" s="111" t="s">
        <v>509</v>
      </c>
      <c r="R21" s="111" t="s">
        <v>509</v>
      </c>
      <c r="S21" s="111" t="s">
        <v>509</v>
      </c>
      <c r="T21" s="111" t="s">
        <v>509</v>
      </c>
      <c r="U21" s="111" t="s">
        <v>509</v>
      </c>
      <c r="V21" s="111" t="s">
        <v>509</v>
      </c>
      <c r="W21" s="111" t="s">
        <v>509</v>
      </c>
      <c r="X21" s="111">
        <v>5.8730000000000002</v>
      </c>
      <c r="Y21" s="111">
        <v>0</v>
      </c>
      <c r="Z21" s="111">
        <v>40.759889999999999</v>
      </c>
      <c r="AA21" s="111">
        <v>-12.22654</v>
      </c>
    </row>
    <row r="22" spans="1:29">
      <c r="A22" s="111" t="s">
        <v>529</v>
      </c>
      <c r="B22" s="111" t="s">
        <v>509</v>
      </c>
      <c r="C22" s="111">
        <v>-3180.3077349999999</v>
      </c>
      <c r="D22" s="111">
        <v>-4.5997810000000001</v>
      </c>
      <c r="E22" s="111" t="s">
        <v>509</v>
      </c>
      <c r="F22" s="111" t="s">
        <v>509</v>
      </c>
      <c r="G22" s="111" t="s">
        <v>509</v>
      </c>
      <c r="H22" s="111" t="s">
        <v>509</v>
      </c>
      <c r="I22" s="111" t="s">
        <v>509</v>
      </c>
      <c r="J22" s="111" t="s">
        <v>509</v>
      </c>
      <c r="K22" s="111" t="s">
        <v>509</v>
      </c>
      <c r="L22" s="111" t="s">
        <v>509</v>
      </c>
      <c r="M22" s="111" t="s">
        <v>509</v>
      </c>
      <c r="N22" s="111">
        <v>-3184.9079999999999</v>
      </c>
      <c r="O22" s="111" t="s">
        <v>509</v>
      </c>
      <c r="P22" s="111">
        <v>64.009461999999999</v>
      </c>
      <c r="Q22" s="111">
        <v>44.991436999999998</v>
      </c>
      <c r="R22" s="111">
        <v>845.69000900000003</v>
      </c>
      <c r="S22" s="111">
        <v>114.06508100000001</v>
      </c>
      <c r="T22" s="111">
        <v>700.13886200000002</v>
      </c>
      <c r="U22" s="111">
        <v>754.53587400000004</v>
      </c>
      <c r="V22" s="111">
        <v>105.22682500000001</v>
      </c>
      <c r="W22" s="111">
        <v>103.748</v>
      </c>
      <c r="X22" s="111">
        <v>0.2</v>
      </c>
      <c r="Y22" s="111">
        <v>0</v>
      </c>
      <c r="Z22" s="111">
        <v>2732.6055500000002</v>
      </c>
      <c r="AA22" s="111">
        <v>-452.30244999999968</v>
      </c>
    </row>
    <row r="23" spans="1:29">
      <c r="A23" s="111" t="s">
        <v>528</v>
      </c>
      <c r="B23" s="111" t="s">
        <v>509</v>
      </c>
      <c r="C23" s="111" t="s">
        <v>509</v>
      </c>
      <c r="D23" s="111">
        <v>-80.826753999999994</v>
      </c>
      <c r="E23" s="111">
        <v>-1851.194882</v>
      </c>
      <c r="F23" s="111" t="s">
        <v>509</v>
      </c>
      <c r="G23" s="111" t="s">
        <v>509</v>
      </c>
      <c r="H23" s="111" t="s">
        <v>509</v>
      </c>
      <c r="I23" s="111" t="s">
        <v>509</v>
      </c>
      <c r="J23" s="111" t="s">
        <v>509</v>
      </c>
      <c r="K23" s="111" t="s">
        <v>509</v>
      </c>
      <c r="L23" s="111" t="s">
        <v>509</v>
      </c>
      <c r="M23" s="111" t="s">
        <v>509</v>
      </c>
      <c r="N23" s="111">
        <v>-1932.0219999999999</v>
      </c>
      <c r="O23" s="111" t="s">
        <v>509</v>
      </c>
      <c r="P23" s="111" t="s">
        <v>509</v>
      </c>
      <c r="Q23" s="111">
        <v>279.97180300000002</v>
      </c>
      <c r="R23" s="111">
        <v>140.878783</v>
      </c>
      <c r="S23" s="111">
        <v>5.7338E-2</v>
      </c>
      <c r="T23" s="111">
        <v>0</v>
      </c>
      <c r="U23" s="111">
        <v>0</v>
      </c>
      <c r="V23" s="111">
        <v>90.435974000000002</v>
      </c>
      <c r="W23" s="111">
        <v>1399.79</v>
      </c>
      <c r="X23" s="111">
        <v>1.0189999999999999</v>
      </c>
      <c r="Y23" s="111">
        <v>0</v>
      </c>
      <c r="Z23" s="111">
        <v>1912.1528980000001</v>
      </c>
      <c r="AA23" s="111">
        <v>-19.869101999999891</v>
      </c>
    </row>
    <row r="24" spans="1:29">
      <c r="A24" s="111" t="s">
        <v>527</v>
      </c>
      <c r="B24" s="111">
        <v>-317.60660999999999</v>
      </c>
      <c r="C24" s="111" t="s">
        <v>509</v>
      </c>
      <c r="D24" s="111" t="s">
        <v>509</v>
      </c>
      <c r="E24" s="111" t="s">
        <v>509</v>
      </c>
      <c r="F24" s="111">
        <v>-112.745</v>
      </c>
      <c r="G24" s="111">
        <v>-95.201868000000005</v>
      </c>
      <c r="H24" s="111">
        <v>-152.69224299999999</v>
      </c>
      <c r="I24" s="111" t="s">
        <v>523</v>
      </c>
      <c r="J24" s="111">
        <v>-0.89728799999999997</v>
      </c>
      <c r="K24" s="111" t="s">
        <v>509</v>
      </c>
      <c r="L24" s="111" t="s">
        <v>509</v>
      </c>
      <c r="M24" s="111" t="s">
        <v>509</v>
      </c>
      <c r="N24" s="111">
        <v>-679.14300000000003</v>
      </c>
      <c r="O24" s="111" t="s">
        <v>509</v>
      </c>
      <c r="P24" s="111" t="s">
        <v>509</v>
      </c>
      <c r="Q24" s="111" t="s">
        <v>509</v>
      </c>
      <c r="R24" s="111" t="s">
        <v>509</v>
      </c>
      <c r="S24" s="111" t="s">
        <v>509</v>
      </c>
      <c r="T24" s="111">
        <v>-15.317</v>
      </c>
      <c r="U24" s="111">
        <v>-412.96655600000003</v>
      </c>
      <c r="V24" s="111" t="s">
        <v>509</v>
      </c>
      <c r="W24" s="111">
        <v>-409.63499999999999</v>
      </c>
      <c r="X24" s="111">
        <v>0</v>
      </c>
      <c r="Y24" s="111">
        <v>565.11</v>
      </c>
      <c r="Z24" s="111">
        <v>-272.80855600000007</v>
      </c>
      <c r="AA24" s="111">
        <v>-951.9515560000001</v>
      </c>
    </row>
    <row r="25" spans="1:29">
      <c r="A25" s="111" t="s">
        <v>526</v>
      </c>
      <c r="B25" s="111" t="s">
        <v>509</v>
      </c>
      <c r="C25" s="111" t="s">
        <v>509</v>
      </c>
      <c r="D25" s="111" t="s">
        <v>509</v>
      </c>
      <c r="E25" s="111" t="s">
        <v>509</v>
      </c>
      <c r="F25" s="111" t="s">
        <v>509</v>
      </c>
      <c r="G25" s="111" t="s">
        <v>509</v>
      </c>
      <c r="H25" s="111" t="s">
        <v>509</v>
      </c>
      <c r="I25" s="111" t="s">
        <v>509</v>
      </c>
      <c r="J25" s="111">
        <v>0</v>
      </c>
      <c r="K25" s="111" t="s">
        <v>509</v>
      </c>
      <c r="L25" s="111" t="s">
        <v>509</v>
      </c>
      <c r="M25" s="111" t="s">
        <v>509</v>
      </c>
      <c r="N25" s="111">
        <v>0</v>
      </c>
      <c r="O25" s="111" t="s">
        <v>509</v>
      </c>
      <c r="P25" s="111" t="s">
        <v>509</v>
      </c>
      <c r="Q25" s="111" t="s">
        <v>509</v>
      </c>
      <c r="R25" s="111" t="s">
        <v>509</v>
      </c>
      <c r="S25" s="111" t="s">
        <v>509</v>
      </c>
      <c r="T25" s="111">
        <v>0</v>
      </c>
      <c r="U25" s="111" t="s">
        <v>509</v>
      </c>
      <c r="V25" s="111" t="s">
        <v>509</v>
      </c>
      <c r="W25" s="111">
        <v>-584.69200000000001</v>
      </c>
      <c r="X25" s="111">
        <v>0</v>
      </c>
      <c r="Y25" s="111">
        <v>281.27199999999999</v>
      </c>
      <c r="Z25" s="111">
        <v>-303.42</v>
      </c>
      <c r="AA25" s="111">
        <v>-303.42</v>
      </c>
    </row>
    <row r="26" spans="1:29">
      <c r="A26" s="111" t="s">
        <v>525</v>
      </c>
      <c r="B26" s="111">
        <v>-0.521011</v>
      </c>
      <c r="C26" s="111" t="s">
        <v>509</v>
      </c>
      <c r="D26" s="111" t="s">
        <v>509</v>
      </c>
      <c r="E26" s="111" t="s">
        <v>509</v>
      </c>
      <c r="F26" s="111" t="s">
        <v>509</v>
      </c>
      <c r="G26" s="111">
        <v>-0.99735200000000002</v>
      </c>
      <c r="H26" s="111">
        <v>0</v>
      </c>
      <c r="I26" s="111">
        <v>-9.2999999999999999E-2</v>
      </c>
      <c r="J26" s="111">
        <v>-1.249582</v>
      </c>
      <c r="K26" s="111">
        <v>-44.737775999999997</v>
      </c>
      <c r="L26" s="111" t="s">
        <v>509</v>
      </c>
      <c r="M26" s="111">
        <v>-1.0671390000000001</v>
      </c>
      <c r="N26" s="111">
        <v>-48.665859999999995</v>
      </c>
      <c r="O26" s="111" t="s">
        <v>509</v>
      </c>
      <c r="P26" s="111">
        <v>-31.859601999999999</v>
      </c>
      <c r="Q26" s="111">
        <v>-0.425431</v>
      </c>
      <c r="R26" s="111" t="s">
        <v>509</v>
      </c>
      <c r="S26" s="111" t="s">
        <v>509</v>
      </c>
      <c r="T26" s="111">
        <v>-5.0068010000000003</v>
      </c>
      <c r="U26" s="111">
        <v>-11.161974000000001</v>
      </c>
      <c r="V26" s="111" t="s">
        <v>509</v>
      </c>
      <c r="W26" s="111">
        <v>-147.23599999999999</v>
      </c>
      <c r="X26" s="111">
        <v>-7.0919999999999996</v>
      </c>
      <c r="Y26" s="111">
        <v>117.532</v>
      </c>
      <c r="Z26" s="111">
        <v>-85.249808000000016</v>
      </c>
      <c r="AA26" s="111">
        <v>-133.91566800000001</v>
      </c>
    </row>
    <row r="27" spans="1:29">
      <c r="A27" s="111" t="s">
        <v>524</v>
      </c>
      <c r="B27" s="111" t="s">
        <v>509</v>
      </c>
      <c r="C27" s="111" t="s">
        <v>509</v>
      </c>
      <c r="D27" s="111" t="s">
        <v>509</v>
      </c>
      <c r="E27" s="111" t="s">
        <v>509</v>
      </c>
      <c r="F27" s="111" t="s">
        <v>509</v>
      </c>
      <c r="G27" s="111">
        <v>0</v>
      </c>
      <c r="H27" s="111" t="s">
        <v>509</v>
      </c>
      <c r="I27" s="111" t="s">
        <v>509</v>
      </c>
      <c r="J27" s="111" t="s">
        <v>509</v>
      </c>
      <c r="K27" s="111">
        <v>0</v>
      </c>
      <c r="L27" s="111" t="s">
        <v>509</v>
      </c>
      <c r="M27" s="111" t="s">
        <v>509</v>
      </c>
      <c r="N27" s="111">
        <v>0</v>
      </c>
      <c r="O27" s="111" t="s">
        <v>509</v>
      </c>
      <c r="P27" s="111" t="s">
        <v>509</v>
      </c>
      <c r="Q27" s="111" t="s">
        <v>509</v>
      </c>
      <c r="R27" s="111" t="s">
        <v>509</v>
      </c>
      <c r="S27" s="111" t="s">
        <v>509</v>
      </c>
      <c r="T27" s="111">
        <v>0</v>
      </c>
      <c r="U27" s="111" t="s">
        <v>509</v>
      </c>
      <c r="V27" s="111" t="s">
        <v>509</v>
      </c>
      <c r="W27" s="111">
        <v>0</v>
      </c>
      <c r="X27" s="111" t="s">
        <v>509</v>
      </c>
      <c r="Y27" s="111" t="s">
        <v>523</v>
      </c>
      <c r="Z27" s="111">
        <v>0</v>
      </c>
      <c r="AA27" s="111">
        <v>0</v>
      </c>
    </row>
    <row r="28" spans="1:29">
      <c r="A28" s="111" t="s">
        <v>522</v>
      </c>
      <c r="B28" s="111">
        <v>0</v>
      </c>
      <c r="C28" s="111">
        <v>0</v>
      </c>
      <c r="D28" s="111">
        <v>0</v>
      </c>
      <c r="E28" s="111">
        <v>-219.31584000000001</v>
      </c>
      <c r="F28" s="111" t="s">
        <v>509</v>
      </c>
      <c r="G28" s="111" t="s">
        <v>509</v>
      </c>
      <c r="H28" s="111" t="s">
        <v>509</v>
      </c>
      <c r="I28" s="111" t="s">
        <v>509</v>
      </c>
      <c r="J28" s="111" t="s">
        <v>509</v>
      </c>
      <c r="K28" s="111" t="s">
        <v>509</v>
      </c>
      <c r="L28" s="111" t="s">
        <v>509</v>
      </c>
      <c r="M28" s="111" t="s">
        <v>509</v>
      </c>
      <c r="N28" s="111">
        <v>-219.316</v>
      </c>
      <c r="O28" s="111">
        <v>-2.093213</v>
      </c>
      <c r="P28" s="111" t="s">
        <v>509</v>
      </c>
      <c r="Q28" s="111">
        <v>-7.1259290000000002</v>
      </c>
      <c r="R28" s="111">
        <v>-4.1408880000000003</v>
      </c>
      <c r="S28" s="111">
        <v>-8.8620000000000001E-3</v>
      </c>
      <c r="T28" s="111">
        <v>-49.579227000000003</v>
      </c>
      <c r="U28" s="111">
        <v>-81.012860000000003</v>
      </c>
      <c r="V28" s="111">
        <v>0</v>
      </c>
      <c r="W28" s="111">
        <v>-469.08499999999998</v>
      </c>
      <c r="X28" s="111">
        <v>0</v>
      </c>
      <c r="Y28" s="111">
        <v>-45.332999999999998</v>
      </c>
      <c r="Z28" s="111">
        <v>-658.37897899999996</v>
      </c>
      <c r="AA28" s="111">
        <v>-877.69497899999999</v>
      </c>
    </row>
    <row r="29" spans="1:29">
      <c r="A29" s="111" t="s">
        <v>521</v>
      </c>
      <c r="B29" s="111" t="s">
        <v>509</v>
      </c>
      <c r="C29" s="111" t="s">
        <v>509</v>
      </c>
      <c r="D29" s="111" t="s">
        <v>509</v>
      </c>
      <c r="E29" s="111">
        <v>-510.63445999999999</v>
      </c>
      <c r="F29" s="111" t="s">
        <v>509</v>
      </c>
      <c r="G29" s="111" t="s">
        <v>509</v>
      </c>
      <c r="H29" s="111" t="s">
        <v>509</v>
      </c>
      <c r="I29" s="111" t="s">
        <v>509</v>
      </c>
      <c r="J29" s="111" t="s">
        <v>509</v>
      </c>
      <c r="K29" s="111" t="s">
        <v>509</v>
      </c>
      <c r="L29" s="111" t="s">
        <v>509</v>
      </c>
      <c r="M29" s="111" t="s">
        <v>509</v>
      </c>
      <c r="N29" s="111">
        <v>-510.63400000000001</v>
      </c>
      <c r="O29" s="111" t="s">
        <v>509</v>
      </c>
      <c r="P29" s="111" t="s">
        <v>509</v>
      </c>
      <c r="Q29" s="111" t="s">
        <v>509</v>
      </c>
      <c r="R29" s="111" t="s">
        <v>509</v>
      </c>
      <c r="S29" s="111" t="s">
        <v>509</v>
      </c>
      <c r="T29" s="111" t="s">
        <v>509</v>
      </c>
      <c r="U29" s="111" t="s">
        <v>509</v>
      </c>
      <c r="V29" s="111" t="s">
        <v>509</v>
      </c>
      <c r="W29" s="111">
        <v>510.63400000000001</v>
      </c>
      <c r="X29" s="111">
        <v>0</v>
      </c>
      <c r="Y29" s="111">
        <v>0</v>
      </c>
      <c r="Z29" s="111">
        <v>510.63400000000001</v>
      </c>
      <c r="AA29" s="111">
        <v>0</v>
      </c>
    </row>
    <row r="30" spans="1:29">
      <c r="A30" s="111" t="s">
        <v>520</v>
      </c>
      <c r="B30" s="111" t="s">
        <v>509</v>
      </c>
      <c r="C30" s="111" t="s">
        <v>509</v>
      </c>
      <c r="D30" s="111" t="s">
        <v>509</v>
      </c>
      <c r="E30" s="111">
        <v>-265.72164400000003</v>
      </c>
      <c r="F30" s="111" t="s">
        <v>509</v>
      </c>
      <c r="G30" s="111" t="s">
        <v>509</v>
      </c>
      <c r="H30" s="111" t="s">
        <v>509</v>
      </c>
      <c r="I30" s="111" t="s">
        <v>509</v>
      </c>
      <c r="J30" s="111" t="s">
        <v>509</v>
      </c>
      <c r="K30" s="111" t="s">
        <v>509</v>
      </c>
      <c r="L30" s="111" t="s">
        <v>509</v>
      </c>
      <c r="M30" s="111" t="s">
        <v>509</v>
      </c>
      <c r="N30" s="111">
        <v>-265.72199999999998</v>
      </c>
      <c r="O30" s="111" t="s">
        <v>509</v>
      </c>
      <c r="P30" s="111" t="s">
        <v>509</v>
      </c>
      <c r="Q30" s="111" t="s">
        <v>509</v>
      </c>
      <c r="R30" s="111" t="s">
        <v>509</v>
      </c>
      <c r="S30" s="111" t="s">
        <v>509</v>
      </c>
      <c r="T30" s="111" t="s">
        <v>509</v>
      </c>
      <c r="U30" s="111" t="s">
        <v>509</v>
      </c>
      <c r="V30" s="111" t="s">
        <v>509</v>
      </c>
      <c r="W30" s="111">
        <v>-340.49799999999999</v>
      </c>
      <c r="X30" s="111">
        <v>0</v>
      </c>
      <c r="Y30" s="111">
        <v>0</v>
      </c>
      <c r="Z30" s="111">
        <v>-340.49799999999999</v>
      </c>
      <c r="AA30" s="111">
        <v>-606.22</v>
      </c>
    </row>
    <row r="31" spans="1:29">
      <c r="A31" s="111" t="s">
        <v>519</v>
      </c>
      <c r="B31" s="111">
        <v>-5.6843418860808015E-14</v>
      </c>
      <c r="C31" s="111">
        <v>-4.4446080000002439</v>
      </c>
      <c r="D31" s="111">
        <v>-2.0299999999906504E-4</v>
      </c>
      <c r="E31" s="111">
        <v>1.8100000033882679E-4</v>
      </c>
      <c r="F31" s="111">
        <v>0</v>
      </c>
      <c r="G31" s="111">
        <v>1.4210854715202004E-14</v>
      </c>
      <c r="H31" s="111">
        <v>0</v>
      </c>
      <c r="I31" s="111">
        <v>-3.5000000000451337E-5</v>
      </c>
      <c r="J31" s="111">
        <v>0</v>
      </c>
      <c r="K31" s="111">
        <v>0</v>
      </c>
      <c r="L31" s="111">
        <v>0</v>
      </c>
      <c r="M31" s="111" t="s">
        <v>509</v>
      </c>
      <c r="N31" s="111">
        <v>-4.444811000000243</v>
      </c>
      <c r="O31" s="111">
        <v>9.9999999747524271E-7</v>
      </c>
      <c r="P31" s="111">
        <v>9.9999999747524271E-7</v>
      </c>
      <c r="Q31" s="111">
        <v>-4.1744385725905886E-14</v>
      </c>
      <c r="R31" s="111">
        <v>12.053999999999956</v>
      </c>
      <c r="S31" s="111">
        <v>2.2204559999999911</v>
      </c>
      <c r="T31" s="111">
        <v>-5.6843418860808015E-14</v>
      </c>
      <c r="U31" s="111">
        <v>-4.2632564145606011E-14</v>
      </c>
      <c r="V31" s="111">
        <v>-8.0963219999999865</v>
      </c>
      <c r="W31" s="111">
        <v>0</v>
      </c>
      <c r="X31" s="111">
        <v>-8.8817841970012523E-16</v>
      </c>
      <c r="Y31" s="111">
        <v>-2.0000000001232365E-3</v>
      </c>
      <c r="Z31" s="111">
        <v>6.1781339999999609</v>
      </c>
      <c r="AA31" s="111">
        <v>1.733322999999718</v>
      </c>
    </row>
    <row r="32" spans="1:29">
      <c r="A32" s="111" t="s">
        <v>518</v>
      </c>
      <c r="B32" s="111" t="s">
        <v>509</v>
      </c>
      <c r="C32" s="111">
        <v>-31.71396</v>
      </c>
      <c r="D32" s="111" t="s">
        <v>509</v>
      </c>
      <c r="E32" s="111" t="s">
        <v>509</v>
      </c>
      <c r="F32" s="111" t="s">
        <v>509</v>
      </c>
      <c r="G32" s="111" t="s">
        <v>509</v>
      </c>
      <c r="H32" s="111" t="s">
        <v>509</v>
      </c>
      <c r="I32" s="111" t="s">
        <v>509</v>
      </c>
      <c r="J32" s="111" t="s">
        <v>509</v>
      </c>
      <c r="K32" s="111" t="s">
        <v>509</v>
      </c>
      <c r="L32" s="111" t="s">
        <v>509</v>
      </c>
      <c r="M32" s="111" t="s">
        <v>509</v>
      </c>
      <c r="N32" s="111">
        <v>-31.713999999999999</v>
      </c>
      <c r="O32" s="111" t="s">
        <v>509</v>
      </c>
      <c r="P32" s="111" t="s">
        <v>509</v>
      </c>
      <c r="Q32" s="111" t="s">
        <v>509</v>
      </c>
      <c r="R32" s="111" t="s">
        <v>509</v>
      </c>
      <c r="S32" s="111" t="s">
        <v>509</v>
      </c>
      <c r="T32" s="111" t="s">
        <v>509</v>
      </c>
      <c r="U32" s="111" t="s">
        <v>509</v>
      </c>
      <c r="V32" s="111" t="s">
        <v>509</v>
      </c>
      <c r="W32" s="111" t="s">
        <v>509</v>
      </c>
      <c r="X32" s="111">
        <v>0</v>
      </c>
      <c r="Y32" s="111">
        <v>-152.827</v>
      </c>
      <c r="Z32" s="111">
        <v>-152.827</v>
      </c>
      <c r="AA32" s="111">
        <v>-184.541</v>
      </c>
    </row>
    <row r="33" spans="1:29">
      <c r="A33" s="112" t="s">
        <v>517</v>
      </c>
      <c r="B33" s="112">
        <v>54.464019</v>
      </c>
      <c r="C33" s="112">
        <v>0</v>
      </c>
      <c r="D33" s="112" t="s">
        <v>509</v>
      </c>
      <c r="E33" s="112" t="s">
        <v>509</v>
      </c>
      <c r="F33" s="112" t="s">
        <v>509</v>
      </c>
      <c r="G33" s="112" t="s">
        <v>509</v>
      </c>
      <c r="H33" s="112" t="s">
        <v>509</v>
      </c>
      <c r="I33" s="112">
        <v>4.0064780000000004</v>
      </c>
      <c r="J33" s="112" t="s">
        <v>509</v>
      </c>
      <c r="K33" s="112">
        <v>43.519779999999997</v>
      </c>
      <c r="L33" s="112">
        <v>260.67758199999997</v>
      </c>
      <c r="M33" s="112" t="s">
        <v>509</v>
      </c>
      <c r="N33" s="112">
        <v>362.66800000000001</v>
      </c>
      <c r="O33" s="112">
        <v>38.302822999999997</v>
      </c>
      <c r="P33" s="112">
        <v>97.584129000000004</v>
      </c>
      <c r="Q33" s="112">
        <v>436.99753199999998</v>
      </c>
      <c r="R33" s="112">
        <v>1488.482802</v>
      </c>
      <c r="S33" s="112">
        <v>110.762252</v>
      </c>
      <c r="T33" s="112">
        <v>727.92665599999998</v>
      </c>
      <c r="U33" s="112">
        <v>72.825558000000001</v>
      </c>
      <c r="V33" s="112">
        <v>184.16751600000001</v>
      </c>
      <c r="W33" s="112">
        <v>516.11300000000006</v>
      </c>
      <c r="X33" s="112">
        <v>0</v>
      </c>
      <c r="Y33" s="112">
        <v>738.91899999999998</v>
      </c>
      <c r="Z33" s="112">
        <v>4412.0812679999999</v>
      </c>
      <c r="AA33" s="112">
        <v>4774.7492680000005</v>
      </c>
      <c r="AC33" s="111">
        <f>AA33-AA20</f>
        <v>6648.4337450000012</v>
      </c>
    </row>
    <row r="34" spans="1:29">
      <c r="A34" s="112" t="s">
        <v>516</v>
      </c>
      <c r="B34" s="112" t="s">
        <v>509</v>
      </c>
      <c r="C34" s="112" t="s">
        <v>509</v>
      </c>
      <c r="D34" s="112" t="s">
        <v>509</v>
      </c>
      <c r="E34" s="112" t="s">
        <v>509</v>
      </c>
      <c r="F34" s="112" t="s">
        <v>509</v>
      </c>
      <c r="G34" s="112" t="s">
        <v>509</v>
      </c>
      <c r="H34" s="112" t="s">
        <v>509</v>
      </c>
      <c r="I34" s="112" t="s">
        <v>509</v>
      </c>
      <c r="J34" s="112" t="s">
        <v>509</v>
      </c>
      <c r="K34" s="112">
        <v>0</v>
      </c>
      <c r="L34" s="112" t="s">
        <v>509</v>
      </c>
      <c r="M34" s="112" t="s">
        <v>509</v>
      </c>
      <c r="N34" s="112" t="s">
        <v>523</v>
      </c>
      <c r="O34" s="112" t="s">
        <v>509</v>
      </c>
      <c r="P34" s="112">
        <v>0</v>
      </c>
      <c r="Q34" s="112">
        <v>1.233166</v>
      </c>
      <c r="R34" s="112">
        <v>12.683557</v>
      </c>
      <c r="S34" s="112">
        <v>0</v>
      </c>
      <c r="T34" s="112" t="s">
        <v>509</v>
      </c>
      <c r="U34" s="112">
        <v>0</v>
      </c>
      <c r="V34" s="112">
        <v>184.16751600000001</v>
      </c>
      <c r="W34" s="112">
        <v>29.266999999999999</v>
      </c>
      <c r="X34" s="112">
        <v>0</v>
      </c>
      <c r="Y34" s="112" t="s">
        <v>509</v>
      </c>
      <c r="Z34" s="112">
        <v>227.35123899999999</v>
      </c>
      <c r="AA34" s="112">
        <v>227.35123899999999</v>
      </c>
    </row>
    <row r="35" spans="1:29">
      <c r="A35" s="111" t="s">
        <v>515</v>
      </c>
      <c r="B35" s="111" t="s">
        <v>509</v>
      </c>
      <c r="C35" s="111" t="s">
        <v>509</v>
      </c>
      <c r="D35" s="111" t="s">
        <v>509</v>
      </c>
      <c r="E35" s="111" t="s">
        <v>509</v>
      </c>
      <c r="F35" s="111" t="s">
        <v>509</v>
      </c>
      <c r="G35" s="111" t="s">
        <v>509</v>
      </c>
      <c r="H35" s="111" t="s">
        <v>509</v>
      </c>
      <c r="I35" s="111" t="s">
        <v>509</v>
      </c>
      <c r="J35" s="111" t="s">
        <v>509</v>
      </c>
      <c r="K35" s="111" t="s">
        <v>509</v>
      </c>
      <c r="L35" s="111" t="s">
        <v>509</v>
      </c>
      <c r="M35" s="111" t="s">
        <v>509</v>
      </c>
      <c r="N35" s="111" t="s">
        <v>509</v>
      </c>
      <c r="O35" s="111" t="s">
        <v>509</v>
      </c>
      <c r="P35" s="111" t="s">
        <v>509</v>
      </c>
      <c r="Q35" s="111">
        <v>3.2473000000000002E-2</v>
      </c>
      <c r="R35" s="111">
        <v>11.031688000000001</v>
      </c>
      <c r="S35" s="111">
        <v>0</v>
      </c>
      <c r="T35" s="111" t="s">
        <v>509</v>
      </c>
      <c r="U35" s="111" t="s">
        <v>509</v>
      </c>
      <c r="V35" s="111">
        <v>77.890778999999995</v>
      </c>
      <c r="W35" s="111">
        <v>29.266999999999999</v>
      </c>
      <c r="X35" s="111">
        <v>0</v>
      </c>
      <c r="Y35" s="111" t="s">
        <v>509</v>
      </c>
      <c r="Z35" s="111">
        <v>118.22193999999999</v>
      </c>
      <c r="AA35" s="111">
        <v>118.22193999999999</v>
      </c>
    </row>
    <row r="36" spans="1:29">
      <c r="A36" s="111" t="s">
        <v>514</v>
      </c>
      <c r="B36" s="111" t="s">
        <v>509</v>
      </c>
      <c r="C36" s="111" t="s">
        <v>509</v>
      </c>
      <c r="D36" s="111" t="s">
        <v>509</v>
      </c>
      <c r="E36" s="111" t="s">
        <v>509</v>
      </c>
      <c r="F36" s="111" t="s">
        <v>509</v>
      </c>
      <c r="G36" s="111" t="s">
        <v>509</v>
      </c>
      <c r="H36" s="111" t="s">
        <v>509</v>
      </c>
      <c r="I36" s="111" t="s">
        <v>509</v>
      </c>
      <c r="J36" s="111" t="s">
        <v>509</v>
      </c>
      <c r="K36" s="111">
        <v>0</v>
      </c>
      <c r="L36" s="111" t="s">
        <v>509</v>
      </c>
      <c r="M36" s="111" t="s">
        <v>509</v>
      </c>
      <c r="N36" s="111" t="s">
        <v>523</v>
      </c>
      <c r="O36" s="111" t="s">
        <v>509</v>
      </c>
      <c r="P36" s="111">
        <v>0</v>
      </c>
      <c r="Q36" s="111">
        <v>1.200693</v>
      </c>
      <c r="R36" s="111">
        <v>1.6518699999999999</v>
      </c>
      <c r="S36" s="111">
        <v>0</v>
      </c>
      <c r="T36" s="111" t="s">
        <v>509</v>
      </c>
      <c r="U36" s="111">
        <v>0</v>
      </c>
      <c r="V36" s="111">
        <v>106.27673799999999</v>
      </c>
      <c r="W36" s="111" t="s">
        <v>523</v>
      </c>
      <c r="X36" s="111">
        <v>0</v>
      </c>
      <c r="Y36" s="111" t="s">
        <v>509</v>
      </c>
      <c r="Z36" s="111">
        <v>109.129301</v>
      </c>
      <c r="AA36" s="111">
        <v>109.129301</v>
      </c>
    </row>
    <row r="37" spans="1:29">
      <c r="A37" s="112" t="s">
        <v>513</v>
      </c>
      <c r="B37" s="112">
        <v>54.464019</v>
      </c>
      <c r="C37" s="112" t="s">
        <v>509</v>
      </c>
      <c r="D37" s="112" t="s">
        <v>509</v>
      </c>
      <c r="E37" s="112" t="s">
        <v>509</v>
      </c>
      <c r="F37" s="112" t="s">
        <v>509</v>
      </c>
      <c r="G37" s="112" t="s">
        <v>509</v>
      </c>
      <c r="H37" s="112" t="s">
        <v>509</v>
      </c>
      <c r="I37" s="112">
        <v>4.0064780000000004</v>
      </c>
      <c r="J37" s="112" t="s">
        <v>509</v>
      </c>
      <c r="K37" s="112">
        <v>43.519779999999997</v>
      </c>
      <c r="L37" s="112">
        <v>260.67758199999997</v>
      </c>
      <c r="M37" s="112" t="s">
        <v>509</v>
      </c>
      <c r="N37" s="112">
        <v>362.66800000000001</v>
      </c>
      <c r="O37" s="112">
        <v>38.302822999999997</v>
      </c>
      <c r="P37" s="112">
        <v>97.584129000000004</v>
      </c>
      <c r="Q37" s="112">
        <v>435.764366</v>
      </c>
      <c r="R37" s="112">
        <v>1475.7992449999999</v>
      </c>
      <c r="S37" s="112">
        <v>110.762252</v>
      </c>
      <c r="T37" s="112">
        <v>727.92665599999998</v>
      </c>
      <c r="U37" s="112">
        <v>72.825558000000001</v>
      </c>
      <c r="V37" s="112" t="s">
        <v>509</v>
      </c>
      <c r="W37" s="112">
        <v>486.84699999999998</v>
      </c>
      <c r="X37" s="112">
        <v>0</v>
      </c>
      <c r="Y37" s="112">
        <v>738.91899999999998</v>
      </c>
      <c r="Z37" s="112">
        <v>4184.7310289999996</v>
      </c>
      <c r="AA37" s="112">
        <v>4547.3990289999992</v>
      </c>
    </row>
    <row r="38" spans="1:29">
      <c r="A38" s="111" t="s">
        <v>512</v>
      </c>
      <c r="B38" s="111" t="s">
        <v>509</v>
      </c>
      <c r="C38" s="111" t="s">
        <v>509</v>
      </c>
      <c r="D38" s="111" t="s">
        <v>509</v>
      </c>
      <c r="E38" s="111" t="s">
        <v>509</v>
      </c>
      <c r="F38" s="111" t="s">
        <v>509</v>
      </c>
      <c r="G38" s="111" t="s">
        <v>509</v>
      </c>
      <c r="H38" s="111" t="s">
        <v>509</v>
      </c>
      <c r="I38" s="111">
        <v>3.820478</v>
      </c>
      <c r="J38" s="111" t="s">
        <v>509</v>
      </c>
      <c r="K38" s="111" t="s">
        <v>509</v>
      </c>
      <c r="L38" s="111">
        <v>260.67758199999997</v>
      </c>
      <c r="M38" s="111" t="s">
        <v>509</v>
      </c>
      <c r="N38" s="111">
        <v>264.49805999999995</v>
      </c>
      <c r="O38" s="111" t="s">
        <v>509</v>
      </c>
      <c r="P38" s="111" t="s">
        <v>509</v>
      </c>
      <c r="Q38" s="111">
        <v>346.04266900000005</v>
      </c>
      <c r="R38" s="111" t="s">
        <v>509</v>
      </c>
      <c r="S38" s="111">
        <v>0.83883200000000002</v>
      </c>
      <c r="T38" s="111">
        <v>3.3336389999999998</v>
      </c>
      <c r="U38" s="111">
        <v>0</v>
      </c>
      <c r="V38" s="111" t="s">
        <v>509</v>
      </c>
      <c r="W38" s="111">
        <v>41.384999999999998</v>
      </c>
      <c r="X38" s="111">
        <v>0</v>
      </c>
      <c r="Y38" s="111">
        <v>254.31900000000002</v>
      </c>
      <c r="Z38" s="111">
        <v>645.91869199999996</v>
      </c>
      <c r="AA38" s="111">
        <v>910.41675199999986</v>
      </c>
    </row>
    <row r="39" spans="1:29">
      <c r="A39" s="111" t="s">
        <v>292</v>
      </c>
      <c r="B39" s="111" t="s">
        <v>509</v>
      </c>
      <c r="C39" s="111" t="s">
        <v>509</v>
      </c>
      <c r="D39" s="111" t="s">
        <v>509</v>
      </c>
      <c r="E39" s="111" t="s">
        <v>509</v>
      </c>
      <c r="F39" s="111" t="s">
        <v>509</v>
      </c>
      <c r="G39" s="111" t="s">
        <v>509</v>
      </c>
      <c r="H39" s="111" t="s">
        <v>509</v>
      </c>
      <c r="I39" s="111" t="s">
        <v>509</v>
      </c>
      <c r="J39" s="111" t="s">
        <v>509</v>
      </c>
      <c r="K39" s="111" t="s">
        <v>509</v>
      </c>
      <c r="L39" s="111" t="s">
        <v>509</v>
      </c>
      <c r="M39" s="111" t="s">
        <v>509</v>
      </c>
      <c r="N39" s="111" t="s">
        <v>509</v>
      </c>
      <c r="O39" s="111" t="s">
        <v>509</v>
      </c>
      <c r="P39" s="111" t="s">
        <v>509</v>
      </c>
      <c r="Q39" s="111">
        <v>41.587639000000003</v>
      </c>
      <c r="R39" s="111">
        <v>1473.890537</v>
      </c>
      <c r="S39" s="111">
        <v>109.872196</v>
      </c>
      <c r="T39" s="111">
        <v>568.85136399999999</v>
      </c>
      <c r="U39" s="111">
        <v>1.640733</v>
      </c>
      <c r="V39" s="111" t="s">
        <v>509</v>
      </c>
      <c r="W39" s="111">
        <v>0.58799999999999997</v>
      </c>
      <c r="X39" s="111">
        <v>0</v>
      </c>
      <c r="Y39" s="111">
        <v>3.996</v>
      </c>
      <c r="Z39" s="111">
        <v>2200.4264690000005</v>
      </c>
      <c r="AA39" s="111">
        <v>2200.4264690000005</v>
      </c>
    </row>
    <row r="40" spans="1:29">
      <c r="A40" s="111" t="s">
        <v>511</v>
      </c>
      <c r="B40" s="111" t="s">
        <v>509</v>
      </c>
      <c r="C40" s="111" t="s">
        <v>509</v>
      </c>
      <c r="D40" s="111" t="s">
        <v>509</v>
      </c>
      <c r="E40" s="111" t="s">
        <v>509</v>
      </c>
      <c r="F40" s="111" t="s">
        <v>509</v>
      </c>
      <c r="G40" s="111" t="s">
        <v>509</v>
      </c>
      <c r="H40" s="111" t="s">
        <v>509</v>
      </c>
      <c r="I40" s="111" t="s">
        <v>509</v>
      </c>
      <c r="J40" s="111" t="s">
        <v>509</v>
      </c>
      <c r="K40" s="111" t="s">
        <v>509</v>
      </c>
      <c r="L40" s="111" t="s">
        <v>509</v>
      </c>
      <c r="M40" s="111" t="s">
        <v>509</v>
      </c>
      <c r="N40" s="111" t="s">
        <v>509</v>
      </c>
      <c r="O40" s="111" t="s">
        <v>509</v>
      </c>
      <c r="P40" s="111" t="s">
        <v>509</v>
      </c>
      <c r="Q40" s="111">
        <v>6.8866779999999999</v>
      </c>
      <c r="R40" s="111">
        <v>0</v>
      </c>
      <c r="S40" s="111">
        <v>5.0226E-2</v>
      </c>
      <c r="T40" s="111">
        <v>107.787648</v>
      </c>
      <c r="U40" s="111">
        <v>0</v>
      </c>
      <c r="V40" s="111" t="s">
        <v>509</v>
      </c>
      <c r="W40" s="111" t="s">
        <v>509</v>
      </c>
      <c r="X40" s="111">
        <v>0</v>
      </c>
      <c r="Y40" s="111">
        <v>33.484000000000002</v>
      </c>
      <c r="Z40" s="111">
        <v>148.208552</v>
      </c>
      <c r="AA40" s="111">
        <v>148.208552</v>
      </c>
    </row>
    <row r="41" spans="1:29">
      <c r="A41" s="111" t="s">
        <v>291</v>
      </c>
      <c r="B41" s="111">
        <v>54.464019</v>
      </c>
      <c r="C41" s="111" t="s">
        <v>509</v>
      </c>
      <c r="D41" s="111" t="s">
        <v>509</v>
      </c>
      <c r="E41" s="111" t="s">
        <v>509</v>
      </c>
      <c r="F41" s="111" t="s">
        <v>509</v>
      </c>
      <c r="G41" s="111" t="s">
        <v>509</v>
      </c>
      <c r="H41" s="111" t="s">
        <v>509</v>
      </c>
      <c r="I41" s="111">
        <v>0.186</v>
      </c>
      <c r="J41" s="111" t="s">
        <v>509</v>
      </c>
      <c r="K41" s="111">
        <v>43.519779999999997</v>
      </c>
      <c r="L41" s="111" t="s">
        <v>509</v>
      </c>
      <c r="M41" s="111" t="s">
        <v>509</v>
      </c>
      <c r="N41" s="111">
        <v>98.17</v>
      </c>
      <c r="O41" s="111">
        <v>38.302822999999997</v>
      </c>
      <c r="P41" s="111">
        <v>97.584129000000004</v>
      </c>
      <c r="Q41" s="111">
        <v>41.247380999999997</v>
      </c>
      <c r="R41" s="111">
        <v>1.9087080000000001</v>
      </c>
      <c r="S41" s="111">
        <v>9.9799999999999997E-4</v>
      </c>
      <c r="T41" s="111">
        <v>47.954005000000002</v>
      </c>
      <c r="U41" s="111">
        <v>71.184825000000004</v>
      </c>
      <c r="V41" s="111" t="s">
        <v>509</v>
      </c>
      <c r="W41" s="111">
        <v>444.87299999999999</v>
      </c>
      <c r="X41" s="111">
        <v>0</v>
      </c>
      <c r="Y41" s="111">
        <v>447.12099999999998</v>
      </c>
      <c r="Z41" s="111">
        <v>1190.1758709999999</v>
      </c>
      <c r="AA41" s="111">
        <v>1288.345871</v>
      </c>
    </row>
    <row r="42" spans="1:29">
      <c r="A42" s="111" t="s">
        <v>510</v>
      </c>
      <c r="B42" s="111" t="s">
        <v>509</v>
      </c>
      <c r="C42" s="111" t="s">
        <v>509</v>
      </c>
      <c r="D42" s="111" t="s">
        <v>509</v>
      </c>
      <c r="E42" s="111" t="s">
        <v>509</v>
      </c>
      <c r="F42" s="111" t="s">
        <v>509</v>
      </c>
      <c r="G42" s="111" t="s">
        <v>509</v>
      </c>
      <c r="H42" s="111" t="s">
        <v>509</v>
      </c>
      <c r="I42" s="111" t="s">
        <v>509</v>
      </c>
      <c r="J42" s="111" t="s">
        <v>509</v>
      </c>
      <c r="K42" s="111" t="s">
        <v>509</v>
      </c>
      <c r="L42" s="111" t="s">
        <v>509</v>
      </c>
      <c r="M42" s="111" t="s">
        <v>509</v>
      </c>
      <c r="N42" s="111" t="s">
        <v>509</v>
      </c>
      <c r="O42" s="111">
        <v>34.886890000000001</v>
      </c>
      <c r="P42" s="111">
        <v>64.009461999999999</v>
      </c>
      <c r="Q42" s="111">
        <v>324.96324000000004</v>
      </c>
      <c r="R42" s="111">
        <v>986.56879200000003</v>
      </c>
      <c r="S42" s="111">
        <v>114.12241900000001</v>
      </c>
      <c r="T42" s="111">
        <v>700.13886200000002</v>
      </c>
      <c r="U42" s="111">
        <v>754.53587400000004</v>
      </c>
      <c r="V42" s="111">
        <v>195.66279900000001</v>
      </c>
      <c r="W42" s="111">
        <v>1503.538</v>
      </c>
      <c r="X42" s="111">
        <v>7.0919999999999996</v>
      </c>
      <c r="Y42" s="111">
        <v>963.9140000000001</v>
      </c>
      <c r="Z42" s="111">
        <v>5649.4323380000005</v>
      </c>
      <c r="AA42" s="111">
        <v>5649.4323380000005</v>
      </c>
    </row>
    <row r="43" spans="1:29">
      <c r="A43" s="111" t="s">
        <v>508</v>
      </c>
    </row>
    <row r="44" spans="1:29">
      <c r="A44" s="112" t="s">
        <v>507</v>
      </c>
    </row>
    <row r="45" spans="1:29">
      <c r="A45" s="111" t="s">
        <v>506</v>
      </c>
    </row>
    <row r="46" spans="1:29">
      <c r="A46" s="111" t="s">
        <v>505</v>
      </c>
    </row>
    <row r="47" spans="1:29">
      <c r="A47" s="111" t="s">
        <v>504</v>
      </c>
    </row>
    <row r="48" spans="1:29">
      <c r="A48" s="111" t="s">
        <v>503</v>
      </c>
    </row>
    <row r="49" spans="1:1">
      <c r="A49" s="111" t="s">
        <v>502</v>
      </c>
    </row>
  </sheetData>
  <pageMargins left="0" right="0" top="1" bottom="1" header="0.5" footer="0.5"/>
  <pageSetup paperSize="9" scale="0" firstPageNumber="0" fitToWidth="0" fitToHeight="0" pageOrder="overThenDown"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AC8C9-9392-CE44-B856-7A6F3D987F5E}">
  <dimension ref="A1:AF69"/>
  <sheetViews>
    <sheetView zoomScale="137" zoomScaleNormal="137" workbookViewId="0">
      <pane xSplit="1" ySplit="2" topLeftCell="N35" activePane="bottomRight" state="frozen"/>
      <selection sqref="A1:IV65536"/>
      <selection pane="topRight" sqref="A1:IV65536"/>
      <selection pane="bottomLeft" sqref="A1:IV65536"/>
      <selection pane="bottomRight" activeCell="R65" sqref="R65"/>
    </sheetView>
  </sheetViews>
  <sheetFormatPr baseColWidth="10" defaultColWidth="8.83203125" defaultRowHeight="13"/>
  <cols>
    <col min="1" max="1" width="62" style="33" customWidth="1"/>
    <col min="2" max="2" width="21.5" style="34" customWidth="1"/>
    <col min="3" max="3" width="13.33203125" style="34" customWidth="1"/>
    <col min="4" max="4" width="10" style="34" customWidth="1"/>
    <col min="5" max="5" width="8.83203125" style="34" customWidth="1"/>
    <col min="6" max="6" width="10.33203125" style="34" customWidth="1"/>
    <col min="7" max="7" width="8.83203125" style="34"/>
    <col min="8" max="8" width="11.83203125" style="34" customWidth="1"/>
    <col min="9" max="9" width="11.6640625" style="34" customWidth="1"/>
    <col min="10" max="12" width="9" style="34" bestFit="1" customWidth="1"/>
    <col min="13" max="13" width="8.83203125" style="34"/>
    <col min="14" max="14" width="9" style="34" bestFit="1" customWidth="1"/>
    <col min="15" max="15" width="9.33203125" style="34" bestFit="1" customWidth="1"/>
    <col min="16" max="16" width="9" style="34" bestFit="1" customWidth="1"/>
    <col min="17" max="17" width="11.6640625" style="34" customWidth="1"/>
    <col min="18" max="19" width="8.83203125" style="34"/>
    <col min="20" max="20" width="9" style="34" bestFit="1" customWidth="1"/>
    <col min="21" max="21" width="11.1640625" style="34" customWidth="1"/>
    <col min="22" max="22" width="9" style="34" bestFit="1" customWidth="1"/>
    <col min="23" max="23" width="8.83203125" style="34"/>
    <col min="24" max="25" width="9" style="34" bestFit="1" customWidth="1"/>
    <col min="26" max="26" width="10.1640625" style="34" customWidth="1"/>
    <col min="27" max="28" width="9" style="34" bestFit="1" customWidth="1"/>
    <col min="29" max="29" width="11.6640625" style="34" customWidth="1"/>
    <col min="30" max="30" width="9" style="34" bestFit="1" customWidth="1"/>
    <col min="31" max="31" width="9.33203125" style="34" bestFit="1" customWidth="1"/>
    <col min="32" max="257" width="8.83203125" style="34"/>
    <col min="258" max="258" width="41" style="34" customWidth="1"/>
    <col min="259" max="259" width="21.5" style="34" customWidth="1"/>
    <col min="260" max="260" width="10" style="34" customWidth="1"/>
    <col min="261" max="261" width="8.83203125" style="34"/>
    <col min="262" max="262" width="10" style="34" customWidth="1"/>
    <col min="263" max="263" width="8.83203125" style="34"/>
    <col min="264" max="264" width="9" style="34" bestFit="1" customWidth="1"/>
    <col min="265" max="265" width="9.33203125" style="34" bestFit="1" customWidth="1"/>
    <col min="266" max="268" width="9" style="34" bestFit="1" customWidth="1"/>
    <col min="269" max="269" width="8.83203125" style="34"/>
    <col min="270" max="270" width="9" style="34" bestFit="1" customWidth="1"/>
    <col min="271" max="271" width="9.33203125" style="34" bestFit="1" customWidth="1"/>
    <col min="272" max="272" width="9" style="34" bestFit="1" customWidth="1"/>
    <col min="273" max="275" width="8.83203125" style="34"/>
    <col min="276" max="278" width="9" style="34" bestFit="1" customWidth="1"/>
    <col min="279" max="279" width="8.83203125" style="34"/>
    <col min="280" max="284" width="9" style="34" bestFit="1" customWidth="1"/>
    <col min="285" max="285" width="8.83203125" style="34"/>
    <col min="286" max="286" width="9" style="34" bestFit="1" customWidth="1"/>
    <col min="287" max="287" width="9.33203125" style="34" bestFit="1" customWidth="1"/>
    <col min="288" max="513" width="8.83203125" style="34"/>
    <col min="514" max="514" width="41" style="34" customWidth="1"/>
    <col min="515" max="515" width="21.5" style="34" customWidth="1"/>
    <col min="516" max="516" width="10" style="34" customWidth="1"/>
    <col min="517" max="517" width="8.83203125" style="34"/>
    <col min="518" max="518" width="10" style="34" customWidth="1"/>
    <col min="519" max="519" width="8.83203125" style="34"/>
    <col min="520" max="520" width="9" style="34" bestFit="1" customWidth="1"/>
    <col min="521" max="521" width="9.33203125" style="34" bestFit="1" customWidth="1"/>
    <col min="522" max="524" width="9" style="34" bestFit="1" customWidth="1"/>
    <col min="525" max="525" width="8.83203125" style="34"/>
    <col min="526" max="526" width="9" style="34" bestFit="1" customWidth="1"/>
    <col min="527" max="527" width="9.33203125" style="34" bestFit="1" customWidth="1"/>
    <col min="528" max="528" width="9" style="34" bestFit="1" customWidth="1"/>
    <col min="529" max="531" width="8.83203125" style="34"/>
    <col min="532" max="534" width="9" style="34" bestFit="1" customWidth="1"/>
    <col min="535" max="535" width="8.83203125" style="34"/>
    <col min="536" max="540" width="9" style="34" bestFit="1" customWidth="1"/>
    <col min="541" max="541" width="8.83203125" style="34"/>
    <col min="542" max="542" width="9" style="34" bestFit="1" customWidth="1"/>
    <col min="543" max="543" width="9.33203125" style="34" bestFit="1" customWidth="1"/>
    <col min="544" max="769" width="8.83203125" style="34"/>
    <col min="770" max="770" width="41" style="34" customWidth="1"/>
    <col min="771" max="771" width="21.5" style="34" customWidth="1"/>
    <col min="772" max="772" width="10" style="34" customWidth="1"/>
    <col min="773" max="773" width="8.83203125" style="34"/>
    <col min="774" max="774" width="10" style="34" customWidth="1"/>
    <col min="775" max="775" width="8.83203125" style="34"/>
    <col min="776" max="776" width="9" style="34" bestFit="1" customWidth="1"/>
    <col min="777" max="777" width="9.33203125" style="34" bestFit="1" customWidth="1"/>
    <col min="778" max="780" width="9" style="34" bestFit="1" customWidth="1"/>
    <col min="781" max="781" width="8.83203125" style="34"/>
    <col min="782" max="782" width="9" style="34" bestFit="1" customWidth="1"/>
    <col min="783" max="783" width="9.33203125" style="34" bestFit="1" customWidth="1"/>
    <col min="784" max="784" width="9" style="34" bestFit="1" customWidth="1"/>
    <col min="785" max="787" width="8.83203125" style="34"/>
    <col min="788" max="790" width="9" style="34" bestFit="1" customWidth="1"/>
    <col min="791" max="791" width="8.83203125" style="34"/>
    <col min="792" max="796" width="9" style="34" bestFit="1" customWidth="1"/>
    <col min="797" max="797" width="8.83203125" style="34"/>
    <col min="798" max="798" width="9" style="34" bestFit="1" customWidth="1"/>
    <col min="799" max="799" width="9.33203125" style="34" bestFit="1" customWidth="1"/>
    <col min="800" max="1025" width="8.83203125" style="34"/>
    <col min="1026" max="1026" width="41" style="34" customWidth="1"/>
    <col min="1027" max="1027" width="21.5" style="34" customWidth="1"/>
    <col min="1028" max="1028" width="10" style="34" customWidth="1"/>
    <col min="1029" max="1029" width="8.83203125" style="34"/>
    <col min="1030" max="1030" width="10" style="34" customWidth="1"/>
    <col min="1031" max="1031" width="8.83203125" style="34"/>
    <col min="1032" max="1032" width="9" style="34" bestFit="1" customWidth="1"/>
    <col min="1033" max="1033" width="9.33203125" style="34" bestFit="1" customWidth="1"/>
    <col min="1034" max="1036" width="9" style="34" bestFit="1" customWidth="1"/>
    <col min="1037" max="1037" width="8.83203125" style="34"/>
    <col min="1038" max="1038" width="9" style="34" bestFit="1" customWidth="1"/>
    <col min="1039" max="1039" width="9.33203125" style="34" bestFit="1" customWidth="1"/>
    <col min="1040" max="1040" width="9" style="34" bestFit="1" customWidth="1"/>
    <col min="1041" max="1043" width="8.83203125" style="34"/>
    <col min="1044" max="1046" width="9" style="34" bestFit="1" customWidth="1"/>
    <col min="1047" max="1047" width="8.83203125" style="34"/>
    <col min="1048" max="1052" width="9" style="34" bestFit="1" customWidth="1"/>
    <col min="1053" max="1053" width="8.83203125" style="34"/>
    <col min="1054" max="1054" width="9" style="34" bestFit="1" customWidth="1"/>
    <col min="1055" max="1055" width="9.33203125" style="34" bestFit="1" customWidth="1"/>
    <col min="1056" max="1281" width="8.83203125" style="34"/>
    <col min="1282" max="1282" width="41" style="34" customWidth="1"/>
    <col min="1283" max="1283" width="21.5" style="34" customWidth="1"/>
    <col min="1284" max="1284" width="10" style="34" customWidth="1"/>
    <col min="1285" max="1285" width="8.83203125" style="34"/>
    <col min="1286" max="1286" width="10" style="34" customWidth="1"/>
    <col min="1287" max="1287" width="8.83203125" style="34"/>
    <col min="1288" max="1288" width="9" style="34" bestFit="1" customWidth="1"/>
    <col min="1289" max="1289" width="9.33203125" style="34" bestFit="1" customWidth="1"/>
    <col min="1290" max="1292" width="9" style="34" bestFit="1" customWidth="1"/>
    <col min="1293" max="1293" width="8.83203125" style="34"/>
    <col min="1294" max="1294" width="9" style="34" bestFit="1" customWidth="1"/>
    <col min="1295" max="1295" width="9.33203125" style="34" bestFit="1" customWidth="1"/>
    <col min="1296" max="1296" width="9" style="34" bestFit="1" customWidth="1"/>
    <col min="1297" max="1299" width="8.83203125" style="34"/>
    <col min="1300" max="1302" width="9" style="34" bestFit="1" customWidth="1"/>
    <col min="1303" max="1303" width="8.83203125" style="34"/>
    <col min="1304" max="1308" width="9" style="34" bestFit="1" customWidth="1"/>
    <col min="1309" max="1309" width="8.83203125" style="34"/>
    <col min="1310" max="1310" width="9" style="34" bestFit="1" customWidth="1"/>
    <col min="1311" max="1311" width="9.33203125" style="34" bestFit="1" customWidth="1"/>
    <col min="1312" max="1537" width="8.83203125" style="34"/>
    <col min="1538" max="1538" width="41" style="34" customWidth="1"/>
    <col min="1539" max="1539" width="21.5" style="34" customWidth="1"/>
    <col min="1540" max="1540" width="10" style="34" customWidth="1"/>
    <col min="1541" max="1541" width="8.83203125" style="34"/>
    <col min="1542" max="1542" width="10" style="34" customWidth="1"/>
    <col min="1543" max="1543" width="8.83203125" style="34"/>
    <col min="1544" max="1544" width="9" style="34" bestFit="1" customWidth="1"/>
    <col min="1545" max="1545" width="9.33203125" style="34" bestFit="1" customWidth="1"/>
    <col min="1546" max="1548" width="9" style="34" bestFit="1" customWidth="1"/>
    <col min="1549" max="1549" width="8.83203125" style="34"/>
    <col min="1550" max="1550" width="9" style="34" bestFit="1" customWidth="1"/>
    <col min="1551" max="1551" width="9.33203125" style="34" bestFit="1" customWidth="1"/>
    <col min="1552" max="1552" width="9" style="34" bestFit="1" customWidth="1"/>
    <col min="1553" max="1555" width="8.83203125" style="34"/>
    <col min="1556" max="1558" width="9" style="34" bestFit="1" customWidth="1"/>
    <col min="1559" max="1559" width="8.83203125" style="34"/>
    <col min="1560" max="1564" width="9" style="34" bestFit="1" customWidth="1"/>
    <col min="1565" max="1565" width="8.83203125" style="34"/>
    <col min="1566" max="1566" width="9" style="34" bestFit="1" customWidth="1"/>
    <col min="1567" max="1567" width="9.33203125" style="34" bestFit="1" customWidth="1"/>
    <col min="1568" max="1793" width="8.83203125" style="34"/>
    <col min="1794" max="1794" width="41" style="34" customWidth="1"/>
    <col min="1795" max="1795" width="21.5" style="34" customWidth="1"/>
    <col min="1796" max="1796" width="10" style="34" customWidth="1"/>
    <col min="1797" max="1797" width="8.83203125" style="34"/>
    <col min="1798" max="1798" width="10" style="34" customWidth="1"/>
    <col min="1799" max="1799" width="8.83203125" style="34"/>
    <col min="1800" max="1800" width="9" style="34" bestFit="1" customWidth="1"/>
    <col min="1801" max="1801" width="9.33203125" style="34" bestFit="1" customWidth="1"/>
    <col min="1802" max="1804" width="9" style="34" bestFit="1" customWidth="1"/>
    <col min="1805" max="1805" width="8.83203125" style="34"/>
    <col min="1806" max="1806" width="9" style="34" bestFit="1" customWidth="1"/>
    <col min="1807" max="1807" width="9.33203125" style="34" bestFit="1" customWidth="1"/>
    <col min="1808" max="1808" width="9" style="34" bestFit="1" customWidth="1"/>
    <col min="1809" max="1811" width="8.83203125" style="34"/>
    <col min="1812" max="1814" width="9" style="34" bestFit="1" customWidth="1"/>
    <col min="1815" max="1815" width="8.83203125" style="34"/>
    <col min="1816" max="1820" width="9" style="34" bestFit="1" customWidth="1"/>
    <col min="1821" max="1821" width="8.83203125" style="34"/>
    <col min="1822" max="1822" width="9" style="34" bestFit="1" customWidth="1"/>
    <col min="1823" max="1823" width="9.33203125" style="34" bestFit="1" customWidth="1"/>
    <col min="1824" max="2049" width="8.83203125" style="34"/>
    <col min="2050" max="2050" width="41" style="34" customWidth="1"/>
    <col min="2051" max="2051" width="21.5" style="34" customWidth="1"/>
    <col min="2052" max="2052" width="10" style="34" customWidth="1"/>
    <col min="2053" max="2053" width="8.83203125" style="34"/>
    <col min="2054" max="2054" width="10" style="34" customWidth="1"/>
    <col min="2055" max="2055" width="8.83203125" style="34"/>
    <col min="2056" max="2056" width="9" style="34" bestFit="1" customWidth="1"/>
    <col min="2057" max="2057" width="9.33203125" style="34" bestFit="1" customWidth="1"/>
    <col min="2058" max="2060" width="9" style="34" bestFit="1" customWidth="1"/>
    <col min="2061" max="2061" width="8.83203125" style="34"/>
    <col min="2062" max="2062" width="9" style="34" bestFit="1" customWidth="1"/>
    <col min="2063" max="2063" width="9.33203125" style="34" bestFit="1" customWidth="1"/>
    <col min="2064" max="2064" width="9" style="34" bestFit="1" customWidth="1"/>
    <col min="2065" max="2067" width="8.83203125" style="34"/>
    <col min="2068" max="2070" width="9" style="34" bestFit="1" customWidth="1"/>
    <col min="2071" max="2071" width="8.83203125" style="34"/>
    <col min="2072" max="2076" width="9" style="34" bestFit="1" customWidth="1"/>
    <col min="2077" max="2077" width="8.83203125" style="34"/>
    <col min="2078" max="2078" width="9" style="34" bestFit="1" customWidth="1"/>
    <col min="2079" max="2079" width="9.33203125" style="34" bestFit="1" customWidth="1"/>
    <col min="2080" max="2305" width="8.83203125" style="34"/>
    <col min="2306" max="2306" width="41" style="34" customWidth="1"/>
    <col min="2307" max="2307" width="21.5" style="34" customWidth="1"/>
    <col min="2308" max="2308" width="10" style="34" customWidth="1"/>
    <col min="2309" max="2309" width="8.83203125" style="34"/>
    <col min="2310" max="2310" width="10" style="34" customWidth="1"/>
    <col min="2311" max="2311" width="8.83203125" style="34"/>
    <col min="2312" max="2312" width="9" style="34" bestFit="1" customWidth="1"/>
    <col min="2313" max="2313" width="9.33203125" style="34" bestFit="1" customWidth="1"/>
    <col min="2314" max="2316" width="9" style="34" bestFit="1" customWidth="1"/>
    <col min="2317" max="2317" width="8.83203125" style="34"/>
    <col min="2318" max="2318" width="9" style="34" bestFit="1" customWidth="1"/>
    <col min="2319" max="2319" width="9.33203125" style="34" bestFit="1" customWidth="1"/>
    <col min="2320" max="2320" width="9" style="34" bestFit="1" customWidth="1"/>
    <col min="2321" max="2323" width="8.83203125" style="34"/>
    <col min="2324" max="2326" width="9" style="34" bestFit="1" customWidth="1"/>
    <col min="2327" max="2327" width="8.83203125" style="34"/>
    <col min="2328" max="2332" width="9" style="34" bestFit="1" customWidth="1"/>
    <col min="2333" max="2333" width="8.83203125" style="34"/>
    <col min="2334" max="2334" width="9" style="34" bestFit="1" customWidth="1"/>
    <col min="2335" max="2335" width="9.33203125" style="34" bestFit="1" customWidth="1"/>
    <col min="2336" max="2561" width="8.83203125" style="34"/>
    <col min="2562" max="2562" width="41" style="34" customWidth="1"/>
    <col min="2563" max="2563" width="21.5" style="34" customWidth="1"/>
    <col min="2564" max="2564" width="10" style="34" customWidth="1"/>
    <col min="2565" max="2565" width="8.83203125" style="34"/>
    <col min="2566" max="2566" width="10" style="34" customWidth="1"/>
    <col min="2567" max="2567" width="8.83203125" style="34"/>
    <col min="2568" max="2568" width="9" style="34" bestFit="1" customWidth="1"/>
    <col min="2569" max="2569" width="9.33203125" style="34" bestFit="1" customWidth="1"/>
    <col min="2570" max="2572" width="9" style="34" bestFit="1" customWidth="1"/>
    <col min="2573" max="2573" width="8.83203125" style="34"/>
    <col min="2574" max="2574" width="9" style="34" bestFit="1" customWidth="1"/>
    <col min="2575" max="2575" width="9.33203125" style="34" bestFit="1" customWidth="1"/>
    <col min="2576" max="2576" width="9" style="34" bestFit="1" customWidth="1"/>
    <col min="2577" max="2579" width="8.83203125" style="34"/>
    <col min="2580" max="2582" width="9" style="34" bestFit="1" customWidth="1"/>
    <col min="2583" max="2583" width="8.83203125" style="34"/>
    <col min="2584" max="2588" width="9" style="34" bestFit="1" customWidth="1"/>
    <col min="2589" max="2589" width="8.83203125" style="34"/>
    <col min="2590" max="2590" width="9" style="34" bestFit="1" customWidth="1"/>
    <col min="2591" max="2591" width="9.33203125" style="34" bestFit="1" customWidth="1"/>
    <col min="2592" max="2817" width="8.83203125" style="34"/>
    <col min="2818" max="2818" width="41" style="34" customWidth="1"/>
    <col min="2819" max="2819" width="21.5" style="34" customWidth="1"/>
    <col min="2820" max="2820" width="10" style="34" customWidth="1"/>
    <col min="2821" max="2821" width="8.83203125" style="34"/>
    <col min="2822" max="2822" width="10" style="34" customWidth="1"/>
    <col min="2823" max="2823" width="8.83203125" style="34"/>
    <col min="2824" max="2824" width="9" style="34" bestFit="1" customWidth="1"/>
    <col min="2825" max="2825" width="9.33203125" style="34" bestFit="1" customWidth="1"/>
    <col min="2826" max="2828" width="9" style="34" bestFit="1" customWidth="1"/>
    <col min="2829" max="2829" width="8.83203125" style="34"/>
    <col min="2830" max="2830" width="9" style="34" bestFit="1" customWidth="1"/>
    <col min="2831" max="2831" width="9.33203125" style="34" bestFit="1" customWidth="1"/>
    <col min="2832" max="2832" width="9" style="34" bestFit="1" customWidth="1"/>
    <col min="2833" max="2835" width="8.83203125" style="34"/>
    <col min="2836" max="2838" width="9" style="34" bestFit="1" customWidth="1"/>
    <col min="2839" max="2839" width="8.83203125" style="34"/>
    <col min="2840" max="2844" width="9" style="34" bestFit="1" customWidth="1"/>
    <col min="2845" max="2845" width="8.83203125" style="34"/>
    <col min="2846" max="2846" width="9" style="34" bestFit="1" customWidth="1"/>
    <col min="2847" max="2847" width="9.33203125" style="34" bestFit="1" customWidth="1"/>
    <col min="2848" max="3073" width="8.83203125" style="34"/>
    <col min="3074" max="3074" width="41" style="34" customWidth="1"/>
    <col min="3075" max="3075" width="21.5" style="34" customWidth="1"/>
    <col min="3076" max="3076" width="10" style="34" customWidth="1"/>
    <col min="3077" max="3077" width="8.83203125" style="34"/>
    <col min="3078" max="3078" width="10" style="34" customWidth="1"/>
    <col min="3079" max="3079" width="8.83203125" style="34"/>
    <col min="3080" max="3080" width="9" style="34" bestFit="1" customWidth="1"/>
    <col min="3081" max="3081" width="9.33203125" style="34" bestFit="1" customWidth="1"/>
    <col min="3082" max="3084" width="9" style="34" bestFit="1" customWidth="1"/>
    <col min="3085" max="3085" width="8.83203125" style="34"/>
    <col min="3086" max="3086" width="9" style="34" bestFit="1" customWidth="1"/>
    <col min="3087" max="3087" width="9.33203125" style="34" bestFit="1" customWidth="1"/>
    <col min="3088" max="3088" width="9" style="34" bestFit="1" customWidth="1"/>
    <col min="3089" max="3091" width="8.83203125" style="34"/>
    <col min="3092" max="3094" width="9" style="34" bestFit="1" customWidth="1"/>
    <col min="3095" max="3095" width="8.83203125" style="34"/>
    <col min="3096" max="3100" width="9" style="34" bestFit="1" customWidth="1"/>
    <col min="3101" max="3101" width="8.83203125" style="34"/>
    <col min="3102" max="3102" width="9" style="34" bestFit="1" customWidth="1"/>
    <col min="3103" max="3103" width="9.33203125" style="34" bestFit="1" customWidth="1"/>
    <col min="3104" max="3329" width="8.83203125" style="34"/>
    <col min="3330" max="3330" width="41" style="34" customWidth="1"/>
    <col min="3331" max="3331" width="21.5" style="34" customWidth="1"/>
    <col min="3332" max="3332" width="10" style="34" customWidth="1"/>
    <col min="3333" max="3333" width="8.83203125" style="34"/>
    <col min="3334" max="3334" width="10" style="34" customWidth="1"/>
    <col min="3335" max="3335" width="8.83203125" style="34"/>
    <col min="3336" max="3336" width="9" style="34" bestFit="1" customWidth="1"/>
    <col min="3337" max="3337" width="9.33203125" style="34" bestFit="1" customWidth="1"/>
    <col min="3338" max="3340" width="9" style="34" bestFit="1" customWidth="1"/>
    <col min="3341" max="3341" width="8.83203125" style="34"/>
    <col min="3342" max="3342" width="9" style="34" bestFit="1" customWidth="1"/>
    <col min="3343" max="3343" width="9.33203125" style="34" bestFit="1" customWidth="1"/>
    <col min="3344" max="3344" width="9" style="34" bestFit="1" customWidth="1"/>
    <col min="3345" max="3347" width="8.83203125" style="34"/>
    <col min="3348" max="3350" width="9" style="34" bestFit="1" customWidth="1"/>
    <col min="3351" max="3351" width="8.83203125" style="34"/>
    <col min="3352" max="3356" width="9" style="34" bestFit="1" customWidth="1"/>
    <col min="3357" max="3357" width="8.83203125" style="34"/>
    <col min="3358" max="3358" width="9" style="34" bestFit="1" customWidth="1"/>
    <col min="3359" max="3359" width="9.33203125" style="34" bestFit="1" customWidth="1"/>
    <col min="3360" max="3585" width="8.83203125" style="34"/>
    <col min="3586" max="3586" width="41" style="34" customWidth="1"/>
    <col min="3587" max="3587" width="21.5" style="34" customWidth="1"/>
    <col min="3588" max="3588" width="10" style="34" customWidth="1"/>
    <col min="3589" max="3589" width="8.83203125" style="34"/>
    <col min="3590" max="3590" width="10" style="34" customWidth="1"/>
    <col min="3591" max="3591" width="8.83203125" style="34"/>
    <col min="3592" max="3592" width="9" style="34" bestFit="1" customWidth="1"/>
    <col min="3593" max="3593" width="9.33203125" style="34" bestFit="1" customWidth="1"/>
    <col min="3594" max="3596" width="9" style="34" bestFit="1" customWidth="1"/>
    <col min="3597" max="3597" width="8.83203125" style="34"/>
    <col min="3598" max="3598" width="9" style="34" bestFit="1" customWidth="1"/>
    <col min="3599" max="3599" width="9.33203125" style="34" bestFit="1" customWidth="1"/>
    <col min="3600" max="3600" width="9" style="34" bestFit="1" customWidth="1"/>
    <col min="3601" max="3603" width="8.83203125" style="34"/>
    <col min="3604" max="3606" width="9" style="34" bestFit="1" customWidth="1"/>
    <col min="3607" max="3607" width="8.83203125" style="34"/>
    <col min="3608" max="3612" width="9" style="34" bestFit="1" customWidth="1"/>
    <col min="3613" max="3613" width="8.83203125" style="34"/>
    <col min="3614" max="3614" width="9" style="34" bestFit="1" customWidth="1"/>
    <col min="3615" max="3615" width="9.33203125" style="34" bestFit="1" customWidth="1"/>
    <col min="3616" max="3841" width="8.83203125" style="34"/>
    <col min="3842" max="3842" width="41" style="34" customWidth="1"/>
    <col min="3843" max="3843" width="21.5" style="34" customWidth="1"/>
    <col min="3844" max="3844" width="10" style="34" customWidth="1"/>
    <col min="3845" max="3845" width="8.83203125" style="34"/>
    <col min="3846" max="3846" width="10" style="34" customWidth="1"/>
    <col min="3847" max="3847" width="8.83203125" style="34"/>
    <col min="3848" max="3848" width="9" style="34" bestFit="1" customWidth="1"/>
    <col min="3849" max="3849" width="9.33203125" style="34" bestFit="1" customWidth="1"/>
    <col min="3850" max="3852" width="9" style="34" bestFit="1" customWidth="1"/>
    <col min="3853" max="3853" width="8.83203125" style="34"/>
    <col min="3854" max="3854" width="9" style="34" bestFit="1" customWidth="1"/>
    <col min="3855" max="3855" width="9.33203125" style="34" bestFit="1" customWidth="1"/>
    <col min="3856" max="3856" width="9" style="34" bestFit="1" customWidth="1"/>
    <col min="3857" max="3859" width="8.83203125" style="34"/>
    <col min="3860" max="3862" width="9" style="34" bestFit="1" customWidth="1"/>
    <col min="3863" max="3863" width="8.83203125" style="34"/>
    <col min="3864" max="3868" width="9" style="34" bestFit="1" customWidth="1"/>
    <col min="3869" max="3869" width="8.83203125" style="34"/>
    <col min="3870" max="3870" width="9" style="34" bestFit="1" customWidth="1"/>
    <col min="3871" max="3871" width="9.33203125" style="34" bestFit="1" customWidth="1"/>
    <col min="3872" max="4097" width="8.83203125" style="34"/>
    <col min="4098" max="4098" width="41" style="34" customWidth="1"/>
    <col min="4099" max="4099" width="21.5" style="34" customWidth="1"/>
    <col min="4100" max="4100" width="10" style="34" customWidth="1"/>
    <col min="4101" max="4101" width="8.83203125" style="34"/>
    <col min="4102" max="4102" width="10" style="34" customWidth="1"/>
    <col min="4103" max="4103" width="8.83203125" style="34"/>
    <col min="4104" max="4104" width="9" style="34" bestFit="1" customWidth="1"/>
    <col min="4105" max="4105" width="9.33203125" style="34" bestFit="1" customWidth="1"/>
    <col min="4106" max="4108" width="9" style="34" bestFit="1" customWidth="1"/>
    <col min="4109" max="4109" width="8.83203125" style="34"/>
    <col min="4110" max="4110" width="9" style="34" bestFit="1" customWidth="1"/>
    <col min="4111" max="4111" width="9.33203125" style="34" bestFit="1" customWidth="1"/>
    <col min="4112" max="4112" width="9" style="34" bestFit="1" customWidth="1"/>
    <col min="4113" max="4115" width="8.83203125" style="34"/>
    <col min="4116" max="4118" width="9" style="34" bestFit="1" customWidth="1"/>
    <col min="4119" max="4119" width="8.83203125" style="34"/>
    <col min="4120" max="4124" width="9" style="34" bestFit="1" customWidth="1"/>
    <col min="4125" max="4125" width="8.83203125" style="34"/>
    <col min="4126" max="4126" width="9" style="34" bestFit="1" customWidth="1"/>
    <col min="4127" max="4127" width="9.33203125" style="34" bestFit="1" customWidth="1"/>
    <col min="4128" max="4353" width="8.83203125" style="34"/>
    <col min="4354" max="4354" width="41" style="34" customWidth="1"/>
    <col min="4355" max="4355" width="21.5" style="34" customWidth="1"/>
    <col min="4356" max="4356" width="10" style="34" customWidth="1"/>
    <col min="4357" max="4357" width="8.83203125" style="34"/>
    <col min="4358" max="4358" width="10" style="34" customWidth="1"/>
    <col min="4359" max="4359" width="8.83203125" style="34"/>
    <col min="4360" max="4360" width="9" style="34" bestFit="1" customWidth="1"/>
    <col min="4361" max="4361" width="9.33203125" style="34" bestFit="1" customWidth="1"/>
    <col min="4362" max="4364" width="9" style="34" bestFit="1" customWidth="1"/>
    <col min="4365" max="4365" width="8.83203125" style="34"/>
    <col min="4366" max="4366" width="9" style="34" bestFit="1" customWidth="1"/>
    <col min="4367" max="4367" width="9.33203125" style="34" bestFit="1" customWidth="1"/>
    <col min="4368" max="4368" width="9" style="34" bestFit="1" customWidth="1"/>
    <col min="4369" max="4371" width="8.83203125" style="34"/>
    <col min="4372" max="4374" width="9" style="34" bestFit="1" customWidth="1"/>
    <col min="4375" max="4375" width="8.83203125" style="34"/>
    <col min="4376" max="4380" width="9" style="34" bestFit="1" customWidth="1"/>
    <col min="4381" max="4381" width="8.83203125" style="34"/>
    <col min="4382" max="4382" width="9" style="34" bestFit="1" customWidth="1"/>
    <col min="4383" max="4383" width="9.33203125" style="34" bestFit="1" customWidth="1"/>
    <col min="4384" max="4609" width="8.83203125" style="34"/>
    <col min="4610" max="4610" width="41" style="34" customWidth="1"/>
    <col min="4611" max="4611" width="21.5" style="34" customWidth="1"/>
    <col min="4612" max="4612" width="10" style="34" customWidth="1"/>
    <col min="4613" max="4613" width="8.83203125" style="34"/>
    <col min="4614" max="4614" width="10" style="34" customWidth="1"/>
    <col min="4615" max="4615" width="8.83203125" style="34"/>
    <col min="4616" max="4616" width="9" style="34" bestFit="1" customWidth="1"/>
    <col min="4617" max="4617" width="9.33203125" style="34" bestFit="1" customWidth="1"/>
    <col min="4618" max="4620" width="9" style="34" bestFit="1" customWidth="1"/>
    <col min="4621" max="4621" width="8.83203125" style="34"/>
    <col min="4622" max="4622" width="9" style="34" bestFit="1" customWidth="1"/>
    <col min="4623" max="4623" width="9.33203125" style="34" bestFit="1" customWidth="1"/>
    <col min="4624" max="4624" width="9" style="34" bestFit="1" customWidth="1"/>
    <col min="4625" max="4627" width="8.83203125" style="34"/>
    <col min="4628" max="4630" width="9" style="34" bestFit="1" customWidth="1"/>
    <col min="4631" max="4631" width="8.83203125" style="34"/>
    <col min="4632" max="4636" width="9" style="34" bestFit="1" customWidth="1"/>
    <col min="4637" max="4637" width="8.83203125" style="34"/>
    <col min="4638" max="4638" width="9" style="34" bestFit="1" customWidth="1"/>
    <col min="4639" max="4639" width="9.33203125" style="34" bestFit="1" customWidth="1"/>
    <col min="4640" max="4865" width="8.83203125" style="34"/>
    <col min="4866" max="4866" width="41" style="34" customWidth="1"/>
    <col min="4867" max="4867" width="21.5" style="34" customWidth="1"/>
    <col min="4868" max="4868" width="10" style="34" customWidth="1"/>
    <col min="4869" max="4869" width="8.83203125" style="34"/>
    <col min="4870" max="4870" width="10" style="34" customWidth="1"/>
    <col min="4871" max="4871" width="8.83203125" style="34"/>
    <col min="4872" max="4872" width="9" style="34" bestFit="1" customWidth="1"/>
    <col min="4873" max="4873" width="9.33203125" style="34" bestFit="1" customWidth="1"/>
    <col min="4874" max="4876" width="9" style="34" bestFit="1" customWidth="1"/>
    <col min="4877" max="4877" width="8.83203125" style="34"/>
    <col min="4878" max="4878" width="9" style="34" bestFit="1" customWidth="1"/>
    <col min="4879" max="4879" width="9.33203125" style="34" bestFit="1" customWidth="1"/>
    <col min="4880" max="4880" width="9" style="34" bestFit="1" customWidth="1"/>
    <col min="4881" max="4883" width="8.83203125" style="34"/>
    <col min="4884" max="4886" width="9" style="34" bestFit="1" customWidth="1"/>
    <col min="4887" max="4887" width="8.83203125" style="34"/>
    <col min="4888" max="4892" width="9" style="34" bestFit="1" customWidth="1"/>
    <col min="4893" max="4893" width="8.83203125" style="34"/>
    <col min="4894" max="4894" width="9" style="34" bestFit="1" customWidth="1"/>
    <col min="4895" max="4895" width="9.33203125" style="34" bestFit="1" customWidth="1"/>
    <col min="4896" max="5121" width="8.83203125" style="34"/>
    <col min="5122" max="5122" width="41" style="34" customWidth="1"/>
    <col min="5123" max="5123" width="21.5" style="34" customWidth="1"/>
    <col min="5124" max="5124" width="10" style="34" customWidth="1"/>
    <col min="5125" max="5125" width="8.83203125" style="34"/>
    <col min="5126" max="5126" width="10" style="34" customWidth="1"/>
    <col min="5127" max="5127" width="8.83203125" style="34"/>
    <col min="5128" max="5128" width="9" style="34" bestFit="1" customWidth="1"/>
    <col min="5129" max="5129" width="9.33203125" style="34" bestFit="1" customWidth="1"/>
    <col min="5130" max="5132" width="9" style="34" bestFit="1" customWidth="1"/>
    <col min="5133" max="5133" width="8.83203125" style="34"/>
    <col min="5134" max="5134" width="9" style="34" bestFit="1" customWidth="1"/>
    <col min="5135" max="5135" width="9.33203125" style="34" bestFit="1" customWidth="1"/>
    <col min="5136" max="5136" width="9" style="34" bestFit="1" customWidth="1"/>
    <col min="5137" max="5139" width="8.83203125" style="34"/>
    <col min="5140" max="5142" width="9" style="34" bestFit="1" customWidth="1"/>
    <col min="5143" max="5143" width="8.83203125" style="34"/>
    <col min="5144" max="5148" width="9" style="34" bestFit="1" customWidth="1"/>
    <col min="5149" max="5149" width="8.83203125" style="34"/>
    <col min="5150" max="5150" width="9" style="34" bestFit="1" customWidth="1"/>
    <col min="5151" max="5151" width="9.33203125" style="34" bestFit="1" customWidth="1"/>
    <col min="5152" max="5377" width="8.83203125" style="34"/>
    <col min="5378" max="5378" width="41" style="34" customWidth="1"/>
    <col min="5379" max="5379" width="21.5" style="34" customWidth="1"/>
    <col min="5380" max="5380" width="10" style="34" customWidth="1"/>
    <col min="5381" max="5381" width="8.83203125" style="34"/>
    <col min="5382" max="5382" width="10" style="34" customWidth="1"/>
    <col min="5383" max="5383" width="8.83203125" style="34"/>
    <col min="5384" max="5384" width="9" style="34" bestFit="1" customWidth="1"/>
    <col min="5385" max="5385" width="9.33203125" style="34" bestFit="1" customWidth="1"/>
    <col min="5386" max="5388" width="9" style="34" bestFit="1" customWidth="1"/>
    <col min="5389" max="5389" width="8.83203125" style="34"/>
    <col min="5390" max="5390" width="9" style="34" bestFit="1" customWidth="1"/>
    <col min="5391" max="5391" width="9.33203125" style="34" bestFit="1" customWidth="1"/>
    <col min="5392" max="5392" width="9" style="34" bestFit="1" customWidth="1"/>
    <col min="5393" max="5395" width="8.83203125" style="34"/>
    <col min="5396" max="5398" width="9" style="34" bestFit="1" customWidth="1"/>
    <col min="5399" max="5399" width="8.83203125" style="34"/>
    <col min="5400" max="5404" width="9" style="34" bestFit="1" customWidth="1"/>
    <col min="5405" max="5405" width="8.83203125" style="34"/>
    <col min="5406" max="5406" width="9" style="34" bestFit="1" customWidth="1"/>
    <col min="5407" max="5407" width="9.33203125" style="34" bestFit="1" customWidth="1"/>
    <col min="5408" max="5633" width="8.83203125" style="34"/>
    <col min="5634" max="5634" width="41" style="34" customWidth="1"/>
    <col min="5635" max="5635" width="21.5" style="34" customWidth="1"/>
    <col min="5636" max="5636" width="10" style="34" customWidth="1"/>
    <col min="5637" max="5637" width="8.83203125" style="34"/>
    <col min="5638" max="5638" width="10" style="34" customWidth="1"/>
    <col min="5639" max="5639" width="8.83203125" style="34"/>
    <col min="5640" max="5640" width="9" style="34" bestFit="1" customWidth="1"/>
    <col min="5641" max="5641" width="9.33203125" style="34" bestFit="1" customWidth="1"/>
    <col min="5642" max="5644" width="9" style="34" bestFit="1" customWidth="1"/>
    <col min="5645" max="5645" width="8.83203125" style="34"/>
    <col min="5646" max="5646" width="9" style="34" bestFit="1" customWidth="1"/>
    <col min="5647" max="5647" width="9.33203125" style="34" bestFit="1" customWidth="1"/>
    <col min="5648" max="5648" width="9" style="34" bestFit="1" customWidth="1"/>
    <col min="5649" max="5651" width="8.83203125" style="34"/>
    <col min="5652" max="5654" width="9" style="34" bestFit="1" customWidth="1"/>
    <col min="5655" max="5655" width="8.83203125" style="34"/>
    <col min="5656" max="5660" width="9" style="34" bestFit="1" customWidth="1"/>
    <col min="5661" max="5661" width="8.83203125" style="34"/>
    <col min="5662" max="5662" width="9" style="34" bestFit="1" customWidth="1"/>
    <col min="5663" max="5663" width="9.33203125" style="34" bestFit="1" customWidth="1"/>
    <col min="5664" max="5889" width="8.83203125" style="34"/>
    <col min="5890" max="5890" width="41" style="34" customWidth="1"/>
    <col min="5891" max="5891" width="21.5" style="34" customWidth="1"/>
    <col min="5892" max="5892" width="10" style="34" customWidth="1"/>
    <col min="5893" max="5893" width="8.83203125" style="34"/>
    <col min="5894" max="5894" width="10" style="34" customWidth="1"/>
    <col min="5895" max="5895" width="8.83203125" style="34"/>
    <col min="5896" max="5896" width="9" style="34" bestFit="1" customWidth="1"/>
    <col min="5897" max="5897" width="9.33203125" style="34" bestFit="1" customWidth="1"/>
    <col min="5898" max="5900" width="9" style="34" bestFit="1" customWidth="1"/>
    <col min="5901" max="5901" width="8.83203125" style="34"/>
    <col min="5902" max="5902" width="9" style="34" bestFit="1" customWidth="1"/>
    <col min="5903" max="5903" width="9.33203125" style="34" bestFit="1" customWidth="1"/>
    <col min="5904" max="5904" width="9" style="34" bestFit="1" customWidth="1"/>
    <col min="5905" max="5907" width="8.83203125" style="34"/>
    <col min="5908" max="5910" width="9" style="34" bestFit="1" customWidth="1"/>
    <col min="5911" max="5911" width="8.83203125" style="34"/>
    <col min="5912" max="5916" width="9" style="34" bestFit="1" customWidth="1"/>
    <col min="5917" max="5917" width="8.83203125" style="34"/>
    <col min="5918" max="5918" width="9" style="34" bestFit="1" customWidth="1"/>
    <col min="5919" max="5919" width="9.33203125" style="34" bestFit="1" customWidth="1"/>
    <col min="5920" max="6145" width="8.83203125" style="34"/>
    <col min="6146" max="6146" width="41" style="34" customWidth="1"/>
    <col min="6147" max="6147" width="21.5" style="34" customWidth="1"/>
    <col min="6148" max="6148" width="10" style="34" customWidth="1"/>
    <col min="6149" max="6149" width="8.83203125" style="34"/>
    <col min="6150" max="6150" width="10" style="34" customWidth="1"/>
    <col min="6151" max="6151" width="8.83203125" style="34"/>
    <col min="6152" max="6152" width="9" style="34" bestFit="1" customWidth="1"/>
    <col min="6153" max="6153" width="9.33203125" style="34" bestFit="1" customWidth="1"/>
    <col min="6154" max="6156" width="9" style="34" bestFit="1" customWidth="1"/>
    <col min="6157" max="6157" width="8.83203125" style="34"/>
    <col min="6158" max="6158" width="9" style="34" bestFit="1" customWidth="1"/>
    <col min="6159" max="6159" width="9.33203125" style="34" bestFit="1" customWidth="1"/>
    <col min="6160" max="6160" width="9" style="34" bestFit="1" customWidth="1"/>
    <col min="6161" max="6163" width="8.83203125" style="34"/>
    <col min="6164" max="6166" width="9" style="34" bestFit="1" customWidth="1"/>
    <col min="6167" max="6167" width="8.83203125" style="34"/>
    <col min="6168" max="6172" width="9" style="34" bestFit="1" customWidth="1"/>
    <col min="6173" max="6173" width="8.83203125" style="34"/>
    <col min="6174" max="6174" width="9" style="34" bestFit="1" customWidth="1"/>
    <col min="6175" max="6175" width="9.33203125" style="34" bestFit="1" customWidth="1"/>
    <col min="6176" max="6401" width="8.83203125" style="34"/>
    <col min="6402" max="6402" width="41" style="34" customWidth="1"/>
    <col min="6403" max="6403" width="21.5" style="34" customWidth="1"/>
    <col min="6404" max="6404" width="10" style="34" customWidth="1"/>
    <col min="6405" max="6405" width="8.83203125" style="34"/>
    <col min="6406" max="6406" width="10" style="34" customWidth="1"/>
    <col min="6407" max="6407" width="8.83203125" style="34"/>
    <col min="6408" max="6408" width="9" style="34" bestFit="1" customWidth="1"/>
    <col min="6409" max="6409" width="9.33203125" style="34" bestFit="1" customWidth="1"/>
    <col min="6410" max="6412" width="9" style="34" bestFit="1" customWidth="1"/>
    <col min="6413" max="6413" width="8.83203125" style="34"/>
    <col min="6414" max="6414" width="9" style="34" bestFit="1" customWidth="1"/>
    <col min="6415" max="6415" width="9.33203125" style="34" bestFit="1" customWidth="1"/>
    <col min="6416" max="6416" width="9" style="34" bestFit="1" customWidth="1"/>
    <col min="6417" max="6419" width="8.83203125" style="34"/>
    <col min="6420" max="6422" width="9" style="34" bestFit="1" customWidth="1"/>
    <col min="6423" max="6423" width="8.83203125" style="34"/>
    <col min="6424" max="6428" width="9" style="34" bestFit="1" customWidth="1"/>
    <col min="6429" max="6429" width="8.83203125" style="34"/>
    <col min="6430" max="6430" width="9" style="34" bestFit="1" customWidth="1"/>
    <col min="6431" max="6431" width="9.33203125" style="34" bestFit="1" customWidth="1"/>
    <col min="6432" max="6657" width="8.83203125" style="34"/>
    <col min="6658" max="6658" width="41" style="34" customWidth="1"/>
    <col min="6659" max="6659" width="21.5" style="34" customWidth="1"/>
    <col min="6660" max="6660" width="10" style="34" customWidth="1"/>
    <col min="6661" max="6661" width="8.83203125" style="34"/>
    <col min="6662" max="6662" width="10" style="34" customWidth="1"/>
    <col min="6663" max="6663" width="8.83203125" style="34"/>
    <col min="6664" max="6664" width="9" style="34" bestFit="1" customWidth="1"/>
    <col min="6665" max="6665" width="9.33203125" style="34" bestFit="1" customWidth="1"/>
    <col min="6666" max="6668" width="9" style="34" bestFit="1" customWidth="1"/>
    <col min="6669" max="6669" width="8.83203125" style="34"/>
    <col min="6670" max="6670" width="9" style="34" bestFit="1" customWidth="1"/>
    <col min="6671" max="6671" width="9.33203125" style="34" bestFit="1" customWidth="1"/>
    <col min="6672" max="6672" width="9" style="34" bestFit="1" customWidth="1"/>
    <col min="6673" max="6675" width="8.83203125" style="34"/>
    <col min="6676" max="6678" width="9" style="34" bestFit="1" customWidth="1"/>
    <col min="6679" max="6679" width="8.83203125" style="34"/>
    <col min="6680" max="6684" width="9" style="34" bestFit="1" customWidth="1"/>
    <col min="6685" max="6685" width="8.83203125" style="34"/>
    <col min="6686" max="6686" width="9" style="34" bestFit="1" customWidth="1"/>
    <col min="6687" max="6687" width="9.33203125" style="34" bestFit="1" customWidth="1"/>
    <col min="6688" max="6913" width="8.83203125" style="34"/>
    <col min="6914" max="6914" width="41" style="34" customWidth="1"/>
    <col min="6915" max="6915" width="21.5" style="34" customWidth="1"/>
    <col min="6916" max="6916" width="10" style="34" customWidth="1"/>
    <col min="6917" max="6917" width="8.83203125" style="34"/>
    <col min="6918" max="6918" width="10" style="34" customWidth="1"/>
    <col min="6919" max="6919" width="8.83203125" style="34"/>
    <col min="6920" max="6920" width="9" style="34" bestFit="1" customWidth="1"/>
    <col min="6921" max="6921" width="9.33203125" style="34" bestFit="1" customWidth="1"/>
    <col min="6922" max="6924" width="9" style="34" bestFit="1" customWidth="1"/>
    <col min="6925" max="6925" width="8.83203125" style="34"/>
    <col min="6926" max="6926" width="9" style="34" bestFit="1" customWidth="1"/>
    <col min="6927" max="6927" width="9.33203125" style="34" bestFit="1" customWidth="1"/>
    <col min="6928" max="6928" width="9" style="34" bestFit="1" customWidth="1"/>
    <col min="6929" max="6931" width="8.83203125" style="34"/>
    <col min="6932" max="6934" width="9" style="34" bestFit="1" customWidth="1"/>
    <col min="6935" max="6935" width="8.83203125" style="34"/>
    <col min="6936" max="6940" width="9" style="34" bestFit="1" customWidth="1"/>
    <col min="6941" max="6941" width="8.83203125" style="34"/>
    <col min="6942" max="6942" width="9" style="34" bestFit="1" customWidth="1"/>
    <col min="6943" max="6943" width="9.33203125" style="34" bestFit="1" customWidth="1"/>
    <col min="6944" max="7169" width="8.83203125" style="34"/>
    <col min="7170" max="7170" width="41" style="34" customWidth="1"/>
    <col min="7171" max="7171" width="21.5" style="34" customWidth="1"/>
    <col min="7172" max="7172" width="10" style="34" customWidth="1"/>
    <col min="7173" max="7173" width="8.83203125" style="34"/>
    <col min="7174" max="7174" width="10" style="34" customWidth="1"/>
    <col min="7175" max="7175" width="8.83203125" style="34"/>
    <col min="7176" max="7176" width="9" style="34" bestFit="1" customWidth="1"/>
    <col min="7177" max="7177" width="9.33203125" style="34" bestFit="1" customWidth="1"/>
    <col min="7178" max="7180" width="9" style="34" bestFit="1" customWidth="1"/>
    <col min="7181" max="7181" width="8.83203125" style="34"/>
    <col min="7182" max="7182" width="9" style="34" bestFit="1" customWidth="1"/>
    <col min="7183" max="7183" width="9.33203125" style="34" bestFit="1" customWidth="1"/>
    <col min="7184" max="7184" width="9" style="34" bestFit="1" customWidth="1"/>
    <col min="7185" max="7187" width="8.83203125" style="34"/>
    <col min="7188" max="7190" width="9" style="34" bestFit="1" customWidth="1"/>
    <col min="7191" max="7191" width="8.83203125" style="34"/>
    <col min="7192" max="7196" width="9" style="34" bestFit="1" customWidth="1"/>
    <col min="7197" max="7197" width="8.83203125" style="34"/>
    <col min="7198" max="7198" width="9" style="34" bestFit="1" customWidth="1"/>
    <col min="7199" max="7199" width="9.33203125" style="34" bestFit="1" customWidth="1"/>
    <col min="7200" max="7425" width="8.83203125" style="34"/>
    <col min="7426" max="7426" width="41" style="34" customWidth="1"/>
    <col min="7427" max="7427" width="21.5" style="34" customWidth="1"/>
    <col min="7428" max="7428" width="10" style="34" customWidth="1"/>
    <col min="7429" max="7429" width="8.83203125" style="34"/>
    <col min="7430" max="7430" width="10" style="34" customWidth="1"/>
    <col min="7431" max="7431" width="8.83203125" style="34"/>
    <col min="7432" max="7432" width="9" style="34" bestFit="1" customWidth="1"/>
    <col min="7433" max="7433" width="9.33203125" style="34" bestFit="1" customWidth="1"/>
    <col min="7434" max="7436" width="9" style="34" bestFit="1" customWidth="1"/>
    <col min="7437" max="7437" width="8.83203125" style="34"/>
    <col min="7438" max="7438" width="9" style="34" bestFit="1" customWidth="1"/>
    <col min="7439" max="7439" width="9.33203125" style="34" bestFit="1" customWidth="1"/>
    <col min="7440" max="7440" width="9" style="34" bestFit="1" customWidth="1"/>
    <col min="7441" max="7443" width="8.83203125" style="34"/>
    <col min="7444" max="7446" width="9" style="34" bestFit="1" customWidth="1"/>
    <col min="7447" max="7447" width="8.83203125" style="34"/>
    <col min="7448" max="7452" width="9" style="34" bestFit="1" customWidth="1"/>
    <col min="7453" max="7453" width="8.83203125" style="34"/>
    <col min="7454" max="7454" width="9" style="34" bestFit="1" customWidth="1"/>
    <col min="7455" max="7455" width="9.33203125" style="34" bestFit="1" customWidth="1"/>
    <col min="7456" max="7681" width="8.83203125" style="34"/>
    <col min="7682" max="7682" width="41" style="34" customWidth="1"/>
    <col min="7683" max="7683" width="21.5" style="34" customWidth="1"/>
    <col min="7684" max="7684" width="10" style="34" customWidth="1"/>
    <col min="7685" max="7685" width="8.83203125" style="34"/>
    <col min="7686" max="7686" width="10" style="34" customWidth="1"/>
    <col min="7687" max="7687" width="8.83203125" style="34"/>
    <col min="7688" max="7688" width="9" style="34" bestFit="1" customWidth="1"/>
    <col min="7689" max="7689" width="9.33203125" style="34" bestFit="1" customWidth="1"/>
    <col min="7690" max="7692" width="9" style="34" bestFit="1" customWidth="1"/>
    <col min="7693" max="7693" width="8.83203125" style="34"/>
    <col min="7694" max="7694" width="9" style="34" bestFit="1" customWidth="1"/>
    <col min="7695" max="7695" width="9.33203125" style="34" bestFit="1" customWidth="1"/>
    <col min="7696" max="7696" width="9" style="34" bestFit="1" customWidth="1"/>
    <col min="7697" max="7699" width="8.83203125" style="34"/>
    <col min="7700" max="7702" width="9" style="34" bestFit="1" customWidth="1"/>
    <col min="7703" max="7703" width="8.83203125" style="34"/>
    <col min="7704" max="7708" width="9" style="34" bestFit="1" customWidth="1"/>
    <col min="7709" max="7709" width="8.83203125" style="34"/>
    <col min="7710" max="7710" width="9" style="34" bestFit="1" customWidth="1"/>
    <col min="7711" max="7711" width="9.33203125" style="34" bestFit="1" customWidth="1"/>
    <col min="7712" max="7937" width="8.83203125" style="34"/>
    <col min="7938" max="7938" width="41" style="34" customWidth="1"/>
    <col min="7939" max="7939" width="21.5" style="34" customWidth="1"/>
    <col min="7940" max="7940" width="10" style="34" customWidth="1"/>
    <col min="7941" max="7941" width="8.83203125" style="34"/>
    <col min="7942" max="7942" width="10" style="34" customWidth="1"/>
    <col min="7943" max="7943" width="8.83203125" style="34"/>
    <col min="7944" max="7944" width="9" style="34" bestFit="1" customWidth="1"/>
    <col min="7945" max="7945" width="9.33203125" style="34" bestFit="1" customWidth="1"/>
    <col min="7946" max="7948" width="9" style="34" bestFit="1" customWidth="1"/>
    <col min="7949" max="7949" width="8.83203125" style="34"/>
    <col min="7950" max="7950" width="9" style="34" bestFit="1" customWidth="1"/>
    <col min="7951" max="7951" width="9.33203125" style="34" bestFit="1" customWidth="1"/>
    <col min="7952" max="7952" width="9" style="34" bestFit="1" customWidth="1"/>
    <col min="7953" max="7955" width="8.83203125" style="34"/>
    <col min="7956" max="7958" width="9" style="34" bestFit="1" customWidth="1"/>
    <col min="7959" max="7959" width="8.83203125" style="34"/>
    <col min="7960" max="7964" width="9" style="34" bestFit="1" customWidth="1"/>
    <col min="7965" max="7965" width="8.83203125" style="34"/>
    <col min="7966" max="7966" width="9" style="34" bestFit="1" customWidth="1"/>
    <col min="7967" max="7967" width="9.33203125" style="34" bestFit="1" customWidth="1"/>
    <col min="7968" max="8193" width="8.83203125" style="34"/>
    <col min="8194" max="8194" width="41" style="34" customWidth="1"/>
    <col min="8195" max="8195" width="21.5" style="34" customWidth="1"/>
    <col min="8196" max="8196" width="10" style="34" customWidth="1"/>
    <col min="8197" max="8197" width="8.83203125" style="34"/>
    <col min="8198" max="8198" width="10" style="34" customWidth="1"/>
    <col min="8199" max="8199" width="8.83203125" style="34"/>
    <col min="8200" max="8200" width="9" style="34" bestFit="1" customWidth="1"/>
    <col min="8201" max="8201" width="9.33203125" style="34" bestFit="1" customWidth="1"/>
    <col min="8202" max="8204" width="9" style="34" bestFit="1" customWidth="1"/>
    <col min="8205" max="8205" width="8.83203125" style="34"/>
    <col min="8206" max="8206" width="9" style="34" bestFit="1" customWidth="1"/>
    <col min="8207" max="8207" width="9.33203125" style="34" bestFit="1" customWidth="1"/>
    <col min="8208" max="8208" width="9" style="34" bestFit="1" customWidth="1"/>
    <col min="8209" max="8211" width="8.83203125" style="34"/>
    <col min="8212" max="8214" width="9" style="34" bestFit="1" customWidth="1"/>
    <col min="8215" max="8215" width="8.83203125" style="34"/>
    <col min="8216" max="8220" width="9" style="34" bestFit="1" customWidth="1"/>
    <col min="8221" max="8221" width="8.83203125" style="34"/>
    <col min="8222" max="8222" width="9" style="34" bestFit="1" customWidth="1"/>
    <col min="8223" max="8223" width="9.33203125" style="34" bestFit="1" customWidth="1"/>
    <col min="8224" max="8449" width="8.83203125" style="34"/>
    <col min="8450" max="8450" width="41" style="34" customWidth="1"/>
    <col min="8451" max="8451" width="21.5" style="34" customWidth="1"/>
    <col min="8452" max="8452" width="10" style="34" customWidth="1"/>
    <col min="8453" max="8453" width="8.83203125" style="34"/>
    <col min="8454" max="8454" width="10" style="34" customWidth="1"/>
    <col min="8455" max="8455" width="8.83203125" style="34"/>
    <col min="8456" max="8456" width="9" style="34" bestFit="1" customWidth="1"/>
    <col min="8457" max="8457" width="9.33203125" style="34" bestFit="1" customWidth="1"/>
    <col min="8458" max="8460" width="9" style="34" bestFit="1" customWidth="1"/>
    <col min="8461" max="8461" width="8.83203125" style="34"/>
    <col min="8462" max="8462" width="9" style="34" bestFit="1" customWidth="1"/>
    <col min="8463" max="8463" width="9.33203125" style="34" bestFit="1" customWidth="1"/>
    <col min="8464" max="8464" width="9" style="34" bestFit="1" customWidth="1"/>
    <col min="8465" max="8467" width="8.83203125" style="34"/>
    <col min="8468" max="8470" width="9" style="34" bestFit="1" customWidth="1"/>
    <col min="8471" max="8471" width="8.83203125" style="34"/>
    <col min="8472" max="8476" width="9" style="34" bestFit="1" customWidth="1"/>
    <col min="8477" max="8477" width="8.83203125" style="34"/>
    <col min="8478" max="8478" width="9" style="34" bestFit="1" customWidth="1"/>
    <col min="8479" max="8479" width="9.33203125" style="34" bestFit="1" customWidth="1"/>
    <col min="8480" max="8705" width="8.83203125" style="34"/>
    <col min="8706" max="8706" width="41" style="34" customWidth="1"/>
    <col min="8707" max="8707" width="21.5" style="34" customWidth="1"/>
    <col min="8708" max="8708" width="10" style="34" customWidth="1"/>
    <col min="8709" max="8709" width="8.83203125" style="34"/>
    <col min="8710" max="8710" width="10" style="34" customWidth="1"/>
    <col min="8711" max="8711" width="8.83203125" style="34"/>
    <col min="8712" max="8712" width="9" style="34" bestFit="1" customWidth="1"/>
    <col min="8713" max="8713" width="9.33203125" style="34" bestFit="1" customWidth="1"/>
    <col min="8714" max="8716" width="9" style="34" bestFit="1" customWidth="1"/>
    <col min="8717" max="8717" width="8.83203125" style="34"/>
    <col min="8718" max="8718" width="9" style="34" bestFit="1" customWidth="1"/>
    <col min="8719" max="8719" width="9.33203125" style="34" bestFit="1" customWidth="1"/>
    <col min="8720" max="8720" width="9" style="34" bestFit="1" customWidth="1"/>
    <col min="8721" max="8723" width="8.83203125" style="34"/>
    <col min="8724" max="8726" width="9" style="34" bestFit="1" customWidth="1"/>
    <col min="8727" max="8727" width="8.83203125" style="34"/>
    <col min="8728" max="8732" width="9" style="34" bestFit="1" customWidth="1"/>
    <col min="8733" max="8733" width="8.83203125" style="34"/>
    <col min="8734" max="8734" width="9" style="34" bestFit="1" customWidth="1"/>
    <col min="8735" max="8735" width="9.33203125" style="34" bestFit="1" customWidth="1"/>
    <col min="8736" max="8961" width="8.83203125" style="34"/>
    <col min="8962" max="8962" width="41" style="34" customWidth="1"/>
    <col min="8963" max="8963" width="21.5" style="34" customWidth="1"/>
    <col min="8964" max="8964" width="10" style="34" customWidth="1"/>
    <col min="8965" max="8965" width="8.83203125" style="34"/>
    <col min="8966" max="8966" width="10" style="34" customWidth="1"/>
    <col min="8967" max="8967" width="8.83203125" style="34"/>
    <col min="8968" max="8968" width="9" style="34" bestFit="1" customWidth="1"/>
    <col min="8969" max="8969" width="9.33203125" style="34" bestFit="1" customWidth="1"/>
    <col min="8970" max="8972" width="9" style="34" bestFit="1" customWidth="1"/>
    <col min="8973" max="8973" width="8.83203125" style="34"/>
    <col min="8974" max="8974" width="9" style="34" bestFit="1" customWidth="1"/>
    <col min="8975" max="8975" width="9.33203125" style="34" bestFit="1" customWidth="1"/>
    <col min="8976" max="8976" width="9" style="34" bestFit="1" customWidth="1"/>
    <col min="8977" max="8979" width="8.83203125" style="34"/>
    <col min="8980" max="8982" width="9" style="34" bestFit="1" customWidth="1"/>
    <col min="8983" max="8983" width="8.83203125" style="34"/>
    <col min="8984" max="8988" width="9" style="34" bestFit="1" customWidth="1"/>
    <col min="8989" max="8989" width="8.83203125" style="34"/>
    <col min="8990" max="8990" width="9" style="34" bestFit="1" customWidth="1"/>
    <col min="8991" max="8991" width="9.33203125" style="34" bestFit="1" customWidth="1"/>
    <col min="8992" max="9217" width="8.83203125" style="34"/>
    <col min="9218" max="9218" width="41" style="34" customWidth="1"/>
    <col min="9219" max="9219" width="21.5" style="34" customWidth="1"/>
    <col min="9220" max="9220" width="10" style="34" customWidth="1"/>
    <col min="9221" max="9221" width="8.83203125" style="34"/>
    <col min="9222" max="9222" width="10" style="34" customWidth="1"/>
    <col min="9223" max="9223" width="8.83203125" style="34"/>
    <col min="9224" max="9224" width="9" style="34" bestFit="1" customWidth="1"/>
    <col min="9225" max="9225" width="9.33203125" style="34" bestFit="1" customWidth="1"/>
    <col min="9226" max="9228" width="9" style="34" bestFit="1" customWidth="1"/>
    <col min="9229" max="9229" width="8.83203125" style="34"/>
    <col min="9230" max="9230" width="9" style="34" bestFit="1" customWidth="1"/>
    <col min="9231" max="9231" width="9.33203125" style="34" bestFit="1" customWidth="1"/>
    <col min="9232" max="9232" width="9" style="34" bestFit="1" customWidth="1"/>
    <col min="9233" max="9235" width="8.83203125" style="34"/>
    <col min="9236" max="9238" width="9" style="34" bestFit="1" customWidth="1"/>
    <col min="9239" max="9239" width="8.83203125" style="34"/>
    <col min="9240" max="9244" width="9" style="34" bestFit="1" customWidth="1"/>
    <col min="9245" max="9245" width="8.83203125" style="34"/>
    <col min="9246" max="9246" width="9" style="34" bestFit="1" customWidth="1"/>
    <col min="9247" max="9247" width="9.33203125" style="34" bestFit="1" customWidth="1"/>
    <col min="9248" max="9473" width="8.83203125" style="34"/>
    <col min="9474" max="9474" width="41" style="34" customWidth="1"/>
    <col min="9475" max="9475" width="21.5" style="34" customWidth="1"/>
    <col min="9476" max="9476" width="10" style="34" customWidth="1"/>
    <col min="9477" max="9477" width="8.83203125" style="34"/>
    <col min="9478" max="9478" width="10" style="34" customWidth="1"/>
    <col min="9479" max="9479" width="8.83203125" style="34"/>
    <col min="9480" max="9480" width="9" style="34" bestFit="1" customWidth="1"/>
    <col min="9481" max="9481" width="9.33203125" style="34" bestFit="1" customWidth="1"/>
    <col min="9482" max="9484" width="9" style="34" bestFit="1" customWidth="1"/>
    <col min="9485" max="9485" width="8.83203125" style="34"/>
    <col min="9486" max="9486" width="9" style="34" bestFit="1" customWidth="1"/>
    <col min="9487" max="9487" width="9.33203125" style="34" bestFit="1" customWidth="1"/>
    <col min="9488" max="9488" width="9" style="34" bestFit="1" customWidth="1"/>
    <col min="9489" max="9491" width="8.83203125" style="34"/>
    <col min="9492" max="9494" width="9" style="34" bestFit="1" customWidth="1"/>
    <col min="9495" max="9495" width="8.83203125" style="34"/>
    <col min="9496" max="9500" width="9" style="34" bestFit="1" customWidth="1"/>
    <col min="9501" max="9501" width="8.83203125" style="34"/>
    <col min="9502" max="9502" width="9" style="34" bestFit="1" customWidth="1"/>
    <col min="9503" max="9503" width="9.33203125" style="34" bestFit="1" customWidth="1"/>
    <col min="9504" max="9729" width="8.83203125" style="34"/>
    <col min="9730" max="9730" width="41" style="34" customWidth="1"/>
    <col min="9731" max="9731" width="21.5" style="34" customWidth="1"/>
    <col min="9732" max="9732" width="10" style="34" customWidth="1"/>
    <col min="9733" max="9733" width="8.83203125" style="34"/>
    <col min="9734" max="9734" width="10" style="34" customWidth="1"/>
    <col min="9735" max="9735" width="8.83203125" style="34"/>
    <col min="9736" max="9736" width="9" style="34" bestFit="1" customWidth="1"/>
    <col min="9737" max="9737" width="9.33203125" style="34" bestFit="1" customWidth="1"/>
    <col min="9738" max="9740" width="9" style="34" bestFit="1" customWidth="1"/>
    <col min="9741" max="9741" width="8.83203125" style="34"/>
    <col min="9742" max="9742" width="9" style="34" bestFit="1" customWidth="1"/>
    <col min="9743" max="9743" width="9.33203125" style="34" bestFit="1" customWidth="1"/>
    <col min="9744" max="9744" width="9" style="34" bestFit="1" customWidth="1"/>
    <col min="9745" max="9747" width="8.83203125" style="34"/>
    <col min="9748" max="9750" width="9" style="34" bestFit="1" customWidth="1"/>
    <col min="9751" max="9751" width="8.83203125" style="34"/>
    <col min="9752" max="9756" width="9" style="34" bestFit="1" customWidth="1"/>
    <col min="9757" max="9757" width="8.83203125" style="34"/>
    <col min="9758" max="9758" width="9" style="34" bestFit="1" customWidth="1"/>
    <col min="9759" max="9759" width="9.33203125" style="34" bestFit="1" customWidth="1"/>
    <col min="9760" max="9985" width="8.83203125" style="34"/>
    <col min="9986" max="9986" width="41" style="34" customWidth="1"/>
    <col min="9987" max="9987" width="21.5" style="34" customWidth="1"/>
    <col min="9988" max="9988" width="10" style="34" customWidth="1"/>
    <col min="9989" max="9989" width="8.83203125" style="34"/>
    <col min="9990" max="9990" width="10" style="34" customWidth="1"/>
    <col min="9991" max="9991" width="8.83203125" style="34"/>
    <col min="9992" max="9992" width="9" style="34" bestFit="1" customWidth="1"/>
    <col min="9993" max="9993" width="9.33203125" style="34" bestFit="1" customWidth="1"/>
    <col min="9994" max="9996" width="9" style="34" bestFit="1" customWidth="1"/>
    <col min="9997" max="9997" width="8.83203125" style="34"/>
    <col min="9998" max="9998" width="9" style="34" bestFit="1" customWidth="1"/>
    <col min="9999" max="9999" width="9.33203125" style="34" bestFit="1" customWidth="1"/>
    <col min="10000" max="10000" width="9" style="34" bestFit="1" customWidth="1"/>
    <col min="10001" max="10003" width="8.83203125" style="34"/>
    <col min="10004" max="10006" width="9" style="34" bestFit="1" customWidth="1"/>
    <col min="10007" max="10007" width="8.83203125" style="34"/>
    <col min="10008" max="10012" width="9" style="34" bestFit="1" customWidth="1"/>
    <col min="10013" max="10013" width="8.83203125" style="34"/>
    <col min="10014" max="10014" width="9" style="34" bestFit="1" customWidth="1"/>
    <col min="10015" max="10015" width="9.33203125" style="34" bestFit="1" customWidth="1"/>
    <col min="10016" max="10241" width="8.83203125" style="34"/>
    <col min="10242" max="10242" width="41" style="34" customWidth="1"/>
    <col min="10243" max="10243" width="21.5" style="34" customWidth="1"/>
    <col min="10244" max="10244" width="10" style="34" customWidth="1"/>
    <col min="10245" max="10245" width="8.83203125" style="34"/>
    <col min="10246" max="10246" width="10" style="34" customWidth="1"/>
    <col min="10247" max="10247" width="8.83203125" style="34"/>
    <col min="10248" max="10248" width="9" style="34" bestFit="1" customWidth="1"/>
    <col min="10249" max="10249" width="9.33203125" style="34" bestFit="1" customWidth="1"/>
    <col min="10250" max="10252" width="9" style="34" bestFit="1" customWidth="1"/>
    <col min="10253" max="10253" width="8.83203125" style="34"/>
    <col min="10254" max="10254" width="9" style="34" bestFit="1" customWidth="1"/>
    <col min="10255" max="10255" width="9.33203125" style="34" bestFit="1" customWidth="1"/>
    <col min="10256" max="10256" width="9" style="34" bestFit="1" customWidth="1"/>
    <col min="10257" max="10259" width="8.83203125" style="34"/>
    <col min="10260" max="10262" width="9" style="34" bestFit="1" customWidth="1"/>
    <col min="10263" max="10263" width="8.83203125" style="34"/>
    <col min="10264" max="10268" width="9" style="34" bestFit="1" customWidth="1"/>
    <col min="10269" max="10269" width="8.83203125" style="34"/>
    <col min="10270" max="10270" width="9" style="34" bestFit="1" customWidth="1"/>
    <col min="10271" max="10271" width="9.33203125" style="34" bestFit="1" customWidth="1"/>
    <col min="10272" max="10497" width="8.83203125" style="34"/>
    <col min="10498" max="10498" width="41" style="34" customWidth="1"/>
    <col min="10499" max="10499" width="21.5" style="34" customWidth="1"/>
    <col min="10500" max="10500" width="10" style="34" customWidth="1"/>
    <col min="10501" max="10501" width="8.83203125" style="34"/>
    <col min="10502" max="10502" width="10" style="34" customWidth="1"/>
    <col min="10503" max="10503" width="8.83203125" style="34"/>
    <col min="10504" max="10504" width="9" style="34" bestFit="1" customWidth="1"/>
    <col min="10505" max="10505" width="9.33203125" style="34" bestFit="1" customWidth="1"/>
    <col min="10506" max="10508" width="9" style="34" bestFit="1" customWidth="1"/>
    <col min="10509" max="10509" width="8.83203125" style="34"/>
    <col min="10510" max="10510" width="9" style="34" bestFit="1" customWidth="1"/>
    <col min="10511" max="10511" width="9.33203125" style="34" bestFit="1" customWidth="1"/>
    <col min="10512" max="10512" width="9" style="34" bestFit="1" customWidth="1"/>
    <col min="10513" max="10515" width="8.83203125" style="34"/>
    <col min="10516" max="10518" width="9" style="34" bestFit="1" customWidth="1"/>
    <col min="10519" max="10519" width="8.83203125" style="34"/>
    <col min="10520" max="10524" width="9" style="34" bestFit="1" customWidth="1"/>
    <col min="10525" max="10525" width="8.83203125" style="34"/>
    <col min="10526" max="10526" width="9" style="34" bestFit="1" customWidth="1"/>
    <col min="10527" max="10527" width="9.33203125" style="34" bestFit="1" customWidth="1"/>
    <col min="10528" max="10753" width="8.83203125" style="34"/>
    <col min="10754" max="10754" width="41" style="34" customWidth="1"/>
    <col min="10755" max="10755" width="21.5" style="34" customWidth="1"/>
    <col min="10756" max="10756" width="10" style="34" customWidth="1"/>
    <col min="10757" max="10757" width="8.83203125" style="34"/>
    <col min="10758" max="10758" width="10" style="34" customWidth="1"/>
    <col min="10759" max="10759" width="8.83203125" style="34"/>
    <col min="10760" max="10760" width="9" style="34" bestFit="1" customWidth="1"/>
    <col min="10761" max="10761" width="9.33203125" style="34" bestFit="1" customWidth="1"/>
    <col min="10762" max="10764" width="9" style="34" bestFit="1" customWidth="1"/>
    <col min="10765" max="10765" width="8.83203125" style="34"/>
    <col min="10766" max="10766" width="9" style="34" bestFit="1" customWidth="1"/>
    <col min="10767" max="10767" width="9.33203125" style="34" bestFit="1" customWidth="1"/>
    <col min="10768" max="10768" width="9" style="34" bestFit="1" customWidth="1"/>
    <col min="10769" max="10771" width="8.83203125" style="34"/>
    <col min="10772" max="10774" width="9" style="34" bestFit="1" customWidth="1"/>
    <col min="10775" max="10775" width="8.83203125" style="34"/>
    <col min="10776" max="10780" width="9" style="34" bestFit="1" customWidth="1"/>
    <col min="10781" max="10781" width="8.83203125" style="34"/>
    <col min="10782" max="10782" width="9" style="34" bestFit="1" customWidth="1"/>
    <col min="10783" max="10783" width="9.33203125" style="34" bestFit="1" customWidth="1"/>
    <col min="10784" max="11009" width="8.83203125" style="34"/>
    <col min="11010" max="11010" width="41" style="34" customWidth="1"/>
    <col min="11011" max="11011" width="21.5" style="34" customWidth="1"/>
    <col min="11012" max="11012" width="10" style="34" customWidth="1"/>
    <col min="11013" max="11013" width="8.83203125" style="34"/>
    <col min="11014" max="11014" width="10" style="34" customWidth="1"/>
    <col min="11015" max="11015" width="8.83203125" style="34"/>
    <col min="11016" max="11016" width="9" style="34" bestFit="1" customWidth="1"/>
    <col min="11017" max="11017" width="9.33203125" style="34" bestFit="1" customWidth="1"/>
    <col min="11018" max="11020" width="9" style="34" bestFit="1" customWidth="1"/>
    <col min="11021" max="11021" width="8.83203125" style="34"/>
    <col min="11022" max="11022" width="9" style="34" bestFit="1" customWidth="1"/>
    <col min="11023" max="11023" width="9.33203125" style="34" bestFit="1" customWidth="1"/>
    <col min="11024" max="11024" width="9" style="34" bestFit="1" customWidth="1"/>
    <col min="11025" max="11027" width="8.83203125" style="34"/>
    <col min="11028" max="11030" width="9" style="34" bestFit="1" customWidth="1"/>
    <col min="11031" max="11031" width="8.83203125" style="34"/>
    <col min="11032" max="11036" width="9" style="34" bestFit="1" customWidth="1"/>
    <col min="11037" max="11037" width="8.83203125" style="34"/>
    <col min="11038" max="11038" width="9" style="34" bestFit="1" customWidth="1"/>
    <col min="11039" max="11039" width="9.33203125" style="34" bestFit="1" customWidth="1"/>
    <col min="11040" max="11265" width="8.83203125" style="34"/>
    <col min="11266" max="11266" width="41" style="34" customWidth="1"/>
    <col min="11267" max="11267" width="21.5" style="34" customWidth="1"/>
    <col min="11268" max="11268" width="10" style="34" customWidth="1"/>
    <col min="11269" max="11269" width="8.83203125" style="34"/>
    <col min="11270" max="11270" width="10" style="34" customWidth="1"/>
    <col min="11271" max="11271" width="8.83203125" style="34"/>
    <col min="11272" max="11272" width="9" style="34" bestFit="1" customWidth="1"/>
    <col min="11273" max="11273" width="9.33203125" style="34" bestFit="1" customWidth="1"/>
    <col min="11274" max="11276" width="9" style="34" bestFit="1" customWidth="1"/>
    <col min="11277" max="11277" width="8.83203125" style="34"/>
    <col min="11278" max="11278" width="9" style="34" bestFit="1" customWidth="1"/>
    <col min="11279" max="11279" width="9.33203125" style="34" bestFit="1" customWidth="1"/>
    <col min="11280" max="11280" width="9" style="34" bestFit="1" customWidth="1"/>
    <col min="11281" max="11283" width="8.83203125" style="34"/>
    <col min="11284" max="11286" width="9" style="34" bestFit="1" customWidth="1"/>
    <col min="11287" max="11287" width="8.83203125" style="34"/>
    <col min="11288" max="11292" width="9" style="34" bestFit="1" customWidth="1"/>
    <col min="11293" max="11293" width="8.83203125" style="34"/>
    <col min="11294" max="11294" width="9" style="34" bestFit="1" customWidth="1"/>
    <col min="11295" max="11295" width="9.33203125" style="34" bestFit="1" customWidth="1"/>
    <col min="11296" max="11521" width="8.83203125" style="34"/>
    <col min="11522" max="11522" width="41" style="34" customWidth="1"/>
    <col min="11523" max="11523" width="21.5" style="34" customWidth="1"/>
    <col min="11524" max="11524" width="10" style="34" customWidth="1"/>
    <col min="11525" max="11525" width="8.83203125" style="34"/>
    <col min="11526" max="11526" width="10" style="34" customWidth="1"/>
    <col min="11527" max="11527" width="8.83203125" style="34"/>
    <col min="11528" max="11528" width="9" style="34" bestFit="1" customWidth="1"/>
    <col min="11529" max="11529" width="9.33203125" style="34" bestFit="1" customWidth="1"/>
    <col min="11530" max="11532" width="9" style="34" bestFit="1" customWidth="1"/>
    <col min="11533" max="11533" width="8.83203125" style="34"/>
    <col min="11534" max="11534" width="9" style="34" bestFit="1" customWidth="1"/>
    <col min="11535" max="11535" width="9.33203125" style="34" bestFit="1" customWidth="1"/>
    <col min="11536" max="11536" width="9" style="34" bestFit="1" customWidth="1"/>
    <col min="11537" max="11539" width="8.83203125" style="34"/>
    <col min="11540" max="11542" width="9" style="34" bestFit="1" customWidth="1"/>
    <col min="11543" max="11543" width="8.83203125" style="34"/>
    <col min="11544" max="11548" width="9" style="34" bestFit="1" customWidth="1"/>
    <col min="11549" max="11549" width="8.83203125" style="34"/>
    <col min="11550" max="11550" width="9" style="34" bestFit="1" customWidth="1"/>
    <col min="11551" max="11551" width="9.33203125" style="34" bestFit="1" customWidth="1"/>
    <col min="11552" max="11777" width="8.83203125" style="34"/>
    <col min="11778" max="11778" width="41" style="34" customWidth="1"/>
    <col min="11779" max="11779" width="21.5" style="34" customWidth="1"/>
    <col min="11780" max="11780" width="10" style="34" customWidth="1"/>
    <col min="11781" max="11781" width="8.83203125" style="34"/>
    <col min="11782" max="11782" width="10" style="34" customWidth="1"/>
    <col min="11783" max="11783" width="8.83203125" style="34"/>
    <col min="11784" max="11784" width="9" style="34" bestFit="1" customWidth="1"/>
    <col min="11785" max="11785" width="9.33203125" style="34" bestFit="1" customWidth="1"/>
    <col min="11786" max="11788" width="9" style="34" bestFit="1" customWidth="1"/>
    <col min="11789" max="11789" width="8.83203125" style="34"/>
    <col min="11790" max="11790" width="9" style="34" bestFit="1" customWidth="1"/>
    <col min="11791" max="11791" width="9.33203125" style="34" bestFit="1" customWidth="1"/>
    <col min="11792" max="11792" width="9" style="34" bestFit="1" customWidth="1"/>
    <col min="11793" max="11795" width="8.83203125" style="34"/>
    <col min="11796" max="11798" width="9" style="34" bestFit="1" customWidth="1"/>
    <col min="11799" max="11799" width="8.83203125" style="34"/>
    <col min="11800" max="11804" width="9" style="34" bestFit="1" customWidth="1"/>
    <col min="11805" max="11805" width="8.83203125" style="34"/>
    <col min="11806" max="11806" width="9" style="34" bestFit="1" customWidth="1"/>
    <col min="11807" max="11807" width="9.33203125" style="34" bestFit="1" customWidth="1"/>
    <col min="11808" max="12033" width="8.83203125" style="34"/>
    <col min="12034" max="12034" width="41" style="34" customWidth="1"/>
    <col min="12035" max="12035" width="21.5" style="34" customWidth="1"/>
    <col min="12036" max="12036" width="10" style="34" customWidth="1"/>
    <col min="12037" max="12037" width="8.83203125" style="34"/>
    <col min="12038" max="12038" width="10" style="34" customWidth="1"/>
    <col min="12039" max="12039" width="8.83203125" style="34"/>
    <col min="12040" max="12040" width="9" style="34" bestFit="1" customWidth="1"/>
    <col min="12041" max="12041" width="9.33203125" style="34" bestFit="1" customWidth="1"/>
    <col min="12042" max="12044" width="9" style="34" bestFit="1" customWidth="1"/>
    <col min="12045" max="12045" width="8.83203125" style="34"/>
    <col min="12046" max="12046" width="9" style="34" bestFit="1" customWidth="1"/>
    <col min="12047" max="12047" width="9.33203125" style="34" bestFit="1" customWidth="1"/>
    <col min="12048" max="12048" width="9" style="34" bestFit="1" customWidth="1"/>
    <col min="12049" max="12051" width="8.83203125" style="34"/>
    <col min="12052" max="12054" width="9" style="34" bestFit="1" customWidth="1"/>
    <col min="12055" max="12055" width="8.83203125" style="34"/>
    <col min="12056" max="12060" width="9" style="34" bestFit="1" customWidth="1"/>
    <col min="12061" max="12061" width="8.83203125" style="34"/>
    <col min="12062" max="12062" width="9" style="34" bestFit="1" customWidth="1"/>
    <col min="12063" max="12063" width="9.33203125" style="34" bestFit="1" customWidth="1"/>
    <col min="12064" max="12289" width="8.83203125" style="34"/>
    <col min="12290" max="12290" width="41" style="34" customWidth="1"/>
    <col min="12291" max="12291" width="21.5" style="34" customWidth="1"/>
    <col min="12292" max="12292" width="10" style="34" customWidth="1"/>
    <col min="12293" max="12293" width="8.83203125" style="34"/>
    <col min="12294" max="12294" width="10" style="34" customWidth="1"/>
    <col min="12295" max="12295" width="8.83203125" style="34"/>
    <col min="12296" max="12296" width="9" style="34" bestFit="1" customWidth="1"/>
    <col min="12297" max="12297" width="9.33203125" style="34" bestFit="1" customWidth="1"/>
    <col min="12298" max="12300" width="9" style="34" bestFit="1" customWidth="1"/>
    <col min="12301" max="12301" width="8.83203125" style="34"/>
    <col min="12302" max="12302" width="9" style="34" bestFit="1" customWidth="1"/>
    <col min="12303" max="12303" width="9.33203125" style="34" bestFit="1" customWidth="1"/>
    <col min="12304" max="12304" width="9" style="34" bestFit="1" customWidth="1"/>
    <col min="12305" max="12307" width="8.83203125" style="34"/>
    <col min="12308" max="12310" width="9" style="34" bestFit="1" customWidth="1"/>
    <col min="12311" max="12311" width="8.83203125" style="34"/>
    <col min="12312" max="12316" width="9" style="34" bestFit="1" customWidth="1"/>
    <col min="12317" max="12317" width="8.83203125" style="34"/>
    <col min="12318" max="12318" width="9" style="34" bestFit="1" customWidth="1"/>
    <col min="12319" max="12319" width="9.33203125" style="34" bestFit="1" customWidth="1"/>
    <col min="12320" max="12545" width="8.83203125" style="34"/>
    <col min="12546" max="12546" width="41" style="34" customWidth="1"/>
    <col min="12547" max="12547" width="21.5" style="34" customWidth="1"/>
    <col min="12548" max="12548" width="10" style="34" customWidth="1"/>
    <col min="12549" max="12549" width="8.83203125" style="34"/>
    <col min="12550" max="12550" width="10" style="34" customWidth="1"/>
    <col min="12551" max="12551" width="8.83203125" style="34"/>
    <col min="12552" max="12552" width="9" style="34" bestFit="1" customWidth="1"/>
    <col min="12553" max="12553" width="9.33203125" style="34" bestFit="1" customWidth="1"/>
    <col min="12554" max="12556" width="9" style="34" bestFit="1" customWidth="1"/>
    <col min="12557" max="12557" width="8.83203125" style="34"/>
    <col min="12558" max="12558" width="9" style="34" bestFit="1" customWidth="1"/>
    <col min="12559" max="12559" width="9.33203125" style="34" bestFit="1" customWidth="1"/>
    <col min="12560" max="12560" width="9" style="34" bestFit="1" customWidth="1"/>
    <col min="12561" max="12563" width="8.83203125" style="34"/>
    <col min="12564" max="12566" width="9" style="34" bestFit="1" customWidth="1"/>
    <col min="12567" max="12567" width="8.83203125" style="34"/>
    <col min="12568" max="12572" width="9" style="34" bestFit="1" customWidth="1"/>
    <col min="12573" max="12573" width="8.83203125" style="34"/>
    <col min="12574" max="12574" width="9" style="34" bestFit="1" customWidth="1"/>
    <col min="12575" max="12575" width="9.33203125" style="34" bestFit="1" customWidth="1"/>
    <col min="12576" max="12801" width="8.83203125" style="34"/>
    <col min="12802" max="12802" width="41" style="34" customWidth="1"/>
    <col min="12803" max="12803" width="21.5" style="34" customWidth="1"/>
    <col min="12804" max="12804" width="10" style="34" customWidth="1"/>
    <col min="12805" max="12805" width="8.83203125" style="34"/>
    <col min="12806" max="12806" width="10" style="34" customWidth="1"/>
    <col min="12807" max="12807" width="8.83203125" style="34"/>
    <col min="12808" max="12808" width="9" style="34" bestFit="1" customWidth="1"/>
    <col min="12809" max="12809" width="9.33203125" style="34" bestFit="1" customWidth="1"/>
    <col min="12810" max="12812" width="9" style="34" bestFit="1" customWidth="1"/>
    <col min="12813" max="12813" width="8.83203125" style="34"/>
    <col min="12814" max="12814" width="9" style="34" bestFit="1" customWidth="1"/>
    <col min="12815" max="12815" width="9.33203125" style="34" bestFit="1" customWidth="1"/>
    <col min="12816" max="12816" width="9" style="34" bestFit="1" customWidth="1"/>
    <col min="12817" max="12819" width="8.83203125" style="34"/>
    <col min="12820" max="12822" width="9" style="34" bestFit="1" customWidth="1"/>
    <col min="12823" max="12823" width="8.83203125" style="34"/>
    <col min="12824" max="12828" width="9" style="34" bestFit="1" customWidth="1"/>
    <col min="12829" max="12829" width="8.83203125" style="34"/>
    <col min="12830" max="12830" width="9" style="34" bestFit="1" customWidth="1"/>
    <col min="12831" max="12831" width="9.33203125" style="34" bestFit="1" customWidth="1"/>
    <col min="12832" max="13057" width="8.83203125" style="34"/>
    <col min="13058" max="13058" width="41" style="34" customWidth="1"/>
    <col min="13059" max="13059" width="21.5" style="34" customWidth="1"/>
    <col min="13060" max="13060" width="10" style="34" customWidth="1"/>
    <col min="13061" max="13061" width="8.83203125" style="34"/>
    <col min="13062" max="13062" width="10" style="34" customWidth="1"/>
    <col min="13063" max="13063" width="8.83203125" style="34"/>
    <col min="13064" max="13064" width="9" style="34" bestFit="1" customWidth="1"/>
    <col min="13065" max="13065" width="9.33203125" style="34" bestFit="1" customWidth="1"/>
    <col min="13066" max="13068" width="9" style="34" bestFit="1" customWidth="1"/>
    <col min="13069" max="13069" width="8.83203125" style="34"/>
    <col min="13070" max="13070" width="9" style="34" bestFit="1" customWidth="1"/>
    <col min="13071" max="13071" width="9.33203125" style="34" bestFit="1" customWidth="1"/>
    <col min="13072" max="13072" width="9" style="34" bestFit="1" customWidth="1"/>
    <col min="13073" max="13075" width="8.83203125" style="34"/>
    <col min="13076" max="13078" width="9" style="34" bestFit="1" customWidth="1"/>
    <col min="13079" max="13079" width="8.83203125" style="34"/>
    <col min="13080" max="13084" width="9" style="34" bestFit="1" customWidth="1"/>
    <col min="13085" max="13085" width="8.83203125" style="34"/>
    <col min="13086" max="13086" width="9" style="34" bestFit="1" customWidth="1"/>
    <col min="13087" max="13087" width="9.33203125" style="34" bestFit="1" customWidth="1"/>
    <col min="13088" max="13313" width="8.83203125" style="34"/>
    <col min="13314" max="13314" width="41" style="34" customWidth="1"/>
    <col min="13315" max="13315" width="21.5" style="34" customWidth="1"/>
    <col min="13316" max="13316" width="10" style="34" customWidth="1"/>
    <col min="13317" max="13317" width="8.83203125" style="34"/>
    <col min="13318" max="13318" width="10" style="34" customWidth="1"/>
    <col min="13319" max="13319" width="8.83203125" style="34"/>
    <col min="13320" max="13320" width="9" style="34" bestFit="1" customWidth="1"/>
    <col min="13321" max="13321" width="9.33203125" style="34" bestFit="1" customWidth="1"/>
    <col min="13322" max="13324" width="9" style="34" bestFit="1" customWidth="1"/>
    <col min="13325" max="13325" width="8.83203125" style="34"/>
    <col min="13326" max="13326" width="9" style="34" bestFit="1" customWidth="1"/>
    <col min="13327" max="13327" width="9.33203125" style="34" bestFit="1" customWidth="1"/>
    <col min="13328" max="13328" width="9" style="34" bestFit="1" customWidth="1"/>
    <col min="13329" max="13331" width="8.83203125" style="34"/>
    <col min="13332" max="13334" width="9" style="34" bestFit="1" customWidth="1"/>
    <col min="13335" max="13335" width="8.83203125" style="34"/>
    <col min="13336" max="13340" width="9" style="34" bestFit="1" customWidth="1"/>
    <col min="13341" max="13341" width="8.83203125" style="34"/>
    <col min="13342" max="13342" width="9" style="34" bestFit="1" customWidth="1"/>
    <col min="13343" max="13343" width="9.33203125" style="34" bestFit="1" customWidth="1"/>
    <col min="13344" max="13569" width="8.83203125" style="34"/>
    <col min="13570" max="13570" width="41" style="34" customWidth="1"/>
    <col min="13571" max="13571" width="21.5" style="34" customWidth="1"/>
    <col min="13572" max="13572" width="10" style="34" customWidth="1"/>
    <col min="13573" max="13573" width="8.83203125" style="34"/>
    <col min="13574" max="13574" width="10" style="34" customWidth="1"/>
    <col min="13575" max="13575" width="8.83203125" style="34"/>
    <col min="13576" max="13576" width="9" style="34" bestFit="1" customWidth="1"/>
    <col min="13577" max="13577" width="9.33203125" style="34" bestFit="1" customWidth="1"/>
    <col min="13578" max="13580" width="9" style="34" bestFit="1" customWidth="1"/>
    <col min="13581" max="13581" width="8.83203125" style="34"/>
    <col min="13582" max="13582" width="9" style="34" bestFit="1" customWidth="1"/>
    <col min="13583" max="13583" width="9.33203125" style="34" bestFit="1" customWidth="1"/>
    <col min="13584" max="13584" width="9" style="34" bestFit="1" customWidth="1"/>
    <col min="13585" max="13587" width="8.83203125" style="34"/>
    <col min="13588" max="13590" width="9" style="34" bestFit="1" customWidth="1"/>
    <col min="13591" max="13591" width="8.83203125" style="34"/>
    <col min="13592" max="13596" width="9" style="34" bestFit="1" customWidth="1"/>
    <col min="13597" max="13597" width="8.83203125" style="34"/>
    <col min="13598" max="13598" width="9" style="34" bestFit="1" customWidth="1"/>
    <col min="13599" max="13599" width="9.33203125" style="34" bestFit="1" customWidth="1"/>
    <col min="13600" max="13825" width="8.83203125" style="34"/>
    <col min="13826" max="13826" width="41" style="34" customWidth="1"/>
    <col min="13827" max="13827" width="21.5" style="34" customWidth="1"/>
    <col min="13828" max="13828" width="10" style="34" customWidth="1"/>
    <col min="13829" max="13829" width="8.83203125" style="34"/>
    <col min="13830" max="13830" width="10" style="34" customWidth="1"/>
    <col min="13831" max="13831" width="8.83203125" style="34"/>
    <col min="13832" max="13832" width="9" style="34" bestFit="1" customWidth="1"/>
    <col min="13833" max="13833" width="9.33203125" style="34" bestFit="1" customWidth="1"/>
    <col min="13834" max="13836" width="9" style="34" bestFit="1" customWidth="1"/>
    <col min="13837" max="13837" width="8.83203125" style="34"/>
    <col min="13838" max="13838" width="9" style="34" bestFit="1" customWidth="1"/>
    <col min="13839" max="13839" width="9.33203125" style="34" bestFit="1" customWidth="1"/>
    <col min="13840" max="13840" width="9" style="34" bestFit="1" customWidth="1"/>
    <col min="13841" max="13843" width="8.83203125" style="34"/>
    <col min="13844" max="13846" width="9" style="34" bestFit="1" customWidth="1"/>
    <col min="13847" max="13847" width="8.83203125" style="34"/>
    <col min="13848" max="13852" width="9" style="34" bestFit="1" customWidth="1"/>
    <col min="13853" max="13853" width="8.83203125" style="34"/>
    <col min="13854" max="13854" width="9" style="34" bestFit="1" customWidth="1"/>
    <col min="13855" max="13855" width="9.33203125" style="34" bestFit="1" customWidth="1"/>
    <col min="13856" max="14081" width="8.83203125" style="34"/>
    <col min="14082" max="14082" width="41" style="34" customWidth="1"/>
    <col min="14083" max="14083" width="21.5" style="34" customWidth="1"/>
    <col min="14084" max="14084" width="10" style="34" customWidth="1"/>
    <col min="14085" max="14085" width="8.83203125" style="34"/>
    <col min="14086" max="14086" width="10" style="34" customWidth="1"/>
    <col min="14087" max="14087" width="8.83203125" style="34"/>
    <col min="14088" max="14088" width="9" style="34" bestFit="1" customWidth="1"/>
    <col min="14089" max="14089" width="9.33203125" style="34" bestFit="1" customWidth="1"/>
    <col min="14090" max="14092" width="9" style="34" bestFit="1" customWidth="1"/>
    <col min="14093" max="14093" width="8.83203125" style="34"/>
    <col min="14094" max="14094" width="9" style="34" bestFit="1" customWidth="1"/>
    <col min="14095" max="14095" width="9.33203125" style="34" bestFit="1" customWidth="1"/>
    <col min="14096" max="14096" width="9" style="34" bestFit="1" customWidth="1"/>
    <col min="14097" max="14099" width="8.83203125" style="34"/>
    <col min="14100" max="14102" width="9" style="34" bestFit="1" customWidth="1"/>
    <col min="14103" max="14103" width="8.83203125" style="34"/>
    <col min="14104" max="14108" width="9" style="34" bestFit="1" customWidth="1"/>
    <col min="14109" max="14109" width="8.83203125" style="34"/>
    <col min="14110" max="14110" width="9" style="34" bestFit="1" customWidth="1"/>
    <col min="14111" max="14111" width="9.33203125" style="34" bestFit="1" customWidth="1"/>
    <col min="14112" max="14337" width="8.83203125" style="34"/>
    <col min="14338" max="14338" width="41" style="34" customWidth="1"/>
    <col min="14339" max="14339" width="21.5" style="34" customWidth="1"/>
    <col min="14340" max="14340" width="10" style="34" customWidth="1"/>
    <col min="14341" max="14341" width="8.83203125" style="34"/>
    <col min="14342" max="14342" width="10" style="34" customWidth="1"/>
    <col min="14343" max="14343" width="8.83203125" style="34"/>
    <col min="14344" max="14344" width="9" style="34" bestFit="1" customWidth="1"/>
    <col min="14345" max="14345" width="9.33203125" style="34" bestFit="1" customWidth="1"/>
    <col min="14346" max="14348" width="9" style="34" bestFit="1" customWidth="1"/>
    <col min="14349" max="14349" width="8.83203125" style="34"/>
    <col min="14350" max="14350" width="9" style="34" bestFit="1" customWidth="1"/>
    <col min="14351" max="14351" width="9.33203125" style="34" bestFit="1" customWidth="1"/>
    <col min="14352" max="14352" width="9" style="34" bestFit="1" customWidth="1"/>
    <col min="14353" max="14355" width="8.83203125" style="34"/>
    <col min="14356" max="14358" width="9" style="34" bestFit="1" customWidth="1"/>
    <col min="14359" max="14359" width="8.83203125" style="34"/>
    <col min="14360" max="14364" width="9" style="34" bestFit="1" customWidth="1"/>
    <col min="14365" max="14365" width="8.83203125" style="34"/>
    <col min="14366" max="14366" width="9" style="34" bestFit="1" customWidth="1"/>
    <col min="14367" max="14367" width="9.33203125" style="34" bestFit="1" customWidth="1"/>
    <col min="14368" max="14593" width="8.83203125" style="34"/>
    <col min="14594" max="14594" width="41" style="34" customWidth="1"/>
    <col min="14595" max="14595" width="21.5" style="34" customWidth="1"/>
    <col min="14596" max="14596" width="10" style="34" customWidth="1"/>
    <col min="14597" max="14597" width="8.83203125" style="34"/>
    <col min="14598" max="14598" width="10" style="34" customWidth="1"/>
    <col min="14599" max="14599" width="8.83203125" style="34"/>
    <col min="14600" max="14600" width="9" style="34" bestFit="1" customWidth="1"/>
    <col min="14601" max="14601" width="9.33203125" style="34" bestFit="1" customWidth="1"/>
    <col min="14602" max="14604" width="9" style="34" bestFit="1" customWidth="1"/>
    <col min="14605" max="14605" width="8.83203125" style="34"/>
    <col min="14606" max="14606" width="9" style="34" bestFit="1" customWidth="1"/>
    <col min="14607" max="14607" width="9.33203125" style="34" bestFit="1" customWidth="1"/>
    <col min="14608" max="14608" width="9" style="34" bestFit="1" customWidth="1"/>
    <col min="14609" max="14611" width="8.83203125" style="34"/>
    <col min="14612" max="14614" width="9" style="34" bestFit="1" customWidth="1"/>
    <col min="14615" max="14615" width="8.83203125" style="34"/>
    <col min="14616" max="14620" width="9" style="34" bestFit="1" customWidth="1"/>
    <col min="14621" max="14621" width="8.83203125" style="34"/>
    <col min="14622" max="14622" width="9" style="34" bestFit="1" customWidth="1"/>
    <col min="14623" max="14623" width="9.33203125" style="34" bestFit="1" customWidth="1"/>
    <col min="14624" max="14849" width="8.83203125" style="34"/>
    <col min="14850" max="14850" width="41" style="34" customWidth="1"/>
    <col min="14851" max="14851" width="21.5" style="34" customWidth="1"/>
    <col min="14852" max="14852" width="10" style="34" customWidth="1"/>
    <col min="14853" max="14853" width="8.83203125" style="34"/>
    <col min="14854" max="14854" width="10" style="34" customWidth="1"/>
    <col min="14855" max="14855" width="8.83203125" style="34"/>
    <col min="14856" max="14856" width="9" style="34" bestFit="1" customWidth="1"/>
    <col min="14857" max="14857" width="9.33203125" style="34" bestFit="1" customWidth="1"/>
    <col min="14858" max="14860" width="9" style="34" bestFit="1" customWidth="1"/>
    <col min="14861" max="14861" width="8.83203125" style="34"/>
    <col min="14862" max="14862" width="9" style="34" bestFit="1" customWidth="1"/>
    <col min="14863" max="14863" width="9.33203125" style="34" bestFit="1" customWidth="1"/>
    <col min="14864" max="14864" width="9" style="34" bestFit="1" customWidth="1"/>
    <col min="14865" max="14867" width="8.83203125" style="34"/>
    <col min="14868" max="14870" width="9" style="34" bestFit="1" customWidth="1"/>
    <col min="14871" max="14871" width="8.83203125" style="34"/>
    <col min="14872" max="14876" width="9" style="34" bestFit="1" customWidth="1"/>
    <col min="14877" max="14877" width="8.83203125" style="34"/>
    <col min="14878" max="14878" width="9" style="34" bestFit="1" customWidth="1"/>
    <col min="14879" max="14879" width="9.33203125" style="34" bestFit="1" customWidth="1"/>
    <col min="14880" max="15105" width="8.83203125" style="34"/>
    <col min="15106" max="15106" width="41" style="34" customWidth="1"/>
    <col min="15107" max="15107" width="21.5" style="34" customWidth="1"/>
    <col min="15108" max="15108" width="10" style="34" customWidth="1"/>
    <col min="15109" max="15109" width="8.83203125" style="34"/>
    <col min="15110" max="15110" width="10" style="34" customWidth="1"/>
    <col min="15111" max="15111" width="8.83203125" style="34"/>
    <col min="15112" max="15112" width="9" style="34" bestFit="1" customWidth="1"/>
    <col min="15113" max="15113" width="9.33203125" style="34" bestFit="1" customWidth="1"/>
    <col min="15114" max="15116" width="9" style="34" bestFit="1" customWidth="1"/>
    <col min="15117" max="15117" width="8.83203125" style="34"/>
    <col min="15118" max="15118" width="9" style="34" bestFit="1" customWidth="1"/>
    <col min="15119" max="15119" width="9.33203125" style="34" bestFit="1" customWidth="1"/>
    <col min="15120" max="15120" width="9" style="34" bestFit="1" customWidth="1"/>
    <col min="15121" max="15123" width="8.83203125" style="34"/>
    <col min="15124" max="15126" width="9" style="34" bestFit="1" customWidth="1"/>
    <col min="15127" max="15127" width="8.83203125" style="34"/>
    <col min="15128" max="15132" width="9" style="34" bestFit="1" customWidth="1"/>
    <col min="15133" max="15133" width="8.83203125" style="34"/>
    <col min="15134" max="15134" width="9" style="34" bestFit="1" customWidth="1"/>
    <col min="15135" max="15135" width="9.33203125" style="34" bestFit="1" customWidth="1"/>
    <col min="15136" max="15361" width="8.83203125" style="34"/>
    <col min="15362" max="15362" width="41" style="34" customWidth="1"/>
    <col min="15363" max="15363" width="21.5" style="34" customWidth="1"/>
    <col min="15364" max="15364" width="10" style="34" customWidth="1"/>
    <col min="15365" max="15365" width="8.83203125" style="34"/>
    <col min="15366" max="15366" width="10" style="34" customWidth="1"/>
    <col min="15367" max="15367" width="8.83203125" style="34"/>
    <col min="15368" max="15368" width="9" style="34" bestFit="1" customWidth="1"/>
    <col min="15369" max="15369" width="9.33203125" style="34" bestFit="1" customWidth="1"/>
    <col min="15370" max="15372" width="9" style="34" bestFit="1" customWidth="1"/>
    <col min="15373" max="15373" width="8.83203125" style="34"/>
    <col min="15374" max="15374" width="9" style="34" bestFit="1" customWidth="1"/>
    <col min="15375" max="15375" width="9.33203125" style="34" bestFit="1" customWidth="1"/>
    <col min="15376" max="15376" width="9" style="34" bestFit="1" customWidth="1"/>
    <col min="15377" max="15379" width="8.83203125" style="34"/>
    <col min="15380" max="15382" width="9" style="34" bestFit="1" customWidth="1"/>
    <col min="15383" max="15383" width="8.83203125" style="34"/>
    <col min="15384" max="15388" width="9" style="34" bestFit="1" customWidth="1"/>
    <col min="15389" max="15389" width="8.83203125" style="34"/>
    <col min="15390" max="15390" width="9" style="34" bestFit="1" customWidth="1"/>
    <col min="15391" max="15391" width="9.33203125" style="34" bestFit="1" customWidth="1"/>
    <col min="15392" max="15617" width="8.83203125" style="34"/>
    <col min="15618" max="15618" width="41" style="34" customWidth="1"/>
    <col min="15619" max="15619" width="21.5" style="34" customWidth="1"/>
    <col min="15620" max="15620" width="10" style="34" customWidth="1"/>
    <col min="15621" max="15621" width="8.83203125" style="34"/>
    <col min="15622" max="15622" width="10" style="34" customWidth="1"/>
    <col min="15623" max="15623" width="8.83203125" style="34"/>
    <col min="15624" max="15624" width="9" style="34" bestFit="1" customWidth="1"/>
    <col min="15625" max="15625" width="9.33203125" style="34" bestFit="1" customWidth="1"/>
    <col min="15626" max="15628" width="9" style="34" bestFit="1" customWidth="1"/>
    <col min="15629" max="15629" width="8.83203125" style="34"/>
    <col min="15630" max="15630" width="9" style="34" bestFit="1" customWidth="1"/>
    <col min="15631" max="15631" width="9.33203125" style="34" bestFit="1" customWidth="1"/>
    <col min="15632" max="15632" width="9" style="34" bestFit="1" customWidth="1"/>
    <col min="15633" max="15635" width="8.83203125" style="34"/>
    <col min="15636" max="15638" width="9" style="34" bestFit="1" customWidth="1"/>
    <col min="15639" max="15639" width="8.83203125" style="34"/>
    <col min="15640" max="15644" width="9" style="34" bestFit="1" customWidth="1"/>
    <col min="15645" max="15645" width="8.83203125" style="34"/>
    <col min="15646" max="15646" width="9" style="34" bestFit="1" customWidth="1"/>
    <col min="15647" max="15647" width="9.33203125" style="34" bestFit="1" customWidth="1"/>
    <col min="15648" max="15873" width="8.83203125" style="34"/>
    <col min="15874" max="15874" width="41" style="34" customWidth="1"/>
    <col min="15875" max="15875" width="21.5" style="34" customWidth="1"/>
    <col min="15876" max="15876" width="10" style="34" customWidth="1"/>
    <col min="15877" max="15877" width="8.83203125" style="34"/>
    <col min="15878" max="15878" width="10" style="34" customWidth="1"/>
    <col min="15879" max="15879" width="8.83203125" style="34"/>
    <col min="15880" max="15880" width="9" style="34" bestFit="1" customWidth="1"/>
    <col min="15881" max="15881" width="9.33203125" style="34" bestFit="1" customWidth="1"/>
    <col min="15882" max="15884" width="9" style="34" bestFit="1" customWidth="1"/>
    <col min="15885" max="15885" width="8.83203125" style="34"/>
    <col min="15886" max="15886" width="9" style="34" bestFit="1" customWidth="1"/>
    <col min="15887" max="15887" width="9.33203125" style="34" bestFit="1" customWidth="1"/>
    <col min="15888" max="15888" width="9" style="34" bestFit="1" customWidth="1"/>
    <col min="15889" max="15891" width="8.83203125" style="34"/>
    <col min="15892" max="15894" width="9" style="34" bestFit="1" customWidth="1"/>
    <col min="15895" max="15895" width="8.83203125" style="34"/>
    <col min="15896" max="15900" width="9" style="34" bestFit="1" customWidth="1"/>
    <col min="15901" max="15901" width="8.83203125" style="34"/>
    <col min="15902" max="15902" width="9" style="34" bestFit="1" customWidth="1"/>
    <col min="15903" max="15903" width="9.33203125" style="34" bestFit="1" customWidth="1"/>
    <col min="15904" max="16129" width="8.83203125" style="34"/>
    <col min="16130" max="16130" width="41" style="34" customWidth="1"/>
    <col min="16131" max="16131" width="21.5" style="34" customWidth="1"/>
    <col min="16132" max="16132" width="10" style="34" customWidth="1"/>
    <col min="16133" max="16133" width="8.83203125" style="34"/>
    <col min="16134" max="16134" width="10" style="34" customWidth="1"/>
    <col min="16135" max="16135" width="8.83203125" style="34"/>
    <col min="16136" max="16136" width="9" style="34" bestFit="1" customWidth="1"/>
    <col min="16137" max="16137" width="9.33203125" style="34" bestFit="1" customWidth="1"/>
    <col min="16138" max="16140" width="9" style="34" bestFit="1" customWidth="1"/>
    <col min="16141" max="16141" width="8.83203125" style="34"/>
    <col min="16142" max="16142" width="9" style="34" bestFit="1" customWidth="1"/>
    <col min="16143" max="16143" width="9.33203125" style="34" bestFit="1" customWidth="1"/>
    <col min="16144" max="16144" width="9" style="34" bestFit="1" customWidth="1"/>
    <col min="16145" max="16147" width="8.83203125" style="34"/>
    <col min="16148" max="16150" width="9" style="34" bestFit="1" customWidth="1"/>
    <col min="16151" max="16151" width="8.83203125" style="34"/>
    <col min="16152" max="16156" width="9" style="34" bestFit="1" customWidth="1"/>
    <col min="16157" max="16157" width="8.83203125" style="34"/>
    <col min="16158" max="16158" width="9" style="34" bestFit="1" customWidth="1"/>
    <col min="16159" max="16159" width="9.33203125" style="34" bestFit="1" customWidth="1"/>
    <col min="16160" max="16384" width="8.83203125" style="34"/>
  </cols>
  <sheetData>
    <row r="1" spans="1:32" ht="78">
      <c r="D1" s="100" t="s">
        <v>442</v>
      </c>
      <c r="E1" s="100" t="s">
        <v>443</v>
      </c>
      <c r="F1" s="100" t="s">
        <v>435</v>
      </c>
      <c r="G1" s="100" t="s">
        <v>444</v>
      </c>
      <c r="H1" s="100" t="s">
        <v>445</v>
      </c>
      <c r="I1" s="100" t="s">
        <v>446</v>
      </c>
      <c r="J1" s="100" t="s">
        <v>447</v>
      </c>
      <c r="K1" s="100" t="s">
        <v>448</v>
      </c>
      <c r="L1" s="100" t="s">
        <v>449</v>
      </c>
      <c r="M1" s="101" t="s">
        <v>450</v>
      </c>
      <c r="N1" s="100" t="s">
        <v>451</v>
      </c>
      <c r="O1" s="100" t="s">
        <v>436</v>
      </c>
      <c r="P1" s="100" t="s">
        <v>452</v>
      </c>
      <c r="Q1" s="100" t="s">
        <v>437</v>
      </c>
      <c r="R1" s="100" t="s">
        <v>453</v>
      </c>
      <c r="S1" s="100" t="s">
        <v>438</v>
      </c>
      <c r="T1" s="101" t="s">
        <v>454</v>
      </c>
      <c r="U1" s="100" t="s">
        <v>461</v>
      </c>
      <c r="V1" s="101" t="s">
        <v>441</v>
      </c>
      <c r="W1" s="101" t="s">
        <v>455</v>
      </c>
      <c r="X1" s="101" t="s">
        <v>456</v>
      </c>
      <c r="Y1" s="100" t="s">
        <v>439</v>
      </c>
      <c r="Z1" s="101" t="s">
        <v>440</v>
      </c>
      <c r="AA1" s="101" t="s">
        <v>457</v>
      </c>
      <c r="AB1" s="101" t="s">
        <v>458</v>
      </c>
      <c r="AC1" s="101" t="s">
        <v>459</v>
      </c>
      <c r="AD1" s="100" t="s">
        <v>460</v>
      </c>
      <c r="AE1" s="101"/>
      <c r="AF1" s="101"/>
    </row>
    <row r="2" spans="1:32" s="95" customFormat="1">
      <c r="A2" s="94" t="s">
        <v>434</v>
      </c>
      <c r="B2" s="95" t="s">
        <v>2</v>
      </c>
      <c r="C2" s="91" t="s">
        <v>419</v>
      </c>
      <c r="D2" s="96" t="s">
        <v>295</v>
      </c>
      <c r="E2" s="97" t="s">
        <v>296</v>
      </c>
      <c r="F2" s="98" t="s">
        <v>297</v>
      </c>
      <c r="G2" s="97" t="s">
        <v>298</v>
      </c>
      <c r="H2" s="97" t="s">
        <v>299</v>
      </c>
      <c r="I2" s="97" t="s">
        <v>300</v>
      </c>
      <c r="J2" s="97" t="s">
        <v>301</v>
      </c>
      <c r="K2" s="97" t="s">
        <v>302</v>
      </c>
      <c r="L2" s="97" t="s">
        <v>303</v>
      </c>
      <c r="M2" s="97" t="s">
        <v>304</v>
      </c>
      <c r="N2" s="97" t="s">
        <v>305</v>
      </c>
      <c r="O2" s="97" t="s">
        <v>306</v>
      </c>
      <c r="P2" s="97" t="s">
        <v>307</v>
      </c>
      <c r="Q2" s="97" t="s">
        <v>308</v>
      </c>
      <c r="R2" s="97" t="s">
        <v>309</v>
      </c>
      <c r="S2" s="97" t="s">
        <v>310</v>
      </c>
      <c r="T2" s="97" t="s">
        <v>311</v>
      </c>
      <c r="U2" s="97" t="s">
        <v>312</v>
      </c>
      <c r="V2" s="97" t="s">
        <v>313</v>
      </c>
      <c r="W2" s="97" t="s">
        <v>314</v>
      </c>
      <c r="X2" s="97" t="s">
        <v>315</v>
      </c>
      <c r="Y2" s="97" t="s">
        <v>316</v>
      </c>
      <c r="Z2" s="97" t="s">
        <v>317</v>
      </c>
      <c r="AA2" s="97" t="s">
        <v>318</v>
      </c>
      <c r="AB2" s="97" t="s">
        <v>319</v>
      </c>
      <c r="AC2" s="97" t="s">
        <v>320</v>
      </c>
      <c r="AD2" s="99" t="s">
        <v>321</v>
      </c>
      <c r="AE2" s="39" t="s">
        <v>322</v>
      </c>
    </row>
    <row r="3" spans="1:32">
      <c r="A3" s="40" t="s">
        <v>323</v>
      </c>
      <c r="B3" s="41" t="s">
        <v>324</v>
      </c>
      <c r="C3" s="93" t="s">
        <v>425</v>
      </c>
      <c r="D3" s="42"/>
      <c r="E3" s="43"/>
      <c r="F3" s="43"/>
      <c r="G3" s="43"/>
      <c r="H3" s="43">
        <v>45454.51949414394</v>
      </c>
      <c r="I3" s="43">
        <v>121596.35720512457</v>
      </c>
      <c r="J3" s="43"/>
      <c r="K3" s="43">
        <v>112038.01437600002</v>
      </c>
      <c r="L3" s="43"/>
      <c r="M3" s="43"/>
      <c r="N3" s="43">
        <v>9268.4101231619788</v>
      </c>
      <c r="O3" s="43"/>
      <c r="P3" s="43"/>
      <c r="Q3" s="43"/>
      <c r="R3" s="43"/>
      <c r="S3" s="43"/>
      <c r="T3" s="43"/>
      <c r="U3" s="43">
        <v>1043.9840723213674</v>
      </c>
      <c r="V3" s="43">
        <v>33482.425752000003</v>
      </c>
      <c r="W3" s="43"/>
      <c r="X3" s="43"/>
      <c r="Y3" s="43"/>
      <c r="Z3" s="43"/>
      <c r="AA3" s="43"/>
      <c r="AB3" s="43"/>
      <c r="AC3" s="43"/>
      <c r="AD3" s="44"/>
      <c r="AE3" s="45">
        <v>322883.71102275193</v>
      </c>
    </row>
    <row r="4" spans="1:32">
      <c r="A4" s="46" t="s">
        <v>325</v>
      </c>
      <c r="B4" s="47" t="s">
        <v>326</v>
      </c>
      <c r="C4" s="93" t="s">
        <v>427</v>
      </c>
      <c r="D4" s="42"/>
      <c r="E4" s="48"/>
      <c r="F4" s="48">
        <v>1166.944896</v>
      </c>
      <c r="G4" s="48"/>
      <c r="H4" s="48">
        <v>1453.8422762278044</v>
      </c>
      <c r="I4" s="48">
        <v>3889.2045655192305</v>
      </c>
      <c r="J4" s="48"/>
      <c r="K4" s="48">
        <v>5324.9815800000006</v>
      </c>
      <c r="L4" s="48">
        <v>5467.2071759999999</v>
      </c>
      <c r="M4" s="48"/>
      <c r="N4" s="48">
        <v>3688.3870023024133</v>
      </c>
      <c r="O4" s="48">
        <v>472447.09493999998</v>
      </c>
      <c r="P4" s="48"/>
      <c r="Q4" s="48"/>
      <c r="R4" s="48"/>
      <c r="S4" s="48"/>
      <c r="T4" s="48"/>
      <c r="U4" s="48"/>
      <c r="V4" s="48">
        <v>41415.993243213947</v>
      </c>
      <c r="W4" s="48"/>
      <c r="X4" s="48"/>
      <c r="Y4" s="48"/>
      <c r="Z4" s="48"/>
      <c r="AA4" s="48">
        <v>5.6429357172189833</v>
      </c>
      <c r="AB4" s="48"/>
      <c r="AC4" s="48"/>
      <c r="AD4" s="49"/>
      <c r="AE4" s="50">
        <v>534859.29861498065</v>
      </c>
    </row>
    <row r="5" spans="1:32">
      <c r="A5" s="46" t="s">
        <v>327</v>
      </c>
      <c r="B5" s="47" t="s">
        <v>328</v>
      </c>
      <c r="C5" s="93" t="s">
        <v>426</v>
      </c>
      <c r="D5" s="42"/>
      <c r="E5" s="48"/>
      <c r="F5" s="48"/>
      <c r="G5" s="48"/>
      <c r="H5" s="48">
        <v>11090.765455169412</v>
      </c>
      <c r="I5" s="48">
        <v>29669.1438601343</v>
      </c>
      <c r="J5" s="48"/>
      <c r="K5" s="48">
        <v>3876.599987999999</v>
      </c>
      <c r="L5" s="48">
        <v>10773.599363999998</v>
      </c>
      <c r="M5" s="48"/>
      <c r="N5" s="48">
        <v>2351.8323369712039</v>
      </c>
      <c r="O5" s="48">
        <v>9757.7142120000008</v>
      </c>
      <c r="P5" s="48"/>
      <c r="Q5" s="48"/>
      <c r="R5" s="48"/>
      <c r="S5" s="48"/>
      <c r="T5" s="48"/>
      <c r="U5" s="48">
        <v>39684.374460000006</v>
      </c>
      <c r="V5" s="48">
        <v>76035.461135383084</v>
      </c>
      <c r="W5" s="48"/>
      <c r="X5" s="48"/>
      <c r="Y5" s="48"/>
      <c r="Z5" s="48"/>
      <c r="AA5" s="48">
        <v>77.915511113712313</v>
      </c>
      <c r="AB5" s="48"/>
      <c r="AC5" s="48"/>
      <c r="AD5" s="49"/>
      <c r="AE5" s="50">
        <v>183317.40632277171</v>
      </c>
    </row>
    <row r="6" spans="1:32">
      <c r="A6" s="46" t="s">
        <v>329</v>
      </c>
      <c r="B6" s="47" t="s">
        <v>330</v>
      </c>
      <c r="C6" s="93" t="s">
        <v>428</v>
      </c>
      <c r="D6" s="42"/>
      <c r="E6" s="48"/>
      <c r="F6" s="48"/>
      <c r="G6" s="48"/>
      <c r="H6" s="48">
        <v>6895.0827162159339</v>
      </c>
      <c r="I6" s="48">
        <v>18445.183234813187</v>
      </c>
      <c r="J6" s="48"/>
      <c r="K6" s="48">
        <v>3276.8746533061462</v>
      </c>
      <c r="L6" s="48">
        <v>27.612654768593003</v>
      </c>
      <c r="M6" s="48"/>
      <c r="N6" s="48">
        <v>1980.496103554824</v>
      </c>
      <c r="O6" s="48">
        <v>8167.2192783904329</v>
      </c>
      <c r="P6" s="48"/>
      <c r="Q6" s="48"/>
      <c r="R6" s="48"/>
      <c r="S6" s="48"/>
      <c r="T6" s="48"/>
      <c r="U6" s="48">
        <v>996.64717017041323</v>
      </c>
      <c r="V6" s="48">
        <v>9878.7093314949798</v>
      </c>
      <c r="W6" s="48"/>
      <c r="X6" s="48"/>
      <c r="Y6" s="48"/>
      <c r="Z6" s="48"/>
      <c r="AA6" s="48">
        <v>11.741658223717387</v>
      </c>
      <c r="AB6" s="48"/>
      <c r="AC6" s="48"/>
      <c r="AD6" s="49"/>
      <c r="AE6" s="50">
        <v>49679.566800938235</v>
      </c>
    </row>
    <row r="7" spans="1:32">
      <c r="A7" s="46" t="s">
        <v>331</v>
      </c>
      <c r="B7" s="47" t="s">
        <v>332</v>
      </c>
      <c r="C7" s="93">
        <v>19</v>
      </c>
      <c r="D7" s="42"/>
      <c r="E7" s="48"/>
      <c r="F7" s="48"/>
      <c r="G7" s="48"/>
      <c r="H7" s="48">
        <v>989.23077427195801</v>
      </c>
      <c r="I7" s="48">
        <v>2646.3124002921622</v>
      </c>
      <c r="J7" s="48"/>
      <c r="K7" s="48">
        <v>497.60872917240033</v>
      </c>
      <c r="L7" s="48">
        <v>4.1931106625066503</v>
      </c>
      <c r="M7" s="48"/>
      <c r="N7" s="48">
        <v>295.39130477088838</v>
      </c>
      <c r="O7" s="48">
        <v>1654.3830008637808</v>
      </c>
      <c r="P7" s="48"/>
      <c r="Q7" s="48"/>
      <c r="R7" s="48"/>
      <c r="S7" s="48"/>
      <c r="T7" s="48"/>
      <c r="U7" s="48">
        <v>161.38601550380631</v>
      </c>
      <c r="V7" s="48">
        <v>2001.0689356341802</v>
      </c>
      <c r="W7" s="48"/>
      <c r="X7" s="48"/>
      <c r="Y7" s="48"/>
      <c r="Z7" s="48"/>
      <c r="AA7" s="48">
        <v>2.3784349489265471</v>
      </c>
      <c r="AB7" s="48"/>
      <c r="AC7" s="48"/>
      <c r="AD7" s="49"/>
      <c r="AE7" s="50">
        <v>8251.9527061206099</v>
      </c>
    </row>
    <row r="8" spans="1:32">
      <c r="A8" s="46" t="s">
        <v>333</v>
      </c>
      <c r="B8" s="47" t="s">
        <v>334</v>
      </c>
      <c r="C8" s="93">
        <v>20</v>
      </c>
      <c r="D8" s="42"/>
      <c r="E8" s="48"/>
      <c r="F8" s="48"/>
      <c r="G8" s="48"/>
      <c r="H8" s="48">
        <v>566.36620990036386</v>
      </c>
      <c r="I8" s="48">
        <v>1515.0983606114173</v>
      </c>
      <c r="J8" s="48"/>
      <c r="K8" s="48">
        <v>1866.3078869222475</v>
      </c>
      <c r="L8" s="48">
        <v>15.726483563078089</v>
      </c>
      <c r="M8" s="48"/>
      <c r="N8" s="48">
        <v>816.64699587665211</v>
      </c>
      <c r="O8" s="48">
        <v>1558.5663951942604</v>
      </c>
      <c r="P8" s="48"/>
      <c r="Q8" s="48"/>
      <c r="R8" s="48"/>
      <c r="S8" s="48"/>
      <c r="T8" s="48"/>
      <c r="U8" s="48">
        <v>46000.516752434298</v>
      </c>
      <c r="V8" s="48">
        <v>1843.4627772159834</v>
      </c>
      <c r="W8" s="48"/>
      <c r="X8" s="48"/>
      <c r="Y8" s="48"/>
      <c r="Z8" s="48"/>
      <c r="AA8" s="48">
        <v>2.2406835555110476</v>
      </c>
      <c r="AB8" s="48"/>
      <c r="AC8" s="48"/>
      <c r="AD8" s="49"/>
      <c r="AE8" s="50">
        <v>54184.932545273805</v>
      </c>
    </row>
    <row r="9" spans="1:32">
      <c r="A9" s="46" t="s">
        <v>335</v>
      </c>
      <c r="B9" s="47" t="s">
        <v>336</v>
      </c>
      <c r="C9" s="33" t="s">
        <v>420</v>
      </c>
      <c r="D9" s="42"/>
      <c r="E9" s="48"/>
      <c r="F9" s="48"/>
      <c r="G9" s="48"/>
      <c r="H9" s="48">
        <v>2524.3925437478842</v>
      </c>
      <c r="I9" s="48">
        <v>6753.0564813267256</v>
      </c>
      <c r="J9" s="48"/>
      <c r="K9" s="48">
        <v>1320.6004560000001</v>
      </c>
      <c r="L9" s="48">
        <v>10452.011256</v>
      </c>
      <c r="M9" s="48"/>
      <c r="N9" s="48">
        <v>779.00332782394332</v>
      </c>
      <c r="O9" s="48">
        <v>26082.675432000004</v>
      </c>
      <c r="P9" s="48"/>
      <c r="Q9" s="48"/>
      <c r="R9" s="48"/>
      <c r="S9" s="48"/>
      <c r="T9" s="48"/>
      <c r="U9" s="48"/>
      <c r="V9" s="48">
        <v>26645.181571573936</v>
      </c>
      <c r="W9" s="48"/>
      <c r="X9" s="48"/>
      <c r="Y9" s="48"/>
      <c r="Z9" s="48"/>
      <c r="AA9" s="48">
        <v>16.924390758371892</v>
      </c>
      <c r="AB9" s="48"/>
      <c r="AC9" s="48"/>
      <c r="AD9" s="49"/>
      <c r="AE9" s="50">
        <v>74573.845459230855</v>
      </c>
    </row>
    <row r="10" spans="1:32">
      <c r="A10" s="46" t="s">
        <v>337</v>
      </c>
      <c r="B10" s="47" t="s">
        <v>338</v>
      </c>
      <c r="C10" s="93">
        <v>23</v>
      </c>
      <c r="D10" s="42"/>
      <c r="E10" s="48"/>
      <c r="F10" s="48">
        <v>2811.2268599999998</v>
      </c>
      <c r="G10" s="48"/>
      <c r="H10" s="48">
        <v>424.03666451272596</v>
      </c>
      <c r="I10" s="48">
        <v>18695.96588583523</v>
      </c>
      <c r="J10" s="48"/>
      <c r="K10" s="48">
        <v>42514.818732</v>
      </c>
      <c r="L10" s="48">
        <v>74932.792452000009</v>
      </c>
      <c r="M10" s="48"/>
      <c r="N10" s="48">
        <v>178190.76183887583</v>
      </c>
      <c r="O10" s="48">
        <v>104909.19188400001</v>
      </c>
      <c r="P10" s="48">
        <v>739.59821999999997</v>
      </c>
      <c r="Q10" s="48"/>
      <c r="R10" s="48"/>
      <c r="S10" s="48"/>
      <c r="T10" s="48"/>
      <c r="U10" s="48"/>
      <c r="V10" s="48">
        <v>9959.3923680000007</v>
      </c>
      <c r="W10" s="48"/>
      <c r="X10" s="48"/>
      <c r="Y10" s="48"/>
      <c r="Z10" s="48"/>
      <c r="AA10" s="48"/>
      <c r="AB10" s="48"/>
      <c r="AC10" s="48"/>
      <c r="AD10" s="49"/>
      <c r="AE10" s="50">
        <v>433177.78490522376</v>
      </c>
    </row>
    <row r="11" spans="1:32">
      <c r="A11" s="46" t="s">
        <v>339</v>
      </c>
      <c r="B11" s="47" t="s">
        <v>340</v>
      </c>
      <c r="C11" s="93">
        <v>24</v>
      </c>
      <c r="D11" s="42">
        <v>523.93615199999999</v>
      </c>
      <c r="E11" s="48"/>
      <c r="F11" s="48"/>
      <c r="G11" s="48"/>
      <c r="H11" s="48">
        <v>2051.9178536632985</v>
      </c>
      <c r="I11" s="48">
        <v>5489.1293333715603</v>
      </c>
      <c r="J11" s="48"/>
      <c r="K11" s="48">
        <v>5793.6101039999994</v>
      </c>
      <c r="L11" s="48">
        <v>8602.7854320000006</v>
      </c>
      <c r="M11" s="48"/>
      <c r="N11" s="48">
        <v>2002.8854091831677</v>
      </c>
      <c r="O11" s="48">
        <v>64413.541188000003</v>
      </c>
      <c r="P11" s="48"/>
      <c r="Q11" s="48"/>
      <c r="R11" s="48"/>
      <c r="S11" s="48"/>
      <c r="T11" s="48"/>
      <c r="U11" s="48">
        <v>281.70708313872694</v>
      </c>
      <c r="V11" s="48">
        <v>47490.002696164258</v>
      </c>
      <c r="W11" s="48"/>
      <c r="X11" s="48"/>
      <c r="Y11" s="48"/>
      <c r="Z11" s="48"/>
      <c r="AA11" s="48">
        <v>20.334497568006579</v>
      </c>
      <c r="AB11" s="48"/>
      <c r="AC11" s="48"/>
      <c r="AD11" s="49"/>
      <c r="AE11" s="50">
        <v>136669.84974908901</v>
      </c>
    </row>
    <row r="12" spans="1:32">
      <c r="A12" s="46" t="s">
        <v>341</v>
      </c>
      <c r="B12" s="47" t="s">
        <v>342</v>
      </c>
      <c r="C12" s="93">
        <v>25</v>
      </c>
      <c r="D12" s="42"/>
      <c r="E12" s="48"/>
      <c r="F12" s="48"/>
      <c r="G12" s="48"/>
      <c r="H12" s="48">
        <v>2233.4634540271895</v>
      </c>
      <c r="I12" s="48">
        <v>5974.7858515030639</v>
      </c>
      <c r="J12" s="48"/>
      <c r="K12" s="48">
        <v>2223.4764586573579</v>
      </c>
      <c r="L12" s="48">
        <v>18.736172217345835</v>
      </c>
      <c r="M12" s="48"/>
      <c r="N12" s="48">
        <v>1194.6127544874123</v>
      </c>
      <c r="O12" s="48">
        <v>10375.788949674086</v>
      </c>
      <c r="P12" s="48"/>
      <c r="Q12" s="48"/>
      <c r="R12" s="48"/>
      <c r="S12" s="48"/>
      <c r="T12" s="48"/>
      <c r="U12" s="48">
        <v>69.51053489369464</v>
      </c>
      <c r="V12" s="48">
        <v>12272.419559379152</v>
      </c>
      <c r="W12" s="48"/>
      <c r="X12" s="48"/>
      <c r="Y12" s="48"/>
      <c r="Z12" s="48"/>
      <c r="AA12" s="48">
        <v>14.916823400449504</v>
      </c>
      <c r="AB12" s="48"/>
      <c r="AC12" s="48"/>
      <c r="AD12" s="49"/>
      <c r="AE12" s="50">
        <v>34377.710558239749</v>
      </c>
    </row>
    <row r="13" spans="1:32">
      <c r="A13" s="46" t="s">
        <v>343</v>
      </c>
      <c r="B13" s="47" t="s">
        <v>344</v>
      </c>
      <c r="C13" s="93">
        <v>26</v>
      </c>
      <c r="D13" s="42">
        <v>4152.6775800000005</v>
      </c>
      <c r="E13" s="48"/>
      <c r="F13" s="48"/>
      <c r="G13" s="48"/>
      <c r="H13" s="48">
        <v>1968.6408739564654</v>
      </c>
      <c r="I13" s="48">
        <v>5266.3533039670356</v>
      </c>
      <c r="J13" s="48"/>
      <c r="K13" s="48">
        <v>553.78803599999992</v>
      </c>
      <c r="L13" s="48">
        <v>25888.784724000001</v>
      </c>
      <c r="M13" s="48"/>
      <c r="N13" s="48">
        <v>90100.933989655096</v>
      </c>
      <c r="O13" s="48">
        <v>45715.962275999998</v>
      </c>
      <c r="P13" s="48"/>
      <c r="Q13" s="48"/>
      <c r="R13" s="48"/>
      <c r="S13" s="48"/>
      <c r="T13" s="48"/>
      <c r="U13" s="48">
        <v>74.881024508977589</v>
      </c>
      <c r="V13" s="48">
        <v>32093.085637980119</v>
      </c>
      <c r="W13" s="48"/>
      <c r="X13" s="48"/>
      <c r="Y13" s="48"/>
      <c r="Z13" s="48"/>
      <c r="AA13" s="48">
        <v>20.69270657039721</v>
      </c>
      <c r="AB13" s="48"/>
      <c r="AC13" s="48"/>
      <c r="AD13" s="49"/>
      <c r="AE13" s="50">
        <v>205835.80015263808</v>
      </c>
    </row>
    <row r="14" spans="1:32">
      <c r="A14" s="46" t="s">
        <v>345</v>
      </c>
      <c r="B14" s="47" t="s">
        <v>346</v>
      </c>
      <c r="C14" s="93" t="s">
        <v>421</v>
      </c>
      <c r="D14" s="42"/>
      <c r="E14" s="48"/>
      <c r="F14" s="48"/>
      <c r="G14" s="48"/>
      <c r="H14" s="48">
        <v>2611.9402497407132</v>
      </c>
      <c r="I14" s="48">
        <v>6987.2572219541726</v>
      </c>
      <c r="J14" s="48"/>
      <c r="K14" s="48">
        <v>8915.7397819248799</v>
      </c>
      <c r="L14" s="48">
        <v>7502.8081466940339</v>
      </c>
      <c r="M14" s="48"/>
      <c r="N14" s="48">
        <v>4083.1426673924393</v>
      </c>
      <c r="O14" s="48">
        <v>109518.4069506478</v>
      </c>
      <c r="P14" s="48">
        <v>3586.3291440000003</v>
      </c>
      <c r="Q14" s="48"/>
      <c r="R14" s="48"/>
      <c r="S14" s="48"/>
      <c r="T14" s="48"/>
      <c r="U14" s="48"/>
      <c r="V14" s="48">
        <v>84511.483258798995</v>
      </c>
      <c r="W14" s="48"/>
      <c r="X14" s="48"/>
      <c r="Y14" s="48"/>
      <c r="Z14" s="48"/>
      <c r="AA14" s="48">
        <v>64.69860209865206</v>
      </c>
      <c r="AB14" s="48"/>
      <c r="AC14" s="48"/>
      <c r="AD14" s="49"/>
      <c r="AE14" s="50">
        <v>227781.80602325167</v>
      </c>
    </row>
    <row r="15" spans="1:32">
      <c r="A15" s="46" t="s">
        <v>347</v>
      </c>
      <c r="B15" s="47" t="s">
        <v>348</v>
      </c>
      <c r="C15" s="93">
        <v>29</v>
      </c>
      <c r="D15" s="42"/>
      <c r="E15" s="48"/>
      <c r="F15" s="48"/>
      <c r="G15" s="48"/>
      <c r="H15" s="48">
        <v>1973.6359629712438</v>
      </c>
      <c r="I15" s="48">
        <v>5279.7157734171988</v>
      </c>
      <c r="J15" s="48"/>
      <c r="K15" s="48">
        <v>1353.7808317206341</v>
      </c>
      <c r="L15" s="48">
        <v>11.407663305315989</v>
      </c>
      <c r="M15" s="48"/>
      <c r="N15" s="48">
        <v>230.31465409978546</v>
      </c>
      <c r="O15" s="48">
        <v>3103.9323927283103</v>
      </c>
      <c r="P15" s="48"/>
      <c r="Q15" s="48"/>
      <c r="R15" s="48"/>
      <c r="S15" s="48"/>
      <c r="T15" s="48"/>
      <c r="U15" s="48">
        <v>1.8325916804713045E-4</v>
      </c>
      <c r="V15" s="48">
        <v>3671.3122050064426</v>
      </c>
      <c r="W15" s="48"/>
      <c r="X15" s="48"/>
      <c r="Y15" s="48"/>
      <c r="Z15" s="48"/>
      <c r="AA15" s="48">
        <v>4.4623894697392847</v>
      </c>
      <c r="AB15" s="48"/>
      <c r="AC15" s="48"/>
      <c r="AD15" s="49"/>
      <c r="AE15" s="50">
        <v>15628.56205597784</v>
      </c>
    </row>
    <row r="16" spans="1:32">
      <c r="A16" s="46" t="s">
        <v>349</v>
      </c>
      <c r="B16" s="47" t="s">
        <v>350</v>
      </c>
      <c r="C16" s="92" t="s">
        <v>429</v>
      </c>
      <c r="D16" s="42"/>
      <c r="E16" s="48"/>
      <c r="F16" s="48"/>
      <c r="G16" s="48"/>
      <c r="H16" s="48">
        <v>6357.8289680824582</v>
      </c>
      <c r="I16" s="48">
        <v>17007.964243283717</v>
      </c>
      <c r="J16" s="48"/>
      <c r="K16" s="48">
        <v>4797.0857030075749</v>
      </c>
      <c r="L16" s="48">
        <v>40.422745886498262</v>
      </c>
      <c r="M16" s="48"/>
      <c r="N16" s="48">
        <v>1096.4965033823414</v>
      </c>
      <c r="O16" s="48">
        <v>17119.560407554956</v>
      </c>
      <c r="P16" s="48"/>
      <c r="Q16" s="48"/>
      <c r="R16" s="48"/>
      <c r="S16" s="48"/>
      <c r="T16" s="48"/>
      <c r="U16" s="48">
        <v>7.5567581255318234E-2</v>
      </c>
      <c r="V16" s="48">
        <v>20248.911096081021</v>
      </c>
      <c r="W16" s="48"/>
      <c r="X16" s="48"/>
      <c r="Y16" s="48"/>
      <c r="Z16" s="48"/>
      <c r="AA16" s="48">
        <v>24.612052204555109</v>
      </c>
      <c r="AB16" s="48"/>
      <c r="AC16" s="48"/>
      <c r="AD16" s="49"/>
      <c r="AE16" s="50">
        <v>66692.957287064375</v>
      </c>
    </row>
    <row r="17" spans="1:31">
      <c r="A17" s="46" t="s">
        <v>351</v>
      </c>
      <c r="B17" s="47" t="s">
        <v>352</v>
      </c>
      <c r="C17" s="92" t="s">
        <v>422</v>
      </c>
      <c r="D17" s="42"/>
      <c r="E17" s="48"/>
      <c r="F17" s="48"/>
      <c r="G17" s="48"/>
      <c r="H17" s="48">
        <v>5292.7837898721245</v>
      </c>
      <c r="I17" s="48">
        <v>14158.839109622502</v>
      </c>
      <c r="J17" s="48"/>
      <c r="K17" s="48">
        <v>553.78803600000037</v>
      </c>
      <c r="L17" s="48">
        <v>40.560660149261658</v>
      </c>
      <c r="M17" s="48"/>
      <c r="N17" s="48">
        <v>2461.2315486572988</v>
      </c>
      <c r="O17" s="48">
        <v>1867.8570840000002</v>
      </c>
      <c r="P17" s="48"/>
      <c r="Q17" s="48"/>
      <c r="R17" s="48"/>
      <c r="S17" s="48"/>
      <c r="T17" s="48"/>
      <c r="U17" s="48"/>
      <c r="V17" s="48">
        <v>23515.357807132394</v>
      </c>
      <c r="W17" s="48"/>
      <c r="X17" s="48"/>
      <c r="Y17" s="48"/>
      <c r="Z17" s="48"/>
      <c r="AA17" s="48">
        <v>20.477061739609887</v>
      </c>
      <c r="AB17" s="48"/>
      <c r="AC17" s="48"/>
      <c r="AD17" s="49"/>
      <c r="AE17" s="50">
        <v>47910.895097173197</v>
      </c>
    </row>
    <row r="18" spans="1:31">
      <c r="A18" s="46" t="s">
        <v>353</v>
      </c>
      <c r="B18" s="47" t="s">
        <v>354</v>
      </c>
      <c r="C18" s="92" t="s">
        <v>423</v>
      </c>
      <c r="D18" s="42"/>
      <c r="E18" s="48"/>
      <c r="F18" s="48"/>
      <c r="G18" s="48"/>
      <c r="H18" s="48">
        <v>3229.2327732414051</v>
      </c>
      <c r="I18" s="48">
        <v>8638.5896532058814</v>
      </c>
      <c r="J18" s="48"/>
      <c r="K18" s="48">
        <v>6267.2323157513774</v>
      </c>
      <c r="L18" s="48">
        <v>1891.7168044316354</v>
      </c>
      <c r="M18" s="48"/>
      <c r="N18" s="48">
        <v>2583.5618261719324</v>
      </c>
      <c r="O18" s="48">
        <v>23294.544909094235</v>
      </c>
      <c r="P18" s="48"/>
      <c r="Q18" s="48"/>
      <c r="R18" s="48"/>
      <c r="S18" s="48"/>
      <c r="T18" s="48"/>
      <c r="U18" s="48">
        <v>34.488132145634687</v>
      </c>
      <c r="V18" s="48">
        <v>6678.5516224625408</v>
      </c>
      <c r="W18" s="48"/>
      <c r="X18" s="48"/>
      <c r="Y18" s="48">
        <v>143.12626586495901</v>
      </c>
      <c r="Z18" s="48"/>
      <c r="AA18" s="48">
        <v>14.526253608861683</v>
      </c>
      <c r="AB18" s="48">
        <v>185.31647110127153</v>
      </c>
      <c r="AC18" s="48"/>
      <c r="AD18" s="49"/>
      <c r="AE18" s="50">
        <v>52960.887027079734</v>
      </c>
    </row>
    <row r="19" spans="1:31">
      <c r="A19" s="46" t="s">
        <v>355</v>
      </c>
      <c r="B19" s="47" t="s">
        <v>356</v>
      </c>
      <c r="C19" s="92" t="s">
        <v>424</v>
      </c>
      <c r="D19" s="42">
        <v>294819.71846400003</v>
      </c>
      <c r="E19" s="48"/>
      <c r="F19" s="48"/>
      <c r="G19" s="48"/>
      <c r="H19" s="48">
        <v>1204.2332231033977</v>
      </c>
      <c r="I19" s="48">
        <v>3221.4700492791335</v>
      </c>
      <c r="J19" s="48"/>
      <c r="K19" s="48">
        <v>16450.101085175684</v>
      </c>
      <c r="L19" s="48">
        <v>376513.18808399996</v>
      </c>
      <c r="M19" s="48"/>
      <c r="N19" s="48">
        <v>1895.1228853355913</v>
      </c>
      <c r="O19" s="48">
        <v>875226.05246566073</v>
      </c>
      <c r="P19" s="48"/>
      <c r="Q19" s="48"/>
      <c r="R19" s="48"/>
      <c r="S19" s="48"/>
      <c r="T19" s="48"/>
      <c r="U19" s="48"/>
      <c r="V19" s="48">
        <v>50829.714469808445</v>
      </c>
      <c r="W19" s="48"/>
      <c r="X19" s="48">
        <v>114576.97363199999</v>
      </c>
      <c r="Y19" s="48">
        <v>95219.136360000004</v>
      </c>
      <c r="Z19" s="48">
        <v>242593.36592400004</v>
      </c>
      <c r="AA19" s="48">
        <v>241.20955809548369</v>
      </c>
      <c r="AB19" s="48">
        <v>896.56135200000006</v>
      </c>
      <c r="AC19" s="48"/>
      <c r="AD19" s="49">
        <v>152854.708896</v>
      </c>
      <c r="AE19" s="50">
        <v>2226541.5564484582</v>
      </c>
    </row>
    <row r="20" spans="1:31">
      <c r="A20" s="46" t="s">
        <v>357</v>
      </c>
      <c r="B20" s="47" t="s">
        <v>358</v>
      </c>
      <c r="C20" s="93">
        <v>45</v>
      </c>
      <c r="D20" s="42"/>
      <c r="E20" s="48"/>
      <c r="F20" s="48"/>
      <c r="G20" s="48"/>
      <c r="H20" s="48">
        <v>31390.631862707338</v>
      </c>
      <c r="I20" s="48">
        <v>83973.750627021378</v>
      </c>
      <c r="J20" s="48"/>
      <c r="K20" s="48">
        <v>10777.786164000001</v>
      </c>
      <c r="L20" s="48">
        <v>496.0093939420475</v>
      </c>
      <c r="M20" s="48"/>
      <c r="N20" s="48">
        <v>27010.006579245815</v>
      </c>
      <c r="O20" s="48">
        <v>13056.594568689716</v>
      </c>
      <c r="P20" s="48"/>
      <c r="Q20" s="48"/>
      <c r="R20" s="48"/>
      <c r="S20" s="48"/>
      <c r="T20" s="48"/>
      <c r="U20" s="48">
        <v>361.38444004265978</v>
      </c>
      <c r="V20" s="48">
        <v>17081.554850478962</v>
      </c>
      <c r="W20" s="48"/>
      <c r="X20" s="48"/>
      <c r="Y20" s="48"/>
      <c r="Z20" s="48"/>
      <c r="AA20" s="48">
        <v>18.770901792343256</v>
      </c>
      <c r="AB20" s="48"/>
      <c r="AC20" s="48"/>
      <c r="AD20" s="49"/>
      <c r="AE20" s="50">
        <v>184166.48938792024</v>
      </c>
    </row>
    <row r="21" spans="1:31">
      <c r="A21" s="46" t="s">
        <v>359</v>
      </c>
      <c r="B21" s="47" t="s">
        <v>360</v>
      </c>
      <c r="C21" s="93">
        <v>50</v>
      </c>
      <c r="D21" s="42"/>
      <c r="E21" s="48"/>
      <c r="F21" s="48"/>
      <c r="G21" s="48"/>
      <c r="H21" s="48">
        <v>7133.5964865321776</v>
      </c>
      <c r="I21" s="48">
        <v>19083.236522725547</v>
      </c>
      <c r="J21" s="48"/>
      <c r="K21" s="48">
        <v>189.61279921439109</v>
      </c>
      <c r="L21" s="48"/>
      <c r="M21" s="48"/>
      <c r="N21" s="48">
        <v>3178.8162780853413</v>
      </c>
      <c r="O21" s="48">
        <v>173.22618557959942</v>
      </c>
      <c r="P21" s="48"/>
      <c r="Q21" s="48"/>
      <c r="R21" s="48"/>
      <c r="S21" s="48"/>
      <c r="T21" s="48"/>
      <c r="U21" s="48"/>
      <c r="V21" s="48">
        <v>2426.6623986888467</v>
      </c>
      <c r="W21" s="48"/>
      <c r="X21" s="48"/>
      <c r="Y21" s="48"/>
      <c r="Z21" s="48"/>
      <c r="AA21" s="48">
        <v>52.190286447014586</v>
      </c>
      <c r="AB21" s="48"/>
      <c r="AC21" s="48"/>
      <c r="AD21" s="49"/>
      <c r="AE21" s="50">
        <v>32237.340957272922</v>
      </c>
    </row>
    <row r="22" spans="1:31">
      <c r="A22" s="46" t="s">
        <v>361</v>
      </c>
      <c r="B22" s="47" t="s">
        <v>362</v>
      </c>
      <c r="C22" s="93">
        <v>51</v>
      </c>
      <c r="D22" s="42"/>
      <c r="E22" s="48"/>
      <c r="F22" s="48"/>
      <c r="G22" s="48"/>
      <c r="H22" s="48">
        <v>9756.8269018926912</v>
      </c>
      <c r="I22" s="48">
        <v>26100.696308184703</v>
      </c>
      <c r="J22" s="48"/>
      <c r="K22" s="48">
        <v>110.10584364090209</v>
      </c>
      <c r="L22" s="48"/>
      <c r="M22" s="48"/>
      <c r="N22" s="48">
        <v>2366.0076222407988</v>
      </c>
      <c r="O22" s="48">
        <v>1185.0480911382826</v>
      </c>
      <c r="P22" s="48"/>
      <c r="Q22" s="48"/>
      <c r="R22" s="48"/>
      <c r="S22" s="48"/>
      <c r="T22" s="48"/>
      <c r="U22" s="48"/>
      <c r="V22" s="48">
        <v>16600.906114634967</v>
      </c>
      <c r="W22" s="48"/>
      <c r="X22" s="48"/>
      <c r="Y22" s="48"/>
      <c r="Z22" s="48"/>
      <c r="AA22" s="48">
        <v>357.03608621904885</v>
      </c>
      <c r="AB22" s="48"/>
      <c r="AC22" s="48"/>
      <c r="AD22" s="49"/>
      <c r="AE22" s="50">
        <v>56476.626967951393</v>
      </c>
    </row>
    <row r="23" spans="1:31">
      <c r="A23" s="46" t="s">
        <v>363</v>
      </c>
      <c r="B23" s="47" t="s">
        <v>364</v>
      </c>
      <c r="C23" s="93">
        <v>52</v>
      </c>
      <c r="D23" s="42"/>
      <c r="E23" s="48"/>
      <c r="F23" s="48"/>
      <c r="G23" s="48"/>
      <c r="H23" s="48">
        <v>32063.199608500647</v>
      </c>
      <c r="I23" s="48">
        <v>85772.950987563425</v>
      </c>
      <c r="J23" s="48"/>
      <c r="K23" s="48">
        <v>89.771941169405181</v>
      </c>
      <c r="L23" s="48"/>
      <c r="M23" s="48"/>
      <c r="N23" s="48">
        <v>4162.3909090351317</v>
      </c>
      <c r="O23" s="48">
        <v>966.19819623326066</v>
      </c>
      <c r="P23" s="48"/>
      <c r="Q23" s="48"/>
      <c r="R23" s="48"/>
      <c r="S23" s="48"/>
      <c r="T23" s="48"/>
      <c r="U23" s="48"/>
      <c r="V23" s="48">
        <v>13535.117826645519</v>
      </c>
      <c r="W23" s="48"/>
      <c r="X23" s="48"/>
      <c r="Y23" s="48"/>
      <c r="Z23" s="48"/>
      <c r="AA23" s="48">
        <v>291.10010393221575</v>
      </c>
      <c r="AB23" s="48"/>
      <c r="AC23" s="48"/>
      <c r="AD23" s="49"/>
      <c r="AE23" s="50">
        <v>136880.72957307959</v>
      </c>
    </row>
    <row r="24" spans="1:31">
      <c r="A24" s="46" t="s">
        <v>365</v>
      </c>
      <c r="B24" s="47" t="s">
        <v>366</v>
      </c>
      <c r="C24" s="93">
        <v>55</v>
      </c>
      <c r="D24" s="42"/>
      <c r="E24" s="48"/>
      <c r="F24" s="48"/>
      <c r="G24" s="48"/>
      <c r="H24" s="48">
        <v>20878.482828734046</v>
      </c>
      <c r="I24" s="48">
        <v>55852.475929723099</v>
      </c>
      <c r="J24" s="48"/>
      <c r="K24" s="48">
        <v>386.52478483633968</v>
      </c>
      <c r="L24" s="48"/>
      <c r="M24" s="48"/>
      <c r="N24" s="48">
        <v>7067.0166599314161</v>
      </c>
      <c r="O24" s="48">
        <v>1122.8016173924361</v>
      </c>
      <c r="P24" s="48"/>
      <c r="Q24" s="48"/>
      <c r="R24" s="48"/>
      <c r="S24" s="48"/>
      <c r="T24" s="48"/>
      <c r="U24" s="48"/>
      <c r="V24" s="48">
        <v>15728.917986601009</v>
      </c>
      <c r="W24" s="48"/>
      <c r="X24" s="48"/>
      <c r="Y24" s="48"/>
      <c r="Z24" s="48"/>
      <c r="AA24" s="48">
        <v>338.2822166222407</v>
      </c>
      <c r="AB24" s="48"/>
      <c r="AC24" s="48"/>
      <c r="AD24" s="49"/>
      <c r="AE24" s="50">
        <v>101374.50202384059</v>
      </c>
    </row>
    <row r="25" spans="1:31">
      <c r="A25" s="46" t="s">
        <v>367</v>
      </c>
      <c r="B25" s="47" t="s">
        <v>368</v>
      </c>
      <c r="C25" s="93">
        <v>60</v>
      </c>
      <c r="D25" s="42"/>
      <c r="E25" s="48"/>
      <c r="F25" s="48"/>
      <c r="G25" s="48"/>
      <c r="H25" s="48">
        <v>202060.00881556806</v>
      </c>
      <c r="I25" s="48"/>
      <c r="J25" s="48"/>
      <c r="K25" s="48">
        <v>29485.224519267096</v>
      </c>
      <c r="L25" s="48">
        <v>10581.58159303665</v>
      </c>
      <c r="M25" s="48"/>
      <c r="N25" s="48"/>
      <c r="O25" s="48">
        <v>101563.34849238803</v>
      </c>
      <c r="P25" s="48"/>
      <c r="Q25" s="48"/>
      <c r="R25" s="48"/>
      <c r="S25" s="48"/>
      <c r="T25" s="48"/>
      <c r="U25" s="48"/>
      <c r="V25" s="48">
        <v>4018.3231680000004</v>
      </c>
      <c r="W25" s="48"/>
      <c r="X25" s="48"/>
      <c r="Y25" s="48">
        <v>819.36600892426929</v>
      </c>
      <c r="Z25" s="48"/>
      <c r="AA25" s="48">
        <v>36.688030250340418</v>
      </c>
      <c r="AB25" s="48">
        <v>1060.895541405677</v>
      </c>
      <c r="AC25" s="48"/>
      <c r="AD25" s="49"/>
      <c r="AE25" s="50">
        <v>349625.43616884016</v>
      </c>
    </row>
    <row r="26" spans="1:31">
      <c r="A26" s="46" t="s">
        <v>369</v>
      </c>
      <c r="B26" s="47" t="s">
        <v>370</v>
      </c>
      <c r="C26" s="93">
        <v>61</v>
      </c>
      <c r="D26" s="42"/>
      <c r="E26" s="48"/>
      <c r="F26" s="48"/>
      <c r="G26" s="48"/>
      <c r="H26" s="48"/>
      <c r="I26" s="48"/>
      <c r="J26" s="48"/>
      <c r="K26" s="48">
        <v>26794.269061998777</v>
      </c>
      <c r="L26" s="48">
        <v>3246.6926055354052</v>
      </c>
      <c r="M26" s="48"/>
      <c r="N26" s="48">
        <v>3.955765323977102</v>
      </c>
      <c r="O26" s="48"/>
      <c r="P26" s="48"/>
      <c r="Q26" s="48"/>
      <c r="R26" s="48"/>
      <c r="S26" s="48"/>
      <c r="T26" s="48"/>
      <c r="U26" s="48"/>
      <c r="V26" s="48"/>
      <c r="W26" s="48"/>
      <c r="X26" s="48"/>
      <c r="Y26" s="48"/>
      <c r="Z26" s="48"/>
      <c r="AA26" s="48"/>
      <c r="AB26" s="48"/>
      <c r="AC26" s="48"/>
      <c r="AD26" s="49"/>
      <c r="AE26" s="50">
        <v>30044.917432858161</v>
      </c>
    </row>
    <row r="27" spans="1:31">
      <c r="A27" s="46" t="s">
        <v>371</v>
      </c>
      <c r="B27" s="47" t="s">
        <v>372</v>
      </c>
      <c r="C27" s="93">
        <v>62</v>
      </c>
      <c r="D27" s="42"/>
      <c r="E27" s="48"/>
      <c r="F27" s="48"/>
      <c r="G27" s="48"/>
      <c r="H27" s="48"/>
      <c r="I27" s="48"/>
      <c r="J27" s="48">
        <v>115436.56443734726</v>
      </c>
      <c r="K27" s="48"/>
      <c r="L27" s="48"/>
      <c r="M27" s="48"/>
      <c r="N27" s="48"/>
      <c r="O27" s="48"/>
      <c r="P27" s="48"/>
      <c r="Q27" s="48"/>
      <c r="R27" s="48"/>
      <c r="S27" s="48"/>
      <c r="T27" s="48"/>
      <c r="U27" s="48"/>
      <c r="V27" s="48"/>
      <c r="W27" s="48"/>
      <c r="X27" s="48"/>
      <c r="Y27" s="48"/>
      <c r="Z27" s="48"/>
      <c r="AA27" s="48"/>
      <c r="AB27" s="48"/>
      <c r="AC27" s="48"/>
      <c r="AD27" s="49"/>
      <c r="AE27" s="50">
        <v>115436.56443734726</v>
      </c>
    </row>
    <row r="28" spans="1:31">
      <c r="A28" s="46" t="s">
        <v>373</v>
      </c>
      <c r="B28" s="47" t="s">
        <v>374</v>
      </c>
      <c r="C28" s="93">
        <v>63</v>
      </c>
      <c r="D28" s="42"/>
      <c r="E28" s="48"/>
      <c r="F28" s="48"/>
      <c r="G28" s="48"/>
      <c r="H28" s="48">
        <v>24855.137073076323</v>
      </c>
      <c r="I28" s="48"/>
      <c r="J28" s="48"/>
      <c r="K28" s="48">
        <v>110.14795885411513</v>
      </c>
      <c r="L28" s="48"/>
      <c r="M28" s="48"/>
      <c r="N28" s="48">
        <v>1462.7178673282669</v>
      </c>
      <c r="O28" s="48">
        <v>99.71948684546156</v>
      </c>
      <c r="P28" s="48"/>
      <c r="Q28" s="48"/>
      <c r="R28" s="48"/>
      <c r="S28" s="48"/>
      <c r="T28" s="48"/>
      <c r="U28" s="48"/>
      <c r="V28" s="48">
        <v>1396.9338892660285</v>
      </c>
      <c r="W28" s="48"/>
      <c r="X28" s="48"/>
      <c r="Y28" s="48"/>
      <c r="Z28" s="48"/>
      <c r="AA28" s="48">
        <v>30.043890682003536</v>
      </c>
      <c r="AB28" s="48"/>
      <c r="AC28" s="48"/>
      <c r="AD28" s="49"/>
      <c r="AE28" s="50">
        <v>27954.7001660522</v>
      </c>
    </row>
    <row r="29" spans="1:31">
      <c r="A29" s="46" t="s">
        <v>375</v>
      </c>
      <c r="B29" s="47" t="s">
        <v>376</v>
      </c>
      <c r="C29" s="93">
        <v>64</v>
      </c>
      <c r="D29" s="42"/>
      <c r="E29" s="48"/>
      <c r="F29" s="48"/>
      <c r="G29" s="48"/>
      <c r="H29" s="48">
        <v>13794.601448083205</v>
      </c>
      <c r="I29" s="48"/>
      <c r="J29" s="48"/>
      <c r="K29" s="48">
        <v>985.75219554603791</v>
      </c>
      <c r="L29" s="48"/>
      <c r="M29" s="48"/>
      <c r="N29" s="48">
        <v>13090.368302629427</v>
      </c>
      <c r="O29" s="48">
        <v>259.21079983857038</v>
      </c>
      <c r="P29" s="48"/>
      <c r="Q29" s="48"/>
      <c r="R29" s="48"/>
      <c r="S29" s="48"/>
      <c r="T29" s="48"/>
      <c r="U29" s="48"/>
      <c r="V29" s="48">
        <v>3631.1894717169016</v>
      </c>
      <c r="W29" s="48"/>
      <c r="X29" s="48"/>
      <c r="Y29" s="48"/>
      <c r="Z29" s="48"/>
      <c r="AA29" s="48">
        <v>78.096079114542107</v>
      </c>
      <c r="AB29" s="48"/>
      <c r="AC29" s="48"/>
      <c r="AD29" s="49"/>
      <c r="AE29" s="50">
        <v>31839.218296928681</v>
      </c>
    </row>
    <row r="30" spans="1:31">
      <c r="A30" s="46" t="s">
        <v>377</v>
      </c>
      <c r="B30" s="47" t="s">
        <v>378</v>
      </c>
      <c r="C30" s="92" t="s">
        <v>430</v>
      </c>
      <c r="D30" s="42"/>
      <c r="E30" s="48"/>
      <c r="F30" s="48"/>
      <c r="G30" s="48"/>
      <c r="H30" s="48">
        <v>3107.1320254625639</v>
      </c>
      <c r="I30" s="48">
        <v>8311.9553315331686</v>
      </c>
      <c r="J30" s="48"/>
      <c r="K30" s="48">
        <v>60.100550385668726</v>
      </c>
      <c r="L30" s="48"/>
      <c r="M30" s="48"/>
      <c r="N30" s="48">
        <v>1085.9469034180906</v>
      </c>
      <c r="O30" s="48">
        <v>165.52844315495065</v>
      </c>
      <c r="P30" s="48"/>
      <c r="Q30" s="48"/>
      <c r="R30" s="48"/>
      <c r="S30" s="48"/>
      <c r="T30" s="48"/>
      <c r="U30" s="48"/>
      <c r="V30" s="48">
        <v>2318.8275350728982</v>
      </c>
      <c r="W30" s="48"/>
      <c r="X30" s="48"/>
      <c r="Y30" s="48"/>
      <c r="Z30" s="48"/>
      <c r="AA30" s="48">
        <v>49.87107944725561</v>
      </c>
      <c r="AB30" s="48"/>
      <c r="AC30" s="48"/>
      <c r="AD30" s="49"/>
      <c r="AE30" s="50">
        <v>15099.361868474596</v>
      </c>
    </row>
    <row r="31" spans="1:31">
      <c r="A31" s="46" t="s">
        <v>379</v>
      </c>
      <c r="B31" s="47" t="s">
        <v>380</v>
      </c>
      <c r="C31" s="93">
        <v>70</v>
      </c>
      <c r="D31" s="42"/>
      <c r="E31" s="48"/>
      <c r="F31" s="48"/>
      <c r="G31" s="48"/>
      <c r="H31" s="48">
        <v>2210.3767874102464</v>
      </c>
      <c r="I31" s="48">
        <v>5913.026215896507</v>
      </c>
      <c r="J31" s="48"/>
      <c r="K31" s="48">
        <v>176.88140996057609</v>
      </c>
      <c r="L31" s="48"/>
      <c r="M31" s="48"/>
      <c r="N31" s="48">
        <v>2553.6736075237186</v>
      </c>
      <c r="O31" s="48">
        <v>773.81082386098956</v>
      </c>
      <c r="P31" s="48"/>
      <c r="Q31" s="48"/>
      <c r="R31" s="48"/>
      <c r="S31" s="48"/>
      <c r="T31" s="48"/>
      <c r="U31" s="48"/>
      <c r="V31" s="48">
        <v>10840.033356845124</v>
      </c>
      <c r="W31" s="48"/>
      <c r="X31" s="48"/>
      <c r="Y31" s="48"/>
      <c r="Z31" s="48"/>
      <c r="AA31" s="48">
        <v>233.13685755983954</v>
      </c>
      <c r="AB31" s="48"/>
      <c r="AC31" s="48"/>
      <c r="AD31" s="49"/>
      <c r="AE31" s="50">
        <v>22700.939059057</v>
      </c>
    </row>
    <row r="32" spans="1:31">
      <c r="A32" s="46" t="s">
        <v>381</v>
      </c>
      <c r="B32" s="47" t="s">
        <v>382</v>
      </c>
      <c r="C32" s="92" t="s">
        <v>431</v>
      </c>
      <c r="D32" s="42"/>
      <c r="E32" s="48"/>
      <c r="F32" s="48"/>
      <c r="G32" s="48"/>
      <c r="H32" s="48">
        <v>18145.957750041845</v>
      </c>
      <c r="I32" s="48">
        <v>48542.639652971266</v>
      </c>
      <c r="J32" s="48"/>
      <c r="K32" s="48">
        <v>515.51206627743409</v>
      </c>
      <c r="L32" s="48">
        <v>32.045535343037145</v>
      </c>
      <c r="M32" s="48"/>
      <c r="N32" s="48">
        <v>8267.8417958861028</v>
      </c>
      <c r="O32" s="48">
        <v>783.61136352181916</v>
      </c>
      <c r="P32" s="48"/>
      <c r="Q32" s="48"/>
      <c r="R32" s="48"/>
      <c r="S32" s="48"/>
      <c r="T32" s="48"/>
      <c r="U32" s="48"/>
      <c r="V32" s="48">
        <v>6691.1503077032194</v>
      </c>
      <c r="W32" s="48"/>
      <c r="X32" s="48"/>
      <c r="Y32" s="48">
        <v>2.4813892107721154</v>
      </c>
      <c r="Z32" s="48"/>
      <c r="AA32" s="48">
        <v>144.01783723087541</v>
      </c>
      <c r="AB32" s="48">
        <v>3.2128434930519552</v>
      </c>
      <c r="AC32" s="48"/>
      <c r="AD32" s="49"/>
      <c r="AE32" s="50">
        <v>83128.470541679417</v>
      </c>
    </row>
    <row r="33" spans="1:31">
      <c r="A33" s="46" t="s">
        <v>383</v>
      </c>
      <c r="B33" s="47" t="s">
        <v>384</v>
      </c>
      <c r="C33" s="93">
        <v>75</v>
      </c>
      <c r="D33" s="42"/>
      <c r="E33" s="48"/>
      <c r="F33" s="48"/>
      <c r="G33" s="48"/>
      <c r="H33" s="48">
        <v>14898.801483302874</v>
      </c>
      <c r="I33" s="48">
        <v>39856.102478991888</v>
      </c>
      <c r="J33" s="48"/>
      <c r="K33" s="48">
        <v>1107.8546978809045</v>
      </c>
      <c r="L33" s="48"/>
      <c r="M33" s="48"/>
      <c r="N33" s="48">
        <v>16092.026614545368</v>
      </c>
      <c r="O33" s="48">
        <v>1288.8870655519215</v>
      </c>
      <c r="P33" s="48"/>
      <c r="Q33" s="48"/>
      <c r="R33" s="48"/>
      <c r="S33" s="48"/>
      <c r="T33" s="48"/>
      <c r="U33" s="48"/>
      <c r="V33" s="48">
        <v>18055.548401451371</v>
      </c>
      <c r="W33" s="48"/>
      <c r="X33" s="48"/>
      <c r="Y33" s="48"/>
      <c r="Z33" s="48"/>
      <c r="AA33" s="48">
        <v>388.32111279213456</v>
      </c>
      <c r="AB33" s="48"/>
      <c r="AC33" s="48"/>
      <c r="AD33" s="49"/>
      <c r="AE33" s="50">
        <v>91687.541854516458</v>
      </c>
    </row>
    <row r="34" spans="1:31">
      <c r="A34" s="46" t="s">
        <v>385</v>
      </c>
      <c r="B34" s="47" t="s">
        <v>386</v>
      </c>
      <c r="C34" s="93">
        <v>80</v>
      </c>
      <c r="D34" s="42"/>
      <c r="E34" s="48"/>
      <c r="F34" s="48"/>
      <c r="G34" s="48"/>
      <c r="H34" s="48">
        <v>25416.473652774188</v>
      </c>
      <c r="I34" s="48">
        <v>67992.152234180656</v>
      </c>
      <c r="J34" s="48"/>
      <c r="K34" s="48">
        <v>71.176093680336635</v>
      </c>
      <c r="L34" s="48"/>
      <c r="M34" s="48"/>
      <c r="N34" s="48">
        <v>3299.7092538164989</v>
      </c>
      <c r="O34" s="48">
        <v>387.31064257602509</v>
      </c>
      <c r="P34" s="48"/>
      <c r="Q34" s="48"/>
      <c r="R34" s="48"/>
      <c r="S34" s="48"/>
      <c r="T34" s="48"/>
      <c r="U34" s="48"/>
      <c r="V34" s="48">
        <v>5425.6934066089771</v>
      </c>
      <c r="W34" s="48"/>
      <c r="X34" s="48"/>
      <c r="Y34" s="48"/>
      <c r="Z34" s="48"/>
      <c r="AA34" s="48">
        <v>116.690518309263</v>
      </c>
      <c r="AB34" s="48"/>
      <c r="AC34" s="48"/>
      <c r="AD34" s="49"/>
      <c r="AE34" s="50">
        <v>102709.20580194594</v>
      </c>
    </row>
    <row r="35" spans="1:31">
      <c r="A35" s="46" t="s">
        <v>387</v>
      </c>
      <c r="B35" s="47" t="s">
        <v>388</v>
      </c>
      <c r="C35" s="93">
        <v>85</v>
      </c>
      <c r="D35" s="42"/>
      <c r="E35" s="48"/>
      <c r="F35" s="48"/>
      <c r="G35" s="48"/>
      <c r="H35" s="48">
        <v>8263.9168560639264</v>
      </c>
      <c r="I35" s="48">
        <v>22106.980716688882</v>
      </c>
      <c r="J35" s="48"/>
      <c r="K35" s="48">
        <v>185.2522393509189</v>
      </c>
      <c r="L35" s="48"/>
      <c r="M35" s="48"/>
      <c r="N35" s="48">
        <v>3225.6200709502173</v>
      </c>
      <c r="O35" s="48">
        <v>526.61902288478893</v>
      </c>
      <c r="P35" s="48"/>
      <c r="Q35" s="48"/>
      <c r="R35" s="48"/>
      <c r="S35" s="48"/>
      <c r="T35" s="48"/>
      <c r="U35" s="48"/>
      <c r="V35" s="48">
        <v>7377.2136527335633</v>
      </c>
      <c r="W35" s="48"/>
      <c r="X35" s="48"/>
      <c r="Y35" s="48"/>
      <c r="Z35" s="48"/>
      <c r="AA35" s="48">
        <v>158.66191107795694</v>
      </c>
      <c r="AB35" s="48"/>
      <c r="AC35" s="48"/>
      <c r="AD35" s="49"/>
      <c r="AE35" s="50">
        <v>41844.264469750255</v>
      </c>
    </row>
    <row r="36" spans="1:31">
      <c r="A36" s="46" t="s">
        <v>389</v>
      </c>
      <c r="B36" s="47" t="s">
        <v>390</v>
      </c>
      <c r="C36" s="92" t="s">
        <v>432</v>
      </c>
      <c r="D36" s="42"/>
      <c r="E36" s="48"/>
      <c r="F36" s="48"/>
      <c r="G36" s="48"/>
      <c r="H36" s="48">
        <v>6378.607887291304</v>
      </c>
      <c r="I36" s="48">
        <v>17063.550374444581</v>
      </c>
      <c r="J36" s="48"/>
      <c r="K36" s="48">
        <v>156.48257029757133</v>
      </c>
      <c r="L36" s="48"/>
      <c r="M36" s="48"/>
      <c r="N36" s="48">
        <v>2668.9206507993354</v>
      </c>
      <c r="O36" s="48">
        <v>374.91917053574218</v>
      </c>
      <c r="P36" s="48"/>
      <c r="Q36" s="48"/>
      <c r="R36" s="48"/>
      <c r="S36" s="48"/>
      <c r="T36" s="48">
        <v>1632.6845280000002</v>
      </c>
      <c r="U36" s="48"/>
      <c r="V36" s="48">
        <v>5252.1057982231696</v>
      </c>
      <c r="W36" s="48"/>
      <c r="X36" s="48"/>
      <c r="Y36" s="48"/>
      <c r="Z36" s="48"/>
      <c r="AA36" s="48">
        <v>112.95716544971299</v>
      </c>
      <c r="AB36" s="48"/>
      <c r="AC36" s="48"/>
      <c r="AD36" s="49"/>
      <c r="AE36" s="50">
        <v>33640.228145041416</v>
      </c>
    </row>
    <row r="37" spans="1:31">
      <c r="A37" s="46" t="s">
        <v>391</v>
      </c>
      <c r="B37" s="47" t="s">
        <v>392</v>
      </c>
      <c r="C37" s="93">
        <v>95</v>
      </c>
      <c r="D37" s="42"/>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9"/>
      <c r="AE37" s="50"/>
    </row>
    <row r="38" spans="1:31">
      <c r="A38" s="51" t="s">
        <v>393</v>
      </c>
      <c r="B38" s="52" t="s">
        <v>394</v>
      </c>
      <c r="C38" s="93">
        <v>99</v>
      </c>
      <c r="D38" s="53"/>
      <c r="E38" s="54"/>
      <c r="F38" s="54"/>
      <c r="G38" s="54"/>
      <c r="H38" s="54"/>
      <c r="I38" s="54"/>
      <c r="J38" s="54"/>
      <c r="K38" s="54"/>
      <c r="L38" s="54"/>
      <c r="M38" s="54"/>
      <c r="N38" s="54"/>
      <c r="O38" s="54"/>
      <c r="P38" s="54"/>
      <c r="Q38" s="54"/>
      <c r="R38" s="54"/>
      <c r="S38" s="54"/>
      <c r="T38" s="54"/>
      <c r="U38" s="54"/>
      <c r="V38" s="54"/>
      <c r="W38" s="54"/>
      <c r="X38" s="54"/>
      <c r="Y38" s="54"/>
      <c r="Z38" s="54"/>
      <c r="AA38" s="54"/>
      <c r="AB38" s="54"/>
      <c r="AC38" s="54"/>
      <c r="AD38" s="55"/>
      <c r="AE38" s="56"/>
    </row>
    <row r="39" spans="1:31">
      <c r="A39" s="57" t="s">
        <v>395</v>
      </c>
      <c r="B39" s="58" t="s">
        <v>396</v>
      </c>
      <c r="C39" s="59"/>
      <c r="D39" s="59">
        <v>299496.33219600003</v>
      </c>
      <c r="E39" s="60"/>
      <c r="F39" s="61">
        <v>3978.1717559999997</v>
      </c>
      <c r="G39" s="60"/>
      <c r="H39" s="61">
        <v>516675.66475028975</v>
      </c>
      <c r="I39" s="61">
        <v>755803.9439131862</v>
      </c>
      <c r="J39" s="61">
        <v>115436.56443734726</v>
      </c>
      <c r="K39" s="61">
        <v>288826.86364999868</v>
      </c>
      <c r="L39" s="61">
        <v>536539.88205753523</v>
      </c>
      <c r="M39" s="60"/>
      <c r="N39" s="60">
        <v>398554.25015246222</v>
      </c>
      <c r="O39" s="60">
        <v>1897939.3257360002</v>
      </c>
      <c r="P39" s="61">
        <v>4325.9273640000001</v>
      </c>
      <c r="Q39" s="61"/>
      <c r="R39" s="61"/>
      <c r="S39" s="61"/>
      <c r="T39" s="61">
        <v>1632.6845280000002</v>
      </c>
      <c r="U39" s="61">
        <v>88708.955436000004</v>
      </c>
      <c r="V39" s="61">
        <v>612952.71163200005</v>
      </c>
      <c r="W39" s="61"/>
      <c r="X39" s="61">
        <v>114576.97363199999</v>
      </c>
      <c r="Y39" s="61">
        <v>96184.110024000009</v>
      </c>
      <c r="Z39" s="61">
        <v>242593.36592400004</v>
      </c>
      <c r="AA39" s="61">
        <v>2948.6376360000004</v>
      </c>
      <c r="AB39" s="61">
        <v>2145.9862080000007</v>
      </c>
      <c r="AC39" s="61"/>
      <c r="AD39" s="62">
        <v>152854.708896</v>
      </c>
      <c r="AE39" s="63">
        <v>6132175.0599288195</v>
      </c>
    </row>
    <row r="40" spans="1:31">
      <c r="A40" s="64"/>
      <c r="B40" s="64"/>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row>
    <row r="41" spans="1:31">
      <c r="A41" s="57" t="s">
        <v>397</v>
      </c>
      <c r="B41" s="58" t="s">
        <v>398</v>
      </c>
      <c r="C41" s="66" t="s">
        <v>433</v>
      </c>
      <c r="D41" s="66"/>
      <c r="E41" s="61"/>
      <c r="F41" s="61"/>
      <c r="G41" s="61"/>
      <c r="H41" s="61">
        <v>22494.085638383112</v>
      </c>
      <c r="I41" s="61">
        <v>738260.16687086283</v>
      </c>
      <c r="J41" s="61"/>
      <c r="K41" s="61"/>
      <c r="L41" s="61"/>
      <c r="M41" s="61"/>
      <c r="N41" s="61">
        <v>280126.01722778165</v>
      </c>
      <c r="O41" s="61">
        <v>28886.240448000004</v>
      </c>
      <c r="P41" s="61"/>
      <c r="Q41" s="61"/>
      <c r="R41" s="61"/>
      <c r="S41" s="61"/>
      <c r="T41" s="61"/>
      <c r="U41" s="61">
        <v>260627.92318800002</v>
      </c>
      <c r="V41" s="61">
        <v>177198.69002400001</v>
      </c>
      <c r="W41" s="61"/>
      <c r="X41" s="61"/>
      <c r="Y41" s="61"/>
      <c r="Z41" s="61"/>
      <c r="AA41" s="61">
        <v>3846.245688</v>
      </c>
      <c r="AB41" s="61"/>
      <c r="AC41" s="61"/>
      <c r="AD41" s="62"/>
      <c r="AE41" s="63">
        <v>1511439.3690850276</v>
      </c>
    </row>
    <row r="42" spans="1:31">
      <c r="A42" s="64"/>
      <c r="B42" s="64"/>
      <c r="C42" s="92"/>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row>
    <row r="43" spans="1:31">
      <c r="A43" s="57" t="s">
        <v>399</v>
      </c>
      <c r="B43" s="58" t="s">
        <v>150</v>
      </c>
      <c r="C43" s="90"/>
      <c r="D43" s="66">
        <v>299496.33219600003</v>
      </c>
      <c r="E43" s="61"/>
      <c r="F43" s="61">
        <v>3978.1717559999997</v>
      </c>
      <c r="G43" s="61"/>
      <c r="H43" s="61">
        <v>539169.75038867281</v>
      </c>
      <c r="I43" s="61">
        <v>1494064.1107840491</v>
      </c>
      <c r="J43" s="61">
        <v>115436.56443734726</v>
      </c>
      <c r="K43" s="61">
        <v>288826.86364999868</v>
      </c>
      <c r="L43" s="61">
        <v>536539.88205753523</v>
      </c>
      <c r="M43" s="61"/>
      <c r="N43" s="61">
        <v>678680.26738024387</v>
      </c>
      <c r="O43" s="61">
        <v>1926825.5661840001</v>
      </c>
      <c r="P43" s="61">
        <v>4325.9273640000001</v>
      </c>
      <c r="Q43" s="61"/>
      <c r="R43" s="61"/>
      <c r="S43" s="61"/>
      <c r="T43" s="61">
        <v>1632.6845280000002</v>
      </c>
      <c r="U43" s="61">
        <v>349336.878624</v>
      </c>
      <c r="V43" s="61">
        <v>790151.40165600006</v>
      </c>
      <c r="W43" s="61"/>
      <c r="X43" s="61">
        <v>114576.97363199999</v>
      </c>
      <c r="Y43" s="61">
        <v>96184.110024000009</v>
      </c>
      <c r="Z43" s="61">
        <v>242593.36592400004</v>
      </c>
      <c r="AA43" s="61">
        <v>6794.8833240000004</v>
      </c>
      <c r="AB43" s="61">
        <v>2145.9862080000007</v>
      </c>
      <c r="AC43" s="61"/>
      <c r="AD43" s="62">
        <v>152854.708896</v>
      </c>
      <c r="AE43" s="63">
        <v>7643614.4290138474</v>
      </c>
    </row>
    <row r="44" spans="1:31">
      <c r="J44" s="67"/>
      <c r="L44" s="68"/>
    </row>
    <row r="45" spans="1:31">
      <c r="J45" s="67"/>
      <c r="L45" s="68"/>
    </row>
    <row r="46" spans="1:31" ht="19">
      <c r="A46" s="69" t="s">
        <v>400</v>
      </c>
      <c r="B46" s="69" t="s">
        <v>401</v>
      </c>
      <c r="C46" s="69"/>
      <c r="D46" s="70"/>
      <c r="E46" s="70"/>
      <c r="F46" s="70"/>
      <c r="G46" s="70"/>
      <c r="H46" s="70"/>
      <c r="I46" s="70"/>
      <c r="J46" s="70"/>
      <c r="K46" s="70"/>
      <c r="L46" s="68"/>
    </row>
    <row r="47" spans="1:31" ht="19">
      <c r="A47" s="71" t="s">
        <v>402</v>
      </c>
      <c r="B47" s="72"/>
      <c r="C47" s="72"/>
      <c r="D47" s="72"/>
      <c r="E47" s="72"/>
      <c r="F47" s="72"/>
      <c r="G47" s="73"/>
      <c r="H47" s="72"/>
      <c r="I47" s="72"/>
      <c r="J47" s="72"/>
      <c r="K47" s="72"/>
      <c r="L47" s="68"/>
    </row>
    <row r="48" spans="1:31">
      <c r="A48" s="74" t="s">
        <v>403</v>
      </c>
      <c r="B48" s="75"/>
      <c r="C48" s="75"/>
      <c r="D48" s="75"/>
      <c r="E48" s="75"/>
      <c r="F48" s="75"/>
      <c r="G48" s="75"/>
      <c r="H48" s="75"/>
      <c r="I48" s="75"/>
      <c r="J48" s="75"/>
      <c r="K48" s="75"/>
      <c r="L48" s="68"/>
    </row>
    <row r="49" spans="1:12">
      <c r="A49" s="76"/>
      <c r="B49" s="76"/>
      <c r="C49" s="76"/>
      <c r="D49" s="76"/>
      <c r="E49" s="76"/>
      <c r="F49" s="76"/>
      <c r="G49" s="76"/>
      <c r="H49" s="76"/>
      <c r="I49" s="76"/>
      <c r="J49" s="76"/>
      <c r="K49" s="76"/>
      <c r="L49" s="68"/>
    </row>
    <row r="50" spans="1:12" ht="15">
      <c r="A50" s="77" t="s">
        <v>404</v>
      </c>
      <c r="B50" s="2"/>
      <c r="C50" s="2"/>
      <c r="D50" s="78"/>
      <c r="E50" s="78"/>
      <c r="F50" s="78"/>
      <c r="G50" s="78"/>
      <c r="H50" s="78"/>
      <c r="I50" s="78"/>
      <c r="J50" s="78"/>
      <c r="K50" s="78"/>
      <c r="L50" s="68"/>
    </row>
    <row r="51" spans="1:12" ht="15">
      <c r="A51" s="79" t="s">
        <v>405</v>
      </c>
      <c r="B51" s="2"/>
      <c r="C51" s="2"/>
      <c r="D51" s="2"/>
      <c r="E51" s="2"/>
      <c r="F51" s="2"/>
      <c r="G51" s="2"/>
      <c r="H51" s="2"/>
      <c r="I51" s="2"/>
      <c r="J51" s="2"/>
      <c r="K51" s="2"/>
      <c r="L51" s="68"/>
    </row>
    <row r="52" spans="1:12" ht="15">
      <c r="A52" s="79"/>
      <c r="B52" s="2"/>
      <c r="C52" s="2"/>
      <c r="D52" s="2"/>
      <c r="E52" s="2"/>
      <c r="F52" s="2"/>
      <c r="G52" s="2"/>
      <c r="H52" s="2"/>
      <c r="I52" s="2"/>
      <c r="J52" s="2"/>
      <c r="K52" s="2"/>
      <c r="L52" s="68"/>
    </row>
    <row r="53" spans="1:12">
      <c r="A53" s="190" t="s">
        <v>406</v>
      </c>
      <c r="B53" s="191"/>
      <c r="C53" s="191"/>
      <c r="D53" s="191"/>
      <c r="E53" s="191"/>
      <c r="F53" s="191"/>
      <c r="G53" s="191"/>
      <c r="H53" s="191"/>
      <c r="I53" s="191"/>
      <c r="J53" s="191"/>
      <c r="K53" s="191"/>
      <c r="L53" s="68"/>
    </row>
    <row r="54" spans="1:12">
      <c r="A54" s="191"/>
      <c r="B54" s="191"/>
      <c r="C54" s="191"/>
      <c r="D54" s="191"/>
      <c r="E54" s="191"/>
      <c r="F54" s="191"/>
      <c r="G54" s="191"/>
      <c r="H54" s="191"/>
      <c r="I54" s="191"/>
      <c r="J54" s="191"/>
      <c r="K54" s="191"/>
      <c r="L54" s="68"/>
    </row>
    <row r="55" spans="1:12">
      <c r="A55" s="191"/>
      <c r="B55" s="191"/>
      <c r="C55" s="191"/>
      <c r="D55" s="191"/>
      <c r="E55" s="191"/>
      <c r="F55" s="191"/>
      <c r="G55" s="191"/>
      <c r="H55" s="191"/>
      <c r="I55" s="191"/>
      <c r="J55" s="191"/>
      <c r="K55" s="191"/>
      <c r="L55" s="68"/>
    </row>
    <row r="56" spans="1:12">
      <c r="A56" s="191"/>
      <c r="B56" s="191"/>
      <c r="C56" s="191"/>
      <c r="D56" s="191"/>
      <c r="E56" s="191"/>
      <c r="F56" s="191"/>
      <c r="G56" s="191"/>
      <c r="H56" s="191"/>
      <c r="I56" s="191"/>
      <c r="J56" s="191"/>
      <c r="K56" s="191"/>
      <c r="L56" s="68"/>
    </row>
    <row r="57" spans="1:12">
      <c r="A57" s="191"/>
      <c r="B57" s="191"/>
      <c r="C57" s="191"/>
      <c r="D57" s="191"/>
      <c r="E57" s="191"/>
      <c r="F57" s="191"/>
      <c r="G57" s="191"/>
      <c r="H57" s="191"/>
      <c r="I57" s="191"/>
      <c r="J57" s="191"/>
      <c r="K57" s="191"/>
      <c r="L57" s="68"/>
    </row>
    <row r="58" spans="1:12">
      <c r="A58" s="191"/>
      <c r="B58" s="191"/>
      <c r="C58" s="191"/>
      <c r="D58" s="191"/>
      <c r="E58" s="191"/>
      <c r="F58" s="191"/>
      <c r="G58" s="191"/>
      <c r="H58" s="191"/>
      <c r="I58" s="191"/>
      <c r="J58" s="191"/>
      <c r="K58" s="191"/>
    </row>
    <row r="59" spans="1:12" ht="15">
      <c r="A59" s="79"/>
      <c r="B59" s="2"/>
      <c r="C59" s="2"/>
      <c r="D59" s="2"/>
      <c r="E59" s="2"/>
      <c r="F59" s="2"/>
      <c r="G59" s="2"/>
      <c r="H59" s="2"/>
      <c r="I59" s="2"/>
      <c r="J59" s="2"/>
      <c r="K59" s="2"/>
      <c r="L59" s="68"/>
    </row>
    <row r="60" spans="1:12">
      <c r="A60" s="80"/>
      <c r="B60" s="81"/>
      <c r="C60" s="81"/>
      <c r="D60" s="82"/>
      <c r="E60" s="82"/>
      <c r="F60" s="82"/>
      <c r="G60" s="83"/>
      <c r="H60" s="82"/>
      <c r="I60" s="82"/>
      <c r="J60" s="82"/>
      <c r="K60" s="82"/>
      <c r="L60" s="68"/>
    </row>
    <row r="61" spans="1:12">
      <c r="A61" s="74" t="s">
        <v>407</v>
      </c>
      <c r="B61" s="75"/>
      <c r="C61" s="75"/>
      <c r="D61" s="75"/>
      <c r="E61" s="75"/>
      <c r="F61" s="75"/>
      <c r="G61" s="75"/>
      <c r="H61" s="75"/>
      <c r="I61" s="75"/>
      <c r="J61" s="75"/>
      <c r="K61" s="75"/>
    </row>
    <row r="62" spans="1:12" ht="15">
      <c r="A62" s="2"/>
      <c r="B62" s="82"/>
      <c r="C62" s="82"/>
      <c r="D62" s="82"/>
      <c r="E62" s="82"/>
      <c r="F62" s="82"/>
      <c r="G62" s="83"/>
      <c r="H62" s="82"/>
      <c r="I62" s="82"/>
      <c r="J62" s="84"/>
      <c r="K62" s="84"/>
    </row>
    <row r="63" spans="1:12">
      <c r="A63" s="74" t="s">
        <v>408</v>
      </c>
      <c r="B63" s="75"/>
      <c r="C63" s="75"/>
      <c r="D63" s="75"/>
      <c r="E63" s="75"/>
      <c r="F63" s="74" t="s">
        <v>409</v>
      </c>
      <c r="G63" s="75"/>
      <c r="H63" s="75"/>
      <c r="I63" s="75"/>
      <c r="J63" s="75"/>
      <c r="K63" s="75"/>
    </row>
    <row r="64" spans="1:12">
      <c r="A64" s="85"/>
      <c r="B64" s="85"/>
      <c r="C64" s="85"/>
      <c r="D64" s="85"/>
      <c r="E64" s="85"/>
      <c r="F64" s="85"/>
      <c r="G64" s="85"/>
      <c r="H64" s="85"/>
      <c r="I64" s="85"/>
      <c r="J64" s="85"/>
      <c r="K64" s="85"/>
      <c r="L64" s="68"/>
    </row>
    <row r="65" spans="1:11">
      <c r="A65" s="74" t="s">
        <v>410</v>
      </c>
      <c r="B65" s="75"/>
      <c r="C65" s="75"/>
      <c r="D65" s="75"/>
      <c r="E65" s="75"/>
      <c r="F65" s="75"/>
      <c r="G65" s="75"/>
      <c r="H65" s="75"/>
      <c r="I65" s="75"/>
      <c r="J65" s="75"/>
      <c r="K65" s="75"/>
    </row>
    <row r="66" spans="1:11" ht="15">
      <c r="A66" s="2" t="s">
        <v>411</v>
      </c>
      <c r="B66" s="2"/>
      <c r="C66" s="2"/>
      <c r="D66" s="79"/>
      <c r="E66" s="79"/>
      <c r="F66" s="86"/>
      <c r="G66" s="86"/>
      <c r="H66" s="86"/>
      <c r="I66" s="86"/>
      <c r="J66" s="86"/>
      <c r="K66" s="86"/>
    </row>
    <row r="67" spans="1:11" ht="15">
      <c r="A67" s="2" t="s">
        <v>412</v>
      </c>
      <c r="B67" s="79"/>
      <c r="C67" s="79"/>
      <c r="D67" s="79"/>
      <c r="E67" s="79"/>
      <c r="F67" s="86"/>
      <c r="G67" s="86"/>
      <c r="H67" s="86"/>
      <c r="I67" s="86"/>
      <c r="J67" s="86"/>
      <c r="K67" s="86"/>
    </row>
    <row r="68" spans="1:11" ht="16">
      <c r="A68" s="2"/>
      <c r="B68" s="79"/>
      <c r="C68" s="79"/>
      <c r="D68" s="79"/>
      <c r="E68" s="79"/>
      <c r="F68" s="79"/>
      <c r="G68" s="87"/>
      <c r="H68" s="86"/>
      <c r="I68" s="86"/>
      <c r="J68" s="86"/>
      <c r="K68" s="86"/>
    </row>
    <row r="69" spans="1:11" ht="16">
      <c r="A69" s="2" t="s">
        <v>413</v>
      </c>
      <c r="B69" s="2"/>
      <c r="C69" s="2"/>
      <c r="D69" s="2"/>
      <c r="E69" s="2"/>
      <c r="F69" s="2"/>
      <c r="G69" s="87" t="s">
        <v>414</v>
      </c>
      <c r="H69" s="82"/>
      <c r="I69" s="82"/>
      <c r="J69" s="82"/>
      <c r="K69" s="82"/>
    </row>
  </sheetData>
  <mergeCells count="1">
    <mergeCell ref="A53:K58"/>
  </mergeCells>
  <hyperlinks>
    <hyperlink ref="F63" r:id="rId1" xr:uid="{D0415098-DDEC-8547-9E25-A3FFEF5599AD}"/>
    <hyperlink ref="G69" r:id="rId2" xr:uid="{D6513424-05A0-E347-8FE3-34F5D51A10D9}"/>
  </hyperlink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FB394-A9CB-444A-BAE1-589CE9825454}">
  <dimension ref="A1:AD68"/>
  <sheetViews>
    <sheetView zoomScale="85" zoomScaleNormal="85" workbookViewId="0">
      <pane xSplit="1" ySplit="1" topLeftCell="B2" activePane="bottomRight" state="frozen"/>
      <selection sqref="A1:IV65536"/>
      <selection pane="topRight" sqref="A1:IV65536"/>
      <selection pane="bottomLeft" sqref="A1:IV65536"/>
      <selection pane="bottomRight" activeCell="N63" sqref="N63"/>
    </sheetView>
  </sheetViews>
  <sheetFormatPr baseColWidth="10" defaultColWidth="8.83203125" defaultRowHeight="13"/>
  <cols>
    <col min="1" max="1" width="27.6640625" style="33" customWidth="1"/>
    <col min="2" max="2" width="11.5" style="34" customWidth="1"/>
    <col min="3" max="30" width="13.6640625" style="34" customWidth="1"/>
    <col min="31" max="256" width="8.83203125" style="34"/>
    <col min="257" max="257" width="27.6640625" style="34" customWidth="1"/>
    <col min="258" max="258" width="11.5" style="34" customWidth="1"/>
    <col min="259" max="286" width="13.6640625" style="34" customWidth="1"/>
    <col min="287" max="512" width="8.83203125" style="34"/>
    <col min="513" max="513" width="27.6640625" style="34" customWidth="1"/>
    <col min="514" max="514" width="11.5" style="34" customWidth="1"/>
    <col min="515" max="542" width="13.6640625" style="34" customWidth="1"/>
    <col min="543" max="768" width="8.83203125" style="34"/>
    <col min="769" max="769" width="27.6640625" style="34" customWidth="1"/>
    <col min="770" max="770" width="11.5" style="34" customWidth="1"/>
    <col min="771" max="798" width="13.6640625" style="34" customWidth="1"/>
    <col min="799" max="1024" width="8.83203125" style="34"/>
    <col min="1025" max="1025" width="27.6640625" style="34" customWidth="1"/>
    <col min="1026" max="1026" width="11.5" style="34" customWidth="1"/>
    <col min="1027" max="1054" width="13.6640625" style="34" customWidth="1"/>
    <col min="1055" max="1280" width="8.83203125" style="34"/>
    <col min="1281" max="1281" width="27.6640625" style="34" customWidth="1"/>
    <col min="1282" max="1282" width="11.5" style="34" customWidth="1"/>
    <col min="1283" max="1310" width="13.6640625" style="34" customWidth="1"/>
    <col min="1311" max="1536" width="8.83203125" style="34"/>
    <col min="1537" max="1537" width="27.6640625" style="34" customWidth="1"/>
    <col min="1538" max="1538" width="11.5" style="34" customWidth="1"/>
    <col min="1539" max="1566" width="13.6640625" style="34" customWidth="1"/>
    <col min="1567" max="1792" width="8.83203125" style="34"/>
    <col min="1793" max="1793" width="27.6640625" style="34" customWidth="1"/>
    <col min="1794" max="1794" width="11.5" style="34" customWidth="1"/>
    <col min="1795" max="1822" width="13.6640625" style="34" customWidth="1"/>
    <col min="1823" max="2048" width="8.83203125" style="34"/>
    <col min="2049" max="2049" width="27.6640625" style="34" customWidth="1"/>
    <col min="2050" max="2050" width="11.5" style="34" customWidth="1"/>
    <col min="2051" max="2078" width="13.6640625" style="34" customWidth="1"/>
    <col min="2079" max="2304" width="8.83203125" style="34"/>
    <col min="2305" max="2305" width="27.6640625" style="34" customWidth="1"/>
    <col min="2306" max="2306" width="11.5" style="34" customWidth="1"/>
    <col min="2307" max="2334" width="13.6640625" style="34" customWidth="1"/>
    <col min="2335" max="2560" width="8.83203125" style="34"/>
    <col min="2561" max="2561" width="27.6640625" style="34" customWidth="1"/>
    <col min="2562" max="2562" width="11.5" style="34" customWidth="1"/>
    <col min="2563" max="2590" width="13.6640625" style="34" customWidth="1"/>
    <col min="2591" max="2816" width="8.83203125" style="34"/>
    <col min="2817" max="2817" width="27.6640625" style="34" customWidth="1"/>
    <col min="2818" max="2818" width="11.5" style="34" customWidth="1"/>
    <col min="2819" max="2846" width="13.6640625" style="34" customWidth="1"/>
    <col min="2847" max="3072" width="8.83203125" style="34"/>
    <col min="3073" max="3073" width="27.6640625" style="34" customWidth="1"/>
    <col min="3074" max="3074" width="11.5" style="34" customWidth="1"/>
    <col min="3075" max="3102" width="13.6640625" style="34" customWidth="1"/>
    <col min="3103" max="3328" width="8.83203125" style="34"/>
    <col min="3329" max="3329" width="27.6640625" style="34" customWidth="1"/>
    <col min="3330" max="3330" width="11.5" style="34" customWidth="1"/>
    <col min="3331" max="3358" width="13.6640625" style="34" customWidth="1"/>
    <col min="3359" max="3584" width="8.83203125" style="34"/>
    <col min="3585" max="3585" width="27.6640625" style="34" customWidth="1"/>
    <col min="3586" max="3586" width="11.5" style="34" customWidth="1"/>
    <col min="3587" max="3614" width="13.6640625" style="34" customWidth="1"/>
    <col min="3615" max="3840" width="8.83203125" style="34"/>
    <col min="3841" max="3841" width="27.6640625" style="34" customWidth="1"/>
    <col min="3842" max="3842" width="11.5" style="34" customWidth="1"/>
    <col min="3843" max="3870" width="13.6640625" style="34" customWidth="1"/>
    <col min="3871" max="4096" width="8.83203125" style="34"/>
    <col min="4097" max="4097" width="27.6640625" style="34" customWidth="1"/>
    <col min="4098" max="4098" width="11.5" style="34" customWidth="1"/>
    <col min="4099" max="4126" width="13.6640625" style="34" customWidth="1"/>
    <col min="4127" max="4352" width="8.83203125" style="34"/>
    <col min="4353" max="4353" width="27.6640625" style="34" customWidth="1"/>
    <col min="4354" max="4354" width="11.5" style="34" customWidth="1"/>
    <col min="4355" max="4382" width="13.6640625" style="34" customWidth="1"/>
    <col min="4383" max="4608" width="8.83203125" style="34"/>
    <col min="4609" max="4609" width="27.6640625" style="34" customWidth="1"/>
    <col min="4610" max="4610" width="11.5" style="34" customWidth="1"/>
    <col min="4611" max="4638" width="13.6640625" style="34" customWidth="1"/>
    <col min="4639" max="4864" width="8.83203125" style="34"/>
    <col min="4865" max="4865" width="27.6640625" style="34" customWidth="1"/>
    <col min="4866" max="4866" width="11.5" style="34" customWidth="1"/>
    <col min="4867" max="4894" width="13.6640625" style="34" customWidth="1"/>
    <col min="4895" max="5120" width="8.83203125" style="34"/>
    <col min="5121" max="5121" width="27.6640625" style="34" customWidth="1"/>
    <col min="5122" max="5122" width="11.5" style="34" customWidth="1"/>
    <col min="5123" max="5150" width="13.6640625" style="34" customWidth="1"/>
    <col min="5151" max="5376" width="8.83203125" style="34"/>
    <col min="5377" max="5377" width="27.6640625" style="34" customWidth="1"/>
    <col min="5378" max="5378" width="11.5" style="34" customWidth="1"/>
    <col min="5379" max="5406" width="13.6640625" style="34" customWidth="1"/>
    <col min="5407" max="5632" width="8.83203125" style="34"/>
    <col min="5633" max="5633" width="27.6640625" style="34" customWidth="1"/>
    <col min="5634" max="5634" width="11.5" style="34" customWidth="1"/>
    <col min="5635" max="5662" width="13.6640625" style="34" customWidth="1"/>
    <col min="5663" max="5888" width="8.83203125" style="34"/>
    <col min="5889" max="5889" width="27.6640625" style="34" customWidth="1"/>
    <col min="5890" max="5890" width="11.5" style="34" customWidth="1"/>
    <col min="5891" max="5918" width="13.6640625" style="34" customWidth="1"/>
    <col min="5919" max="6144" width="8.83203125" style="34"/>
    <col min="6145" max="6145" width="27.6640625" style="34" customWidth="1"/>
    <col min="6146" max="6146" width="11.5" style="34" customWidth="1"/>
    <col min="6147" max="6174" width="13.6640625" style="34" customWidth="1"/>
    <col min="6175" max="6400" width="8.83203125" style="34"/>
    <col min="6401" max="6401" width="27.6640625" style="34" customWidth="1"/>
    <col min="6402" max="6402" width="11.5" style="34" customWidth="1"/>
    <col min="6403" max="6430" width="13.6640625" style="34" customWidth="1"/>
    <col min="6431" max="6656" width="8.83203125" style="34"/>
    <col min="6657" max="6657" width="27.6640625" style="34" customWidth="1"/>
    <col min="6658" max="6658" width="11.5" style="34" customWidth="1"/>
    <col min="6659" max="6686" width="13.6640625" style="34" customWidth="1"/>
    <col min="6687" max="6912" width="8.83203125" style="34"/>
    <col min="6913" max="6913" width="27.6640625" style="34" customWidth="1"/>
    <col min="6914" max="6914" width="11.5" style="34" customWidth="1"/>
    <col min="6915" max="6942" width="13.6640625" style="34" customWidth="1"/>
    <col min="6943" max="7168" width="8.83203125" style="34"/>
    <col min="7169" max="7169" width="27.6640625" style="34" customWidth="1"/>
    <col min="7170" max="7170" width="11.5" style="34" customWidth="1"/>
    <col min="7171" max="7198" width="13.6640625" style="34" customWidth="1"/>
    <col min="7199" max="7424" width="8.83203125" style="34"/>
    <col min="7425" max="7425" width="27.6640625" style="34" customWidth="1"/>
    <col min="7426" max="7426" width="11.5" style="34" customWidth="1"/>
    <col min="7427" max="7454" width="13.6640625" style="34" customWidth="1"/>
    <col min="7455" max="7680" width="8.83203125" style="34"/>
    <col min="7681" max="7681" width="27.6640625" style="34" customWidth="1"/>
    <col min="7682" max="7682" width="11.5" style="34" customWidth="1"/>
    <col min="7683" max="7710" width="13.6640625" style="34" customWidth="1"/>
    <col min="7711" max="7936" width="8.83203125" style="34"/>
    <col min="7937" max="7937" width="27.6640625" style="34" customWidth="1"/>
    <col min="7938" max="7938" width="11.5" style="34" customWidth="1"/>
    <col min="7939" max="7966" width="13.6640625" style="34" customWidth="1"/>
    <col min="7967" max="8192" width="8.83203125" style="34"/>
    <col min="8193" max="8193" width="27.6640625" style="34" customWidth="1"/>
    <col min="8194" max="8194" width="11.5" style="34" customWidth="1"/>
    <col min="8195" max="8222" width="13.6640625" style="34" customWidth="1"/>
    <col min="8223" max="8448" width="8.83203125" style="34"/>
    <col min="8449" max="8449" width="27.6640625" style="34" customWidth="1"/>
    <col min="8450" max="8450" width="11.5" style="34" customWidth="1"/>
    <col min="8451" max="8478" width="13.6640625" style="34" customWidth="1"/>
    <col min="8479" max="8704" width="8.83203125" style="34"/>
    <col min="8705" max="8705" width="27.6640625" style="34" customWidth="1"/>
    <col min="8706" max="8706" width="11.5" style="34" customWidth="1"/>
    <col min="8707" max="8734" width="13.6640625" style="34" customWidth="1"/>
    <col min="8735" max="8960" width="8.83203125" style="34"/>
    <col min="8961" max="8961" width="27.6640625" style="34" customWidth="1"/>
    <col min="8962" max="8962" width="11.5" style="34" customWidth="1"/>
    <col min="8963" max="8990" width="13.6640625" style="34" customWidth="1"/>
    <col min="8991" max="9216" width="8.83203125" style="34"/>
    <col min="9217" max="9217" width="27.6640625" style="34" customWidth="1"/>
    <col min="9218" max="9218" width="11.5" style="34" customWidth="1"/>
    <col min="9219" max="9246" width="13.6640625" style="34" customWidth="1"/>
    <col min="9247" max="9472" width="8.83203125" style="34"/>
    <col min="9473" max="9473" width="27.6640625" style="34" customWidth="1"/>
    <col min="9474" max="9474" width="11.5" style="34" customWidth="1"/>
    <col min="9475" max="9502" width="13.6640625" style="34" customWidth="1"/>
    <col min="9503" max="9728" width="8.83203125" style="34"/>
    <col min="9729" max="9729" width="27.6640625" style="34" customWidth="1"/>
    <col min="9730" max="9730" width="11.5" style="34" customWidth="1"/>
    <col min="9731" max="9758" width="13.6640625" style="34" customWidth="1"/>
    <col min="9759" max="9984" width="8.83203125" style="34"/>
    <col min="9985" max="9985" width="27.6640625" style="34" customWidth="1"/>
    <col min="9986" max="9986" width="11.5" style="34" customWidth="1"/>
    <col min="9987" max="10014" width="13.6640625" style="34" customWidth="1"/>
    <col min="10015" max="10240" width="8.83203125" style="34"/>
    <col min="10241" max="10241" width="27.6640625" style="34" customWidth="1"/>
    <col min="10242" max="10242" width="11.5" style="34" customWidth="1"/>
    <col min="10243" max="10270" width="13.6640625" style="34" customWidth="1"/>
    <col min="10271" max="10496" width="8.83203125" style="34"/>
    <col min="10497" max="10497" width="27.6640625" style="34" customWidth="1"/>
    <col min="10498" max="10498" width="11.5" style="34" customWidth="1"/>
    <col min="10499" max="10526" width="13.6640625" style="34" customWidth="1"/>
    <col min="10527" max="10752" width="8.83203125" style="34"/>
    <col min="10753" max="10753" width="27.6640625" style="34" customWidth="1"/>
    <col min="10754" max="10754" width="11.5" style="34" customWidth="1"/>
    <col min="10755" max="10782" width="13.6640625" style="34" customWidth="1"/>
    <col min="10783" max="11008" width="8.83203125" style="34"/>
    <col min="11009" max="11009" width="27.6640625" style="34" customWidth="1"/>
    <col min="11010" max="11010" width="11.5" style="34" customWidth="1"/>
    <col min="11011" max="11038" width="13.6640625" style="34" customWidth="1"/>
    <col min="11039" max="11264" width="8.83203125" style="34"/>
    <col min="11265" max="11265" width="27.6640625" style="34" customWidth="1"/>
    <col min="11266" max="11266" width="11.5" style="34" customWidth="1"/>
    <col min="11267" max="11294" width="13.6640625" style="34" customWidth="1"/>
    <col min="11295" max="11520" width="8.83203125" style="34"/>
    <col min="11521" max="11521" width="27.6640625" style="34" customWidth="1"/>
    <col min="11522" max="11522" width="11.5" style="34" customWidth="1"/>
    <col min="11523" max="11550" width="13.6640625" style="34" customWidth="1"/>
    <col min="11551" max="11776" width="8.83203125" style="34"/>
    <col min="11777" max="11777" width="27.6640625" style="34" customWidth="1"/>
    <col min="11778" max="11778" width="11.5" style="34" customWidth="1"/>
    <col min="11779" max="11806" width="13.6640625" style="34" customWidth="1"/>
    <col min="11807" max="12032" width="8.83203125" style="34"/>
    <col min="12033" max="12033" width="27.6640625" style="34" customWidth="1"/>
    <col min="12034" max="12034" width="11.5" style="34" customWidth="1"/>
    <col min="12035" max="12062" width="13.6640625" style="34" customWidth="1"/>
    <col min="12063" max="12288" width="8.83203125" style="34"/>
    <col min="12289" max="12289" width="27.6640625" style="34" customWidth="1"/>
    <col min="12290" max="12290" width="11.5" style="34" customWidth="1"/>
    <col min="12291" max="12318" width="13.6640625" style="34" customWidth="1"/>
    <col min="12319" max="12544" width="8.83203125" style="34"/>
    <col min="12545" max="12545" width="27.6640625" style="34" customWidth="1"/>
    <col min="12546" max="12546" width="11.5" style="34" customWidth="1"/>
    <col min="12547" max="12574" width="13.6640625" style="34" customWidth="1"/>
    <col min="12575" max="12800" width="8.83203125" style="34"/>
    <col min="12801" max="12801" width="27.6640625" style="34" customWidth="1"/>
    <col min="12802" max="12802" width="11.5" style="34" customWidth="1"/>
    <col min="12803" max="12830" width="13.6640625" style="34" customWidth="1"/>
    <col min="12831" max="13056" width="8.83203125" style="34"/>
    <col min="13057" max="13057" width="27.6640625" style="34" customWidth="1"/>
    <col min="13058" max="13058" width="11.5" style="34" customWidth="1"/>
    <col min="13059" max="13086" width="13.6640625" style="34" customWidth="1"/>
    <col min="13087" max="13312" width="8.83203125" style="34"/>
    <col min="13313" max="13313" width="27.6640625" style="34" customWidth="1"/>
    <col min="13314" max="13314" width="11.5" style="34" customWidth="1"/>
    <col min="13315" max="13342" width="13.6640625" style="34" customWidth="1"/>
    <col min="13343" max="13568" width="8.83203125" style="34"/>
    <col min="13569" max="13569" width="27.6640625" style="34" customWidth="1"/>
    <col min="13570" max="13570" width="11.5" style="34" customWidth="1"/>
    <col min="13571" max="13598" width="13.6640625" style="34" customWidth="1"/>
    <col min="13599" max="13824" width="8.83203125" style="34"/>
    <col min="13825" max="13825" width="27.6640625" style="34" customWidth="1"/>
    <col min="13826" max="13826" width="11.5" style="34" customWidth="1"/>
    <col min="13827" max="13854" width="13.6640625" style="34" customWidth="1"/>
    <col min="13855" max="14080" width="8.83203125" style="34"/>
    <col min="14081" max="14081" width="27.6640625" style="34" customWidth="1"/>
    <col min="14082" max="14082" width="11.5" style="34" customWidth="1"/>
    <col min="14083" max="14110" width="13.6640625" style="34" customWidth="1"/>
    <col min="14111" max="14336" width="8.83203125" style="34"/>
    <col min="14337" max="14337" width="27.6640625" style="34" customWidth="1"/>
    <col min="14338" max="14338" width="11.5" style="34" customWidth="1"/>
    <col min="14339" max="14366" width="13.6640625" style="34" customWidth="1"/>
    <col min="14367" max="14592" width="8.83203125" style="34"/>
    <col min="14593" max="14593" width="27.6640625" style="34" customWidth="1"/>
    <col min="14594" max="14594" width="11.5" style="34" customWidth="1"/>
    <col min="14595" max="14622" width="13.6640625" style="34" customWidth="1"/>
    <col min="14623" max="14848" width="8.83203125" style="34"/>
    <col min="14849" max="14849" width="27.6640625" style="34" customWidth="1"/>
    <col min="14850" max="14850" width="11.5" style="34" customWidth="1"/>
    <col min="14851" max="14878" width="13.6640625" style="34" customWidth="1"/>
    <col min="14879" max="15104" width="8.83203125" style="34"/>
    <col min="15105" max="15105" width="27.6640625" style="34" customWidth="1"/>
    <col min="15106" max="15106" width="11.5" style="34" customWidth="1"/>
    <col min="15107" max="15134" width="13.6640625" style="34" customWidth="1"/>
    <col min="15135" max="15360" width="8.83203125" style="34"/>
    <col min="15361" max="15361" width="27.6640625" style="34" customWidth="1"/>
    <col min="15362" max="15362" width="11.5" style="34" customWidth="1"/>
    <col min="15363" max="15390" width="13.6640625" style="34" customWidth="1"/>
    <col min="15391" max="15616" width="8.83203125" style="34"/>
    <col min="15617" max="15617" width="27.6640625" style="34" customWidth="1"/>
    <col min="15618" max="15618" width="11.5" style="34" customWidth="1"/>
    <col min="15619" max="15646" width="13.6640625" style="34" customWidth="1"/>
    <col min="15647" max="15872" width="8.83203125" style="34"/>
    <col min="15873" max="15873" width="27.6640625" style="34" customWidth="1"/>
    <col min="15874" max="15874" width="11.5" style="34" customWidth="1"/>
    <col min="15875" max="15902" width="13.6640625" style="34" customWidth="1"/>
    <col min="15903" max="16128" width="8.83203125" style="34"/>
    <col min="16129" max="16129" width="27.6640625" style="34" customWidth="1"/>
    <col min="16130" max="16130" width="11.5" style="34" customWidth="1"/>
    <col min="16131" max="16158" width="13.6640625" style="34" customWidth="1"/>
    <col min="16159" max="16384" width="8.83203125" style="34"/>
  </cols>
  <sheetData>
    <row r="1" spans="1:30">
      <c r="C1" s="35" t="s">
        <v>295</v>
      </c>
      <c r="D1" s="36" t="s">
        <v>296</v>
      </c>
      <c r="E1" s="37" t="s">
        <v>297</v>
      </c>
      <c r="F1" s="36" t="s">
        <v>298</v>
      </c>
      <c r="G1" s="36" t="s">
        <v>299</v>
      </c>
      <c r="H1" s="36" t="s">
        <v>300</v>
      </c>
      <c r="I1" s="36" t="s">
        <v>301</v>
      </c>
      <c r="J1" s="36" t="s">
        <v>302</v>
      </c>
      <c r="K1" s="36" t="s">
        <v>303</v>
      </c>
      <c r="L1" s="36" t="s">
        <v>304</v>
      </c>
      <c r="M1" s="36" t="s">
        <v>305</v>
      </c>
      <c r="N1" s="36" t="s">
        <v>306</v>
      </c>
      <c r="O1" s="36" t="s">
        <v>307</v>
      </c>
      <c r="P1" s="36" t="s">
        <v>308</v>
      </c>
      <c r="Q1" s="36" t="s">
        <v>309</v>
      </c>
      <c r="R1" s="36" t="s">
        <v>310</v>
      </c>
      <c r="S1" s="36" t="s">
        <v>311</v>
      </c>
      <c r="T1" s="36" t="s">
        <v>312</v>
      </c>
      <c r="U1" s="36" t="s">
        <v>313</v>
      </c>
      <c r="V1" s="36" t="s">
        <v>314</v>
      </c>
      <c r="W1" s="36" t="s">
        <v>315</v>
      </c>
      <c r="X1" s="36" t="s">
        <v>316</v>
      </c>
      <c r="Y1" s="36" t="s">
        <v>317</v>
      </c>
      <c r="Z1" s="36" t="s">
        <v>318</v>
      </c>
      <c r="AA1" s="36" t="s">
        <v>319</v>
      </c>
      <c r="AB1" s="36" t="s">
        <v>320</v>
      </c>
      <c r="AC1" s="38" t="s">
        <v>321</v>
      </c>
      <c r="AD1" s="39" t="s">
        <v>322</v>
      </c>
    </row>
    <row r="2" spans="1:30">
      <c r="A2" s="40" t="s">
        <v>323</v>
      </c>
      <c r="B2" s="41" t="s">
        <v>324</v>
      </c>
      <c r="C2" s="42"/>
      <c r="D2" s="43"/>
      <c r="E2" s="43"/>
      <c r="F2" s="43"/>
      <c r="G2" s="43">
        <v>45454.51949414394</v>
      </c>
      <c r="H2" s="43">
        <v>121596.35720512457</v>
      </c>
      <c r="I2" s="43"/>
      <c r="J2" s="43">
        <v>112038.01437600002</v>
      </c>
      <c r="K2" s="43"/>
      <c r="L2" s="43"/>
      <c r="M2" s="43">
        <v>9268.4101231619788</v>
      </c>
      <c r="N2" s="43"/>
      <c r="O2" s="43"/>
      <c r="P2" s="43"/>
      <c r="Q2" s="43"/>
      <c r="R2" s="43"/>
      <c r="S2" s="43"/>
      <c r="T2" s="43">
        <v>1043.9840723213674</v>
      </c>
      <c r="U2" s="43">
        <v>33482.425752000003</v>
      </c>
      <c r="V2" s="43"/>
      <c r="W2" s="43"/>
      <c r="X2" s="43"/>
      <c r="Y2" s="43"/>
      <c r="Z2" s="43"/>
      <c r="AA2" s="43"/>
      <c r="AB2" s="43"/>
      <c r="AC2" s="44"/>
      <c r="AD2" s="45">
        <v>322883.71102275193</v>
      </c>
    </row>
    <row r="3" spans="1:30">
      <c r="A3" s="46" t="s">
        <v>325</v>
      </c>
      <c r="B3" s="47" t="s">
        <v>326</v>
      </c>
      <c r="C3" s="42"/>
      <c r="D3" s="48"/>
      <c r="E3" s="48">
        <v>1166.944896</v>
      </c>
      <c r="F3" s="48"/>
      <c r="G3" s="48">
        <v>1453.8422762278044</v>
      </c>
      <c r="H3" s="48">
        <v>3889.2045655192305</v>
      </c>
      <c r="I3" s="48"/>
      <c r="J3" s="48">
        <v>5324.9815800000006</v>
      </c>
      <c r="K3" s="48">
        <v>5467.2071759999999</v>
      </c>
      <c r="L3" s="48"/>
      <c r="M3" s="48">
        <v>4683.6465913024267</v>
      </c>
      <c r="N3" s="48">
        <v>472447.09493999998</v>
      </c>
      <c r="O3" s="48"/>
      <c r="P3" s="48"/>
      <c r="Q3" s="48"/>
      <c r="R3" s="48"/>
      <c r="S3" s="48"/>
      <c r="T3" s="48"/>
      <c r="U3" s="48">
        <v>41415.993243213947</v>
      </c>
      <c r="V3" s="48"/>
      <c r="W3" s="48"/>
      <c r="X3" s="48"/>
      <c r="Y3" s="48"/>
      <c r="Z3" s="48">
        <v>5.6429357172189833</v>
      </c>
      <c r="AA3" s="48"/>
      <c r="AB3" s="48"/>
      <c r="AC3" s="49"/>
      <c r="AD3" s="50">
        <v>535854.55820398056</v>
      </c>
    </row>
    <row r="4" spans="1:30">
      <c r="A4" s="46" t="s">
        <v>327</v>
      </c>
      <c r="B4" s="47" t="s">
        <v>328</v>
      </c>
      <c r="C4" s="42"/>
      <c r="D4" s="48"/>
      <c r="E4" s="48"/>
      <c r="F4" s="48"/>
      <c r="G4" s="48">
        <v>11090.765455169412</v>
      </c>
      <c r="H4" s="48">
        <v>29669.1438601343</v>
      </c>
      <c r="I4" s="48"/>
      <c r="J4" s="48">
        <v>3876.599987999999</v>
      </c>
      <c r="K4" s="48">
        <v>10773.599363999998</v>
      </c>
      <c r="L4" s="48"/>
      <c r="M4" s="48">
        <v>3846.1872724178716</v>
      </c>
      <c r="N4" s="48">
        <v>9757.7142120000008</v>
      </c>
      <c r="O4" s="48"/>
      <c r="P4" s="48"/>
      <c r="Q4" s="48"/>
      <c r="R4" s="48"/>
      <c r="S4" s="48"/>
      <c r="T4" s="48">
        <v>39684.374460000006</v>
      </c>
      <c r="U4" s="48">
        <v>76035.461135383084</v>
      </c>
      <c r="V4" s="48"/>
      <c r="W4" s="48"/>
      <c r="X4" s="48"/>
      <c r="Y4" s="48"/>
      <c r="Z4" s="48">
        <v>77.915511113712313</v>
      </c>
      <c r="AA4" s="48"/>
      <c r="AB4" s="48"/>
      <c r="AC4" s="49"/>
      <c r="AD4" s="50">
        <v>184811.76125821838</v>
      </c>
    </row>
    <row r="5" spans="1:30">
      <c r="A5" s="46" t="s">
        <v>329</v>
      </c>
      <c r="B5" s="47" t="s">
        <v>330</v>
      </c>
      <c r="C5" s="42"/>
      <c r="D5" s="48"/>
      <c r="E5" s="48"/>
      <c r="F5" s="48"/>
      <c r="G5" s="48">
        <v>6895.0827162159339</v>
      </c>
      <c r="H5" s="48">
        <v>18445.183234813187</v>
      </c>
      <c r="I5" s="48"/>
      <c r="J5" s="48">
        <v>3276.8746533061462</v>
      </c>
      <c r="K5" s="48">
        <v>27.612654768593003</v>
      </c>
      <c r="L5" s="48"/>
      <c r="M5" s="48">
        <v>2091.1983887570518</v>
      </c>
      <c r="N5" s="48">
        <v>8167.2192783904329</v>
      </c>
      <c r="O5" s="48"/>
      <c r="P5" s="48"/>
      <c r="Q5" s="48"/>
      <c r="R5" s="48"/>
      <c r="S5" s="48"/>
      <c r="T5" s="48">
        <v>996.64717017041323</v>
      </c>
      <c r="U5" s="48">
        <v>9878.7093314949798</v>
      </c>
      <c r="V5" s="48"/>
      <c r="W5" s="48"/>
      <c r="X5" s="48"/>
      <c r="Y5" s="48"/>
      <c r="Z5" s="48">
        <v>11.741658223717387</v>
      </c>
      <c r="AA5" s="48"/>
      <c r="AB5" s="48"/>
      <c r="AC5" s="49"/>
      <c r="AD5" s="50">
        <v>49790.269086140463</v>
      </c>
    </row>
    <row r="6" spans="1:30">
      <c r="A6" s="46" t="s">
        <v>331</v>
      </c>
      <c r="B6" s="47" t="s">
        <v>332</v>
      </c>
      <c r="C6" s="42"/>
      <c r="D6" s="48"/>
      <c r="E6" s="48"/>
      <c r="F6" s="48"/>
      <c r="G6" s="48">
        <v>989.23077427195801</v>
      </c>
      <c r="H6" s="48">
        <v>2646.3124002921622</v>
      </c>
      <c r="I6" s="48"/>
      <c r="J6" s="48">
        <v>497.60872917240033</v>
      </c>
      <c r="K6" s="48">
        <v>4.1931106625066503</v>
      </c>
      <c r="L6" s="48"/>
      <c r="M6" s="48">
        <v>312.20196409848364</v>
      </c>
      <c r="N6" s="48">
        <v>1654.3830008637808</v>
      </c>
      <c r="O6" s="48"/>
      <c r="P6" s="48"/>
      <c r="Q6" s="48"/>
      <c r="R6" s="48"/>
      <c r="S6" s="48"/>
      <c r="T6" s="48">
        <v>161.38601550380631</v>
      </c>
      <c r="U6" s="48">
        <v>2001.0689356341802</v>
      </c>
      <c r="V6" s="48"/>
      <c r="W6" s="48"/>
      <c r="X6" s="48"/>
      <c r="Y6" s="48"/>
      <c r="Z6" s="48">
        <v>2.3784349489265471</v>
      </c>
      <c r="AA6" s="48"/>
      <c r="AB6" s="48"/>
      <c r="AC6" s="49"/>
      <c r="AD6" s="50">
        <v>8268.7633654482051</v>
      </c>
    </row>
    <row r="7" spans="1:30">
      <c r="A7" s="46" t="s">
        <v>333</v>
      </c>
      <c r="B7" s="47" t="s">
        <v>334</v>
      </c>
      <c r="C7" s="42"/>
      <c r="D7" s="48"/>
      <c r="E7" s="48"/>
      <c r="F7" s="48"/>
      <c r="G7" s="48">
        <v>566.36620990036386</v>
      </c>
      <c r="H7" s="48">
        <v>1515.0983606114173</v>
      </c>
      <c r="I7" s="48"/>
      <c r="J7" s="48">
        <v>1866.3078869222475</v>
      </c>
      <c r="K7" s="48">
        <v>15.726483563078089</v>
      </c>
      <c r="L7" s="48"/>
      <c r="M7" s="48">
        <v>879.69626380174168</v>
      </c>
      <c r="N7" s="48">
        <v>1558.5663951942604</v>
      </c>
      <c r="O7" s="48"/>
      <c r="P7" s="48"/>
      <c r="Q7" s="48"/>
      <c r="R7" s="48"/>
      <c r="S7" s="48"/>
      <c r="T7" s="48">
        <v>46000.516752434298</v>
      </c>
      <c r="U7" s="48">
        <v>1843.4627772159834</v>
      </c>
      <c r="V7" s="48"/>
      <c r="W7" s="48"/>
      <c r="X7" s="48"/>
      <c r="Y7" s="48"/>
      <c r="Z7" s="48">
        <v>2.2406835555110476</v>
      </c>
      <c r="AA7" s="48"/>
      <c r="AB7" s="48"/>
      <c r="AC7" s="49"/>
      <c r="AD7" s="50">
        <v>54247.981813198894</v>
      </c>
    </row>
    <row r="8" spans="1:30">
      <c r="A8" s="46" t="s">
        <v>335</v>
      </c>
      <c r="B8" s="47" t="s">
        <v>336</v>
      </c>
      <c r="C8" s="42"/>
      <c r="D8" s="48"/>
      <c r="E8" s="48"/>
      <c r="F8" s="48"/>
      <c r="G8" s="48">
        <v>2524.3925437478842</v>
      </c>
      <c r="H8" s="48">
        <v>6753.0564813267256</v>
      </c>
      <c r="I8" s="48"/>
      <c r="J8" s="48">
        <v>1320.6004560000001</v>
      </c>
      <c r="K8" s="48">
        <v>10452.011256</v>
      </c>
      <c r="L8" s="48"/>
      <c r="M8" s="48">
        <v>987.05641863427741</v>
      </c>
      <c r="N8" s="48">
        <v>26082.675432000004</v>
      </c>
      <c r="O8" s="48"/>
      <c r="P8" s="48"/>
      <c r="Q8" s="48"/>
      <c r="R8" s="48"/>
      <c r="S8" s="48"/>
      <c r="T8" s="48"/>
      <c r="U8" s="48">
        <v>26645.181571573936</v>
      </c>
      <c r="V8" s="48"/>
      <c r="W8" s="48"/>
      <c r="X8" s="48"/>
      <c r="Y8" s="48"/>
      <c r="Z8" s="48">
        <v>16.924390758371892</v>
      </c>
      <c r="AA8" s="48"/>
      <c r="AB8" s="48"/>
      <c r="AC8" s="49"/>
      <c r="AD8" s="50">
        <v>74781.898550041195</v>
      </c>
    </row>
    <row r="9" spans="1:30">
      <c r="A9" s="46" t="s">
        <v>337</v>
      </c>
      <c r="B9" s="47" t="s">
        <v>338</v>
      </c>
      <c r="C9" s="42">
        <v>57298.535135999999</v>
      </c>
      <c r="D9" s="48">
        <v>56.396196000000003</v>
      </c>
      <c r="E9" s="48">
        <v>2811.2268599999998</v>
      </c>
      <c r="F9" s="48">
        <v>3652434.8641440002</v>
      </c>
      <c r="G9" s="48">
        <v>424.03666451272596</v>
      </c>
      <c r="H9" s="48">
        <v>18695.96588583523</v>
      </c>
      <c r="I9" s="48"/>
      <c r="J9" s="48">
        <v>42514.818732</v>
      </c>
      <c r="K9" s="48">
        <v>74932.792452000009</v>
      </c>
      <c r="L9" s="48"/>
      <c r="M9" s="48">
        <v>178754.42242643712</v>
      </c>
      <c r="N9" s="48">
        <v>104909.19188400001</v>
      </c>
      <c r="O9" s="48">
        <v>739.59821999999997</v>
      </c>
      <c r="P9" s="48"/>
      <c r="Q9" s="48"/>
      <c r="R9" s="48"/>
      <c r="S9" s="48"/>
      <c r="T9" s="48"/>
      <c r="U9" s="48">
        <v>9959.3923680000007</v>
      </c>
      <c r="V9" s="48"/>
      <c r="W9" s="48"/>
      <c r="X9" s="48"/>
      <c r="Y9" s="48"/>
      <c r="Z9" s="48"/>
      <c r="AA9" s="48"/>
      <c r="AB9" s="48"/>
      <c r="AC9" s="49"/>
      <c r="AD9" s="50">
        <v>4143531.2409687852</v>
      </c>
    </row>
    <row r="10" spans="1:30">
      <c r="A10" s="46" t="s">
        <v>339</v>
      </c>
      <c r="B10" s="47" t="s">
        <v>340</v>
      </c>
      <c r="C10" s="42">
        <v>523.93615199999999</v>
      </c>
      <c r="D10" s="48"/>
      <c r="E10" s="48"/>
      <c r="F10" s="48"/>
      <c r="G10" s="48">
        <v>2051.9178536632985</v>
      </c>
      <c r="H10" s="48">
        <v>5489.1293333715603</v>
      </c>
      <c r="I10" s="48"/>
      <c r="J10" s="48">
        <v>5793.6101039999994</v>
      </c>
      <c r="K10" s="48">
        <v>8602.7854320000006</v>
      </c>
      <c r="L10" s="48">
        <v>8910.0128160000004</v>
      </c>
      <c r="M10" s="48">
        <v>128335.4917984163</v>
      </c>
      <c r="N10" s="48">
        <v>175305.12598800001</v>
      </c>
      <c r="O10" s="48"/>
      <c r="P10" s="48"/>
      <c r="Q10" s="48"/>
      <c r="R10" s="48"/>
      <c r="S10" s="48"/>
      <c r="T10" s="48">
        <v>281.70708313872694</v>
      </c>
      <c r="U10" s="48">
        <v>47490.002696164258</v>
      </c>
      <c r="V10" s="48"/>
      <c r="W10" s="48"/>
      <c r="X10" s="48"/>
      <c r="Y10" s="48"/>
      <c r="Z10" s="48">
        <v>20.334497568006579</v>
      </c>
      <c r="AA10" s="48"/>
      <c r="AB10" s="48"/>
      <c r="AC10" s="49"/>
      <c r="AD10" s="50">
        <v>382804.05375432211</v>
      </c>
    </row>
    <row r="11" spans="1:30">
      <c r="A11" s="46" t="s">
        <v>341</v>
      </c>
      <c r="B11" s="47" t="s">
        <v>342</v>
      </c>
      <c r="C11" s="42"/>
      <c r="D11" s="48"/>
      <c r="E11" s="48"/>
      <c r="F11" s="48"/>
      <c r="G11" s="48">
        <v>2233.4634540271895</v>
      </c>
      <c r="H11" s="48">
        <v>5974.7858515030639</v>
      </c>
      <c r="I11" s="48"/>
      <c r="J11" s="48">
        <v>2223.4764586573579</v>
      </c>
      <c r="K11" s="48">
        <v>18.736172217345835</v>
      </c>
      <c r="L11" s="48"/>
      <c r="M11" s="48">
        <v>1269.7282078107137</v>
      </c>
      <c r="N11" s="48">
        <v>10375.788949674086</v>
      </c>
      <c r="O11" s="48"/>
      <c r="P11" s="48"/>
      <c r="Q11" s="48"/>
      <c r="R11" s="48"/>
      <c r="S11" s="48"/>
      <c r="T11" s="48">
        <v>69.51053489369464</v>
      </c>
      <c r="U11" s="48">
        <v>12272.419559379152</v>
      </c>
      <c r="V11" s="48"/>
      <c r="W11" s="48"/>
      <c r="X11" s="48"/>
      <c r="Y11" s="48"/>
      <c r="Z11" s="48">
        <v>14.916823400449504</v>
      </c>
      <c r="AA11" s="48"/>
      <c r="AB11" s="48"/>
      <c r="AC11" s="49"/>
      <c r="AD11" s="50">
        <v>34452.826011563047</v>
      </c>
    </row>
    <row r="12" spans="1:30">
      <c r="A12" s="46" t="s">
        <v>343</v>
      </c>
      <c r="B12" s="47" t="s">
        <v>344</v>
      </c>
      <c r="C12" s="42">
        <v>4152.6775800000005</v>
      </c>
      <c r="D12" s="48"/>
      <c r="E12" s="48"/>
      <c r="F12" s="48"/>
      <c r="G12" s="48">
        <v>1968.6408739564654</v>
      </c>
      <c r="H12" s="48">
        <v>5266.3533039670356</v>
      </c>
      <c r="I12" s="48"/>
      <c r="J12" s="48">
        <v>553.78803599999992</v>
      </c>
      <c r="K12" s="48">
        <v>25888.784724000001</v>
      </c>
      <c r="L12" s="48"/>
      <c r="M12" s="48">
        <v>90772.253098640052</v>
      </c>
      <c r="N12" s="48">
        <v>45715.962275999998</v>
      </c>
      <c r="O12" s="48"/>
      <c r="P12" s="48"/>
      <c r="Q12" s="48"/>
      <c r="R12" s="48"/>
      <c r="S12" s="48"/>
      <c r="T12" s="48">
        <v>74.881024508977589</v>
      </c>
      <c r="U12" s="48">
        <v>32093.085637980119</v>
      </c>
      <c r="V12" s="48"/>
      <c r="W12" s="48"/>
      <c r="X12" s="48"/>
      <c r="Y12" s="48"/>
      <c r="Z12" s="48">
        <v>20.69270657039721</v>
      </c>
      <c r="AA12" s="48"/>
      <c r="AB12" s="48"/>
      <c r="AC12" s="49"/>
      <c r="AD12" s="50">
        <v>206507.11926162304</v>
      </c>
    </row>
    <row r="13" spans="1:30">
      <c r="A13" s="46" t="s">
        <v>345</v>
      </c>
      <c r="B13" s="47" t="s">
        <v>346</v>
      </c>
      <c r="C13" s="42"/>
      <c r="D13" s="48"/>
      <c r="E13" s="48"/>
      <c r="F13" s="48"/>
      <c r="G13" s="48">
        <v>2611.9402497407132</v>
      </c>
      <c r="H13" s="48">
        <v>6987.2572219541726</v>
      </c>
      <c r="I13" s="48"/>
      <c r="J13" s="48">
        <v>8915.7397819248799</v>
      </c>
      <c r="K13" s="48">
        <v>7502.8081466940339</v>
      </c>
      <c r="L13" s="48"/>
      <c r="M13" s="48">
        <v>5637.7537997286699</v>
      </c>
      <c r="N13" s="48">
        <v>109518.4069506478</v>
      </c>
      <c r="O13" s="48">
        <v>3586.3291440000003</v>
      </c>
      <c r="P13" s="48"/>
      <c r="Q13" s="48"/>
      <c r="R13" s="48"/>
      <c r="S13" s="48"/>
      <c r="T13" s="48"/>
      <c r="U13" s="48">
        <v>84511.483258798995</v>
      </c>
      <c r="V13" s="48"/>
      <c r="W13" s="48"/>
      <c r="X13" s="48"/>
      <c r="Y13" s="48"/>
      <c r="Z13" s="48">
        <v>64.69860209865206</v>
      </c>
      <c r="AA13" s="48"/>
      <c r="AB13" s="48"/>
      <c r="AC13" s="49"/>
      <c r="AD13" s="50">
        <v>229336.41715558793</v>
      </c>
    </row>
    <row r="14" spans="1:30">
      <c r="A14" s="46" t="s">
        <v>347</v>
      </c>
      <c r="B14" s="47" t="s">
        <v>348</v>
      </c>
      <c r="C14" s="42"/>
      <c r="D14" s="48"/>
      <c r="E14" s="48"/>
      <c r="F14" s="48"/>
      <c r="G14" s="48">
        <v>1973.6359629712438</v>
      </c>
      <c r="H14" s="48">
        <v>5279.7157734171988</v>
      </c>
      <c r="I14" s="48"/>
      <c r="J14" s="48">
        <v>1353.7808317206341</v>
      </c>
      <c r="K14" s="48">
        <v>11.407663305315989</v>
      </c>
      <c r="L14" s="48"/>
      <c r="M14" s="48">
        <v>276.04927857901043</v>
      </c>
      <c r="N14" s="48">
        <v>3103.9323927283103</v>
      </c>
      <c r="O14" s="48"/>
      <c r="P14" s="48"/>
      <c r="Q14" s="48"/>
      <c r="R14" s="48"/>
      <c r="S14" s="48"/>
      <c r="T14" s="48">
        <v>1.8325916804713045E-4</v>
      </c>
      <c r="U14" s="48">
        <v>3671.3122050064426</v>
      </c>
      <c r="V14" s="48"/>
      <c r="W14" s="48"/>
      <c r="X14" s="48"/>
      <c r="Y14" s="48"/>
      <c r="Z14" s="48">
        <v>4.4623894697392847</v>
      </c>
      <c r="AA14" s="48"/>
      <c r="AB14" s="48"/>
      <c r="AC14" s="49"/>
      <c r="AD14" s="50">
        <v>15674.296680457064</v>
      </c>
    </row>
    <row r="15" spans="1:30">
      <c r="A15" s="46" t="s">
        <v>349</v>
      </c>
      <c r="B15" s="47" t="s">
        <v>350</v>
      </c>
      <c r="C15" s="42"/>
      <c r="D15" s="48"/>
      <c r="E15" s="48"/>
      <c r="F15" s="48"/>
      <c r="G15" s="48">
        <v>6357.8289680824582</v>
      </c>
      <c r="H15" s="48">
        <v>17007.964243283717</v>
      </c>
      <c r="I15" s="48"/>
      <c r="J15" s="48">
        <v>4797.0857030075749</v>
      </c>
      <c r="K15" s="48">
        <v>40.422745886498262</v>
      </c>
      <c r="L15" s="48"/>
      <c r="M15" s="48">
        <v>1258.5559062643174</v>
      </c>
      <c r="N15" s="48">
        <v>17119.560407554956</v>
      </c>
      <c r="O15" s="48"/>
      <c r="P15" s="48"/>
      <c r="Q15" s="48"/>
      <c r="R15" s="48"/>
      <c r="S15" s="48"/>
      <c r="T15" s="48">
        <v>7.5567581255318234E-2</v>
      </c>
      <c r="U15" s="48">
        <v>20248.911096081021</v>
      </c>
      <c r="V15" s="48"/>
      <c r="W15" s="48"/>
      <c r="X15" s="48"/>
      <c r="Y15" s="48"/>
      <c r="Z15" s="48">
        <v>24.612052204555109</v>
      </c>
      <c r="AA15" s="48"/>
      <c r="AB15" s="48"/>
      <c r="AC15" s="49"/>
      <c r="AD15" s="50">
        <v>66855.016689946351</v>
      </c>
    </row>
    <row r="16" spans="1:30">
      <c r="A16" s="46" t="s">
        <v>351</v>
      </c>
      <c r="B16" s="47" t="s">
        <v>352</v>
      </c>
      <c r="C16" s="42"/>
      <c r="D16" s="48"/>
      <c r="E16" s="48"/>
      <c r="F16" s="48"/>
      <c r="G16" s="48">
        <v>5292.7837898721245</v>
      </c>
      <c r="H16" s="48">
        <v>14158.839109622502</v>
      </c>
      <c r="I16" s="48"/>
      <c r="J16" s="48">
        <v>553.78803600000037</v>
      </c>
      <c r="K16" s="48">
        <v>40.560660149261658</v>
      </c>
      <c r="L16" s="48"/>
      <c r="M16" s="48">
        <v>2623.8438655628574</v>
      </c>
      <c r="N16" s="48">
        <v>1867.8570840000002</v>
      </c>
      <c r="O16" s="48"/>
      <c r="P16" s="48"/>
      <c r="Q16" s="48"/>
      <c r="R16" s="48"/>
      <c r="S16" s="48"/>
      <c r="T16" s="48"/>
      <c r="U16" s="48">
        <v>23515.357807132394</v>
      </c>
      <c r="V16" s="48"/>
      <c r="W16" s="48"/>
      <c r="X16" s="48"/>
      <c r="Y16" s="48"/>
      <c r="Z16" s="48">
        <v>20.477061739609887</v>
      </c>
      <c r="AA16" s="48"/>
      <c r="AB16" s="48"/>
      <c r="AC16" s="49"/>
      <c r="AD16" s="50">
        <v>48073.507414078755</v>
      </c>
    </row>
    <row r="17" spans="1:30">
      <c r="A17" s="46" t="s">
        <v>353</v>
      </c>
      <c r="B17" s="47" t="s">
        <v>354</v>
      </c>
      <c r="C17" s="42"/>
      <c r="D17" s="48"/>
      <c r="E17" s="48"/>
      <c r="F17" s="48"/>
      <c r="G17" s="48">
        <v>3229.2327732414051</v>
      </c>
      <c r="H17" s="48">
        <v>8638.5896532058814</v>
      </c>
      <c r="I17" s="48"/>
      <c r="J17" s="48">
        <v>6267.2323157513774</v>
      </c>
      <c r="K17" s="48">
        <v>1891.7168044316354</v>
      </c>
      <c r="L17" s="48"/>
      <c r="M17" s="48">
        <v>2757.2917079510717</v>
      </c>
      <c r="N17" s="48">
        <v>23294.544909094235</v>
      </c>
      <c r="O17" s="48"/>
      <c r="P17" s="48"/>
      <c r="Q17" s="48"/>
      <c r="R17" s="48"/>
      <c r="S17" s="48"/>
      <c r="T17" s="48">
        <v>34.488132145634687</v>
      </c>
      <c r="U17" s="48">
        <v>6678.5516224625408</v>
      </c>
      <c r="V17" s="48"/>
      <c r="W17" s="48"/>
      <c r="X17" s="48">
        <v>143.12626586495901</v>
      </c>
      <c r="Y17" s="48"/>
      <c r="Z17" s="48">
        <v>14.526253608861683</v>
      </c>
      <c r="AA17" s="48">
        <v>185.31647110127153</v>
      </c>
      <c r="AB17" s="48"/>
      <c r="AC17" s="49"/>
      <c r="AD17" s="50">
        <v>53134.616908858872</v>
      </c>
    </row>
    <row r="18" spans="1:30">
      <c r="A18" s="46" t="s">
        <v>355</v>
      </c>
      <c r="B18" s="47" t="s">
        <v>356</v>
      </c>
      <c r="C18" s="42">
        <v>294819.71846400003</v>
      </c>
      <c r="D18" s="48"/>
      <c r="E18" s="48"/>
      <c r="F18" s="48"/>
      <c r="G18" s="48">
        <v>1204.2332231033977</v>
      </c>
      <c r="H18" s="48">
        <v>3221.4700492791335</v>
      </c>
      <c r="I18" s="48"/>
      <c r="J18" s="48">
        <v>16450.101085175684</v>
      </c>
      <c r="K18" s="48">
        <v>376513.18808399996</v>
      </c>
      <c r="L18" s="48"/>
      <c r="M18" s="48">
        <v>41034.61245185494</v>
      </c>
      <c r="N18" s="48">
        <v>875226.05246566073</v>
      </c>
      <c r="O18" s="48"/>
      <c r="P18" s="48"/>
      <c r="Q18" s="48"/>
      <c r="R18" s="48"/>
      <c r="S18" s="48"/>
      <c r="T18" s="48"/>
      <c r="U18" s="48">
        <v>50829.714469808445</v>
      </c>
      <c r="V18" s="48"/>
      <c r="W18" s="48">
        <v>114576.97363199999</v>
      </c>
      <c r="X18" s="48">
        <v>95219.136360000004</v>
      </c>
      <c r="Y18" s="48">
        <v>242593.36592400004</v>
      </c>
      <c r="Z18" s="48">
        <v>241.20955809548369</v>
      </c>
      <c r="AA18" s="48">
        <v>896.56135200000006</v>
      </c>
      <c r="AB18" s="48"/>
      <c r="AC18" s="49">
        <v>152854.708896</v>
      </c>
      <c r="AD18" s="50">
        <v>2265681.0460149776</v>
      </c>
    </row>
    <row r="19" spans="1:30">
      <c r="A19" s="46" t="s">
        <v>357</v>
      </c>
      <c r="B19" s="47" t="s">
        <v>358</v>
      </c>
      <c r="C19" s="42"/>
      <c r="D19" s="48"/>
      <c r="E19" s="48"/>
      <c r="F19" s="48"/>
      <c r="G19" s="48">
        <v>31390.631862707338</v>
      </c>
      <c r="H19" s="48">
        <v>83973.750627021378</v>
      </c>
      <c r="I19" s="48"/>
      <c r="J19" s="48">
        <v>10777.786164000001</v>
      </c>
      <c r="K19" s="48">
        <v>496.0093939420475</v>
      </c>
      <c r="L19" s="48"/>
      <c r="M19" s="48">
        <v>102318.56008752972</v>
      </c>
      <c r="N19" s="48">
        <v>13056.594568689716</v>
      </c>
      <c r="O19" s="48"/>
      <c r="P19" s="48"/>
      <c r="Q19" s="48"/>
      <c r="R19" s="48"/>
      <c r="S19" s="48"/>
      <c r="T19" s="48">
        <v>361.38444004265978</v>
      </c>
      <c r="U19" s="48">
        <v>17081.554850478962</v>
      </c>
      <c r="V19" s="48"/>
      <c r="W19" s="48"/>
      <c r="X19" s="48"/>
      <c r="Y19" s="48"/>
      <c r="Z19" s="48">
        <v>18.770901792343256</v>
      </c>
      <c r="AA19" s="48"/>
      <c r="AB19" s="48"/>
      <c r="AC19" s="49"/>
      <c r="AD19" s="50">
        <v>259475.04289620416</v>
      </c>
    </row>
    <row r="20" spans="1:30">
      <c r="A20" s="46" t="s">
        <v>359</v>
      </c>
      <c r="B20" s="47" t="s">
        <v>360</v>
      </c>
      <c r="C20" s="42"/>
      <c r="D20" s="48"/>
      <c r="E20" s="48"/>
      <c r="F20" s="48"/>
      <c r="G20" s="48">
        <v>7133.5964865321776</v>
      </c>
      <c r="H20" s="48">
        <v>19083.236522725547</v>
      </c>
      <c r="I20" s="48"/>
      <c r="J20" s="48">
        <v>189.61279921439109</v>
      </c>
      <c r="K20" s="48"/>
      <c r="L20" s="48"/>
      <c r="M20" s="48">
        <v>3178.8162780853413</v>
      </c>
      <c r="N20" s="48">
        <v>173.22618557959942</v>
      </c>
      <c r="O20" s="48"/>
      <c r="P20" s="48"/>
      <c r="Q20" s="48"/>
      <c r="R20" s="48"/>
      <c r="S20" s="48"/>
      <c r="T20" s="48"/>
      <c r="U20" s="48">
        <v>2426.6623986888467</v>
      </c>
      <c r="V20" s="48"/>
      <c r="W20" s="48"/>
      <c r="X20" s="48"/>
      <c r="Y20" s="48"/>
      <c r="Z20" s="48">
        <v>52.190286447014586</v>
      </c>
      <c r="AA20" s="48"/>
      <c r="AB20" s="48"/>
      <c r="AC20" s="49"/>
      <c r="AD20" s="50">
        <v>32237.340957272922</v>
      </c>
    </row>
    <row r="21" spans="1:30">
      <c r="A21" s="46" t="s">
        <v>361</v>
      </c>
      <c r="B21" s="47" t="s">
        <v>362</v>
      </c>
      <c r="C21" s="42"/>
      <c r="D21" s="48"/>
      <c r="E21" s="48"/>
      <c r="F21" s="48"/>
      <c r="G21" s="48">
        <v>9756.8269018926912</v>
      </c>
      <c r="H21" s="48">
        <v>26100.696308184703</v>
      </c>
      <c r="I21" s="48"/>
      <c r="J21" s="48">
        <v>110.10584364090209</v>
      </c>
      <c r="K21" s="48"/>
      <c r="L21" s="48"/>
      <c r="M21" s="48">
        <v>2366.0076222407988</v>
      </c>
      <c r="N21" s="48">
        <v>1185.0480911382826</v>
      </c>
      <c r="O21" s="48"/>
      <c r="P21" s="48"/>
      <c r="Q21" s="48"/>
      <c r="R21" s="48"/>
      <c r="S21" s="48"/>
      <c r="T21" s="48"/>
      <c r="U21" s="48">
        <v>16600.906114634967</v>
      </c>
      <c r="V21" s="48"/>
      <c r="W21" s="48"/>
      <c r="X21" s="48"/>
      <c r="Y21" s="48"/>
      <c r="Z21" s="48">
        <v>357.03608621904885</v>
      </c>
      <c r="AA21" s="48"/>
      <c r="AB21" s="48"/>
      <c r="AC21" s="49"/>
      <c r="AD21" s="50">
        <v>56476.626967951393</v>
      </c>
    </row>
    <row r="22" spans="1:30">
      <c r="A22" s="46" t="s">
        <v>363</v>
      </c>
      <c r="B22" s="47" t="s">
        <v>364</v>
      </c>
      <c r="C22" s="42"/>
      <c r="D22" s="48"/>
      <c r="E22" s="48"/>
      <c r="F22" s="48"/>
      <c r="G22" s="48">
        <v>32063.199608500647</v>
      </c>
      <c r="H22" s="48">
        <v>85772.950987563425</v>
      </c>
      <c r="I22" s="48"/>
      <c r="J22" s="48">
        <v>89.771941169405181</v>
      </c>
      <c r="K22" s="48"/>
      <c r="L22" s="48"/>
      <c r="M22" s="48">
        <v>4162.3909090351317</v>
      </c>
      <c r="N22" s="48">
        <v>966.19819623326066</v>
      </c>
      <c r="O22" s="48"/>
      <c r="P22" s="48"/>
      <c r="Q22" s="48"/>
      <c r="R22" s="48"/>
      <c r="S22" s="48"/>
      <c r="T22" s="48"/>
      <c r="U22" s="48">
        <v>13535.117826645519</v>
      </c>
      <c r="V22" s="48"/>
      <c r="W22" s="48"/>
      <c r="X22" s="48"/>
      <c r="Y22" s="48"/>
      <c r="Z22" s="48">
        <v>291.10010393221575</v>
      </c>
      <c r="AA22" s="48"/>
      <c r="AB22" s="48"/>
      <c r="AC22" s="49"/>
      <c r="AD22" s="50">
        <v>136880.72957307959</v>
      </c>
    </row>
    <row r="23" spans="1:30">
      <c r="A23" s="46" t="s">
        <v>365</v>
      </c>
      <c r="B23" s="47" t="s">
        <v>366</v>
      </c>
      <c r="C23" s="42"/>
      <c r="D23" s="48"/>
      <c r="E23" s="48"/>
      <c r="F23" s="48"/>
      <c r="G23" s="48">
        <v>20878.482828734046</v>
      </c>
      <c r="H23" s="48">
        <v>55852.475929723099</v>
      </c>
      <c r="I23" s="48"/>
      <c r="J23" s="48">
        <v>386.52478483633968</v>
      </c>
      <c r="K23" s="48"/>
      <c r="L23" s="48"/>
      <c r="M23" s="48">
        <v>7067.0166599314161</v>
      </c>
      <c r="N23" s="48">
        <v>1122.8016173924361</v>
      </c>
      <c r="O23" s="48"/>
      <c r="P23" s="48"/>
      <c r="Q23" s="48"/>
      <c r="R23" s="48"/>
      <c r="S23" s="48"/>
      <c r="T23" s="48"/>
      <c r="U23" s="48">
        <v>15728.917986601009</v>
      </c>
      <c r="V23" s="48"/>
      <c r="W23" s="48"/>
      <c r="X23" s="48"/>
      <c r="Y23" s="48"/>
      <c r="Z23" s="48">
        <v>338.2822166222407</v>
      </c>
      <c r="AA23" s="48"/>
      <c r="AB23" s="48"/>
      <c r="AC23" s="49"/>
      <c r="AD23" s="50">
        <v>101374.50202384059</v>
      </c>
    </row>
    <row r="24" spans="1:30">
      <c r="A24" s="46" t="s">
        <v>367</v>
      </c>
      <c r="B24" s="47" t="s">
        <v>368</v>
      </c>
      <c r="C24" s="42"/>
      <c r="D24" s="48"/>
      <c r="E24" s="48"/>
      <c r="F24" s="48"/>
      <c r="G24" s="48">
        <v>202060.00881556806</v>
      </c>
      <c r="H24" s="48"/>
      <c r="I24" s="48"/>
      <c r="J24" s="48">
        <v>29485.224519267096</v>
      </c>
      <c r="K24" s="48">
        <v>10581.58159303665</v>
      </c>
      <c r="L24" s="48"/>
      <c r="M24" s="48"/>
      <c r="N24" s="48">
        <v>101563.34849238803</v>
      </c>
      <c r="O24" s="48"/>
      <c r="P24" s="48"/>
      <c r="Q24" s="48"/>
      <c r="R24" s="48"/>
      <c r="S24" s="48"/>
      <c r="T24" s="48"/>
      <c r="U24" s="48">
        <v>4018.3231680000004</v>
      </c>
      <c r="V24" s="48"/>
      <c r="W24" s="48"/>
      <c r="X24" s="48">
        <v>819.36600892426929</v>
      </c>
      <c r="Y24" s="48"/>
      <c r="Z24" s="48">
        <v>36.688030250340418</v>
      </c>
      <c r="AA24" s="48">
        <v>1060.895541405677</v>
      </c>
      <c r="AB24" s="48"/>
      <c r="AC24" s="49"/>
      <c r="AD24" s="50">
        <v>349625.43616884016</v>
      </c>
    </row>
    <row r="25" spans="1:30">
      <c r="A25" s="46" t="s">
        <v>369</v>
      </c>
      <c r="B25" s="47" t="s">
        <v>370</v>
      </c>
      <c r="C25" s="42"/>
      <c r="D25" s="48"/>
      <c r="E25" s="48"/>
      <c r="F25" s="48"/>
      <c r="G25" s="48"/>
      <c r="H25" s="48"/>
      <c r="I25" s="48"/>
      <c r="J25" s="48">
        <v>26794.269061998777</v>
      </c>
      <c r="K25" s="48">
        <v>3246.6926055354052</v>
      </c>
      <c r="L25" s="48"/>
      <c r="M25" s="48">
        <v>3.955765323977102</v>
      </c>
      <c r="N25" s="48"/>
      <c r="O25" s="48"/>
      <c r="P25" s="48"/>
      <c r="Q25" s="48"/>
      <c r="R25" s="48"/>
      <c r="S25" s="48"/>
      <c r="T25" s="48"/>
      <c r="U25" s="48"/>
      <c r="V25" s="48"/>
      <c r="W25" s="48"/>
      <c r="X25" s="48"/>
      <c r="Y25" s="48"/>
      <c r="Z25" s="48"/>
      <c r="AA25" s="48"/>
      <c r="AB25" s="48"/>
      <c r="AC25" s="49"/>
      <c r="AD25" s="50">
        <v>30044.917432858161</v>
      </c>
    </row>
    <row r="26" spans="1:30">
      <c r="A26" s="46" t="s">
        <v>371</v>
      </c>
      <c r="B26" s="47" t="s">
        <v>372</v>
      </c>
      <c r="C26" s="42"/>
      <c r="D26" s="48"/>
      <c r="E26" s="48"/>
      <c r="F26" s="48"/>
      <c r="G26" s="48"/>
      <c r="H26" s="48"/>
      <c r="I26" s="48">
        <v>115436.56443734726</v>
      </c>
      <c r="J26" s="48"/>
      <c r="K26" s="48"/>
      <c r="L26" s="48"/>
      <c r="M26" s="48"/>
      <c r="N26" s="48"/>
      <c r="O26" s="48"/>
      <c r="P26" s="48"/>
      <c r="Q26" s="48"/>
      <c r="R26" s="48"/>
      <c r="S26" s="48"/>
      <c r="T26" s="48"/>
      <c r="U26" s="48"/>
      <c r="V26" s="48"/>
      <c r="W26" s="48"/>
      <c r="X26" s="48"/>
      <c r="Y26" s="48"/>
      <c r="Z26" s="48"/>
      <c r="AA26" s="48"/>
      <c r="AB26" s="48"/>
      <c r="AC26" s="49"/>
      <c r="AD26" s="50">
        <v>115436.56443734726</v>
      </c>
    </row>
    <row r="27" spans="1:30">
      <c r="A27" s="46" t="s">
        <v>373</v>
      </c>
      <c r="B27" s="47" t="s">
        <v>374</v>
      </c>
      <c r="C27" s="42"/>
      <c r="D27" s="48"/>
      <c r="E27" s="48"/>
      <c r="F27" s="48"/>
      <c r="G27" s="48">
        <v>24855.137073076323</v>
      </c>
      <c r="H27" s="48"/>
      <c r="I27" s="48"/>
      <c r="J27" s="48">
        <v>110.14795885411513</v>
      </c>
      <c r="K27" s="48"/>
      <c r="L27" s="48"/>
      <c r="M27" s="48">
        <v>1462.7178673282669</v>
      </c>
      <c r="N27" s="48">
        <v>99.71948684546156</v>
      </c>
      <c r="O27" s="48"/>
      <c r="P27" s="48"/>
      <c r="Q27" s="48"/>
      <c r="R27" s="48"/>
      <c r="S27" s="48"/>
      <c r="T27" s="48"/>
      <c r="U27" s="48">
        <v>1396.9338892660285</v>
      </c>
      <c r="V27" s="48"/>
      <c r="W27" s="48"/>
      <c r="X27" s="48"/>
      <c r="Y27" s="48"/>
      <c r="Z27" s="48">
        <v>30.043890682003536</v>
      </c>
      <c r="AA27" s="48"/>
      <c r="AB27" s="48"/>
      <c r="AC27" s="49"/>
      <c r="AD27" s="50">
        <v>27954.7001660522</v>
      </c>
    </row>
    <row r="28" spans="1:30">
      <c r="A28" s="46" t="s">
        <v>375</v>
      </c>
      <c r="B28" s="47" t="s">
        <v>376</v>
      </c>
      <c r="C28" s="42"/>
      <c r="D28" s="48"/>
      <c r="E28" s="48"/>
      <c r="F28" s="48"/>
      <c r="G28" s="48">
        <v>13794.601448083205</v>
      </c>
      <c r="H28" s="48"/>
      <c r="I28" s="48"/>
      <c r="J28" s="48">
        <v>985.75219554603791</v>
      </c>
      <c r="K28" s="48"/>
      <c r="L28" s="48"/>
      <c r="M28" s="48">
        <v>13090.368302629427</v>
      </c>
      <c r="N28" s="48">
        <v>259.21079983857038</v>
      </c>
      <c r="O28" s="48"/>
      <c r="P28" s="48"/>
      <c r="Q28" s="48"/>
      <c r="R28" s="48"/>
      <c r="S28" s="48"/>
      <c r="T28" s="48"/>
      <c r="U28" s="48">
        <v>3631.1894717169016</v>
      </c>
      <c r="V28" s="48"/>
      <c r="W28" s="48"/>
      <c r="X28" s="48"/>
      <c r="Y28" s="48"/>
      <c r="Z28" s="48">
        <v>78.096079114542107</v>
      </c>
      <c r="AA28" s="48"/>
      <c r="AB28" s="48"/>
      <c r="AC28" s="49"/>
      <c r="AD28" s="50">
        <v>31839.218296928681</v>
      </c>
    </row>
    <row r="29" spans="1:30">
      <c r="A29" s="46" t="s">
        <v>377</v>
      </c>
      <c r="B29" s="47" t="s">
        <v>378</v>
      </c>
      <c r="C29" s="42"/>
      <c r="D29" s="48"/>
      <c r="E29" s="48"/>
      <c r="F29" s="48"/>
      <c r="G29" s="48">
        <v>3107.1320254625639</v>
      </c>
      <c r="H29" s="48">
        <v>8311.9553315331686</v>
      </c>
      <c r="I29" s="48"/>
      <c r="J29" s="48">
        <v>60.100550385668726</v>
      </c>
      <c r="K29" s="48"/>
      <c r="L29" s="48"/>
      <c r="M29" s="48">
        <v>1085.9469034180906</v>
      </c>
      <c r="N29" s="48">
        <v>165.52844315495065</v>
      </c>
      <c r="O29" s="48"/>
      <c r="P29" s="48"/>
      <c r="Q29" s="48"/>
      <c r="R29" s="48"/>
      <c r="S29" s="48"/>
      <c r="T29" s="48"/>
      <c r="U29" s="48">
        <v>2318.8275350728982</v>
      </c>
      <c r="V29" s="48"/>
      <c r="W29" s="48"/>
      <c r="X29" s="48"/>
      <c r="Y29" s="48"/>
      <c r="Z29" s="48">
        <v>49.87107944725561</v>
      </c>
      <c r="AA29" s="48"/>
      <c r="AB29" s="48"/>
      <c r="AC29" s="49"/>
      <c r="AD29" s="50">
        <v>15099.361868474596</v>
      </c>
    </row>
    <row r="30" spans="1:30">
      <c r="A30" s="46" t="s">
        <v>379</v>
      </c>
      <c r="B30" s="47" t="s">
        <v>380</v>
      </c>
      <c r="C30" s="42"/>
      <c r="D30" s="48"/>
      <c r="E30" s="48"/>
      <c r="F30" s="48"/>
      <c r="G30" s="48">
        <v>2210.3767874102464</v>
      </c>
      <c r="H30" s="48">
        <v>5913.026215896507</v>
      </c>
      <c r="I30" s="48"/>
      <c r="J30" s="48">
        <v>176.88140996057609</v>
      </c>
      <c r="K30" s="48"/>
      <c r="L30" s="48"/>
      <c r="M30" s="48">
        <v>2553.6736075237186</v>
      </c>
      <c r="N30" s="48">
        <v>773.81082386098956</v>
      </c>
      <c r="O30" s="48"/>
      <c r="P30" s="48"/>
      <c r="Q30" s="48"/>
      <c r="R30" s="48"/>
      <c r="S30" s="48"/>
      <c r="T30" s="48"/>
      <c r="U30" s="48">
        <v>10840.033356845124</v>
      </c>
      <c r="V30" s="48"/>
      <c r="W30" s="48"/>
      <c r="X30" s="48"/>
      <c r="Y30" s="48"/>
      <c r="Z30" s="48">
        <v>233.13685755983954</v>
      </c>
      <c r="AA30" s="48"/>
      <c r="AB30" s="48"/>
      <c r="AC30" s="49"/>
      <c r="AD30" s="50">
        <v>22700.939059057</v>
      </c>
    </row>
    <row r="31" spans="1:30">
      <c r="A31" s="46" t="s">
        <v>381</v>
      </c>
      <c r="B31" s="47" t="s">
        <v>382</v>
      </c>
      <c r="C31" s="42"/>
      <c r="D31" s="48"/>
      <c r="E31" s="48"/>
      <c r="F31" s="48"/>
      <c r="G31" s="48">
        <v>18145.957750041845</v>
      </c>
      <c r="H31" s="48">
        <v>48542.639652971266</v>
      </c>
      <c r="I31" s="48"/>
      <c r="J31" s="48">
        <v>515.51206627743409</v>
      </c>
      <c r="K31" s="48">
        <v>32.045535343037145</v>
      </c>
      <c r="L31" s="48"/>
      <c r="M31" s="48">
        <v>8267.8417958861028</v>
      </c>
      <c r="N31" s="48">
        <v>783.61136352181916</v>
      </c>
      <c r="O31" s="48"/>
      <c r="P31" s="48"/>
      <c r="Q31" s="48"/>
      <c r="R31" s="48"/>
      <c r="S31" s="48"/>
      <c r="T31" s="48"/>
      <c r="U31" s="48">
        <v>6691.1503077032194</v>
      </c>
      <c r="V31" s="48"/>
      <c r="W31" s="48"/>
      <c r="X31" s="48">
        <v>2.4813892107721154</v>
      </c>
      <c r="Y31" s="48"/>
      <c r="Z31" s="48">
        <v>144.01783723087541</v>
      </c>
      <c r="AA31" s="48">
        <v>3.2128434930519552</v>
      </c>
      <c r="AB31" s="48"/>
      <c r="AC31" s="49"/>
      <c r="AD31" s="50">
        <v>83128.470541679417</v>
      </c>
    </row>
    <row r="32" spans="1:30">
      <c r="A32" s="46" t="s">
        <v>383</v>
      </c>
      <c r="B32" s="47" t="s">
        <v>384</v>
      </c>
      <c r="C32" s="42"/>
      <c r="D32" s="48"/>
      <c r="E32" s="48"/>
      <c r="F32" s="48"/>
      <c r="G32" s="48">
        <v>14898.801483302874</v>
      </c>
      <c r="H32" s="48">
        <v>39856.102478991888</v>
      </c>
      <c r="I32" s="48"/>
      <c r="J32" s="48">
        <v>1107.8546978809045</v>
      </c>
      <c r="K32" s="48"/>
      <c r="L32" s="48"/>
      <c r="M32" s="48">
        <v>16092.026614545368</v>
      </c>
      <c r="N32" s="48">
        <v>1288.8870655519215</v>
      </c>
      <c r="O32" s="48"/>
      <c r="P32" s="48"/>
      <c r="Q32" s="48"/>
      <c r="R32" s="48"/>
      <c r="S32" s="48"/>
      <c r="T32" s="48"/>
      <c r="U32" s="48">
        <v>18055.548401451371</v>
      </c>
      <c r="V32" s="48"/>
      <c r="W32" s="48"/>
      <c r="X32" s="48"/>
      <c r="Y32" s="48"/>
      <c r="Z32" s="48">
        <v>388.32111279213456</v>
      </c>
      <c r="AA32" s="48"/>
      <c r="AB32" s="48"/>
      <c r="AC32" s="49"/>
      <c r="AD32" s="50">
        <v>91687.541854516458</v>
      </c>
    </row>
    <row r="33" spans="1:30">
      <c r="A33" s="46" t="s">
        <v>385</v>
      </c>
      <c r="B33" s="47" t="s">
        <v>386</v>
      </c>
      <c r="C33" s="42"/>
      <c r="D33" s="48"/>
      <c r="E33" s="48"/>
      <c r="F33" s="48"/>
      <c r="G33" s="48">
        <v>25416.473652774188</v>
      </c>
      <c r="H33" s="48">
        <v>67992.152234180656</v>
      </c>
      <c r="I33" s="48"/>
      <c r="J33" s="48">
        <v>71.176093680336635</v>
      </c>
      <c r="K33" s="48"/>
      <c r="L33" s="48"/>
      <c r="M33" s="48">
        <v>3299.7092538164989</v>
      </c>
      <c r="N33" s="48">
        <v>387.31064257602509</v>
      </c>
      <c r="O33" s="48"/>
      <c r="P33" s="48"/>
      <c r="Q33" s="48"/>
      <c r="R33" s="48"/>
      <c r="S33" s="48"/>
      <c r="T33" s="48"/>
      <c r="U33" s="48">
        <v>5425.6934066089771</v>
      </c>
      <c r="V33" s="48"/>
      <c r="W33" s="48"/>
      <c r="X33" s="48"/>
      <c r="Y33" s="48"/>
      <c r="Z33" s="48">
        <v>116.690518309263</v>
      </c>
      <c r="AA33" s="48"/>
      <c r="AB33" s="48"/>
      <c r="AC33" s="49"/>
      <c r="AD33" s="50">
        <v>102709.20580194594</v>
      </c>
    </row>
    <row r="34" spans="1:30">
      <c r="A34" s="46" t="s">
        <v>387</v>
      </c>
      <c r="B34" s="47" t="s">
        <v>388</v>
      </c>
      <c r="C34" s="42"/>
      <c r="D34" s="48"/>
      <c r="E34" s="48"/>
      <c r="F34" s="48"/>
      <c r="G34" s="48">
        <v>8263.9168560639264</v>
      </c>
      <c r="H34" s="48">
        <v>22106.980716688882</v>
      </c>
      <c r="I34" s="48"/>
      <c r="J34" s="48">
        <v>185.2522393509189</v>
      </c>
      <c r="K34" s="48"/>
      <c r="L34" s="48"/>
      <c r="M34" s="48">
        <v>3225.6200709502173</v>
      </c>
      <c r="N34" s="48">
        <v>526.61902288478893</v>
      </c>
      <c r="O34" s="48"/>
      <c r="P34" s="48"/>
      <c r="Q34" s="48"/>
      <c r="R34" s="48"/>
      <c r="S34" s="48"/>
      <c r="T34" s="48"/>
      <c r="U34" s="48">
        <v>7377.2136527335633</v>
      </c>
      <c r="V34" s="48"/>
      <c r="W34" s="48"/>
      <c r="X34" s="48"/>
      <c r="Y34" s="48"/>
      <c r="Z34" s="48">
        <v>158.66191107795694</v>
      </c>
      <c r="AA34" s="48"/>
      <c r="AB34" s="48"/>
      <c r="AC34" s="49"/>
      <c r="AD34" s="50">
        <v>41844.264469750255</v>
      </c>
    </row>
    <row r="35" spans="1:30">
      <c r="A35" s="46" t="s">
        <v>389</v>
      </c>
      <c r="B35" s="47" t="s">
        <v>390</v>
      </c>
      <c r="C35" s="42"/>
      <c r="D35" s="48"/>
      <c r="E35" s="48"/>
      <c r="F35" s="48"/>
      <c r="G35" s="48">
        <v>6378.607887291304</v>
      </c>
      <c r="H35" s="48">
        <v>17063.550374444581</v>
      </c>
      <c r="I35" s="48"/>
      <c r="J35" s="48">
        <v>156.48257029757133</v>
      </c>
      <c r="K35" s="48"/>
      <c r="L35" s="48"/>
      <c r="M35" s="48">
        <v>2668.9206507993354</v>
      </c>
      <c r="N35" s="48">
        <v>374.91917053574218</v>
      </c>
      <c r="O35" s="48"/>
      <c r="P35" s="48"/>
      <c r="Q35" s="48"/>
      <c r="R35" s="48"/>
      <c r="S35" s="48">
        <v>1632.6845280000002</v>
      </c>
      <c r="T35" s="48"/>
      <c r="U35" s="48">
        <v>5252.1057982231696</v>
      </c>
      <c r="V35" s="48"/>
      <c r="W35" s="48"/>
      <c r="X35" s="48"/>
      <c r="Y35" s="48"/>
      <c r="Z35" s="48">
        <v>112.95716544971299</v>
      </c>
      <c r="AA35" s="48"/>
      <c r="AB35" s="48"/>
      <c r="AC35" s="49"/>
      <c r="AD35" s="50">
        <v>33640.228145041416</v>
      </c>
    </row>
    <row r="36" spans="1:30">
      <c r="A36" s="46" t="s">
        <v>391</v>
      </c>
      <c r="B36" s="47" t="s">
        <v>392</v>
      </c>
      <c r="C36" s="42"/>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9"/>
      <c r="AD36" s="50"/>
    </row>
    <row r="37" spans="1:30">
      <c r="A37" s="51" t="s">
        <v>393</v>
      </c>
      <c r="B37" s="52" t="s">
        <v>394</v>
      </c>
      <c r="C37" s="53"/>
      <c r="D37" s="54"/>
      <c r="E37" s="54"/>
      <c r="F37" s="54"/>
      <c r="G37" s="54"/>
      <c r="H37" s="54"/>
      <c r="I37" s="54"/>
      <c r="J37" s="54"/>
      <c r="K37" s="54"/>
      <c r="L37" s="54"/>
      <c r="M37" s="54"/>
      <c r="N37" s="54"/>
      <c r="O37" s="54"/>
      <c r="P37" s="54"/>
      <c r="Q37" s="54"/>
      <c r="R37" s="54"/>
      <c r="S37" s="54"/>
      <c r="T37" s="54"/>
      <c r="U37" s="54"/>
      <c r="V37" s="54"/>
      <c r="W37" s="54"/>
      <c r="X37" s="54"/>
      <c r="Y37" s="54"/>
      <c r="Z37" s="54"/>
      <c r="AA37" s="54"/>
      <c r="AB37" s="54"/>
      <c r="AC37" s="55"/>
      <c r="AD37" s="56"/>
    </row>
    <row r="38" spans="1:30">
      <c r="A38" s="57" t="s">
        <v>395</v>
      </c>
      <c r="B38" s="58" t="s">
        <v>396</v>
      </c>
      <c r="C38" s="88">
        <v>356794.86733200005</v>
      </c>
      <c r="D38" s="60">
        <v>56.396196000000003</v>
      </c>
      <c r="E38" s="61">
        <v>3978.1717559999997</v>
      </c>
      <c r="F38" s="60">
        <v>3652434.8641440002</v>
      </c>
      <c r="G38" s="61">
        <v>516675.66475028975</v>
      </c>
      <c r="H38" s="61">
        <v>755803.9439131862</v>
      </c>
      <c r="I38" s="61">
        <v>115436.56443734726</v>
      </c>
      <c r="J38" s="61">
        <v>288826.86364999868</v>
      </c>
      <c r="K38" s="61">
        <v>536539.88205753523</v>
      </c>
      <c r="L38" s="60">
        <v>8910.0128160000004</v>
      </c>
      <c r="M38" s="60">
        <v>645631.97195246234</v>
      </c>
      <c r="N38" s="60">
        <v>2008830.9105360003</v>
      </c>
      <c r="O38" s="61">
        <v>4325.9273640000001</v>
      </c>
      <c r="P38" s="61"/>
      <c r="Q38" s="61"/>
      <c r="R38" s="61"/>
      <c r="S38" s="61">
        <v>1632.6845280000002</v>
      </c>
      <c r="T38" s="61">
        <v>88708.955436000004</v>
      </c>
      <c r="U38" s="61">
        <v>612952.71163200005</v>
      </c>
      <c r="V38" s="61"/>
      <c r="W38" s="61">
        <v>114576.97363199999</v>
      </c>
      <c r="X38" s="89">
        <v>96184.110024000009</v>
      </c>
      <c r="Y38" s="61">
        <v>242593.36592400004</v>
      </c>
      <c r="Z38" s="61">
        <v>2948.6376360000004</v>
      </c>
      <c r="AA38" s="61">
        <v>2145.9862080000007</v>
      </c>
      <c r="AB38" s="61"/>
      <c r="AC38" s="62">
        <v>152854.708896</v>
      </c>
      <c r="AD38" s="63">
        <v>10208844.174820822</v>
      </c>
    </row>
    <row r="39" spans="1:30">
      <c r="A39" s="64"/>
      <c r="B39" s="64"/>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row>
    <row r="40" spans="1:30">
      <c r="A40" s="57" t="s">
        <v>397</v>
      </c>
      <c r="B40" s="58" t="s">
        <v>398</v>
      </c>
      <c r="C40" s="66"/>
      <c r="D40" s="61"/>
      <c r="E40" s="61"/>
      <c r="F40" s="61"/>
      <c r="G40" s="61">
        <v>22494.085638383112</v>
      </c>
      <c r="H40" s="61">
        <v>738260.16687086283</v>
      </c>
      <c r="I40" s="61"/>
      <c r="J40" s="61"/>
      <c r="K40" s="61"/>
      <c r="L40" s="61"/>
      <c r="M40" s="61">
        <v>280126.01722778165</v>
      </c>
      <c r="N40" s="61">
        <v>28886.240448000004</v>
      </c>
      <c r="O40" s="61"/>
      <c r="P40" s="61"/>
      <c r="Q40" s="61"/>
      <c r="R40" s="61"/>
      <c r="S40" s="61"/>
      <c r="T40" s="61">
        <v>260627.92318800002</v>
      </c>
      <c r="U40" s="61">
        <v>177198.69002400001</v>
      </c>
      <c r="V40" s="61"/>
      <c r="W40" s="61"/>
      <c r="X40" s="61"/>
      <c r="Y40" s="61"/>
      <c r="Z40" s="61">
        <v>3846.245688</v>
      </c>
      <c r="AA40" s="61"/>
      <c r="AB40" s="61"/>
      <c r="AC40" s="62"/>
      <c r="AD40" s="63">
        <v>1511439.3690850276</v>
      </c>
    </row>
    <row r="41" spans="1:30">
      <c r="A41" s="64"/>
      <c r="B41" s="64"/>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row>
    <row r="42" spans="1:30">
      <c r="A42" s="57" t="s">
        <v>399</v>
      </c>
      <c r="B42" s="58" t="s">
        <v>150</v>
      </c>
      <c r="C42" s="66">
        <v>356794.86733200005</v>
      </c>
      <c r="D42" s="61">
        <v>56.396196000000003</v>
      </c>
      <c r="E42" s="61">
        <v>3978.1717559999997</v>
      </c>
      <c r="F42" s="61">
        <v>3652434.8641440002</v>
      </c>
      <c r="G42" s="61">
        <v>539169.75038867281</v>
      </c>
      <c r="H42" s="61">
        <v>1494064.1107840491</v>
      </c>
      <c r="I42" s="61">
        <v>115436.56443734726</v>
      </c>
      <c r="J42" s="61">
        <v>288826.86364999868</v>
      </c>
      <c r="K42" s="61">
        <v>536539.88205753523</v>
      </c>
      <c r="L42" s="61">
        <v>8910.0128160000004</v>
      </c>
      <c r="M42" s="61">
        <v>925757.98918024404</v>
      </c>
      <c r="N42" s="61">
        <v>2037717.1509840002</v>
      </c>
      <c r="O42" s="61">
        <v>4325.9273640000001</v>
      </c>
      <c r="P42" s="61"/>
      <c r="Q42" s="61"/>
      <c r="R42" s="61"/>
      <c r="S42" s="61">
        <v>1632.6845280000002</v>
      </c>
      <c r="T42" s="61">
        <v>349336.878624</v>
      </c>
      <c r="U42" s="61">
        <v>790151.40165600006</v>
      </c>
      <c r="V42" s="61"/>
      <c r="W42" s="61">
        <v>114576.97363199999</v>
      </c>
      <c r="X42" s="61">
        <v>96184.110024000009</v>
      </c>
      <c r="Y42" s="61">
        <v>242593.36592400004</v>
      </c>
      <c r="Z42" s="61">
        <v>6794.8833240000004</v>
      </c>
      <c r="AA42" s="61">
        <v>2145.9862080000007</v>
      </c>
      <c r="AB42" s="61"/>
      <c r="AC42" s="62">
        <v>152854.708896</v>
      </c>
      <c r="AD42" s="63">
        <v>11720283.543905849</v>
      </c>
    </row>
    <row r="43" spans="1:30">
      <c r="I43" s="67"/>
      <c r="K43" s="68"/>
    </row>
    <row r="44" spans="1:30">
      <c r="I44" s="67"/>
      <c r="K44" s="68"/>
    </row>
    <row r="45" spans="1:30" ht="19">
      <c r="A45" s="69" t="s">
        <v>400</v>
      </c>
      <c r="B45" s="69" t="s">
        <v>401</v>
      </c>
      <c r="C45" s="70"/>
      <c r="D45" s="70"/>
      <c r="E45" s="70"/>
      <c r="F45" s="70"/>
      <c r="G45" s="70"/>
      <c r="H45" s="70"/>
      <c r="I45" s="70"/>
      <c r="J45" s="70"/>
      <c r="K45" s="68"/>
    </row>
    <row r="46" spans="1:30" ht="19">
      <c r="A46" s="71" t="s">
        <v>415</v>
      </c>
      <c r="B46" s="72"/>
      <c r="C46" s="72"/>
      <c r="D46" s="72"/>
      <c r="E46" s="72"/>
      <c r="F46" s="73"/>
      <c r="G46" s="72"/>
      <c r="H46" s="72"/>
      <c r="I46" s="72"/>
      <c r="J46" s="72"/>
      <c r="K46" s="68"/>
    </row>
    <row r="47" spans="1:30">
      <c r="A47" s="74" t="s">
        <v>403</v>
      </c>
      <c r="B47" s="75"/>
      <c r="C47" s="75"/>
      <c r="D47" s="75"/>
      <c r="E47" s="75"/>
      <c r="F47" s="75"/>
      <c r="G47" s="75"/>
      <c r="H47" s="75"/>
      <c r="I47" s="75"/>
      <c r="J47" s="75"/>
      <c r="K47" s="68"/>
    </row>
    <row r="48" spans="1:30">
      <c r="A48" s="76"/>
      <c r="B48" s="76"/>
      <c r="C48" s="76"/>
      <c r="D48" s="76"/>
      <c r="E48" s="76"/>
      <c r="F48" s="76"/>
      <c r="G48" s="76"/>
      <c r="H48" s="76"/>
      <c r="I48" s="76"/>
      <c r="J48" s="76"/>
      <c r="K48" s="68"/>
    </row>
    <row r="49" spans="1:11" ht="15">
      <c r="A49" s="77" t="s">
        <v>404</v>
      </c>
      <c r="B49" s="2"/>
      <c r="C49" s="78"/>
      <c r="D49" s="78"/>
      <c r="E49" s="78"/>
      <c r="F49" s="78"/>
      <c r="G49" s="78"/>
      <c r="H49" s="78"/>
      <c r="I49" s="78"/>
      <c r="J49" s="78"/>
      <c r="K49" s="68"/>
    </row>
    <row r="50" spans="1:11" ht="15">
      <c r="A50" s="79" t="s">
        <v>416</v>
      </c>
      <c r="B50" s="2"/>
      <c r="C50" s="2"/>
      <c r="D50" s="2"/>
      <c r="E50" s="2"/>
      <c r="F50" s="2"/>
      <c r="G50" s="2"/>
      <c r="H50" s="2"/>
      <c r="I50" s="2"/>
      <c r="J50" s="2"/>
      <c r="K50" s="68"/>
    </row>
    <row r="51" spans="1:11" ht="15">
      <c r="A51" s="79"/>
      <c r="B51" s="2"/>
      <c r="C51" s="2"/>
      <c r="D51" s="2"/>
      <c r="E51" s="2"/>
      <c r="F51" s="2"/>
      <c r="G51" s="2"/>
      <c r="H51" s="2"/>
      <c r="I51" s="2"/>
      <c r="J51" s="2"/>
      <c r="K51" s="68"/>
    </row>
    <row r="52" spans="1:11">
      <c r="A52" s="192" t="s">
        <v>417</v>
      </c>
      <c r="B52" s="192"/>
      <c r="C52" s="192"/>
      <c r="D52" s="192"/>
      <c r="E52" s="192"/>
      <c r="F52" s="192"/>
      <c r="G52" s="192"/>
      <c r="H52" s="192"/>
      <c r="I52" s="192"/>
      <c r="J52" s="192"/>
      <c r="K52" s="68"/>
    </row>
    <row r="53" spans="1:11">
      <c r="A53" s="192"/>
      <c r="B53" s="192"/>
      <c r="C53" s="192"/>
      <c r="D53" s="192"/>
      <c r="E53" s="192"/>
      <c r="F53" s="192"/>
      <c r="G53" s="192"/>
      <c r="H53" s="192"/>
      <c r="I53" s="192"/>
      <c r="J53" s="192"/>
      <c r="K53" s="68"/>
    </row>
    <row r="54" spans="1:11">
      <c r="A54" s="192"/>
      <c r="B54" s="192"/>
      <c r="C54" s="192"/>
      <c r="D54" s="192"/>
      <c r="E54" s="192"/>
      <c r="F54" s="192"/>
      <c r="G54" s="192"/>
      <c r="H54" s="192"/>
      <c r="I54" s="192"/>
      <c r="J54" s="192"/>
      <c r="K54" s="68"/>
    </row>
    <row r="55" spans="1:11">
      <c r="A55" s="192"/>
      <c r="B55" s="192"/>
      <c r="C55" s="192"/>
      <c r="D55" s="192"/>
      <c r="E55" s="192"/>
      <c r="F55" s="192"/>
      <c r="G55" s="192"/>
      <c r="H55" s="192"/>
      <c r="I55" s="192"/>
      <c r="J55" s="192"/>
      <c r="K55" s="68"/>
    </row>
    <row r="56" spans="1:11">
      <c r="A56" s="192"/>
      <c r="B56" s="192"/>
      <c r="C56" s="192"/>
      <c r="D56" s="192"/>
      <c r="E56" s="192"/>
      <c r="F56" s="192"/>
      <c r="G56" s="192"/>
      <c r="H56" s="192"/>
      <c r="I56" s="192"/>
      <c r="J56" s="192"/>
      <c r="K56" s="68"/>
    </row>
    <row r="57" spans="1:11">
      <c r="A57" s="192"/>
      <c r="B57" s="192"/>
      <c r="C57" s="192"/>
      <c r="D57" s="192"/>
      <c r="E57" s="192"/>
      <c r="F57" s="192"/>
      <c r="G57" s="192"/>
      <c r="H57" s="192"/>
      <c r="I57" s="192"/>
      <c r="J57" s="192"/>
    </row>
    <row r="58" spans="1:11" ht="15">
      <c r="A58" s="79"/>
      <c r="B58" s="2"/>
      <c r="C58" s="2"/>
      <c r="D58" s="2"/>
      <c r="E58" s="2"/>
      <c r="F58" s="2"/>
      <c r="G58" s="2"/>
      <c r="H58" s="2"/>
      <c r="I58" s="2"/>
      <c r="J58" s="2"/>
      <c r="K58" s="68"/>
    </row>
    <row r="59" spans="1:11">
      <c r="A59" s="80"/>
      <c r="B59" s="81"/>
      <c r="C59" s="82"/>
      <c r="D59" s="82"/>
      <c r="E59" s="82"/>
      <c r="F59" s="83"/>
      <c r="G59" s="82"/>
      <c r="H59" s="82"/>
      <c r="I59" s="82"/>
      <c r="J59" s="82"/>
      <c r="K59" s="68"/>
    </row>
    <row r="60" spans="1:11">
      <c r="A60" s="74" t="s">
        <v>407</v>
      </c>
      <c r="B60" s="75"/>
      <c r="C60" s="75"/>
      <c r="D60" s="75"/>
      <c r="E60" s="75"/>
      <c r="F60" s="75"/>
      <c r="G60" s="75"/>
      <c r="H60" s="75"/>
      <c r="I60" s="75"/>
      <c r="J60" s="75"/>
    </row>
    <row r="61" spans="1:11" ht="15">
      <c r="A61" s="2"/>
      <c r="B61" s="82"/>
      <c r="C61" s="82"/>
      <c r="D61" s="82"/>
      <c r="E61" s="82"/>
      <c r="F61" s="83"/>
      <c r="G61" s="82"/>
      <c r="H61" s="82"/>
      <c r="I61" s="84"/>
      <c r="J61" s="84"/>
    </row>
    <row r="62" spans="1:11">
      <c r="A62" s="74" t="s">
        <v>408</v>
      </c>
      <c r="B62" s="75"/>
      <c r="C62" s="75"/>
      <c r="D62" s="75"/>
      <c r="E62" s="74" t="s">
        <v>409</v>
      </c>
      <c r="F62" s="75"/>
      <c r="G62" s="75"/>
      <c r="H62" s="75"/>
      <c r="I62" s="75"/>
      <c r="J62" s="75"/>
    </row>
    <row r="63" spans="1:11">
      <c r="A63" s="85"/>
      <c r="B63" s="85"/>
      <c r="C63" s="85"/>
      <c r="D63" s="85"/>
      <c r="E63" s="85"/>
      <c r="F63" s="85"/>
      <c r="G63" s="85"/>
      <c r="H63" s="85"/>
      <c r="I63" s="85"/>
      <c r="J63" s="85"/>
      <c r="K63" s="68"/>
    </row>
    <row r="64" spans="1:11">
      <c r="A64" s="74" t="s">
        <v>410</v>
      </c>
      <c r="B64" s="75"/>
      <c r="C64" s="75"/>
      <c r="D64" s="75"/>
      <c r="E64" s="75"/>
      <c r="F64" s="75"/>
      <c r="G64" s="75"/>
      <c r="H64" s="75"/>
      <c r="I64" s="75"/>
      <c r="J64" s="75"/>
    </row>
    <row r="65" spans="1:10" ht="15">
      <c r="A65" s="2" t="s">
        <v>411</v>
      </c>
      <c r="B65" s="2"/>
      <c r="C65" s="79"/>
      <c r="D65" s="79"/>
      <c r="E65" s="86"/>
      <c r="F65" s="86"/>
      <c r="G65" s="86"/>
      <c r="H65" s="86"/>
      <c r="I65" s="86"/>
      <c r="J65" s="86"/>
    </row>
    <row r="66" spans="1:10" ht="15">
      <c r="A66" s="2" t="s">
        <v>412</v>
      </c>
      <c r="B66" s="79"/>
      <c r="C66" s="79"/>
      <c r="D66" s="79"/>
      <c r="E66" s="86"/>
      <c r="F66" s="86"/>
      <c r="G66" s="86"/>
      <c r="H66" s="86"/>
      <c r="I66" s="86"/>
      <c r="J66" s="86"/>
    </row>
    <row r="67" spans="1:10" ht="16">
      <c r="A67" s="2"/>
      <c r="B67" s="79"/>
      <c r="C67" s="79"/>
      <c r="D67" s="79"/>
      <c r="E67" s="79"/>
      <c r="F67" s="87"/>
      <c r="G67" s="86"/>
      <c r="H67" s="86"/>
      <c r="I67" s="86"/>
      <c r="J67" s="86"/>
    </row>
    <row r="68" spans="1:10" ht="16">
      <c r="A68" s="2" t="s">
        <v>413</v>
      </c>
      <c r="B68" s="2"/>
      <c r="C68" s="2"/>
      <c r="D68" s="2"/>
      <c r="E68" s="2"/>
      <c r="F68" s="87" t="s">
        <v>414</v>
      </c>
      <c r="G68" s="82"/>
      <c r="H68" s="82"/>
      <c r="I68" s="82"/>
      <c r="J68" s="82"/>
    </row>
  </sheetData>
  <mergeCells count="1">
    <mergeCell ref="A52:J57"/>
  </mergeCells>
  <hyperlinks>
    <hyperlink ref="E62" r:id="rId1" xr:uid="{96D1DEFB-7E1D-E940-9718-2695A5E959B8}"/>
    <hyperlink ref="F68" r:id="rId2" xr:uid="{A336C3C2-2CBB-C141-A54E-E785B8B5DDE1}"/>
  </hyperlink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8E246-D8CE-8448-BA25-E600075BF9F6}">
  <sheetPr>
    <tabColor rgb="FFC00000"/>
  </sheetPr>
  <dimension ref="A3:AH233"/>
  <sheetViews>
    <sheetView tabSelected="1" topLeftCell="E61" zoomScale="94" zoomScaleNormal="94" workbookViewId="0">
      <selection activeCell="S64" sqref="S64"/>
    </sheetView>
  </sheetViews>
  <sheetFormatPr baseColWidth="10" defaultRowHeight="15"/>
  <cols>
    <col min="1" max="1" width="10.83203125" style="2"/>
    <col min="2" max="2" width="103" style="2" bestFit="1" customWidth="1"/>
    <col min="3" max="3" width="17.83203125" style="2" customWidth="1"/>
    <col min="4" max="4" width="7" style="2" bestFit="1" customWidth="1"/>
    <col min="5" max="5" width="12.1640625" style="2" bestFit="1" customWidth="1"/>
    <col min="6" max="7" width="9.33203125" style="2" bestFit="1" customWidth="1"/>
    <col min="8" max="8" width="8.5" style="2" bestFit="1" customWidth="1"/>
    <col min="9" max="9" width="11" style="2" bestFit="1" customWidth="1"/>
    <col min="10" max="13" width="8.5" style="2" bestFit="1" customWidth="1"/>
    <col min="14" max="14" width="13.6640625" style="2" bestFit="1" customWidth="1"/>
    <col min="15" max="15" width="11.1640625" style="2" bestFit="1" customWidth="1"/>
    <col min="16" max="16" width="6" style="2" bestFit="1" customWidth="1"/>
    <col min="17" max="17" width="12" style="2" bestFit="1" customWidth="1"/>
    <col min="18" max="18" width="12.1640625" style="2" bestFit="1" customWidth="1"/>
    <col min="19" max="19" width="103" style="2" bestFit="1" customWidth="1"/>
    <col min="20" max="20" width="22.83203125" style="2" bestFit="1" customWidth="1"/>
    <col min="21" max="21" width="8" style="2" customWidth="1"/>
    <col min="22" max="22" width="12.1640625" style="2" bestFit="1" customWidth="1"/>
    <col min="23" max="24" width="9.33203125" style="2" bestFit="1" customWidth="1"/>
    <col min="25" max="25" width="8.5" style="2" bestFit="1" customWidth="1"/>
    <col min="26" max="26" width="11" style="2" bestFit="1" customWidth="1"/>
    <col min="27" max="30" width="8.5" style="2" bestFit="1" customWidth="1"/>
    <col min="31" max="31" width="13.6640625" style="2" bestFit="1" customWidth="1"/>
    <col min="32" max="32" width="11.1640625" style="2" bestFit="1" customWidth="1"/>
    <col min="33" max="33" width="6" style="2" bestFit="1" customWidth="1"/>
    <col min="34" max="34" width="12" style="2" bestFit="1" customWidth="1"/>
    <col min="35" max="36" width="13.6640625" style="2" bestFit="1" customWidth="1"/>
    <col min="37" max="38" width="18" style="2" bestFit="1" customWidth="1"/>
    <col min="39" max="16384" width="10.83203125" style="2"/>
  </cols>
  <sheetData>
    <row r="3" spans="2:34" ht="16">
      <c r="B3" s="157" t="s">
        <v>279</v>
      </c>
      <c r="C3" s="157" t="s">
        <v>280</v>
      </c>
      <c r="D3"/>
      <c r="E3"/>
      <c r="F3"/>
      <c r="G3"/>
      <c r="H3"/>
      <c r="I3"/>
      <c r="J3"/>
      <c r="K3"/>
      <c r="L3"/>
      <c r="M3"/>
      <c r="N3"/>
      <c r="O3"/>
      <c r="P3"/>
      <c r="Q3"/>
      <c r="S3" s="157" t="s">
        <v>281</v>
      </c>
      <c r="T3" s="157" t="s">
        <v>280</v>
      </c>
      <c r="U3"/>
      <c r="V3"/>
      <c r="W3"/>
      <c r="X3"/>
      <c r="Y3"/>
      <c r="Z3"/>
      <c r="AA3"/>
      <c r="AB3"/>
      <c r="AC3"/>
      <c r="AD3"/>
      <c r="AE3"/>
      <c r="AF3"/>
      <c r="AG3"/>
      <c r="AH3"/>
    </row>
    <row r="4" spans="2:34" ht="32">
      <c r="B4" s="157" t="s">
        <v>282</v>
      </c>
      <c r="C4" s="159" t="s">
        <v>31</v>
      </c>
      <c r="D4" s="159" t="s">
        <v>33</v>
      </c>
      <c r="E4" s="159" t="s">
        <v>17</v>
      </c>
      <c r="F4" s="160" t="s">
        <v>35</v>
      </c>
      <c r="G4" s="160" t="s">
        <v>38</v>
      </c>
      <c r="H4" s="159" t="s">
        <v>4</v>
      </c>
      <c r="I4" s="159" t="s">
        <v>6</v>
      </c>
      <c r="J4" s="159" t="s">
        <v>10</v>
      </c>
      <c r="K4" s="159" t="s">
        <v>25</v>
      </c>
      <c r="L4" s="159" t="s">
        <v>44</v>
      </c>
      <c r="M4" s="159" t="s">
        <v>49</v>
      </c>
      <c r="N4" s="159" t="s">
        <v>62</v>
      </c>
      <c r="O4" s="159" t="s">
        <v>12</v>
      </c>
      <c r="P4" s="159" t="s">
        <v>27</v>
      </c>
      <c r="Q4" s="159" t="s">
        <v>283</v>
      </c>
      <c r="S4" s="157" t="s">
        <v>282</v>
      </c>
      <c r="T4" s="159" t="s">
        <v>31</v>
      </c>
      <c r="U4" s="159" t="s">
        <v>33</v>
      </c>
      <c r="V4" s="159" t="s">
        <v>17</v>
      </c>
      <c r="W4" s="160" t="s">
        <v>35</v>
      </c>
      <c r="X4" s="160" t="s">
        <v>38</v>
      </c>
      <c r="Y4" s="159" t="s">
        <v>4</v>
      </c>
      <c r="Z4" s="159" t="s">
        <v>6</v>
      </c>
      <c r="AA4" s="159" t="s">
        <v>10</v>
      </c>
      <c r="AB4" s="159" t="s">
        <v>25</v>
      </c>
      <c r="AC4" s="159" t="s">
        <v>44</v>
      </c>
      <c r="AD4" s="159" t="s">
        <v>49</v>
      </c>
      <c r="AE4" s="159" t="s">
        <v>62</v>
      </c>
      <c r="AF4" s="159" t="s">
        <v>12</v>
      </c>
      <c r="AG4" s="159" t="s">
        <v>27</v>
      </c>
      <c r="AH4" s="159" t="s">
        <v>283</v>
      </c>
    </row>
    <row r="5" spans="2:34" ht="16">
      <c r="B5" s="158" t="s">
        <v>110</v>
      </c>
      <c r="C5" s="159"/>
      <c r="D5" s="159">
        <v>5.8601640000000002</v>
      </c>
      <c r="E5" s="159">
        <v>1.4900869999999999</v>
      </c>
      <c r="F5" s="160"/>
      <c r="G5" s="159">
        <v>88.059078999999997</v>
      </c>
      <c r="H5" s="159">
        <v>0.26655099999999998</v>
      </c>
      <c r="I5" s="159">
        <v>36.133094</v>
      </c>
      <c r="J5" s="159">
        <v>4.0000000000000003E-5</v>
      </c>
      <c r="K5" s="159">
        <v>4.4246150000000002</v>
      </c>
      <c r="L5" s="159"/>
      <c r="M5" s="159"/>
      <c r="N5" s="159"/>
      <c r="O5" s="159"/>
      <c r="P5" s="159"/>
      <c r="Q5" s="159">
        <v>136.23363000000001</v>
      </c>
      <c r="S5" s="158" t="s">
        <v>110</v>
      </c>
      <c r="T5" s="159"/>
      <c r="U5" s="159">
        <v>4.159923</v>
      </c>
      <c r="V5" s="159">
        <v>6.5156390000000002</v>
      </c>
      <c r="W5" s="160"/>
      <c r="X5" s="159">
        <v>91.560238999999996</v>
      </c>
      <c r="Y5" s="159">
        <v>0.15446499999999999</v>
      </c>
      <c r="Z5" s="159">
        <v>33.294272999999997</v>
      </c>
      <c r="AA5" s="159">
        <v>0</v>
      </c>
      <c r="AB5" s="159">
        <v>4.4979389999999997</v>
      </c>
      <c r="AC5" s="159"/>
      <c r="AD5" s="159"/>
      <c r="AE5" s="159"/>
      <c r="AF5" s="159"/>
      <c r="AG5" s="159"/>
      <c r="AH5" s="159">
        <v>140.182478</v>
      </c>
    </row>
    <row r="6" spans="2:34" ht="16">
      <c r="B6" s="158" t="s">
        <v>121</v>
      </c>
      <c r="C6" s="159">
        <v>0</v>
      </c>
      <c r="D6" s="159"/>
      <c r="E6" s="159">
        <v>5.1573520000000004</v>
      </c>
      <c r="F6" s="160"/>
      <c r="G6" s="159"/>
      <c r="H6" s="159">
        <v>1.29373</v>
      </c>
      <c r="I6" s="159">
        <v>10.296251</v>
      </c>
      <c r="J6" s="159">
        <v>0.40593800000000002</v>
      </c>
      <c r="K6" s="159">
        <v>32.664237999999997</v>
      </c>
      <c r="L6" s="159"/>
      <c r="M6" s="159"/>
      <c r="N6" s="159"/>
      <c r="O6" s="159"/>
      <c r="P6" s="159"/>
      <c r="Q6" s="159">
        <v>49.817509000000001</v>
      </c>
      <c r="S6" s="158" t="s">
        <v>121</v>
      </c>
      <c r="T6" s="159">
        <v>0</v>
      </c>
      <c r="U6" s="159"/>
      <c r="V6" s="159">
        <v>10.875339</v>
      </c>
      <c r="W6" s="160"/>
      <c r="X6" s="159"/>
      <c r="Y6" s="159">
        <v>1.3091820000000001</v>
      </c>
      <c r="Z6" s="159">
        <v>10.161371000000001</v>
      </c>
      <c r="AA6" s="159">
        <v>0.47439799999999999</v>
      </c>
      <c r="AB6" s="159">
        <v>24.207336999999999</v>
      </c>
      <c r="AC6" s="159"/>
      <c r="AD6" s="159"/>
      <c r="AE6" s="159"/>
      <c r="AF6" s="159"/>
      <c r="AG6" s="159"/>
      <c r="AH6" s="159">
        <v>47.027626999999995</v>
      </c>
    </row>
    <row r="7" spans="2:34" ht="16">
      <c r="B7" s="158" t="s">
        <v>265</v>
      </c>
      <c r="C7" s="159"/>
      <c r="D7" s="159"/>
      <c r="E7" s="159"/>
      <c r="F7" s="160"/>
      <c r="G7" s="159"/>
      <c r="H7" s="159"/>
      <c r="I7" s="159">
        <v>4.0661189999999996</v>
      </c>
      <c r="J7" s="159"/>
      <c r="K7" s="159"/>
      <c r="L7" s="159"/>
      <c r="M7" s="159"/>
      <c r="N7" s="159"/>
      <c r="O7" s="159"/>
      <c r="P7" s="159"/>
      <c r="Q7" s="159">
        <v>4.0661189999999996</v>
      </c>
      <c r="S7" s="158" t="s">
        <v>265</v>
      </c>
      <c r="T7" s="159"/>
      <c r="U7" s="159"/>
      <c r="V7" s="159"/>
      <c r="W7" s="160"/>
      <c r="X7" s="159"/>
      <c r="Y7" s="159"/>
      <c r="Z7" s="159">
        <v>3.857529</v>
      </c>
      <c r="AA7" s="159"/>
      <c r="AB7" s="159"/>
      <c r="AC7" s="159"/>
      <c r="AD7" s="159"/>
      <c r="AE7" s="159"/>
      <c r="AF7" s="159"/>
      <c r="AG7" s="159"/>
      <c r="AH7" s="159">
        <v>3.857529</v>
      </c>
    </row>
    <row r="8" spans="2:34" ht="16">
      <c r="B8" s="158" t="s">
        <v>3</v>
      </c>
      <c r="C8" s="159"/>
      <c r="D8" s="159"/>
      <c r="E8" s="159"/>
      <c r="F8" s="160"/>
      <c r="G8" s="159"/>
      <c r="H8" s="159">
        <v>115.550152</v>
      </c>
      <c r="I8" s="159">
        <v>37.027897000000003</v>
      </c>
      <c r="J8" s="159">
        <v>6.0288570000000004</v>
      </c>
      <c r="K8" s="159"/>
      <c r="L8" s="159"/>
      <c r="M8" s="159"/>
      <c r="N8" s="159"/>
      <c r="O8" s="159">
        <v>8.1239999999999906E-3</v>
      </c>
      <c r="P8" s="159"/>
      <c r="Q8" s="159">
        <v>158.61502999999999</v>
      </c>
      <c r="S8" s="158" t="s">
        <v>3</v>
      </c>
      <c r="T8" s="159"/>
      <c r="U8" s="159"/>
      <c r="V8" s="159"/>
      <c r="W8" s="160"/>
      <c r="X8" s="159"/>
      <c r="Y8" s="159">
        <v>107.787648</v>
      </c>
      <c r="Z8" s="159">
        <v>33.483500999999997</v>
      </c>
      <c r="AA8" s="159">
        <v>6.8866779999999999</v>
      </c>
      <c r="AB8" s="159"/>
      <c r="AC8" s="159"/>
      <c r="AD8" s="159"/>
      <c r="AE8" s="159"/>
      <c r="AF8" s="159">
        <v>5.0226E-2</v>
      </c>
      <c r="AG8" s="159"/>
      <c r="AH8" s="159">
        <v>148.20805300000001</v>
      </c>
    </row>
    <row r="9" spans="2:34" ht="16">
      <c r="B9" s="158" t="s">
        <v>16</v>
      </c>
      <c r="C9" s="159"/>
      <c r="D9" s="159"/>
      <c r="E9" s="159">
        <v>0</v>
      </c>
      <c r="F9" s="160"/>
      <c r="G9" s="159"/>
      <c r="H9" s="159">
        <v>4.3962430000000001</v>
      </c>
      <c r="I9" s="159">
        <v>50.081079000000003</v>
      </c>
      <c r="J9" s="159">
        <v>65.030894000000004</v>
      </c>
      <c r="K9" s="159">
        <v>11.097415</v>
      </c>
      <c r="L9" s="159"/>
      <c r="M9" s="159"/>
      <c r="N9" s="159"/>
      <c r="O9" s="159"/>
      <c r="P9" s="159">
        <v>2.818759</v>
      </c>
      <c r="Q9" s="159">
        <v>133.42439000000002</v>
      </c>
      <c r="S9" s="158" t="s">
        <v>16</v>
      </c>
      <c r="T9" s="159"/>
      <c r="U9" s="159"/>
      <c r="V9" s="159">
        <v>0</v>
      </c>
      <c r="W9" s="160"/>
      <c r="X9" s="159"/>
      <c r="Y9" s="159">
        <v>3.3336389999999998</v>
      </c>
      <c r="Z9" s="159">
        <v>49.060692000000003</v>
      </c>
      <c r="AA9" s="159">
        <v>61.478625000000001</v>
      </c>
      <c r="AB9" s="159">
        <v>9.4432030000000005</v>
      </c>
      <c r="AC9" s="159"/>
      <c r="AD9" s="159"/>
      <c r="AE9" s="159"/>
      <c r="AF9" s="159"/>
      <c r="AG9" s="159">
        <v>1.5378069999999999</v>
      </c>
      <c r="AH9" s="159">
        <v>124.853966</v>
      </c>
    </row>
    <row r="10" spans="2:34" ht="16">
      <c r="B10" s="158" t="s">
        <v>231</v>
      </c>
      <c r="C10" s="159"/>
      <c r="D10" s="159"/>
      <c r="E10" s="159"/>
      <c r="F10" s="160"/>
      <c r="G10" s="159">
        <v>0</v>
      </c>
      <c r="H10" s="159">
        <v>4.3962430000000001</v>
      </c>
      <c r="I10" s="159">
        <v>274.64719200000002</v>
      </c>
      <c r="J10" s="159">
        <v>321.98876200000001</v>
      </c>
      <c r="K10" s="159">
        <v>44.900441999999998</v>
      </c>
      <c r="L10" s="159"/>
      <c r="M10" s="159">
        <v>255.42239699999999</v>
      </c>
      <c r="N10" s="159"/>
      <c r="O10" s="159">
        <v>1.351008</v>
      </c>
      <c r="P10" s="159">
        <v>6.8547320000000003</v>
      </c>
      <c r="Q10" s="159">
        <v>909.56077599999992</v>
      </c>
      <c r="S10" s="158" t="s">
        <v>231</v>
      </c>
      <c r="T10" s="159"/>
      <c r="U10" s="159"/>
      <c r="V10" s="159"/>
      <c r="W10" s="160"/>
      <c r="X10" s="159">
        <v>0</v>
      </c>
      <c r="Y10" s="159">
        <v>3.3336389999999998</v>
      </c>
      <c r="Z10" s="159">
        <v>254.31829200000001</v>
      </c>
      <c r="AA10" s="159">
        <v>346.04266899999999</v>
      </c>
      <c r="AB10" s="159">
        <v>41.385261</v>
      </c>
      <c r="AC10" s="159"/>
      <c r="AD10" s="159">
        <v>260.67758199999997</v>
      </c>
      <c r="AE10" s="159"/>
      <c r="AF10" s="159">
        <v>0.83883200000000002</v>
      </c>
      <c r="AG10" s="159">
        <v>3.820478</v>
      </c>
      <c r="AH10" s="159">
        <v>910.41675299999997</v>
      </c>
    </row>
    <row r="11" spans="2:34" ht="16">
      <c r="B11" s="158" t="s">
        <v>66</v>
      </c>
      <c r="C11" s="159">
        <v>68.842906999999997</v>
      </c>
      <c r="D11" s="159">
        <v>100.023079</v>
      </c>
      <c r="E11" s="159">
        <v>25.731006000000001</v>
      </c>
      <c r="F11" s="160">
        <v>65.126006000000004</v>
      </c>
      <c r="G11" s="159">
        <v>97.664293999999899</v>
      </c>
      <c r="H11" s="159">
        <v>788.17912899999999</v>
      </c>
      <c r="I11" s="159">
        <v>846.50693100000001</v>
      </c>
      <c r="J11" s="159">
        <v>427.16505699999999</v>
      </c>
      <c r="K11" s="159">
        <v>665.030575</v>
      </c>
      <c r="L11" s="159">
        <v>1514.9592700000001</v>
      </c>
      <c r="M11" s="159">
        <v>255.42239699999999</v>
      </c>
      <c r="N11" s="159">
        <v>121.422619</v>
      </c>
      <c r="O11" s="159">
        <v>127.688801</v>
      </c>
      <c r="P11" s="159">
        <v>7.2356049999999996</v>
      </c>
      <c r="Q11" s="159">
        <v>5110.9976760000009</v>
      </c>
      <c r="S11" s="158" t="s">
        <v>66</v>
      </c>
      <c r="T11" s="159">
        <v>57.978712999999999</v>
      </c>
      <c r="U11" s="159">
        <v>54.464019</v>
      </c>
      <c r="V11" s="159">
        <v>72.176473999999999</v>
      </c>
      <c r="W11" s="160">
        <v>38.302822999999997</v>
      </c>
      <c r="X11" s="159">
        <v>97.584128000000007</v>
      </c>
      <c r="Y11" s="159">
        <v>727.92665899999997</v>
      </c>
      <c r="Z11" s="159">
        <v>738.91946700000005</v>
      </c>
      <c r="AA11" s="159">
        <v>436.99753199999998</v>
      </c>
      <c r="AB11" s="159">
        <v>516.11343899999997</v>
      </c>
      <c r="AC11" s="159">
        <v>1488.482804</v>
      </c>
      <c r="AD11" s="159">
        <v>260.67758199999997</v>
      </c>
      <c r="AE11" s="159">
        <v>184.167517</v>
      </c>
      <c r="AF11" s="159">
        <v>110.762252</v>
      </c>
      <c r="AG11" s="159">
        <v>4.0067199999999996</v>
      </c>
      <c r="AH11" s="159">
        <v>4788.5601290000013</v>
      </c>
    </row>
    <row r="12" spans="2:34" ht="16">
      <c r="B12" s="158" t="s">
        <v>227</v>
      </c>
      <c r="C12" s="159"/>
      <c r="D12" s="159"/>
      <c r="E12" s="159"/>
      <c r="F12" s="160"/>
      <c r="G12" s="159"/>
      <c r="H12" s="159"/>
      <c r="I12" s="159">
        <v>33.426938</v>
      </c>
      <c r="J12" s="159"/>
      <c r="K12" s="159"/>
      <c r="L12" s="159"/>
      <c r="M12" s="159"/>
      <c r="N12" s="159"/>
      <c r="O12" s="159"/>
      <c r="P12" s="159"/>
      <c r="Q12" s="159">
        <v>33.426938</v>
      </c>
      <c r="S12" s="158" t="s">
        <v>227</v>
      </c>
      <c r="T12" s="159"/>
      <c r="U12" s="159"/>
      <c r="V12" s="159"/>
      <c r="W12" s="160"/>
      <c r="X12" s="159"/>
      <c r="Y12" s="159"/>
      <c r="Z12" s="159">
        <v>28.090800000000002</v>
      </c>
      <c r="AA12" s="159"/>
      <c r="AB12" s="159"/>
      <c r="AC12" s="159"/>
      <c r="AD12" s="159"/>
      <c r="AE12" s="159"/>
      <c r="AF12" s="159"/>
      <c r="AG12" s="159"/>
      <c r="AH12" s="159">
        <v>28.090800000000002</v>
      </c>
    </row>
    <row r="13" spans="2:34" ht="16">
      <c r="B13" s="158" t="s">
        <v>243</v>
      </c>
      <c r="C13" s="159"/>
      <c r="D13" s="159"/>
      <c r="E13" s="159"/>
      <c r="F13" s="160"/>
      <c r="G13" s="159"/>
      <c r="H13" s="159"/>
      <c r="I13" s="159">
        <v>191.13917499999999</v>
      </c>
      <c r="J13" s="159">
        <v>256.95786800000002</v>
      </c>
      <c r="K13" s="159">
        <v>33.803027</v>
      </c>
      <c r="L13" s="159"/>
      <c r="M13" s="159">
        <v>255.42239699999999</v>
      </c>
      <c r="N13" s="159"/>
      <c r="O13" s="159">
        <v>1.351008</v>
      </c>
      <c r="P13" s="159">
        <v>4.0359730000000003</v>
      </c>
      <c r="Q13" s="159">
        <v>742.70944799999995</v>
      </c>
      <c r="S13" s="158" t="s">
        <v>243</v>
      </c>
      <c r="T13" s="159"/>
      <c r="U13" s="159"/>
      <c r="V13" s="159"/>
      <c r="W13" s="160"/>
      <c r="X13" s="159"/>
      <c r="Y13" s="159"/>
      <c r="Z13" s="159">
        <v>177.16679999999999</v>
      </c>
      <c r="AA13" s="159">
        <v>284.56404400000002</v>
      </c>
      <c r="AB13" s="159">
        <v>31.942057999999999</v>
      </c>
      <c r="AC13" s="159"/>
      <c r="AD13" s="159">
        <v>260.67758199999997</v>
      </c>
      <c r="AE13" s="159"/>
      <c r="AF13" s="159">
        <v>0.83883200000000002</v>
      </c>
      <c r="AG13" s="159">
        <v>2.2826710000000001</v>
      </c>
      <c r="AH13" s="159">
        <v>757.47198700000013</v>
      </c>
    </row>
    <row r="14" spans="2:34" ht="16">
      <c r="B14" s="158" t="s">
        <v>30</v>
      </c>
      <c r="C14" s="159">
        <v>68.724185000000006</v>
      </c>
      <c r="D14" s="159">
        <v>100.023079</v>
      </c>
      <c r="E14" s="159">
        <v>25.731006000000001</v>
      </c>
      <c r="F14" s="160">
        <v>65.126006000000004</v>
      </c>
      <c r="G14" s="159">
        <v>97.664293999999899</v>
      </c>
      <c r="H14" s="159">
        <v>788.17912899999999</v>
      </c>
      <c r="I14" s="159">
        <v>846.50693100000001</v>
      </c>
      <c r="J14" s="159">
        <v>426.08409399999999</v>
      </c>
      <c r="K14" s="159">
        <v>638.95174999999995</v>
      </c>
      <c r="L14" s="159">
        <v>1472.812455</v>
      </c>
      <c r="M14" s="159">
        <v>255.42239699999999</v>
      </c>
      <c r="N14" s="159"/>
      <c r="O14" s="159">
        <v>127.688801</v>
      </c>
      <c r="P14" s="159">
        <v>7.2356049999999996</v>
      </c>
      <c r="Q14" s="159">
        <v>4920.1497319999999</v>
      </c>
      <c r="S14" s="158" t="s">
        <v>30</v>
      </c>
      <c r="T14" s="159">
        <v>57.978712999999999</v>
      </c>
      <c r="U14" s="159">
        <v>54.464019</v>
      </c>
      <c r="V14" s="159">
        <v>72.176473999999999</v>
      </c>
      <c r="W14" s="160">
        <v>38.302822999999997</v>
      </c>
      <c r="X14" s="159">
        <v>97.584128000000007</v>
      </c>
      <c r="Y14" s="159">
        <v>727.92665899999997</v>
      </c>
      <c r="Z14" s="159">
        <v>738.91946700000005</v>
      </c>
      <c r="AA14" s="159">
        <v>435.764366</v>
      </c>
      <c r="AB14" s="159">
        <v>486.84676200000001</v>
      </c>
      <c r="AC14" s="159">
        <v>1475.799246</v>
      </c>
      <c r="AD14" s="159">
        <v>260.67758199999997</v>
      </c>
      <c r="AE14" s="159"/>
      <c r="AF14" s="159">
        <v>110.762252</v>
      </c>
      <c r="AG14" s="159">
        <v>4.0067199999999996</v>
      </c>
      <c r="AH14" s="159">
        <v>4561.2092110000012</v>
      </c>
    </row>
    <row r="15" spans="2:34" ht="16">
      <c r="B15" s="158" t="s">
        <v>54</v>
      </c>
      <c r="C15" s="159">
        <v>0.11872199999999999</v>
      </c>
      <c r="D15" s="159"/>
      <c r="E15" s="159"/>
      <c r="F15" s="160"/>
      <c r="G15" s="159">
        <v>0</v>
      </c>
      <c r="H15" s="159"/>
      <c r="I15" s="159"/>
      <c r="J15" s="159">
        <v>1.0809629999999999</v>
      </c>
      <c r="K15" s="159">
        <v>26.078824999999998</v>
      </c>
      <c r="L15" s="159">
        <v>42.146814999999997</v>
      </c>
      <c r="M15" s="159"/>
      <c r="N15" s="159">
        <v>121.422619</v>
      </c>
      <c r="O15" s="159">
        <v>0</v>
      </c>
      <c r="P15" s="159"/>
      <c r="Q15" s="159">
        <v>190.84794399999998</v>
      </c>
      <c r="S15" s="158" t="s">
        <v>54</v>
      </c>
      <c r="T15" s="159">
        <v>0</v>
      </c>
      <c r="U15" s="159"/>
      <c r="V15" s="159"/>
      <c r="W15" s="160"/>
      <c r="X15" s="159">
        <v>0</v>
      </c>
      <c r="Y15" s="159"/>
      <c r="Z15" s="159"/>
      <c r="AA15" s="159">
        <v>1.233166</v>
      </c>
      <c r="AB15" s="159">
        <v>29.266677000000001</v>
      </c>
      <c r="AC15" s="159">
        <v>12.683558</v>
      </c>
      <c r="AD15" s="159"/>
      <c r="AE15" s="159">
        <v>184.167517</v>
      </c>
      <c r="AF15" s="159">
        <v>0</v>
      </c>
      <c r="AG15" s="159"/>
      <c r="AH15" s="159">
        <v>227.35091800000001</v>
      </c>
    </row>
    <row r="16" spans="2:34" ht="16">
      <c r="B16" s="158" t="s">
        <v>85</v>
      </c>
      <c r="C16" s="159"/>
      <c r="D16" s="159"/>
      <c r="E16" s="159">
        <v>0.96126599999999995</v>
      </c>
      <c r="F16" s="160"/>
      <c r="G16" s="159"/>
      <c r="H16" s="159">
        <v>3.5512489999999999</v>
      </c>
      <c r="I16" s="159">
        <v>3.0633979999999998</v>
      </c>
      <c r="J16" s="159">
        <v>1.283507</v>
      </c>
      <c r="K16" s="159">
        <v>0.96126599999999995</v>
      </c>
      <c r="L16" s="159"/>
      <c r="M16" s="159"/>
      <c r="N16" s="159"/>
      <c r="O16" s="159"/>
      <c r="P16" s="159"/>
      <c r="Q16" s="159">
        <v>9.8206860000000002</v>
      </c>
      <c r="S16" s="158" t="s">
        <v>85</v>
      </c>
      <c r="T16" s="159"/>
      <c r="U16" s="159"/>
      <c r="V16" s="159">
        <v>0.77172799999999997</v>
      </c>
      <c r="W16" s="160"/>
      <c r="X16" s="159"/>
      <c r="Y16" s="159">
        <v>3.2562639999999998</v>
      </c>
      <c r="Z16" s="159">
        <v>2.8957269999999999</v>
      </c>
      <c r="AA16" s="159">
        <v>1.1869719999999999</v>
      </c>
      <c r="AB16" s="159">
        <v>0.77172799999999997</v>
      </c>
      <c r="AC16" s="159"/>
      <c r="AD16" s="159"/>
      <c r="AE16" s="159"/>
      <c r="AF16" s="159"/>
      <c r="AG16" s="159"/>
      <c r="AH16" s="159">
        <v>8.8824189999999987</v>
      </c>
    </row>
    <row r="17" spans="2:34" ht="16">
      <c r="B17" s="158" t="s">
        <v>131</v>
      </c>
      <c r="C17" s="159"/>
      <c r="D17" s="159"/>
      <c r="E17" s="159">
        <v>2.080508</v>
      </c>
      <c r="F17" s="160"/>
      <c r="G17" s="159"/>
      <c r="H17" s="159">
        <v>0.140374</v>
      </c>
      <c r="I17" s="159">
        <v>3.6821799999999998</v>
      </c>
      <c r="J17" s="159">
        <v>0.814222</v>
      </c>
      <c r="K17" s="159">
        <v>15.255341</v>
      </c>
      <c r="L17" s="159"/>
      <c r="M17" s="159"/>
      <c r="N17" s="159"/>
      <c r="O17" s="159"/>
      <c r="P17" s="159"/>
      <c r="Q17" s="159">
        <v>21.972625000000001</v>
      </c>
      <c r="S17" s="158" t="s">
        <v>131</v>
      </c>
      <c r="T17" s="159"/>
      <c r="U17" s="159"/>
      <c r="V17" s="159">
        <v>6.4997730000000002</v>
      </c>
      <c r="W17" s="160"/>
      <c r="X17" s="159"/>
      <c r="Y17" s="159">
        <v>0.12825300000000001</v>
      </c>
      <c r="Z17" s="159">
        <v>3.092387</v>
      </c>
      <c r="AA17" s="159">
        <v>0.71363600000000005</v>
      </c>
      <c r="AB17" s="159">
        <v>6.073753</v>
      </c>
      <c r="AC17" s="159"/>
      <c r="AD17" s="159"/>
      <c r="AE17" s="159"/>
      <c r="AF17" s="159"/>
      <c r="AG17" s="159"/>
      <c r="AH17" s="159">
        <v>16.507801999999998</v>
      </c>
    </row>
    <row r="18" spans="2:34" ht="16">
      <c r="B18" s="158" t="s">
        <v>210</v>
      </c>
      <c r="C18" s="159"/>
      <c r="D18" s="159"/>
      <c r="E18" s="159">
        <v>8.7880000000000007E-3</v>
      </c>
      <c r="F18" s="160"/>
      <c r="G18" s="159"/>
      <c r="H18" s="159">
        <v>0</v>
      </c>
      <c r="I18" s="159">
        <v>0.24177899999999999</v>
      </c>
      <c r="J18" s="159">
        <v>0</v>
      </c>
      <c r="K18" s="159">
        <v>0.27323799999999998</v>
      </c>
      <c r="L18" s="159"/>
      <c r="M18" s="159"/>
      <c r="N18" s="159"/>
      <c r="O18" s="159"/>
      <c r="P18" s="159"/>
      <c r="Q18" s="159">
        <v>0.52380499999999997</v>
      </c>
      <c r="S18" s="158" t="s">
        <v>210</v>
      </c>
      <c r="T18" s="159"/>
      <c r="U18" s="159"/>
      <c r="V18" s="159">
        <v>1.0319999999999999E-2</v>
      </c>
      <c r="W18" s="160"/>
      <c r="X18" s="159"/>
      <c r="Y18" s="159">
        <v>2.4759999999999999E-3</v>
      </c>
      <c r="Z18" s="159">
        <v>0.221696</v>
      </c>
      <c r="AA18" s="159">
        <v>0</v>
      </c>
      <c r="AB18" s="159">
        <v>0.33837800000000001</v>
      </c>
      <c r="AC18" s="159"/>
      <c r="AD18" s="159"/>
      <c r="AE18" s="159"/>
      <c r="AF18" s="159"/>
      <c r="AG18" s="159"/>
      <c r="AH18" s="159">
        <v>0.57286999999999999</v>
      </c>
    </row>
    <row r="19" spans="2:34" ht="16">
      <c r="B19" s="158" t="s">
        <v>152</v>
      </c>
      <c r="C19" s="159"/>
      <c r="D19" s="159"/>
      <c r="E19" s="159">
        <v>0.50555899999999998</v>
      </c>
      <c r="F19" s="160"/>
      <c r="G19" s="159"/>
      <c r="H19" s="159">
        <v>1.942977</v>
      </c>
      <c r="I19" s="159">
        <v>1.6484019999999999</v>
      </c>
      <c r="J19" s="159">
        <v>1.8652999999999999E-2</v>
      </c>
      <c r="K19" s="159">
        <v>5.461373</v>
      </c>
      <c r="L19" s="159"/>
      <c r="M19" s="159"/>
      <c r="N19" s="159"/>
      <c r="O19" s="159"/>
      <c r="P19" s="159"/>
      <c r="Q19" s="159">
        <v>9.5769640000000003</v>
      </c>
      <c r="S19" s="158" t="s">
        <v>152</v>
      </c>
      <c r="T19" s="159"/>
      <c r="U19" s="159"/>
      <c r="V19" s="159">
        <v>0.48049999999999998</v>
      </c>
      <c r="W19" s="160"/>
      <c r="X19" s="159"/>
      <c r="Y19" s="159">
        <v>1.546055</v>
      </c>
      <c r="Z19" s="159">
        <v>1.265037</v>
      </c>
      <c r="AA19" s="159">
        <v>9.0200000000000002E-3</v>
      </c>
      <c r="AB19" s="159">
        <v>4.1912330000000004</v>
      </c>
      <c r="AC19" s="159"/>
      <c r="AD19" s="159"/>
      <c r="AE19" s="159"/>
      <c r="AF19" s="159"/>
      <c r="AG19" s="159"/>
      <c r="AH19" s="159">
        <v>7.4918450000000005</v>
      </c>
    </row>
    <row r="20" spans="2:34" ht="16">
      <c r="B20" s="158" t="s">
        <v>218</v>
      </c>
      <c r="C20" s="159"/>
      <c r="D20" s="159"/>
      <c r="E20" s="159">
        <v>2.3273769999999998</v>
      </c>
      <c r="F20" s="160"/>
      <c r="G20" s="159">
        <v>6.2199999999999998E-3</v>
      </c>
      <c r="H20" s="159">
        <v>0.152535</v>
      </c>
      <c r="I20" s="159">
        <v>4.1783659999999996</v>
      </c>
      <c r="J20" s="159">
        <v>0.14721300000000001</v>
      </c>
      <c r="K20" s="159">
        <v>48.554065000000001</v>
      </c>
      <c r="L20" s="159"/>
      <c r="M20" s="159"/>
      <c r="N20" s="159"/>
      <c r="O20" s="159"/>
      <c r="P20" s="159"/>
      <c r="Q20" s="159">
        <v>55.365775999999997</v>
      </c>
      <c r="S20" s="158" t="s">
        <v>218</v>
      </c>
      <c r="T20" s="159"/>
      <c r="U20" s="159"/>
      <c r="V20" s="159">
        <v>3.407654</v>
      </c>
      <c r="W20" s="160"/>
      <c r="X20" s="159">
        <v>6.3020000000000003E-3</v>
      </c>
      <c r="Y20" s="159">
        <v>0.14752399999999999</v>
      </c>
      <c r="Z20" s="159">
        <v>4.0170620000000001</v>
      </c>
      <c r="AA20" s="159">
        <v>0.13809199999999999</v>
      </c>
      <c r="AB20" s="159">
        <v>40.030343000000002</v>
      </c>
      <c r="AC20" s="159"/>
      <c r="AD20" s="159"/>
      <c r="AE20" s="159"/>
      <c r="AF20" s="159"/>
      <c r="AG20" s="159"/>
      <c r="AH20" s="159">
        <v>47.746977000000001</v>
      </c>
    </row>
    <row r="21" spans="2:34" ht="16">
      <c r="B21" s="158" t="s">
        <v>200</v>
      </c>
      <c r="C21" s="159"/>
      <c r="D21" s="159"/>
      <c r="E21" s="159">
        <v>2.9323039999999998</v>
      </c>
      <c r="F21" s="160">
        <v>65.126006000000004</v>
      </c>
      <c r="G21" s="159">
        <v>2.2635710000000002</v>
      </c>
      <c r="H21" s="159">
        <v>0.88261100000000003</v>
      </c>
      <c r="I21" s="159">
        <v>21.581731999999999</v>
      </c>
      <c r="J21" s="159">
        <v>6.2030000000000002E-3</v>
      </c>
      <c r="K21" s="159">
        <v>115.284937</v>
      </c>
      <c r="L21" s="159"/>
      <c r="M21" s="159"/>
      <c r="N21" s="159"/>
      <c r="O21" s="159"/>
      <c r="P21" s="159"/>
      <c r="Q21" s="159">
        <v>208.07736399999999</v>
      </c>
      <c r="S21" s="158" t="s">
        <v>200</v>
      </c>
      <c r="T21" s="159"/>
      <c r="U21" s="159"/>
      <c r="V21" s="159">
        <v>7.5257370000000003</v>
      </c>
      <c r="W21" s="160">
        <v>38.302822999999997</v>
      </c>
      <c r="X21" s="159">
        <v>3.5763219999999998</v>
      </c>
      <c r="Y21" s="159">
        <v>0.61400100000000002</v>
      </c>
      <c r="Z21" s="159">
        <v>26.104088000000001</v>
      </c>
      <c r="AA21" s="159">
        <v>6.9470000000000001E-3</v>
      </c>
      <c r="AB21" s="159">
        <v>86.031308999999894</v>
      </c>
      <c r="AC21" s="159"/>
      <c r="AD21" s="159"/>
      <c r="AE21" s="159"/>
      <c r="AF21" s="159"/>
      <c r="AG21" s="159"/>
      <c r="AH21" s="159">
        <v>162.16122699999988</v>
      </c>
    </row>
    <row r="22" spans="2:34" ht="16">
      <c r="B22" s="158" t="s">
        <v>160</v>
      </c>
      <c r="C22" s="159"/>
      <c r="D22" s="159"/>
      <c r="E22" s="159">
        <v>2.2258830000000001</v>
      </c>
      <c r="F22" s="160">
        <v>0</v>
      </c>
      <c r="G22" s="159"/>
      <c r="H22" s="159">
        <v>4.3686129999999999</v>
      </c>
      <c r="I22" s="159">
        <v>36.293858</v>
      </c>
      <c r="J22" s="159">
        <v>9.3198019999999904</v>
      </c>
      <c r="K22" s="159">
        <v>9.2739569999999905</v>
      </c>
      <c r="L22" s="159"/>
      <c r="M22" s="159"/>
      <c r="N22" s="159"/>
      <c r="O22" s="159"/>
      <c r="P22" s="159"/>
      <c r="Q22" s="159">
        <v>61.482112999999977</v>
      </c>
      <c r="S22" s="158" t="s">
        <v>160</v>
      </c>
      <c r="T22" s="159"/>
      <c r="U22" s="159"/>
      <c r="V22" s="159">
        <v>1.1957679999999999</v>
      </c>
      <c r="W22" s="160">
        <v>0</v>
      </c>
      <c r="X22" s="159"/>
      <c r="Y22" s="159">
        <v>7.2359179999999999</v>
      </c>
      <c r="Z22" s="159">
        <v>19.226624999999999</v>
      </c>
      <c r="AA22" s="159">
        <v>3.425316</v>
      </c>
      <c r="AB22" s="159">
        <v>6.751468</v>
      </c>
      <c r="AC22" s="159"/>
      <c r="AD22" s="159"/>
      <c r="AE22" s="159"/>
      <c r="AF22" s="159"/>
      <c r="AG22" s="159"/>
      <c r="AH22" s="159">
        <v>37.835094999999995</v>
      </c>
    </row>
    <row r="23" spans="2:34" ht="16">
      <c r="B23" s="158" t="s">
        <v>139</v>
      </c>
      <c r="C23" s="159"/>
      <c r="D23" s="159"/>
      <c r="E23" s="159"/>
      <c r="F23" s="160"/>
      <c r="G23" s="159"/>
      <c r="H23" s="159">
        <v>10.947546000000001</v>
      </c>
      <c r="I23" s="159">
        <v>1.7727059999999999</v>
      </c>
      <c r="J23" s="159"/>
      <c r="K23" s="159"/>
      <c r="L23" s="159"/>
      <c r="M23" s="159"/>
      <c r="N23" s="159"/>
      <c r="O23" s="159"/>
      <c r="P23" s="159"/>
      <c r="Q23" s="159">
        <v>12.720252</v>
      </c>
      <c r="S23" s="158" t="s">
        <v>139</v>
      </c>
      <c r="T23" s="159"/>
      <c r="U23" s="159"/>
      <c r="V23" s="159"/>
      <c r="W23" s="160"/>
      <c r="X23" s="159"/>
      <c r="Y23" s="159">
        <v>10.363939999999999</v>
      </c>
      <c r="Z23" s="159">
        <v>1.63714</v>
      </c>
      <c r="AA23" s="159"/>
      <c r="AB23" s="159"/>
      <c r="AC23" s="159"/>
      <c r="AD23" s="159"/>
      <c r="AE23" s="159"/>
      <c r="AF23" s="159"/>
      <c r="AG23" s="159"/>
      <c r="AH23" s="159">
        <v>12.00108</v>
      </c>
    </row>
    <row r="24" spans="2:34" ht="16">
      <c r="B24" s="158" t="s">
        <v>101</v>
      </c>
      <c r="C24" s="159">
        <v>64.46857</v>
      </c>
      <c r="D24" s="159"/>
      <c r="E24" s="159">
        <v>3.4816769999999999</v>
      </c>
      <c r="F24" s="160"/>
      <c r="G24" s="159"/>
      <c r="H24" s="159">
        <v>0</v>
      </c>
      <c r="I24" s="159">
        <v>4.1446050000000003</v>
      </c>
      <c r="J24" s="159">
        <v>2.5599999999999999E-4</v>
      </c>
      <c r="K24" s="159"/>
      <c r="L24" s="159"/>
      <c r="M24" s="159"/>
      <c r="N24" s="159"/>
      <c r="O24" s="159"/>
      <c r="P24" s="159"/>
      <c r="Q24" s="159">
        <v>72.095107999999996</v>
      </c>
      <c r="S24" s="158" t="s">
        <v>101</v>
      </c>
      <c r="T24" s="159">
        <v>53.746122</v>
      </c>
      <c r="U24" s="159"/>
      <c r="V24" s="159">
        <v>7.0215059999999996</v>
      </c>
      <c r="W24" s="160"/>
      <c r="X24" s="159"/>
      <c r="Y24" s="159">
        <v>4.7293000000000002E-2</v>
      </c>
      <c r="Z24" s="159">
        <v>2.6937570000000002</v>
      </c>
      <c r="AA24" s="159">
        <v>3.2000000000000003E-4</v>
      </c>
      <c r="AB24" s="159"/>
      <c r="AC24" s="159"/>
      <c r="AD24" s="159"/>
      <c r="AE24" s="159"/>
      <c r="AF24" s="159"/>
      <c r="AG24" s="159"/>
      <c r="AH24" s="159">
        <v>63.508998000000005</v>
      </c>
    </row>
    <row r="25" spans="2:34" ht="16">
      <c r="B25" s="158" t="s">
        <v>144</v>
      </c>
      <c r="C25" s="159"/>
      <c r="D25" s="159"/>
      <c r="E25" s="159">
        <v>0</v>
      </c>
      <c r="F25" s="160"/>
      <c r="G25" s="159"/>
      <c r="H25" s="159">
        <v>0.162296</v>
      </c>
      <c r="I25" s="159">
        <v>0.47497699999999998</v>
      </c>
      <c r="J25" s="159"/>
      <c r="K25" s="159">
        <v>0.517208</v>
      </c>
      <c r="L25" s="159"/>
      <c r="M25" s="159"/>
      <c r="N25" s="159"/>
      <c r="O25" s="159"/>
      <c r="P25" s="159"/>
      <c r="Q25" s="159">
        <v>1.1544810000000001</v>
      </c>
      <c r="S25" s="158" t="s">
        <v>144</v>
      </c>
      <c r="T25" s="159"/>
      <c r="U25" s="159"/>
      <c r="V25" s="159">
        <v>0</v>
      </c>
      <c r="W25" s="160"/>
      <c r="X25" s="159"/>
      <c r="Y25" s="159">
        <v>0.13516900000000001</v>
      </c>
      <c r="Z25" s="159">
        <v>0.49965399999999999</v>
      </c>
      <c r="AA25" s="159"/>
      <c r="AB25" s="159">
        <v>3.3981560000000002</v>
      </c>
      <c r="AC25" s="159"/>
      <c r="AD25" s="159"/>
      <c r="AE25" s="159"/>
      <c r="AF25" s="159"/>
      <c r="AG25" s="159"/>
      <c r="AH25" s="159">
        <v>4.0329790000000001</v>
      </c>
    </row>
    <row r="26" spans="2:34" ht="16">
      <c r="B26" s="158" t="s">
        <v>191</v>
      </c>
      <c r="C26" s="159"/>
      <c r="D26" s="159"/>
      <c r="E26" s="159">
        <v>3.3719830000000002</v>
      </c>
      <c r="F26" s="160"/>
      <c r="G26" s="159">
        <v>1.90296</v>
      </c>
      <c r="H26" s="159">
        <v>4.1992229999999999</v>
      </c>
      <c r="I26" s="159">
        <v>17.124642000000001</v>
      </c>
      <c r="J26" s="159">
        <v>0.83927700000000005</v>
      </c>
      <c r="K26" s="159">
        <v>66.288036000000005</v>
      </c>
      <c r="L26" s="159"/>
      <c r="M26" s="159"/>
      <c r="N26" s="159"/>
      <c r="O26" s="159"/>
      <c r="P26" s="159"/>
      <c r="Q26" s="159">
        <v>93.726121000000006</v>
      </c>
      <c r="S26" s="158" t="s">
        <v>191</v>
      </c>
      <c r="T26" s="159"/>
      <c r="U26" s="159"/>
      <c r="V26" s="159">
        <v>8.2080579999999994</v>
      </c>
      <c r="W26" s="160"/>
      <c r="X26" s="159">
        <v>1.067507</v>
      </c>
      <c r="Y26" s="159">
        <v>4.1986860000000004</v>
      </c>
      <c r="Z26" s="159">
        <v>19.306609000000002</v>
      </c>
      <c r="AA26" s="159">
        <v>0.81351099999999998</v>
      </c>
      <c r="AB26" s="159">
        <v>52.072001</v>
      </c>
      <c r="AC26" s="159"/>
      <c r="AD26" s="159"/>
      <c r="AE26" s="159"/>
      <c r="AF26" s="159"/>
      <c r="AG26" s="159"/>
      <c r="AH26" s="159">
        <v>85.666371999999996</v>
      </c>
    </row>
    <row r="27" spans="2:34" ht="16">
      <c r="B27" s="158" t="s">
        <v>169</v>
      </c>
      <c r="C27" s="159">
        <v>4.2556149999999997</v>
      </c>
      <c r="D27" s="159">
        <v>94.162914999999998</v>
      </c>
      <c r="E27" s="159">
        <v>1.011271</v>
      </c>
      <c r="F27" s="160"/>
      <c r="G27" s="159">
        <v>5.4324640000000004</v>
      </c>
      <c r="H27" s="159">
        <v>35.364891</v>
      </c>
      <c r="I27" s="159">
        <v>376.97538700000001</v>
      </c>
      <c r="J27" s="159">
        <v>30.583707</v>
      </c>
      <c r="K27" s="159">
        <v>178.71480099999999</v>
      </c>
      <c r="L27" s="159">
        <v>0.85200500000000001</v>
      </c>
      <c r="M27" s="159"/>
      <c r="N27" s="159"/>
      <c r="O27" s="159">
        <v>0</v>
      </c>
      <c r="P27" s="159">
        <v>0.38087300000000002</v>
      </c>
      <c r="Q27" s="159">
        <v>727.73392899999988</v>
      </c>
      <c r="S27" s="158" t="s">
        <v>169</v>
      </c>
      <c r="T27" s="159">
        <v>4.2325910000000002</v>
      </c>
      <c r="U27" s="159">
        <v>50.304096000000001</v>
      </c>
      <c r="V27" s="159">
        <v>17.820574000000001</v>
      </c>
      <c r="W27" s="160"/>
      <c r="X27" s="159">
        <v>1.373758</v>
      </c>
      <c r="Y27" s="159">
        <v>17.833463999999999</v>
      </c>
      <c r="Z27" s="159">
        <v>311.086994</v>
      </c>
      <c r="AA27" s="159">
        <v>34.203262000000002</v>
      </c>
      <c r="AB27" s="159">
        <v>120.87087099999999</v>
      </c>
      <c r="AC27" s="159">
        <v>0.611869</v>
      </c>
      <c r="AD27" s="159"/>
      <c r="AE27" s="159"/>
      <c r="AF27" s="159">
        <v>9.9799999999999997E-4</v>
      </c>
      <c r="AG27" s="159">
        <v>0.18624199999999999</v>
      </c>
      <c r="AH27" s="159">
        <v>558.52471899999989</v>
      </c>
    </row>
    <row r="28" spans="2:34" ht="16">
      <c r="B28" s="158" t="s">
        <v>183</v>
      </c>
      <c r="C28" s="159"/>
      <c r="D28" s="159"/>
      <c r="E28" s="159">
        <v>9.5647999999999997E-2</v>
      </c>
      <c r="F28" s="160"/>
      <c r="G28" s="159"/>
      <c r="H28" s="159">
        <v>0.43508999999999998</v>
      </c>
      <c r="I28" s="159">
        <v>5.11747</v>
      </c>
      <c r="J28" s="159"/>
      <c r="K28" s="159">
        <v>110.77933299999999</v>
      </c>
      <c r="L28" s="159">
        <v>0</v>
      </c>
      <c r="M28" s="159"/>
      <c r="N28" s="159"/>
      <c r="O28" s="159"/>
      <c r="P28" s="159"/>
      <c r="Q28" s="159">
        <v>116.42754099999999</v>
      </c>
      <c r="S28" s="158" t="s">
        <v>183</v>
      </c>
      <c r="T28" s="159"/>
      <c r="U28" s="159"/>
      <c r="V28" s="159">
        <v>0.20314499999999999</v>
      </c>
      <c r="W28" s="160"/>
      <c r="X28" s="159"/>
      <c r="Y28" s="159">
        <v>0.53966199999999998</v>
      </c>
      <c r="Z28" s="159">
        <v>4.9516039999999997</v>
      </c>
      <c r="AA28" s="159"/>
      <c r="AB28" s="159">
        <v>93.357803000000004</v>
      </c>
      <c r="AC28" s="159">
        <v>1.29684</v>
      </c>
      <c r="AD28" s="159"/>
      <c r="AE28" s="159"/>
      <c r="AF28" s="159"/>
      <c r="AG28" s="159"/>
      <c r="AH28" s="159">
        <v>100.34905400000001</v>
      </c>
    </row>
    <row r="29" spans="2:34" ht="16">
      <c r="B29" s="158" t="s">
        <v>93</v>
      </c>
      <c r="C29" s="159"/>
      <c r="D29" s="159"/>
      <c r="E29" s="159"/>
      <c r="F29" s="160"/>
      <c r="G29" s="159"/>
      <c r="H29" s="159">
        <v>0.82255599999999995</v>
      </c>
      <c r="I29" s="159">
        <v>7.8754580000000001</v>
      </c>
      <c r="J29" s="159">
        <v>0.54942100000000005</v>
      </c>
      <c r="K29" s="159">
        <v>4.732119</v>
      </c>
      <c r="L29" s="159"/>
      <c r="M29" s="159"/>
      <c r="N29" s="159"/>
      <c r="O29" s="159"/>
      <c r="P29" s="159"/>
      <c r="Q29" s="159">
        <v>13.979554</v>
      </c>
      <c r="S29" s="158" t="s">
        <v>93</v>
      </c>
      <c r="T29" s="159"/>
      <c r="U29" s="159"/>
      <c r="V29" s="159"/>
      <c r="W29" s="160"/>
      <c r="X29" s="159"/>
      <c r="Y29" s="159">
        <v>0.44165599999999999</v>
      </c>
      <c r="Z29" s="159">
        <v>6.6679349999999999</v>
      </c>
      <c r="AA29" s="159">
        <v>0.27590599999999998</v>
      </c>
      <c r="AB29" s="159">
        <v>2.2807740000000001</v>
      </c>
      <c r="AC29" s="159"/>
      <c r="AD29" s="159"/>
      <c r="AE29" s="159"/>
      <c r="AF29" s="159"/>
      <c r="AG29" s="159"/>
      <c r="AH29" s="159">
        <v>9.6662710000000001</v>
      </c>
    </row>
    <row r="30" spans="2:34" ht="16">
      <c r="B30" s="158" t="s">
        <v>274</v>
      </c>
      <c r="C30" s="159"/>
      <c r="D30" s="159"/>
      <c r="E30" s="159">
        <v>8.1303E-2</v>
      </c>
      <c r="F30" s="160"/>
      <c r="G30" s="159"/>
      <c r="H30" s="159">
        <v>28.674313999999999</v>
      </c>
      <c r="I30" s="159"/>
      <c r="J30" s="159"/>
      <c r="K30" s="159"/>
      <c r="L30" s="159"/>
      <c r="M30" s="159"/>
      <c r="N30" s="159"/>
      <c r="O30" s="159"/>
      <c r="P30" s="159"/>
      <c r="Q30" s="159">
        <v>28.755616999999997</v>
      </c>
      <c r="S30" s="158" t="s">
        <v>274</v>
      </c>
      <c r="T30" s="159"/>
      <c r="U30" s="159"/>
      <c r="V30" s="159">
        <v>1.640733</v>
      </c>
      <c r="W30" s="160"/>
      <c r="X30" s="159"/>
      <c r="Y30" s="159">
        <v>26.563410999999999</v>
      </c>
      <c r="Z30" s="159"/>
      <c r="AA30" s="159"/>
      <c r="AB30" s="159"/>
      <c r="AC30" s="159"/>
      <c r="AD30" s="159"/>
      <c r="AE30" s="159"/>
      <c r="AF30" s="159"/>
      <c r="AG30" s="159"/>
      <c r="AH30" s="159">
        <v>28.204143999999999</v>
      </c>
    </row>
    <row r="31" spans="2:34" ht="16">
      <c r="B31" s="158" t="s">
        <v>253</v>
      </c>
      <c r="C31" s="159"/>
      <c r="D31" s="159"/>
      <c r="E31" s="159"/>
      <c r="F31" s="160"/>
      <c r="G31" s="159"/>
      <c r="H31" s="159"/>
      <c r="I31" s="159"/>
      <c r="J31" s="159"/>
      <c r="K31" s="159"/>
      <c r="L31" s="159">
        <v>0.85647499999999999</v>
      </c>
      <c r="M31" s="159"/>
      <c r="N31" s="159"/>
      <c r="O31" s="159">
        <v>126.329669</v>
      </c>
      <c r="P31" s="159"/>
      <c r="Q31" s="159">
        <v>127.186144</v>
      </c>
      <c r="S31" s="158" t="s">
        <v>253</v>
      </c>
      <c r="T31" s="159"/>
      <c r="U31" s="159"/>
      <c r="V31" s="159"/>
      <c r="W31" s="160"/>
      <c r="X31" s="159"/>
      <c r="Y31" s="159"/>
      <c r="Z31" s="159"/>
      <c r="AA31" s="159"/>
      <c r="AB31" s="159"/>
      <c r="AC31" s="159">
        <v>0.92522099999999996</v>
      </c>
      <c r="AD31" s="159"/>
      <c r="AE31" s="159"/>
      <c r="AF31" s="159">
        <v>109.872196</v>
      </c>
      <c r="AG31" s="159"/>
      <c r="AH31" s="159">
        <v>110.797417</v>
      </c>
    </row>
    <row r="32" spans="2:34" ht="16">
      <c r="B32" s="158" t="s">
        <v>258</v>
      </c>
      <c r="C32" s="159"/>
      <c r="D32" s="159"/>
      <c r="E32" s="159"/>
      <c r="F32" s="160"/>
      <c r="G32" s="159"/>
      <c r="H32" s="159">
        <v>548.57963900000004</v>
      </c>
      <c r="I32" s="159"/>
      <c r="J32" s="159">
        <v>54.098236</v>
      </c>
      <c r="K32" s="159">
        <v>0.86678100000000002</v>
      </c>
      <c r="L32" s="159">
        <v>1471.103975</v>
      </c>
      <c r="M32" s="159"/>
      <c r="N32" s="159"/>
      <c r="O32" s="159"/>
      <c r="P32" s="159"/>
      <c r="Q32" s="159">
        <v>2074.648631</v>
      </c>
      <c r="S32" s="158" t="s">
        <v>258</v>
      </c>
      <c r="T32" s="159"/>
      <c r="U32" s="159"/>
      <c r="V32" s="159"/>
      <c r="W32" s="160"/>
      <c r="X32" s="159"/>
      <c r="Y32" s="159">
        <v>519.03460900000005</v>
      </c>
      <c r="Z32" s="159"/>
      <c r="AA32" s="159">
        <v>41.587639000000003</v>
      </c>
      <c r="AB32" s="159">
        <v>0.58840800000000004</v>
      </c>
      <c r="AC32" s="159">
        <v>1472.965316</v>
      </c>
      <c r="AD32" s="159"/>
      <c r="AE32" s="159"/>
      <c r="AF32" s="159"/>
      <c r="AG32" s="159"/>
      <c r="AH32" s="159">
        <v>2034.175972</v>
      </c>
    </row>
    <row r="33" spans="2:34" ht="16">
      <c r="B33" s="158" t="s">
        <v>269</v>
      </c>
      <c r="C33" s="159"/>
      <c r="D33" s="159"/>
      <c r="E33" s="159"/>
      <c r="F33" s="160"/>
      <c r="G33" s="159"/>
      <c r="H33" s="159">
        <v>26.448539</v>
      </c>
      <c r="I33" s="159">
        <v>0.16141800000000001</v>
      </c>
      <c r="J33" s="159">
        <v>0</v>
      </c>
      <c r="K33" s="159"/>
      <c r="L33" s="159"/>
      <c r="M33" s="159"/>
      <c r="N33" s="159"/>
      <c r="O33" s="159"/>
      <c r="P33" s="159"/>
      <c r="Q33" s="159">
        <v>26.609957000000001</v>
      </c>
      <c r="S33" s="158" t="s">
        <v>269</v>
      </c>
      <c r="T33" s="159"/>
      <c r="U33" s="159"/>
      <c r="V33" s="159"/>
      <c r="W33" s="160"/>
      <c r="X33" s="159"/>
      <c r="Y33" s="159">
        <v>23.253343999999998</v>
      </c>
      <c r="Z33" s="159">
        <v>0.138186</v>
      </c>
      <c r="AA33" s="159">
        <v>0</v>
      </c>
      <c r="AB33" s="159"/>
      <c r="AC33" s="159"/>
      <c r="AD33" s="159"/>
      <c r="AE33" s="159"/>
      <c r="AF33" s="159"/>
      <c r="AG33" s="159"/>
      <c r="AH33" s="159">
        <v>23.391529999999999</v>
      </c>
    </row>
    <row r="34" spans="2:34" ht="16">
      <c r="B34" s="158" t="s">
        <v>283</v>
      </c>
      <c r="C34" s="159">
        <v>206.409999</v>
      </c>
      <c r="D34" s="159">
        <v>300.06923699999999</v>
      </c>
      <c r="E34" s="159">
        <v>77.193017999999995</v>
      </c>
      <c r="F34" s="160">
        <v>195.378018</v>
      </c>
      <c r="G34" s="159">
        <v>292.99288199999978</v>
      </c>
      <c r="H34" s="159">
        <v>2368.9336300000004</v>
      </c>
      <c r="I34" s="159">
        <v>2814.167985</v>
      </c>
      <c r="J34" s="159">
        <v>1602.4029700000003</v>
      </c>
      <c r="K34" s="159">
        <v>2013.9133419999998</v>
      </c>
      <c r="L34" s="159">
        <v>4502.7309949999999</v>
      </c>
      <c r="M34" s="159">
        <v>1021.689588</v>
      </c>
      <c r="N34" s="159">
        <v>242.84523799999999</v>
      </c>
      <c r="O34" s="159">
        <v>384.41741100000002</v>
      </c>
      <c r="P34" s="159">
        <v>28.561546999999997</v>
      </c>
      <c r="Q34" s="159">
        <v>16051.705859999998</v>
      </c>
      <c r="S34" s="158" t="s">
        <v>283</v>
      </c>
      <c r="T34" s="159">
        <v>173.93613900000003</v>
      </c>
      <c r="U34" s="159">
        <v>163.39205700000002</v>
      </c>
      <c r="V34" s="159">
        <v>216.52942199999998</v>
      </c>
      <c r="W34" s="160">
        <v>114.908469</v>
      </c>
      <c r="X34" s="159">
        <v>292.75238400000001</v>
      </c>
      <c r="Y34" s="159">
        <v>2187.1136160000001</v>
      </c>
      <c r="Z34" s="159">
        <v>2471.0766930000004</v>
      </c>
      <c r="AA34" s="159">
        <v>1655.802099</v>
      </c>
      <c r="AB34" s="159">
        <v>1560.4589009999997</v>
      </c>
      <c r="AC34" s="159">
        <v>4452.764854</v>
      </c>
      <c r="AD34" s="159">
        <v>1042.7103279999999</v>
      </c>
      <c r="AE34" s="159">
        <v>368.33503400000001</v>
      </c>
      <c r="AF34" s="159">
        <v>333.12558799999999</v>
      </c>
      <c r="AG34" s="159">
        <v>15.840638</v>
      </c>
      <c r="AH34" s="159">
        <v>15048.746222000002</v>
      </c>
    </row>
    <row r="37" spans="2:34">
      <c r="B37" s="11" t="s">
        <v>279</v>
      </c>
      <c r="C37" s="11" t="s">
        <v>280</v>
      </c>
      <c r="D37" s="11"/>
      <c r="E37" s="11"/>
      <c r="F37" s="11"/>
      <c r="G37" s="11"/>
      <c r="H37" s="11"/>
      <c r="I37" s="11"/>
      <c r="J37" s="11"/>
      <c r="K37" s="11"/>
      <c r="L37" s="11"/>
      <c r="M37" s="11"/>
      <c r="N37" s="11"/>
      <c r="O37" s="11"/>
      <c r="P37" s="11"/>
      <c r="Q37" s="11"/>
      <c r="S37" s="11" t="s">
        <v>281</v>
      </c>
      <c r="T37" s="11" t="s">
        <v>280</v>
      </c>
      <c r="U37" s="11"/>
      <c r="V37" s="11"/>
      <c r="W37" s="11"/>
      <c r="X37" s="11"/>
      <c r="Y37" s="11"/>
      <c r="Z37" s="11"/>
      <c r="AA37" s="11"/>
      <c r="AB37" s="11"/>
      <c r="AC37" s="11"/>
      <c r="AD37" s="11"/>
      <c r="AE37" s="11"/>
      <c r="AF37" s="11"/>
      <c r="AG37" s="11"/>
      <c r="AH37" s="11"/>
    </row>
    <row r="38" spans="2:34" ht="30">
      <c r="B38" s="12" t="s">
        <v>282</v>
      </c>
      <c r="C38" s="13" t="s">
        <v>31</v>
      </c>
      <c r="D38" s="13" t="s">
        <v>33</v>
      </c>
      <c r="E38" s="13" t="s">
        <v>17</v>
      </c>
      <c r="F38" s="13" t="s">
        <v>35</v>
      </c>
      <c r="G38" s="14" t="s">
        <v>38</v>
      </c>
      <c r="H38" s="14" t="s">
        <v>4</v>
      </c>
      <c r="I38" s="13" t="s">
        <v>6</v>
      </c>
      <c r="J38" s="13" t="s">
        <v>10</v>
      </c>
      <c r="K38" s="13" t="s">
        <v>25</v>
      </c>
      <c r="L38" s="13" t="s">
        <v>44</v>
      </c>
      <c r="M38" s="13" t="s">
        <v>49</v>
      </c>
      <c r="N38" s="13" t="s">
        <v>62</v>
      </c>
      <c r="O38" s="13" t="s">
        <v>12</v>
      </c>
      <c r="P38" s="13" t="s">
        <v>27</v>
      </c>
      <c r="Q38" s="13" t="s">
        <v>283</v>
      </c>
      <c r="S38" s="12" t="s">
        <v>282</v>
      </c>
      <c r="T38" s="13" t="s">
        <v>31</v>
      </c>
      <c r="U38" s="13" t="s">
        <v>33</v>
      </c>
      <c r="V38" s="13" t="s">
        <v>17</v>
      </c>
      <c r="W38" s="13" t="s">
        <v>35</v>
      </c>
      <c r="X38" s="14" t="s">
        <v>38</v>
      </c>
      <c r="Y38" s="14" t="s">
        <v>4</v>
      </c>
      <c r="Z38" s="13" t="s">
        <v>6</v>
      </c>
      <c r="AA38" s="13" t="s">
        <v>10</v>
      </c>
      <c r="AB38" s="13" t="s">
        <v>25</v>
      </c>
      <c r="AC38" s="13" t="s">
        <v>44</v>
      </c>
      <c r="AD38" s="13" t="s">
        <v>49</v>
      </c>
      <c r="AE38" s="13" t="s">
        <v>62</v>
      </c>
      <c r="AF38" s="13" t="s">
        <v>12</v>
      </c>
      <c r="AG38" s="13" t="s">
        <v>27</v>
      </c>
      <c r="AH38" s="13" t="s">
        <v>283</v>
      </c>
    </row>
    <row r="39" spans="2:34">
      <c r="B39" s="7" t="s">
        <v>110</v>
      </c>
      <c r="C39" s="9"/>
      <c r="D39" s="9">
        <v>5.8601640000000002</v>
      </c>
      <c r="E39" s="9">
        <v>1.4900869999999999</v>
      </c>
      <c r="F39" s="9"/>
      <c r="G39" s="10">
        <v>88.059078999999997</v>
      </c>
      <c r="H39" s="9">
        <v>0.26655099999999998</v>
      </c>
      <c r="I39" s="9">
        <v>36.133094</v>
      </c>
      <c r="J39" s="9">
        <v>4.0000000000000003E-5</v>
      </c>
      <c r="K39" s="9">
        <v>4.4246150000000002</v>
      </c>
      <c r="L39" s="9"/>
      <c r="M39" s="9"/>
      <c r="N39" s="9"/>
      <c r="O39" s="9"/>
      <c r="P39" s="9"/>
      <c r="Q39" s="9">
        <v>136.23363000000001</v>
      </c>
      <c r="S39" s="7" t="s">
        <v>110</v>
      </c>
      <c r="T39" s="9"/>
      <c r="U39" s="9">
        <v>4.159923</v>
      </c>
      <c r="V39" s="9">
        <v>6.5156390000000002</v>
      </c>
      <c r="W39" s="9"/>
      <c r="X39" s="10">
        <v>91.560238999999996</v>
      </c>
      <c r="Y39" s="9">
        <v>0.15446499999999999</v>
      </c>
      <c r="Z39" s="9">
        <v>33.294272999999997</v>
      </c>
      <c r="AA39" s="9">
        <v>0</v>
      </c>
      <c r="AB39" s="9">
        <v>4.4979389999999997</v>
      </c>
      <c r="AC39" s="9"/>
      <c r="AD39" s="9"/>
      <c r="AE39" s="9"/>
      <c r="AF39" s="9"/>
      <c r="AG39" s="9"/>
      <c r="AH39" s="9">
        <v>140.182478</v>
      </c>
    </row>
    <row r="40" spans="2:34">
      <c r="B40" s="7" t="s">
        <v>121</v>
      </c>
      <c r="C40" s="9">
        <v>0</v>
      </c>
      <c r="D40" s="9"/>
      <c r="E40" s="9">
        <v>5.1573520000000004</v>
      </c>
      <c r="F40" s="9"/>
      <c r="G40" s="10"/>
      <c r="H40" s="9">
        <v>1.29373</v>
      </c>
      <c r="I40" s="9">
        <v>10.296251</v>
      </c>
      <c r="J40" s="9">
        <v>0.40593800000000002</v>
      </c>
      <c r="K40" s="9">
        <v>32.664237999999997</v>
      </c>
      <c r="L40" s="9"/>
      <c r="M40" s="9"/>
      <c r="N40" s="9"/>
      <c r="O40" s="9"/>
      <c r="P40" s="9"/>
      <c r="Q40" s="9">
        <v>49.817509000000001</v>
      </c>
      <c r="S40" s="7" t="s">
        <v>121</v>
      </c>
      <c r="T40" s="9">
        <v>0</v>
      </c>
      <c r="U40" s="9"/>
      <c r="V40" s="9">
        <v>10.875339</v>
      </c>
      <c r="W40" s="9"/>
      <c r="X40" s="10"/>
      <c r="Y40" s="9">
        <v>1.3091820000000001</v>
      </c>
      <c r="Z40" s="9">
        <v>10.161371000000001</v>
      </c>
      <c r="AA40" s="9">
        <v>0.47439799999999999</v>
      </c>
      <c r="AB40" s="9">
        <v>24.207336999999999</v>
      </c>
      <c r="AC40" s="9"/>
      <c r="AD40" s="9"/>
      <c r="AE40" s="9"/>
      <c r="AF40" s="9"/>
      <c r="AG40" s="9"/>
      <c r="AH40" s="9">
        <v>47.027626999999995</v>
      </c>
    </row>
    <row r="41" spans="2:34">
      <c r="B41" s="7" t="s">
        <v>265</v>
      </c>
      <c r="C41" s="9"/>
      <c r="D41" s="9"/>
      <c r="E41" s="9"/>
      <c r="F41" s="9"/>
      <c r="G41" s="10"/>
      <c r="H41" s="9"/>
      <c r="I41" s="9">
        <v>4.0661189999999996</v>
      </c>
      <c r="J41" s="9"/>
      <c r="K41" s="9"/>
      <c r="L41" s="9"/>
      <c r="M41" s="9"/>
      <c r="N41" s="9"/>
      <c r="O41" s="9"/>
      <c r="P41" s="9"/>
      <c r="Q41" s="9">
        <v>4.0661189999999996</v>
      </c>
      <c r="S41" s="7" t="s">
        <v>265</v>
      </c>
      <c r="T41" s="9"/>
      <c r="U41" s="9"/>
      <c r="V41" s="9"/>
      <c r="W41" s="9"/>
      <c r="X41" s="10"/>
      <c r="Y41" s="9"/>
      <c r="Z41" s="9">
        <v>3.857529</v>
      </c>
      <c r="AA41" s="9"/>
      <c r="AB41" s="9"/>
      <c r="AC41" s="9"/>
      <c r="AD41" s="9"/>
      <c r="AE41" s="9"/>
      <c r="AF41" s="9"/>
      <c r="AG41" s="9"/>
      <c r="AH41" s="9">
        <v>3.857529</v>
      </c>
    </row>
    <row r="42" spans="2:34">
      <c r="B42" s="7" t="s">
        <v>3</v>
      </c>
      <c r="C42" s="9"/>
      <c r="D42" s="9"/>
      <c r="E42" s="9"/>
      <c r="F42" s="9"/>
      <c r="G42" s="10"/>
      <c r="H42" s="9">
        <v>115.550152</v>
      </c>
      <c r="I42" s="9">
        <v>37.027897000000003</v>
      </c>
      <c r="J42" s="9">
        <v>6.0288570000000004</v>
      </c>
      <c r="K42" s="9"/>
      <c r="L42" s="9"/>
      <c r="M42" s="9"/>
      <c r="N42" s="9"/>
      <c r="O42" s="9">
        <v>8.1239999999999906E-3</v>
      </c>
      <c r="P42" s="9"/>
      <c r="Q42" s="9">
        <v>158.61502999999999</v>
      </c>
      <c r="S42" s="7" t="s">
        <v>3</v>
      </c>
      <c r="T42" s="9"/>
      <c r="U42" s="9"/>
      <c r="V42" s="9"/>
      <c r="W42" s="9"/>
      <c r="X42" s="10"/>
      <c r="Y42" s="9">
        <v>107.787648</v>
      </c>
      <c r="Z42" s="9">
        <v>33.483500999999997</v>
      </c>
      <c r="AA42" s="9">
        <v>6.8866779999999999</v>
      </c>
      <c r="AB42" s="9"/>
      <c r="AC42" s="9"/>
      <c r="AD42" s="9"/>
      <c r="AE42" s="9"/>
      <c r="AF42" s="9">
        <v>5.0226E-2</v>
      </c>
      <c r="AG42" s="9"/>
      <c r="AH42" s="9">
        <v>148.20805300000001</v>
      </c>
    </row>
    <row r="43" spans="2:34">
      <c r="B43" s="7" t="s">
        <v>16</v>
      </c>
      <c r="C43" s="9"/>
      <c r="D43" s="9"/>
      <c r="E43" s="9">
        <v>0</v>
      </c>
      <c r="F43" s="9"/>
      <c r="G43" s="10"/>
      <c r="H43" s="9">
        <v>4.3962430000000001</v>
      </c>
      <c r="I43" s="9">
        <v>50.081079000000003</v>
      </c>
      <c r="J43" s="9">
        <v>65.030894000000004</v>
      </c>
      <c r="K43" s="9">
        <v>11.097415</v>
      </c>
      <c r="L43" s="9"/>
      <c r="M43" s="9"/>
      <c r="N43" s="9"/>
      <c r="O43" s="9"/>
      <c r="P43" s="9">
        <v>2.818759</v>
      </c>
      <c r="Q43" s="9">
        <v>133.42439000000002</v>
      </c>
      <c r="S43" s="7" t="s">
        <v>16</v>
      </c>
      <c r="T43" s="9"/>
      <c r="U43" s="9"/>
      <c r="V43" s="9">
        <v>0</v>
      </c>
      <c r="W43" s="9"/>
      <c r="X43" s="10"/>
      <c r="Y43" s="9">
        <v>3.3336389999999998</v>
      </c>
      <c r="Z43" s="9">
        <v>49.060692000000003</v>
      </c>
      <c r="AA43" s="9">
        <v>61.478625000000001</v>
      </c>
      <c r="AB43" s="9">
        <v>9.4432030000000005</v>
      </c>
      <c r="AC43" s="9"/>
      <c r="AD43" s="9"/>
      <c r="AE43" s="9"/>
      <c r="AF43" s="9"/>
      <c r="AG43" s="9">
        <v>1.5378069999999999</v>
      </c>
      <c r="AH43" s="9">
        <v>124.853966</v>
      </c>
    </row>
    <row r="44" spans="2:34">
      <c r="B44" s="7" t="s">
        <v>231</v>
      </c>
      <c r="C44" s="9"/>
      <c r="D44" s="9"/>
      <c r="E44" s="9"/>
      <c r="F44" s="9"/>
      <c r="G44" s="10">
        <v>0</v>
      </c>
      <c r="H44" s="9">
        <v>4.3962430000000001</v>
      </c>
      <c r="I44" s="9">
        <v>274.64719200000002</v>
      </c>
      <c r="J44" s="9">
        <v>321.98876200000001</v>
      </c>
      <c r="K44" s="9">
        <v>44.900441999999998</v>
      </c>
      <c r="L44" s="9"/>
      <c r="M44" s="9">
        <v>255.42239699999999</v>
      </c>
      <c r="N44" s="9"/>
      <c r="O44" s="9">
        <v>1.351008</v>
      </c>
      <c r="P44" s="9">
        <v>6.8547320000000003</v>
      </c>
      <c r="Q44" s="9">
        <v>909.56077599999992</v>
      </c>
      <c r="S44" s="7" t="s">
        <v>231</v>
      </c>
      <c r="T44" s="9"/>
      <c r="U44" s="9"/>
      <c r="V44" s="9"/>
      <c r="W44" s="9"/>
      <c r="X44" s="10">
        <v>0</v>
      </c>
      <c r="Y44" s="9">
        <v>3.3336389999999998</v>
      </c>
      <c r="Z44" s="9">
        <v>254.31829200000001</v>
      </c>
      <c r="AA44" s="9">
        <v>346.04266899999999</v>
      </c>
      <c r="AB44" s="9">
        <v>41.385261</v>
      </c>
      <c r="AC44" s="9"/>
      <c r="AD44" s="9">
        <v>260.67758199999997</v>
      </c>
      <c r="AE44" s="9"/>
      <c r="AF44" s="9">
        <v>0.83883200000000002</v>
      </c>
      <c r="AG44" s="9">
        <v>3.820478</v>
      </c>
      <c r="AH44" s="9">
        <v>910.41675299999997</v>
      </c>
    </row>
    <row r="45" spans="2:34">
      <c r="B45" s="7" t="s">
        <v>66</v>
      </c>
      <c r="C45" s="9">
        <v>68.842906999999997</v>
      </c>
      <c r="D45" s="9">
        <v>100.023079</v>
      </c>
      <c r="E45" s="9">
        <v>25.731006000000001</v>
      </c>
      <c r="F45" s="9">
        <v>65.126006000000004</v>
      </c>
      <c r="G45" s="10">
        <v>97.664293999999899</v>
      </c>
      <c r="H45" s="9">
        <v>788.17912899999999</v>
      </c>
      <c r="I45" s="9">
        <v>846.50693100000001</v>
      </c>
      <c r="J45" s="9">
        <v>427.16505699999999</v>
      </c>
      <c r="K45" s="9">
        <v>665.030575</v>
      </c>
      <c r="L45" s="9">
        <v>1514.9592700000001</v>
      </c>
      <c r="M45" s="9">
        <v>255.42239699999999</v>
      </c>
      <c r="N45" s="9">
        <v>121.422619</v>
      </c>
      <c r="O45" s="9">
        <v>127.688801</v>
      </c>
      <c r="P45" s="9">
        <v>7.2356049999999996</v>
      </c>
      <c r="Q45" s="9">
        <v>5110.9976760000009</v>
      </c>
      <c r="S45" s="7" t="s">
        <v>66</v>
      </c>
      <c r="T45" s="9">
        <v>57.978712999999999</v>
      </c>
      <c r="U45" s="9">
        <v>54.464019</v>
      </c>
      <c r="V45" s="9">
        <v>72.176473999999999</v>
      </c>
      <c r="W45" s="9">
        <v>38.302822999999997</v>
      </c>
      <c r="X45" s="10">
        <v>97.584128000000007</v>
      </c>
      <c r="Y45" s="9">
        <v>727.92665899999997</v>
      </c>
      <c r="Z45" s="9">
        <v>738.91946700000005</v>
      </c>
      <c r="AA45" s="9">
        <v>436.99753199999998</v>
      </c>
      <c r="AB45" s="9">
        <v>516.11343899999997</v>
      </c>
      <c r="AC45" s="9">
        <v>1488.482804</v>
      </c>
      <c r="AD45" s="9">
        <v>260.67758199999997</v>
      </c>
      <c r="AE45" s="9">
        <v>184.167517</v>
      </c>
      <c r="AF45" s="9">
        <v>110.762252</v>
      </c>
      <c r="AG45" s="9">
        <v>4.0067199999999996</v>
      </c>
      <c r="AH45" s="9">
        <v>4788.5601290000013</v>
      </c>
    </row>
    <row r="46" spans="2:34">
      <c r="B46" s="7" t="s">
        <v>227</v>
      </c>
      <c r="C46" s="9"/>
      <c r="D46" s="9"/>
      <c r="E46" s="9"/>
      <c r="F46" s="9"/>
      <c r="G46" s="10"/>
      <c r="H46" s="9"/>
      <c r="I46" s="9">
        <v>33.426938</v>
      </c>
      <c r="J46" s="9"/>
      <c r="K46" s="9"/>
      <c r="L46" s="9"/>
      <c r="M46" s="9"/>
      <c r="N46" s="9"/>
      <c r="O46" s="9"/>
      <c r="P46" s="9"/>
      <c r="Q46" s="9">
        <v>33.426938</v>
      </c>
      <c r="S46" s="7" t="s">
        <v>227</v>
      </c>
      <c r="T46" s="9"/>
      <c r="U46" s="9"/>
      <c r="V46" s="9"/>
      <c r="W46" s="9"/>
      <c r="X46" s="10"/>
      <c r="Y46" s="9"/>
      <c r="Z46" s="9">
        <v>28.090800000000002</v>
      </c>
      <c r="AA46" s="9"/>
      <c r="AB46" s="9"/>
      <c r="AC46" s="9"/>
      <c r="AD46" s="9"/>
      <c r="AE46" s="9"/>
      <c r="AF46" s="9"/>
      <c r="AG46" s="9"/>
      <c r="AH46" s="9">
        <v>28.090800000000002</v>
      </c>
    </row>
    <row r="47" spans="2:34">
      <c r="B47" s="7" t="s">
        <v>243</v>
      </c>
      <c r="C47" s="9"/>
      <c r="D47" s="9"/>
      <c r="E47" s="9"/>
      <c r="F47" s="9"/>
      <c r="G47" s="10"/>
      <c r="H47" s="9"/>
      <c r="I47" s="9">
        <v>191.13917499999999</v>
      </c>
      <c r="J47" s="9">
        <v>256.95786800000002</v>
      </c>
      <c r="K47" s="9">
        <v>33.803027</v>
      </c>
      <c r="L47" s="9"/>
      <c r="M47" s="9">
        <v>255.42239699999999</v>
      </c>
      <c r="N47" s="9"/>
      <c r="O47" s="9">
        <v>1.351008</v>
      </c>
      <c r="P47" s="9">
        <v>4.0359730000000003</v>
      </c>
      <c r="Q47" s="9">
        <v>742.70944799999995</v>
      </c>
      <c r="S47" s="7" t="s">
        <v>243</v>
      </c>
      <c r="T47" s="9"/>
      <c r="U47" s="9"/>
      <c r="V47" s="9"/>
      <c r="W47" s="9"/>
      <c r="X47" s="10"/>
      <c r="Y47" s="9"/>
      <c r="Z47" s="9">
        <v>177.16679999999999</v>
      </c>
      <c r="AA47" s="9">
        <v>284.56404400000002</v>
      </c>
      <c r="AB47" s="9">
        <v>31.942057999999999</v>
      </c>
      <c r="AC47" s="9"/>
      <c r="AD47" s="9">
        <v>260.67758199999997</v>
      </c>
      <c r="AE47" s="9"/>
      <c r="AF47" s="9">
        <v>0.83883200000000002</v>
      </c>
      <c r="AG47" s="9">
        <v>2.2826710000000001</v>
      </c>
      <c r="AH47" s="9">
        <v>757.47198700000013</v>
      </c>
    </row>
    <row r="48" spans="2:34">
      <c r="B48" s="7" t="s">
        <v>30</v>
      </c>
      <c r="C48" s="9">
        <v>68.724185000000006</v>
      </c>
      <c r="D48" s="9">
        <v>100.023079</v>
      </c>
      <c r="E48" s="9">
        <v>25.731006000000001</v>
      </c>
      <c r="F48" s="9">
        <v>65.126006000000004</v>
      </c>
      <c r="G48" s="10">
        <v>97.664293999999899</v>
      </c>
      <c r="H48" s="9">
        <v>788.17912899999999</v>
      </c>
      <c r="I48" s="9">
        <v>846.50693100000001</v>
      </c>
      <c r="J48" s="9">
        <v>426.08409399999999</v>
      </c>
      <c r="K48" s="9">
        <v>638.95174999999995</v>
      </c>
      <c r="L48" s="9">
        <v>1472.812455</v>
      </c>
      <c r="M48" s="9">
        <v>255.42239699999999</v>
      </c>
      <c r="N48" s="9"/>
      <c r="O48" s="9">
        <v>127.688801</v>
      </c>
      <c r="P48" s="9">
        <v>7.2356049999999996</v>
      </c>
      <c r="Q48" s="9">
        <v>4920.1497319999999</v>
      </c>
      <c r="S48" s="7" t="s">
        <v>30</v>
      </c>
      <c r="T48" s="9">
        <v>57.978712999999999</v>
      </c>
      <c r="U48" s="9">
        <v>54.464019</v>
      </c>
      <c r="V48" s="9">
        <v>72.176473999999999</v>
      </c>
      <c r="W48" s="9">
        <v>38.302822999999997</v>
      </c>
      <c r="X48" s="10">
        <v>97.584128000000007</v>
      </c>
      <c r="Y48" s="9">
        <v>727.92665899999997</v>
      </c>
      <c r="Z48" s="9">
        <v>738.91946700000005</v>
      </c>
      <c r="AA48" s="9">
        <v>435.764366</v>
      </c>
      <c r="AB48" s="9">
        <v>486.84676200000001</v>
      </c>
      <c r="AC48" s="9">
        <v>1475.799246</v>
      </c>
      <c r="AD48" s="9">
        <v>260.67758199999997</v>
      </c>
      <c r="AE48" s="9"/>
      <c r="AF48" s="9">
        <v>110.762252</v>
      </c>
      <c r="AG48" s="9">
        <v>4.0067199999999996</v>
      </c>
      <c r="AH48" s="9">
        <v>4561.2092110000012</v>
      </c>
    </row>
    <row r="49" spans="2:34">
      <c r="B49" s="7" t="s">
        <v>54</v>
      </c>
      <c r="C49" s="9">
        <v>0.11872199999999999</v>
      </c>
      <c r="D49" s="9"/>
      <c r="E49" s="9"/>
      <c r="F49" s="9"/>
      <c r="G49" s="10">
        <v>0</v>
      </c>
      <c r="H49" s="9"/>
      <c r="I49" s="9"/>
      <c r="J49" s="9">
        <v>1.0809629999999999</v>
      </c>
      <c r="K49" s="9">
        <v>26.078824999999998</v>
      </c>
      <c r="L49" s="9">
        <v>42.146814999999997</v>
      </c>
      <c r="M49" s="9"/>
      <c r="N49" s="9">
        <v>121.422619</v>
      </c>
      <c r="O49" s="9">
        <v>0</v>
      </c>
      <c r="P49" s="9"/>
      <c r="Q49" s="9">
        <v>190.84794399999998</v>
      </c>
      <c r="S49" s="7" t="s">
        <v>54</v>
      </c>
      <c r="T49" s="9">
        <v>0</v>
      </c>
      <c r="U49" s="9"/>
      <c r="V49" s="9"/>
      <c r="W49" s="9"/>
      <c r="X49" s="10">
        <v>0</v>
      </c>
      <c r="Y49" s="9"/>
      <c r="Z49" s="9"/>
      <c r="AA49" s="9">
        <v>1.233166</v>
      </c>
      <c r="AB49" s="9">
        <v>29.266677000000001</v>
      </c>
      <c r="AC49" s="9">
        <v>12.683558</v>
      </c>
      <c r="AD49" s="9"/>
      <c r="AE49" s="9">
        <v>184.167517</v>
      </c>
      <c r="AF49" s="9">
        <v>0</v>
      </c>
      <c r="AG49" s="9"/>
      <c r="AH49" s="9">
        <v>227.35091800000001</v>
      </c>
    </row>
    <row r="50" spans="2:34">
      <c r="B50" s="7" t="s">
        <v>85</v>
      </c>
      <c r="C50" s="9"/>
      <c r="D50" s="9"/>
      <c r="E50" s="9">
        <v>0.96126599999999995</v>
      </c>
      <c r="F50" s="9"/>
      <c r="G50" s="10"/>
      <c r="H50" s="9">
        <v>3.5512489999999999</v>
      </c>
      <c r="I50" s="9">
        <v>3.0633979999999998</v>
      </c>
      <c r="J50" s="9">
        <v>1.283507</v>
      </c>
      <c r="K50" s="9">
        <v>0.96126599999999995</v>
      </c>
      <c r="L50" s="9"/>
      <c r="M50" s="9"/>
      <c r="N50" s="9"/>
      <c r="O50" s="9"/>
      <c r="P50" s="9"/>
      <c r="Q50" s="9">
        <v>9.8206860000000002</v>
      </c>
      <c r="S50" s="7" t="s">
        <v>85</v>
      </c>
      <c r="T50" s="9"/>
      <c r="U50" s="9"/>
      <c r="V50" s="9">
        <v>0.77172799999999997</v>
      </c>
      <c r="W50" s="9"/>
      <c r="X50" s="10"/>
      <c r="Y50" s="9">
        <v>3.2562639999999998</v>
      </c>
      <c r="Z50" s="9">
        <v>2.8957269999999999</v>
      </c>
      <c r="AA50" s="9">
        <v>1.1869719999999999</v>
      </c>
      <c r="AB50" s="9">
        <v>0.77172799999999997</v>
      </c>
      <c r="AC50" s="9"/>
      <c r="AD50" s="9"/>
      <c r="AE50" s="9"/>
      <c r="AF50" s="9"/>
      <c r="AG50" s="9"/>
      <c r="AH50" s="9">
        <v>8.8824189999999987</v>
      </c>
    </row>
    <row r="51" spans="2:34">
      <c r="B51" s="7" t="s">
        <v>131</v>
      </c>
      <c r="C51" s="9"/>
      <c r="D51" s="9"/>
      <c r="E51" s="9">
        <v>2.080508</v>
      </c>
      <c r="F51" s="9"/>
      <c r="G51" s="10"/>
      <c r="H51" s="9">
        <v>0.140374</v>
      </c>
      <c r="I51" s="9">
        <v>3.6821799999999998</v>
      </c>
      <c r="J51" s="9">
        <v>0.814222</v>
      </c>
      <c r="K51" s="9">
        <v>15.255341</v>
      </c>
      <c r="L51" s="9"/>
      <c r="M51" s="9"/>
      <c r="N51" s="9"/>
      <c r="O51" s="9"/>
      <c r="P51" s="9"/>
      <c r="Q51" s="9">
        <v>21.972625000000001</v>
      </c>
      <c r="S51" s="7" t="s">
        <v>131</v>
      </c>
      <c r="T51" s="9"/>
      <c r="U51" s="9"/>
      <c r="V51" s="9">
        <v>6.4997730000000002</v>
      </c>
      <c r="W51" s="9"/>
      <c r="X51" s="10"/>
      <c r="Y51" s="9">
        <v>0.12825300000000001</v>
      </c>
      <c r="Z51" s="9">
        <v>3.092387</v>
      </c>
      <c r="AA51" s="9">
        <v>0.71363600000000005</v>
      </c>
      <c r="AB51" s="9">
        <v>6.073753</v>
      </c>
      <c r="AC51" s="9"/>
      <c r="AD51" s="9"/>
      <c r="AE51" s="9"/>
      <c r="AF51" s="9"/>
      <c r="AG51" s="9"/>
      <c r="AH51" s="9">
        <v>16.507801999999998</v>
      </c>
    </row>
    <row r="52" spans="2:34">
      <c r="B52" s="7" t="s">
        <v>210</v>
      </c>
      <c r="C52" s="9"/>
      <c r="D52" s="9"/>
      <c r="E52" s="9">
        <v>8.7880000000000007E-3</v>
      </c>
      <c r="F52" s="9"/>
      <c r="G52" s="10"/>
      <c r="H52" s="9">
        <v>0</v>
      </c>
      <c r="I52" s="9">
        <v>0.24177899999999999</v>
      </c>
      <c r="J52" s="9">
        <v>0</v>
      </c>
      <c r="K52" s="9">
        <v>0.27323799999999998</v>
      </c>
      <c r="L52" s="9"/>
      <c r="M52" s="9"/>
      <c r="N52" s="9"/>
      <c r="O52" s="9"/>
      <c r="P52" s="9"/>
      <c r="Q52" s="9">
        <v>0.52380499999999997</v>
      </c>
      <c r="S52" s="7" t="s">
        <v>210</v>
      </c>
      <c r="T52" s="9"/>
      <c r="U52" s="9"/>
      <c r="V52" s="9">
        <v>1.0319999999999999E-2</v>
      </c>
      <c r="W52" s="9"/>
      <c r="X52" s="10"/>
      <c r="Y52" s="9">
        <v>2.4759999999999999E-3</v>
      </c>
      <c r="Z52" s="9">
        <v>0.221696</v>
      </c>
      <c r="AA52" s="9">
        <v>0</v>
      </c>
      <c r="AB52" s="9">
        <v>0.33837800000000001</v>
      </c>
      <c r="AC52" s="9"/>
      <c r="AD52" s="9"/>
      <c r="AE52" s="9"/>
      <c r="AF52" s="9"/>
      <c r="AG52" s="9"/>
      <c r="AH52" s="9">
        <v>0.57286999999999999</v>
      </c>
    </row>
    <row r="53" spans="2:34">
      <c r="B53" s="7" t="s">
        <v>152</v>
      </c>
      <c r="C53" s="9"/>
      <c r="D53" s="9"/>
      <c r="E53" s="9">
        <v>0.50555899999999998</v>
      </c>
      <c r="F53" s="9"/>
      <c r="G53" s="10"/>
      <c r="H53" s="9">
        <v>1.942977</v>
      </c>
      <c r="I53" s="9">
        <v>1.6484019999999999</v>
      </c>
      <c r="J53" s="9">
        <v>1.8652999999999999E-2</v>
      </c>
      <c r="K53" s="9">
        <v>5.461373</v>
      </c>
      <c r="L53" s="9"/>
      <c r="M53" s="9"/>
      <c r="N53" s="9"/>
      <c r="O53" s="9"/>
      <c r="P53" s="9"/>
      <c r="Q53" s="9">
        <v>9.5769640000000003</v>
      </c>
      <c r="S53" s="7" t="s">
        <v>152</v>
      </c>
      <c r="T53" s="9"/>
      <c r="U53" s="9"/>
      <c r="V53" s="9">
        <v>0.48049999999999998</v>
      </c>
      <c r="W53" s="9"/>
      <c r="X53" s="10"/>
      <c r="Y53" s="9">
        <v>1.546055</v>
      </c>
      <c r="Z53" s="9">
        <v>1.265037</v>
      </c>
      <c r="AA53" s="9">
        <v>9.0200000000000002E-3</v>
      </c>
      <c r="AB53" s="9">
        <v>4.1912330000000004</v>
      </c>
      <c r="AC53" s="9"/>
      <c r="AD53" s="9"/>
      <c r="AE53" s="9"/>
      <c r="AF53" s="9"/>
      <c r="AG53" s="9"/>
      <c r="AH53" s="9">
        <v>7.4918450000000005</v>
      </c>
    </row>
    <row r="54" spans="2:34">
      <c r="B54" s="7" t="s">
        <v>218</v>
      </c>
      <c r="C54" s="9"/>
      <c r="D54" s="9"/>
      <c r="E54" s="9">
        <v>2.3273769999999998</v>
      </c>
      <c r="F54" s="9"/>
      <c r="G54" s="10">
        <v>6.2199999999999998E-3</v>
      </c>
      <c r="H54" s="9">
        <v>0.152535</v>
      </c>
      <c r="I54" s="9">
        <v>4.1783659999999996</v>
      </c>
      <c r="J54" s="9">
        <v>0.14721300000000001</v>
      </c>
      <c r="K54" s="9">
        <v>48.554065000000001</v>
      </c>
      <c r="L54" s="9"/>
      <c r="M54" s="9"/>
      <c r="N54" s="9"/>
      <c r="O54" s="9"/>
      <c r="P54" s="9"/>
      <c r="Q54" s="9">
        <v>55.365775999999997</v>
      </c>
      <c r="S54" s="7" t="s">
        <v>218</v>
      </c>
      <c r="T54" s="9"/>
      <c r="U54" s="9"/>
      <c r="V54" s="9">
        <v>3.407654</v>
      </c>
      <c r="W54" s="9"/>
      <c r="X54" s="10">
        <v>6.3020000000000003E-3</v>
      </c>
      <c r="Y54" s="9">
        <v>0.14752399999999999</v>
      </c>
      <c r="Z54" s="9">
        <v>4.0170620000000001</v>
      </c>
      <c r="AA54" s="9">
        <v>0.13809199999999999</v>
      </c>
      <c r="AB54" s="9">
        <v>40.030343000000002</v>
      </c>
      <c r="AC54" s="9"/>
      <c r="AD54" s="9"/>
      <c r="AE54" s="9"/>
      <c r="AF54" s="9"/>
      <c r="AG54" s="9"/>
      <c r="AH54" s="9">
        <v>47.746977000000001</v>
      </c>
    </row>
    <row r="55" spans="2:34">
      <c r="B55" s="7" t="s">
        <v>200</v>
      </c>
      <c r="C55" s="9"/>
      <c r="D55" s="9"/>
      <c r="E55" s="9">
        <v>2.9323039999999998</v>
      </c>
      <c r="F55" s="9">
        <v>65.126006000000004</v>
      </c>
      <c r="G55" s="10">
        <v>2.2635710000000002</v>
      </c>
      <c r="H55" s="9">
        <v>0.88261100000000003</v>
      </c>
      <c r="I55" s="9">
        <v>21.581731999999999</v>
      </c>
      <c r="J55" s="9">
        <v>6.2030000000000002E-3</v>
      </c>
      <c r="K55" s="9">
        <v>115.284937</v>
      </c>
      <c r="L55" s="9"/>
      <c r="M55" s="9"/>
      <c r="N55" s="9"/>
      <c r="O55" s="9"/>
      <c r="P55" s="9"/>
      <c r="Q55" s="9">
        <v>208.07736399999999</v>
      </c>
      <c r="S55" s="7" t="s">
        <v>200</v>
      </c>
      <c r="T55" s="9"/>
      <c r="U55" s="9"/>
      <c r="V55" s="9">
        <v>7.5257370000000003</v>
      </c>
      <c r="W55" s="9">
        <v>38.302822999999997</v>
      </c>
      <c r="X55" s="10">
        <v>3.5763219999999998</v>
      </c>
      <c r="Y55" s="9">
        <v>0.61400100000000002</v>
      </c>
      <c r="Z55" s="9">
        <v>26.104088000000001</v>
      </c>
      <c r="AA55" s="9">
        <v>6.9470000000000001E-3</v>
      </c>
      <c r="AB55" s="9">
        <v>86.031308999999894</v>
      </c>
      <c r="AC55" s="9"/>
      <c r="AD55" s="9"/>
      <c r="AE55" s="9"/>
      <c r="AF55" s="9"/>
      <c r="AG55" s="9"/>
      <c r="AH55" s="9">
        <v>162.16122699999988</v>
      </c>
    </row>
    <row r="56" spans="2:34">
      <c r="B56" s="7" t="s">
        <v>160</v>
      </c>
      <c r="C56" s="9"/>
      <c r="D56" s="9"/>
      <c r="E56" s="9">
        <v>2.2258830000000001</v>
      </c>
      <c r="F56" s="9">
        <v>0</v>
      </c>
      <c r="G56" s="10"/>
      <c r="H56" s="9">
        <v>4.3686129999999999</v>
      </c>
      <c r="I56" s="9">
        <v>36.293858</v>
      </c>
      <c r="J56" s="9">
        <v>9.3198019999999904</v>
      </c>
      <c r="K56" s="9">
        <v>9.2739569999999905</v>
      </c>
      <c r="L56" s="9"/>
      <c r="M56" s="9"/>
      <c r="N56" s="9"/>
      <c r="O56" s="9"/>
      <c r="P56" s="9"/>
      <c r="Q56" s="9">
        <v>61.482112999999977</v>
      </c>
      <c r="S56" s="7" t="s">
        <v>160</v>
      </c>
      <c r="T56" s="9"/>
      <c r="U56" s="9"/>
      <c r="V56" s="9">
        <v>1.1957679999999999</v>
      </c>
      <c r="W56" s="9">
        <v>0</v>
      </c>
      <c r="X56" s="10"/>
      <c r="Y56" s="9">
        <v>7.2359179999999999</v>
      </c>
      <c r="Z56" s="9">
        <v>19.226624999999999</v>
      </c>
      <c r="AA56" s="9">
        <v>3.425316</v>
      </c>
      <c r="AB56" s="9">
        <v>6.751468</v>
      </c>
      <c r="AC56" s="9"/>
      <c r="AD56" s="9"/>
      <c r="AE56" s="9"/>
      <c r="AF56" s="9"/>
      <c r="AG56" s="9"/>
      <c r="AH56" s="9">
        <v>37.835094999999995</v>
      </c>
    </row>
    <row r="57" spans="2:34">
      <c r="B57" s="7" t="s">
        <v>139</v>
      </c>
      <c r="C57" s="9"/>
      <c r="D57" s="9"/>
      <c r="E57" s="9"/>
      <c r="F57" s="9"/>
      <c r="G57" s="10"/>
      <c r="H57" s="9">
        <v>10.947546000000001</v>
      </c>
      <c r="I57" s="9">
        <v>1.7727059999999999</v>
      </c>
      <c r="J57" s="9"/>
      <c r="K57" s="9"/>
      <c r="L57" s="9"/>
      <c r="M57" s="9"/>
      <c r="N57" s="9"/>
      <c r="O57" s="9"/>
      <c r="P57" s="9"/>
      <c r="Q57" s="9">
        <v>12.720252</v>
      </c>
      <c r="S57" s="7" t="s">
        <v>139</v>
      </c>
      <c r="T57" s="9"/>
      <c r="U57" s="9"/>
      <c r="V57" s="9"/>
      <c r="W57" s="9"/>
      <c r="X57" s="10"/>
      <c r="Y57" s="9">
        <v>10.363939999999999</v>
      </c>
      <c r="Z57" s="9">
        <v>1.63714</v>
      </c>
      <c r="AA57" s="9"/>
      <c r="AB57" s="9"/>
      <c r="AC57" s="9"/>
      <c r="AD57" s="9"/>
      <c r="AE57" s="9"/>
      <c r="AF57" s="9"/>
      <c r="AG57" s="9"/>
      <c r="AH57" s="9">
        <v>12.00108</v>
      </c>
    </row>
    <row r="58" spans="2:34">
      <c r="B58" s="7" t="s">
        <v>101</v>
      </c>
      <c r="C58" s="9">
        <v>64.46857</v>
      </c>
      <c r="D58" s="9"/>
      <c r="E58" s="9">
        <v>3.4816769999999999</v>
      </c>
      <c r="F58" s="9"/>
      <c r="G58" s="10"/>
      <c r="H58" s="9">
        <v>0</v>
      </c>
      <c r="I58" s="9">
        <v>4.1446050000000003</v>
      </c>
      <c r="J58" s="9">
        <v>2.5599999999999999E-4</v>
      </c>
      <c r="K58" s="9"/>
      <c r="L58" s="9"/>
      <c r="M58" s="9"/>
      <c r="N58" s="9"/>
      <c r="O58" s="9"/>
      <c r="P58" s="9"/>
      <c r="Q58" s="9">
        <v>72.095107999999996</v>
      </c>
      <c r="S58" s="7" t="s">
        <v>101</v>
      </c>
      <c r="T58" s="9">
        <v>53.746122</v>
      </c>
      <c r="U58" s="9"/>
      <c r="V58" s="9">
        <v>7.0215059999999996</v>
      </c>
      <c r="W58" s="9"/>
      <c r="X58" s="10"/>
      <c r="Y58" s="9">
        <v>4.7293000000000002E-2</v>
      </c>
      <c r="Z58" s="9">
        <v>2.6937570000000002</v>
      </c>
      <c r="AA58" s="9">
        <v>3.2000000000000003E-4</v>
      </c>
      <c r="AB58" s="9"/>
      <c r="AC58" s="9"/>
      <c r="AD58" s="9"/>
      <c r="AE58" s="9"/>
      <c r="AF58" s="9"/>
      <c r="AG58" s="9"/>
      <c r="AH58" s="9">
        <v>63.508998000000005</v>
      </c>
    </row>
    <row r="59" spans="2:34">
      <c r="B59" s="7" t="s">
        <v>144</v>
      </c>
      <c r="C59" s="9"/>
      <c r="D59" s="9"/>
      <c r="E59" s="9">
        <v>0</v>
      </c>
      <c r="F59" s="9"/>
      <c r="G59" s="10"/>
      <c r="H59" s="9">
        <v>0.162296</v>
      </c>
      <c r="I59" s="9">
        <v>0.47497699999999998</v>
      </c>
      <c r="J59" s="9"/>
      <c r="K59" s="9">
        <v>0.517208</v>
      </c>
      <c r="L59" s="9"/>
      <c r="M59" s="9"/>
      <c r="N59" s="9"/>
      <c r="O59" s="9"/>
      <c r="P59" s="9"/>
      <c r="Q59" s="9">
        <v>1.1544810000000001</v>
      </c>
      <c r="S59" s="7" t="s">
        <v>144</v>
      </c>
      <c r="T59" s="9"/>
      <c r="U59" s="9"/>
      <c r="V59" s="9">
        <v>0</v>
      </c>
      <c r="W59" s="9"/>
      <c r="X59" s="10"/>
      <c r="Y59" s="9">
        <v>0.13516900000000001</v>
      </c>
      <c r="Z59" s="9">
        <v>0.49965399999999999</v>
      </c>
      <c r="AA59" s="9"/>
      <c r="AB59" s="9">
        <v>3.3981560000000002</v>
      </c>
      <c r="AC59" s="9"/>
      <c r="AD59" s="9"/>
      <c r="AE59" s="9"/>
      <c r="AF59" s="9"/>
      <c r="AG59" s="9"/>
      <c r="AH59" s="9">
        <v>4.0329790000000001</v>
      </c>
    </row>
    <row r="60" spans="2:34">
      <c r="B60" s="7" t="s">
        <v>191</v>
      </c>
      <c r="C60" s="9"/>
      <c r="D60" s="9"/>
      <c r="E60" s="9">
        <v>3.3719830000000002</v>
      </c>
      <c r="F60" s="9"/>
      <c r="G60" s="10">
        <v>1.90296</v>
      </c>
      <c r="H60" s="9">
        <v>4.1992229999999999</v>
      </c>
      <c r="I60" s="9">
        <v>17.124642000000001</v>
      </c>
      <c r="J60" s="9">
        <v>0.83927700000000005</v>
      </c>
      <c r="K60" s="9">
        <v>66.288036000000005</v>
      </c>
      <c r="L60" s="9"/>
      <c r="M60" s="9"/>
      <c r="N60" s="9"/>
      <c r="O60" s="9"/>
      <c r="P60" s="9"/>
      <c r="Q60" s="9">
        <v>93.726121000000006</v>
      </c>
      <c r="S60" s="7" t="s">
        <v>191</v>
      </c>
      <c r="T60" s="9"/>
      <c r="U60" s="9"/>
      <c r="V60" s="9">
        <v>8.2080579999999994</v>
      </c>
      <c r="W60" s="9"/>
      <c r="X60" s="10">
        <v>1.067507</v>
      </c>
      <c r="Y60" s="9">
        <v>4.1986860000000004</v>
      </c>
      <c r="Z60" s="9">
        <v>19.306609000000002</v>
      </c>
      <c r="AA60" s="9">
        <v>0.81351099999999998</v>
      </c>
      <c r="AB60" s="9">
        <v>52.072001</v>
      </c>
      <c r="AC60" s="9"/>
      <c r="AD60" s="9"/>
      <c r="AE60" s="9"/>
      <c r="AF60" s="9"/>
      <c r="AG60" s="9"/>
      <c r="AH60" s="9">
        <v>85.666371999999996</v>
      </c>
    </row>
    <row r="61" spans="2:34">
      <c r="B61" s="7" t="s">
        <v>169</v>
      </c>
      <c r="C61" s="9">
        <v>4.2556149999999997</v>
      </c>
      <c r="D61" s="9">
        <v>94.162914999999998</v>
      </c>
      <c r="E61" s="9">
        <v>1.011271</v>
      </c>
      <c r="F61" s="9"/>
      <c r="G61" s="10">
        <v>5.4324640000000004</v>
      </c>
      <c r="H61" s="9">
        <v>35.364891</v>
      </c>
      <c r="I61" s="9">
        <v>376.97538700000001</v>
      </c>
      <c r="J61" s="9">
        <v>30.583707</v>
      </c>
      <c r="K61" s="9">
        <v>178.71480099999999</v>
      </c>
      <c r="L61" s="9">
        <v>0.85200500000000001</v>
      </c>
      <c r="M61" s="9"/>
      <c r="N61" s="9"/>
      <c r="O61" s="9">
        <v>0</v>
      </c>
      <c r="P61" s="9">
        <v>0.38087300000000002</v>
      </c>
      <c r="Q61" s="9">
        <v>727.73392899999988</v>
      </c>
      <c r="S61" s="7" t="s">
        <v>169</v>
      </c>
      <c r="T61" s="9">
        <v>4.2325910000000002</v>
      </c>
      <c r="U61" s="9">
        <v>50.304096000000001</v>
      </c>
      <c r="V61" s="9">
        <v>17.820574000000001</v>
      </c>
      <c r="W61" s="9"/>
      <c r="X61" s="10">
        <v>1.373758</v>
      </c>
      <c r="Y61" s="9">
        <v>17.833463999999999</v>
      </c>
      <c r="Z61" s="9">
        <v>311.086994</v>
      </c>
      <c r="AA61" s="9">
        <v>34.203262000000002</v>
      </c>
      <c r="AB61" s="9">
        <v>120.87087099999999</v>
      </c>
      <c r="AC61" s="9">
        <v>0.611869</v>
      </c>
      <c r="AD61" s="9"/>
      <c r="AE61" s="9"/>
      <c r="AF61" s="9">
        <v>9.9799999999999997E-4</v>
      </c>
      <c r="AG61" s="9">
        <v>0.18624199999999999</v>
      </c>
      <c r="AH61" s="9">
        <v>558.52471899999989</v>
      </c>
    </row>
    <row r="62" spans="2:34">
      <c r="B62" s="7" t="s">
        <v>183</v>
      </c>
      <c r="C62" s="9"/>
      <c r="D62" s="9"/>
      <c r="E62" s="9">
        <v>9.5647999999999997E-2</v>
      </c>
      <c r="F62" s="9"/>
      <c r="G62" s="10"/>
      <c r="H62" s="9">
        <v>0.43508999999999998</v>
      </c>
      <c r="I62" s="9">
        <v>5.11747</v>
      </c>
      <c r="J62" s="9"/>
      <c r="K62" s="9">
        <v>110.77933299999999</v>
      </c>
      <c r="L62" s="9">
        <v>0</v>
      </c>
      <c r="M62" s="9"/>
      <c r="N62" s="9"/>
      <c r="O62" s="9"/>
      <c r="P62" s="9"/>
      <c r="Q62" s="9">
        <v>116.42754099999999</v>
      </c>
      <c r="S62" s="7" t="s">
        <v>183</v>
      </c>
      <c r="T62" s="9"/>
      <c r="U62" s="9"/>
      <c r="V62" s="9">
        <v>0.20314499999999999</v>
      </c>
      <c r="W62" s="9"/>
      <c r="X62" s="10"/>
      <c r="Y62" s="9">
        <v>0.53966199999999998</v>
      </c>
      <c r="Z62" s="9">
        <v>4.9516039999999997</v>
      </c>
      <c r="AA62" s="9"/>
      <c r="AB62" s="9">
        <v>93.357803000000004</v>
      </c>
      <c r="AC62" s="9">
        <v>1.29684</v>
      </c>
      <c r="AD62" s="9"/>
      <c r="AE62" s="9"/>
      <c r="AF62" s="9"/>
      <c r="AG62" s="9"/>
      <c r="AH62" s="9">
        <v>100.34905400000001</v>
      </c>
    </row>
    <row r="63" spans="2:34">
      <c r="B63" s="7" t="s">
        <v>93</v>
      </c>
      <c r="C63" s="9"/>
      <c r="D63" s="9"/>
      <c r="E63" s="9"/>
      <c r="F63" s="9"/>
      <c r="G63" s="10"/>
      <c r="H63" s="9">
        <v>0.82255599999999995</v>
      </c>
      <c r="I63" s="9">
        <v>7.8754580000000001</v>
      </c>
      <c r="J63" s="9">
        <v>0.54942100000000005</v>
      </c>
      <c r="K63" s="9">
        <v>4.732119</v>
      </c>
      <c r="L63" s="9"/>
      <c r="M63" s="9"/>
      <c r="N63" s="9"/>
      <c r="O63" s="9"/>
      <c r="P63" s="9"/>
      <c r="Q63" s="9">
        <v>13.979554</v>
      </c>
      <c r="S63" s="7" t="s">
        <v>93</v>
      </c>
      <c r="T63" s="9"/>
      <c r="U63" s="9"/>
      <c r="V63" s="9"/>
      <c r="W63" s="9"/>
      <c r="X63" s="10"/>
      <c r="Y63" s="9">
        <v>0.44165599999999999</v>
      </c>
      <c r="Z63" s="9">
        <v>6.6679349999999999</v>
      </c>
      <c r="AA63" s="9">
        <v>0.27590599999999998</v>
      </c>
      <c r="AB63" s="9">
        <v>2.2807740000000001</v>
      </c>
      <c r="AC63" s="9"/>
      <c r="AD63" s="9"/>
      <c r="AE63" s="9"/>
      <c r="AF63" s="9"/>
      <c r="AG63" s="9"/>
      <c r="AH63" s="9">
        <v>9.6662710000000001</v>
      </c>
    </row>
    <row r="64" spans="2:34">
      <c r="B64" s="7" t="s">
        <v>274</v>
      </c>
      <c r="C64" s="9"/>
      <c r="D64" s="9"/>
      <c r="E64" s="9">
        <v>8.1303E-2</v>
      </c>
      <c r="F64" s="9"/>
      <c r="G64" s="10"/>
      <c r="H64" s="9">
        <v>28.674313999999999</v>
      </c>
      <c r="I64" s="9"/>
      <c r="J64" s="9"/>
      <c r="K64" s="9"/>
      <c r="L64" s="9"/>
      <c r="M64" s="9"/>
      <c r="N64" s="9"/>
      <c r="O64" s="9"/>
      <c r="P64" s="9"/>
      <c r="Q64" s="9">
        <v>28.755616999999997</v>
      </c>
      <c r="S64" s="7" t="s">
        <v>274</v>
      </c>
      <c r="T64" s="9"/>
      <c r="U64" s="9"/>
      <c r="V64" s="9">
        <v>1.640733</v>
      </c>
      <c r="W64" s="9"/>
      <c r="X64" s="10"/>
      <c r="Y64" s="9">
        <v>26.563410999999999</v>
      </c>
      <c r="Z64" s="9"/>
      <c r="AA64" s="9"/>
      <c r="AB64" s="9"/>
      <c r="AC64" s="9"/>
      <c r="AD64" s="9"/>
      <c r="AE64" s="9"/>
      <c r="AF64" s="9"/>
      <c r="AG64" s="9"/>
      <c r="AH64" s="9">
        <v>28.204143999999999</v>
      </c>
    </row>
    <row r="65" spans="1:34">
      <c r="B65" s="7" t="s">
        <v>253</v>
      </c>
      <c r="C65" s="9"/>
      <c r="D65" s="9"/>
      <c r="E65" s="9"/>
      <c r="F65" s="9"/>
      <c r="G65" s="10"/>
      <c r="H65" s="9"/>
      <c r="I65" s="9"/>
      <c r="J65" s="9"/>
      <c r="K65" s="9"/>
      <c r="L65" s="9">
        <v>0.85647499999999999</v>
      </c>
      <c r="M65" s="9"/>
      <c r="N65" s="9"/>
      <c r="O65" s="9">
        <v>126.329669</v>
      </c>
      <c r="P65" s="9"/>
      <c r="Q65" s="9">
        <v>127.186144</v>
      </c>
      <c r="S65" s="7" t="s">
        <v>253</v>
      </c>
      <c r="T65" s="9"/>
      <c r="U65" s="9"/>
      <c r="V65" s="9"/>
      <c r="W65" s="9"/>
      <c r="X65" s="10"/>
      <c r="Y65" s="9"/>
      <c r="Z65" s="9"/>
      <c r="AA65" s="9"/>
      <c r="AB65" s="9"/>
      <c r="AC65" s="9">
        <v>0.92522099999999996</v>
      </c>
      <c r="AD65" s="9"/>
      <c r="AE65" s="9"/>
      <c r="AF65" s="9">
        <v>109.872196</v>
      </c>
      <c r="AG65" s="9"/>
      <c r="AH65" s="9">
        <v>110.797417</v>
      </c>
    </row>
    <row r="66" spans="1:34">
      <c r="B66" s="7" t="s">
        <v>258</v>
      </c>
      <c r="C66" s="9"/>
      <c r="D66" s="9"/>
      <c r="E66" s="9"/>
      <c r="F66" s="9"/>
      <c r="G66" s="10"/>
      <c r="H66" s="9">
        <v>548.57963900000004</v>
      </c>
      <c r="I66" s="9"/>
      <c r="J66" s="9">
        <v>54.098236</v>
      </c>
      <c r="K66" s="9">
        <v>0.86678100000000002</v>
      </c>
      <c r="L66" s="9">
        <v>1471.103975</v>
      </c>
      <c r="M66" s="9"/>
      <c r="N66" s="9"/>
      <c r="O66" s="9"/>
      <c r="P66" s="9"/>
      <c r="Q66" s="9">
        <v>2074.648631</v>
      </c>
      <c r="S66" s="7" t="s">
        <v>258</v>
      </c>
      <c r="T66" s="9"/>
      <c r="U66" s="9"/>
      <c r="V66" s="9"/>
      <c r="W66" s="9"/>
      <c r="X66" s="10"/>
      <c r="Y66" s="9">
        <v>519.03460900000005</v>
      </c>
      <c r="Z66" s="9"/>
      <c r="AA66" s="9">
        <v>41.587639000000003</v>
      </c>
      <c r="AB66" s="9">
        <v>0.58840800000000004</v>
      </c>
      <c r="AC66" s="9">
        <v>1472.965316</v>
      </c>
      <c r="AD66" s="9"/>
      <c r="AE66" s="9"/>
      <c r="AF66" s="9"/>
      <c r="AG66" s="9"/>
      <c r="AH66" s="9">
        <v>2034.175972</v>
      </c>
    </row>
    <row r="67" spans="1:34">
      <c r="B67" s="7" t="s">
        <v>269</v>
      </c>
      <c r="C67" s="9"/>
      <c r="D67" s="9"/>
      <c r="E67" s="9"/>
      <c r="F67" s="9"/>
      <c r="G67" s="10"/>
      <c r="H67" s="9">
        <v>26.448539</v>
      </c>
      <c r="I67" s="9">
        <v>0.16141800000000001</v>
      </c>
      <c r="J67" s="9">
        <v>0</v>
      </c>
      <c r="K67" s="9"/>
      <c r="L67" s="9"/>
      <c r="M67" s="9"/>
      <c r="N67" s="9"/>
      <c r="O67" s="9"/>
      <c r="P67" s="9"/>
      <c r="Q67" s="9">
        <v>26.609957000000001</v>
      </c>
      <c r="S67" s="7" t="s">
        <v>269</v>
      </c>
      <c r="T67" s="9"/>
      <c r="U67" s="9"/>
      <c r="V67" s="9"/>
      <c r="W67" s="9"/>
      <c r="X67" s="10"/>
      <c r="Y67" s="9">
        <v>23.253343999999998</v>
      </c>
      <c r="Z67" s="9">
        <v>0.138186</v>
      </c>
      <c r="AA67" s="9">
        <v>0</v>
      </c>
      <c r="AB67" s="9"/>
      <c r="AC67" s="9"/>
      <c r="AD67" s="9"/>
      <c r="AE67" s="9"/>
      <c r="AF67" s="9"/>
      <c r="AG67" s="9"/>
      <c r="AH67" s="9">
        <v>23.391529999999999</v>
      </c>
    </row>
    <row r="68" spans="1:34">
      <c r="B68" s="15" t="s">
        <v>283</v>
      </c>
      <c r="C68" s="16">
        <v>206.409999</v>
      </c>
      <c r="D68" s="16">
        <v>300.06923699999999</v>
      </c>
      <c r="E68" s="16">
        <v>77.193017999999995</v>
      </c>
      <c r="F68" s="16">
        <v>195.378018</v>
      </c>
      <c r="G68" s="17">
        <v>292.99288199999978</v>
      </c>
      <c r="H68" s="16">
        <v>2368.9336300000004</v>
      </c>
      <c r="I68" s="16">
        <v>2814.167985</v>
      </c>
      <c r="J68" s="16">
        <v>1602.4029700000003</v>
      </c>
      <c r="K68" s="16">
        <v>2013.9133419999998</v>
      </c>
      <c r="L68" s="16">
        <v>4502.7309949999999</v>
      </c>
      <c r="M68" s="16">
        <v>1021.689588</v>
      </c>
      <c r="N68" s="16">
        <v>242.84523799999999</v>
      </c>
      <c r="O68" s="16">
        <v>384.41741100000002</v>
      </c>
      <c r="P68" s="16">
        <v>28.561546999999997</v>
      </c>
      <c r="Q68" s="16">
        <v>16051.705859999998</v>
      </c>
      <c r="S68" s="15" t="s">
        <v>283</v>
      </c>
      <c r="T68" s="16">
        <v>173.93613900000003</v>
      </c>
      <c r="U68" s="16">
        <v>163.39205700000002</v>
      </c>
      <c r="V68" s="16">
        <v>216.52942199999998</v>
      </c>
      <c r="W68" s="16">
        <v>114.908469</v>
      </c>
      <c r="X68" s="17">
        <v>292.75238400000001</v>
      </c>
      <c r="Y68" s="16">
        <v>2187.1136160000001</v>
      </c>
      <c r="Z68" s="16">
        <v>2471.0766930000004</v>
      </c>
      <c r="AA68" s="16">
        <v>1655.802099</v>
      </c>
      <c r="AB68" s="16">
        <v>1560.4589009999997</v>
      </c>
      <c r="AC68" s="16">
        <v>4452.764854</v>
      </c>
      <c r="AD68" s="16">
        <v>1042.7103279999999</v>
      </c>
      <c r="AE68" s="16">
        <v>368.33503400000001</v>
      </c>
      <c r="AF68" s="16">
        <v>333.12558799999999</v>
      </c>
      <c r="AG68" s="16">
        <v>15.840638</v>
      </c>
      <c r="AH68" s="16">
        <v>15048.746222000002</v>
      </c>
    </row>
    <row r="70" spans="1:34" ht="120">
      <c r="A70" s="106"/>
      <c r="B70" s="20" t="s">
        <v>284</v>
      </c>
      <c r="C70" s="194" t="s">
        <v>621</v>
      </c>
      <c r="D70" s="194" t="s">
        <v>286</v>
      </c>
      <c r="E70" s="194" t="s">
        <v>622</v>
      </c>
      <c r="F70" s="194" t="s">
        <v>25</v>
      </c>
      <c r="G70" s="194" t="s">
        <v>289</v>
      </c>
      <c r="H70" s="194" t="s">
        <v>27</v>
      </c>
      <c r="I70" s="194" t="s">
        <v>62</v>
      </c>
      <c r="J70" s="194" t="s">
        <v>14</v>
      </c>
      <c r="K70" s="106"/>
      <c r="S70" s="20" t="s">
        <v>284</v>
      </c>
      <c r="T70" s="194" t="s">
        <v>621</v>
      </c>
      <c r="U70" s="194" t="s">
        <v>286</v>
      </c>
      <c r="V70" s="194" t="s">
        <v>622</v>
      </c>
      <c r="W70" s="194" t="s">
        <v>25</v>
      </c>
      <c r="X70" s="194" t="s">
        <v>289</v>
      </c>
      <c r="Y70" s="194" t="s">
        <v>27</v>
      </c>
      <c r="Z70" s="194" t="s">
        <v>62</v>
      </c>
      <c r="AA70" s="194" t="s">
        <v>14</v>
      </c>
      <c r="AB70" s="106"/>
      <c r="AC70" s="106"/>
    </row>
    <row r="71" spans="1:34">
      <c r="A71" s="106"/>
      <c r="B71" s="106" t="str">
        <f>B5</f>
        <v>Fabricación de Cemento y Productos a base de Cemento en PLantas Integradas</v>
      </c>
      <c r="C71" s="188">
        <f>C39+M39</f>
        <v>0</v>
      </c>
      <c r="D71" s="188">
        <f>D39+F39+G39</f>
        <v>93.919242999999994</v>
      </c>
      <c r="E71" s="188">
        <f>E39+H39+J39+L39+O39</f>
        <v>1.756678</v>
      </c>
      <c r="F71" s="188">
        <f>K39</f>
        <v>4.4246150000000002</v>
      </c>
      <c r="G71" s="188">
        <f>I39</f>
        <v>36.133094</v>
      </c>
      <c r="H71" s="188">
        <f>P39</f>
        <v>0</v>
      </c>
      <c r="I71" s="188">
        <f>N39</f>
        <v>0</v>
      </c>
      <c r="J71" s="26">
        <f>SUM(C71:I71)</f>
        <v>136.23363000000001</v>
      </c>
      <c r="K71" s="106"/>
      <c r="S71" s="106" t="str">
        <f>S5</f>
        <v>Fabricación de Cemento y Productos a base de Cemento en PLantas Integradas</v>
      </c>
      <c r="T71" s="188">
        <f>T39+AD39</f>
        <v>0</v>
      </c>
      <c r="U71" s="188">
        <f>U39+W39+X39</f>
        <v>95.720162000000002</v>
      </c>
      <c r="V71" s="188">
        <f>V39+Y39+AA39+AC39+AF39</f>
        <v>6.6701040000000003</v>
      </c>
      <c r="W71" s="188">
        <f>AB39</f>
        <v>4.4979389999999997</v>
      </c>
      <c r="X71" s="188">
        <f>Z39</f>
        <v>33.294272999999997</v>
      </c>
      <c r="Y71" s="188">
        <f>AG39</f>
        <v>0</v>
      </c>
      <c r="Z71" s="188">
        <f>AE39</f>
        <v>0</v>
      </c>
      <c r="AA71" s="26">
        <f>SUM(T71:Z71)</f>
        <v>140.182478</v>
      </c>
      <c r="AB71" s="106"/>
      <c r="AC71" s="106"/>
    </row>
    <row r="72" spans="1:34">
      <c r="A72" s="106"/>
      <c r="B72" s="106" t="str">
        <f t="shared" ref="B72:B100" si="0">B6</f>
        <v>Fabricación de Pulpa, Papel y Cartón</v>
      </c>
      <c r="C72" s="188">
        <f t="shared" ref="C72:C99" si="1">C40+M40</f>
        <v>0</v>
      </c>
      <c r="D72" s="188">
        <f t="shared" ref="D72:D99" si="2">D40+F40+G40</f>
        <v>0</v>
      </c>
      <c r="E72" s="188">
        <f t="shared" ref="E72:E99" si="3">E40+H40+J40+L40+O40</f>
        <v>6.8570200000000003</v>
      </c>
      <c r="F72" s="188">
        <f t="shared" ref="F72:F99" si="4">K40</f>
        <v>32.664237999999997</v>
      </c>
      <c r="G72" s="188">
        <f t="shared" ref="G72:G99" si="5">I40</f>
        <v>10.296251</v>
      </c>
      <c r="H72" s="188">
        <f t="shared" ref="H72:H99" si="6">P40</f>
        <v>0</v>
      </c>
      <c r="I72" s="188">
        <f t="shared" ref="I72:I99" si="7">N40</f>
        <v>0</v>
      </c>
      <c r="J72" s="26">
        <f t="shared" ref="J72:J99" si="8">SUM(C72:I72)</f>
        <v>49.817508999999994</v>
      </c>
      <c r="K72" s="106"/>
      <c r="S72" s="106" t="str">
        <f t="shared" ref="S72:S100" si="9">S6</f>
        <v>Fabricación de Pulpa, Papel y Cartón</v>
      </c>
      <c r="T72" s="188">
        <f t="shared" ref="T72:T99" si="10">T40+AD40</f>
        <v>0</v>
      </c>
      <c r="U72" s="188">
        <f t="shared" ref="U72:U99" si="11">U40+W40+X40</f>
        <v>0</v>
      </c>
      <c r="V72" s="188">
        <f t="shared" ref="V72:V99" si="12">V40+Y40+AA40+AC40+AF40</f>
        <v>12.658919000000001</v>
      </c>
      <c r="W72" s="188">
        <f t="shared" ref="W72:W99" si="13">AB40</f>
        <v>24.207336999999999</v>
      </c>
      <c r="X72" s="188">
        <f t="shared" ref="X72:X99" si="14">Z40</f>
        <v>10.161371000000001</v>
      </c>
      <c r="Y72" s="188">
        <f t="shared" ref="Y72:Y99" si="15">AG40</f>
        <v>0</v>
      </c>
      <c r="Z72" s="188">
        <f t="shared" ref="Z72:Z99" si="16">AE40</f>
        <v>0</v>
      </c>
      <c r="AA72" s="26">
        <f t="shared" ref="AA72:AA99" si="17">SUM(T72:Z72)</f>
        <v>47.027627000000003</v>
      </c>
      <c r="AB72" s="106"/>
      <c r="AC72" s="106"/>
    </row>
    <row r="73" spans="1:34">
      <c r="A73" s="106"/>
      <c r="B73" s="106" t="str">
        <f t="shared" si="0"/>
        <v>Secctor transporte electrico</v>
      </c>
      <c r="C73" s="188">
        <f t="shared" si="1"/>
        <v>0</v>
      </c>
      <c r="D73" s="188">
        <f t="shared" si="2"/>
        <v>0</v>
      </c>
      <c r="E73" s="188">
        <f t="shared" si="3"/>
        <v>0</v>
      </c>
      <c r="F73" s="188">
        <f t="shared" si="4"/>
        <v>0</v>
      </c>
      <c r="G73" s="188">
        <f t="shared" si="5"/>
        <v>4.0661189999999996</v>
      </c>
      <c r="H73" s="188">
        <f t="shared" si="6"/>
        <v>0</v>
      </c>
      <c r="I73" s="188">
        <f t="shared" si="7"/>
        <v>0</v>
      </c>
      <c r="J73" s="26">
        <f t="shared" si="8"/>
        <v>4.0661189999999996</v>
      </c>
      <c r="K73" s="106"/>
      <c r="S73" s="106" t="str">
        <f t="shared" si="9"/>
        <v>Secctor transporte electrico</v>
      </c>
      <c r="T73" s="188">
        <f t="shared" si="10"/>
        <v>0</v>
      </c>
      <c r="U73" s="188">
        <f t="shared" si="11"/>
        <v>0</v>
      </c>
      <c r="V73" s="188">
        <f t="shared" si="12"/>
        <v>0</v>
      </c>
      <c r="W73" s="188">
        <f t="shared" si="13"/>
        <v>0</v>
      </c>
      <c r="X73" s="188">
        <f t="shared" si="14"/>
        <v>3.857529</v>
      </c>
      <c r="Y73" s="188">
        <f t="shared" si="15"/>
        <v>0</v>
      </c>
      <c r="Z73" s="188">
        <f t="shared" si="16"/>
        <v>0</v>
      </c>
      <c r="AA73" s="26">
        <f t="shared" si="17"/>
        <v>3.857529</v>
      </c>
      <c r="AB73" s="106"/>
      <c r="AC73" s="106"/>
    </row>
    <row r="74" spans="1:34">
      <c r="A74" s="106"/>
      <c r="B74" s="106" t="str">
        <f t="shared" si="0"/>
        <v xml:space="preserve">sector agropecuario                                                          </v>
      </c>
      <c r="C74" s="188">
        <f t="shared" si="1"/>
        <v>0</v>
      </c>
      <c r="D74" s="188">
        <f t="shared" si="2"/>
        <v>0</v>
      </c>
      <c r="E74" s="188">
        <f t="shared" si="3"/>
        <v>121.58713299999999</v>
      </c>
      <c r="F74" s="188">
        <f t="shared" si="4"/>
        <v>0</v>
      </c>
      <c r="G74" s="188">
        <f t="shared" si="5"/>
        <v>37.027897000000003</v>
      </c>
      <c r="H74" s="188">
        <f t="shared" si="6"/>
        <v>0</v>
      </c>
      <c r="I74" s="188">
        <f t="shared" si="7"/>
        <v>0</v>
      </c>
      <c r="J74" s="26">
        <f t="shared" si="8"/>
        <v>158.61502999999999</v>
      </c>
      <c r="K74" s="106"/>
      <c r="S74" s="106" t="str">
        <f t="shared" si="9"/>
        <v xml:space="preserve">sector agropecuario                                                          </v>
      </c>
      <c r="T74" s="188">
        <f t="shared" si="10"/>
        <v>0</v>
      </c>
      <c r="U74" s="188">
        <f t="shared" si="11"/>
        <v>0</v>
      </c>
      <c r="V74" s="188">
        <f t="shared" si="12"/>
        <v>114.724552</v>
      </c>
      <c r="W74" s="188">
        <f t="shared" si="13"/>
        <v>0</v>
      </c>
      <c r="X74" s="188">
        <f t="shared" si="14"/>
        <v>33.483500999999997</v>
      </c>
      <c r="Y74" s="188">
        <f t="shared" si="15"/>
        <v>0</v>
      </c>
      <c r="Z74" s="188">
        <f t="shared" si="16"/>
        <v>0</v>
      </c>
      <c r="AA74" s="26">
        <f t="shared" si="17"/>
        <v>148.20805300000001</v>
      </c>
      <c r="AB74" s="106"/>
      <c r="AC74" s="106"/>
    </row>
    <row r="75" spans="1:34">
      <c r="A75" s="106"/>
      <c r="B75" s="106" t="str">
        <f t="shared" si="0"/>
        <v>sector comercial</v>
      </c>
      <c r="C75" s="188">
        <f t="shared" si="1"/>
        <v>0</v>
      </c>
      <c r="D75" s="188">
        <f t="shared" si="2"/>
        <v>0</v>
      </c>
      <c r="E75" s="188">
        <f t="shared" si="3"/>
        <v>69.427137000000002</v>
      </c>
      <c r="F75" s="188">
        <f t="shared" si="4"/>
        <v>11.097415</v>
      </c>
      <c r="G75" s="188">
        <f t="shared" si="5"/>
        <v>50.081079000000003</v>
      </c>
      <c r="H75" s="188">
        <f t="shared" si="6"/>
        <v>2.818759</v>
      </c>
      <c r="I75" s="188">
        <f t="shared" si="7"/>
        <v>0</v>
      </c>
      <c r="J75" s="26">
        <f t="shared" si="8"/>
        <v>133.42439000000002</v>
      </c>
      <c r="K75" s="106"/>
      <c r="S75" s="106" t="str">
        <f t="shared" si="9"/>
        <v>sector comercial</v>
      </c>
      <c r="T75" s="188">
        <f t="shared" si="10"/>
        <v>0</v>
      </c>
      <c r="U75" s="188">
        <f t="shared" si="11"/>
        <v>0</v>
      </c>
      <c r="V75" s="188">
        <f t="shared" si="12"/>
        <v>64.812263999999999</v>
      </c>
      <c r="W75" s="188">
        <f t="shared" si="13"/>
        <v>9.4432030000000005</v>
      </c>
      <c r="X75" s="188">
        <f t="shared" si="14"/>
        <v>49.060692000000003</v>
      </c>
      <c r="Y75" s="188">
        <f t="shared" si="15"/>
        <v>1.5378069999999999</v>
      </c>
      <c r="Z75" s="188">
        <f t="shared" si="16"/>
        <v>0</v>
      </c>
      <c r="AA75" s="26">
        <f t="shared" si="17"/>
        <v>124.853966</v>
      </c>
      <c r="AB75" s="106"/>
      <c r="AC75" s="106"/>
    </row>
    <row r="76" spans="1:34">
      <c r="A76" s="106"/>
      <c r="B76" s="106" t="str">
        <f t="shared" si="0"/>
        <v xml:space="preserve">Sector consumo comercial residencial y publico </v>
      </c>
      <c r="C76" s="188">
        <f t="shared" si="1"/>
        <v>255.42239699999999</v>
      </c>
      <c r="D76" s="188">
        <f t="shared" si="2"/>
        <v>0</v>
      </c>
      <c r="E76" s="188">
        <f t="shared" si="3"/>
        <v>327.73601300000001</v>
      </c>
      <c r="F76" s="188">
        <f t="shared" si="4"/>
        <v>44.900441999999998</v>
      </c>
      <c r="G76" s="188">
        <f t="shared" si="5"/>
        <v>274.64719200000002</v>
      </c>
      <c r="H76" s="188">
        <f t="shared" si="6"/>
        <v>6.8547320000000003</v>
      </c>
      <c r="I76" s="188">
        <f t="shared" si="7"/>
        <v>0</v>
      </c>
      <c r="J76" s="26">
        <f t="shared" si="8"/>
        <v>909.56077600000003</v>
      </c>
      <c r="K76" s="106"/>
      <c r="S76" s="106" t="str">
        <f t="shared" si="9"/>
        <v xml:space="preserve">Sector consumo comercial residencial y publico </v>
      </c>
      <c r="T76" s="188">
        <f t="shared" si="10"/>
        <v>260.67758199999997</v>
      </c>
      <c r="U76" s="188">
        <f t="shared" si="11"/>
        <v>0</v>
      </c>
      <c r="V76" s="188">
        <f t="shared" si="12"/>
        <v>350.21514000000002</v>
      </c>
      <c r="W76" s="188">
        <f t="shared" si="13"/>
        <v>41.385261</v>
      </c>
      <c r="X76" s="188">
        <f t="shared" si="14"/>
        <v>254.31829200000001</v>
      </c>
      <c r="Y76" s="188">
        <f t="shared" si="15"/>
        <v>3.820478</v>
      </c>
      <c r="Z76" s="188">
        <f t="shared" si="16"/>
        <v>0</v>
      </c>
      <c r="AA76" s="26">
        <f t="shared" si="17"/>
        <v>910.41675300000009</v>
      </c>
      <c r="AB76" s="106"/>
      <c r="AC76" s="106"/>
    </row>
    <row r="77" spans="1:34">
      <c r="A77" s="106"/>
      <c r="B77" s="106" t="str">
        <f t="shared" si="0"/>
        <v>Sector consumo final total</v>
      </c>
      <c r="C77" s="188">
        <f t="shared" si="1"/>
        <v>324.26530400000001</v>
      </c>
      <c r="D77" s="188">
        <f t="shared" si="2"/>
        <v>262.81337899999994</v>
      </c>
      <c r="E77" s="188">
        <f t="shared" si="3"/>
        <v>2883.7232629999999</v>
      </c>
      <c r="F77" s="188">
        <f t="shared" si="4"/>
        <v>665.030575</v>
      </c>
      <c r="G77" s="188">
        <f t="shared" si="5"/>
        <v>846.50693100000001</v>
      </c>
      <c r="H77" s="188">
        <f t="shared" si="6"/>
        <v>7.2356049999999996</v>
      </c>
      <c r="I77" s="188">
        <f t="shared" si="7"/>
        <v>121.422619</v>
      </c>
      <c r="J77" s="26">
        <f t="shared" si="8"/>
        <v>5110.997675999999</v>
      </c>
      <c r="K77" s="106"/>
      <c r="S77" s="106" t="str">
        <f t="shared" si="9"/>
        <v>Sector consumo final total</v>
      </c>
      <c r="T77" s="188">
        <f t="shared" si="10"/>
        <v>318.656295</v>
      </c>
      <c r="U77" s="188">
        <f t="shared" si="11"/>
        <v>190.35097000000002</v>
      </c>
      <c r="V77" s="188">
        <f t="shared" si="12"/>
        <v>2836.3457210000001</v>
      </c>
      <c r="W77" s="188">
        <f t="shared" si="13"/>
        <v>516.11343899999997</v>
      </c>
      <c r="X77" s="188">
        <f t="shared" si="14"/>
        <v>738.91946700000005</v>
      </c>
      <c r="Y77" s="188">
        <f t="shared" si="15"/>
        <v>4.0067199999999996</v>
      </c>
      <c r="Z77" s="188">
        <f t="shared" si="16"/>
        <v>184.167517</v>
      </c>
      <c r="AA77" s="26">
        <f t="shared" si="17"/>
        <v>4788.5601290000004</v>
      </c>
      <c r="AB77" s="106"/>
      <c r="AC77" s="106"/>
    </row>
    <row r="78" spans="1:34">
      <c r="A78" s="106"/>
      <c r="B78" s="106" t="str">
        <f t="shared" si="0"/>
        <v>Sector Consumo publico</v>
      </c>
      <c r="C78" s="188">
        <f t="shared" si="1"/>
        <v>0</v>
      </c>
      <c r="D78" s="188">
        <f t="shared" si="2"/>
        <v>0</v>
      </c>
      <c r="E78" s="188">
        <f t="shared" si="3"/>
        <v>0</v>
      </c>
      <c r="F78" s="188">
        <f t="shared" si="4"/>
        <v>0</v>
      </c>
      <c r="G78" s="188">
        <f t="shared" si="5"/>
        <v>33.426938</v>
      </c>
      <c r="H78" s="188">
        <f t="shared" si="6"/>
        <v>0</v>
      </c>
      <c r="I78" s="188">
        <f t="shared" si="7"/>
        <v>0</v>
      </c>
      <c r="J78" s="26">
        <f t="shared" si="8"/>
        <v>33.426938</v>
      </c>
      <c r="K78" s="106"/>
      <c r="S78" s="106" t="str">
        <f t="shared" si="9"/>
        <v>Sector Consumo publico</v>
      </c>
      <c r="T78" s="188">
        <f t="shared" si="10"/>
        <v>0</v>
      </c>
      <c r="U78" s="188">
        <f t="shared" si="11"/>
        <v>0</v>
      </c>
      <c r="V78" s="188">
        <f t="shared" si="12"/>
        <v>0</v>
      </c>
      <c r="W78" s="188">
        <f t="shared" si="13"/>
        <v>0</v>
      </c>
      <c r="X78" s="188">
        <f t="shared" si="14"/>
        <v>28.090800000000002</v>
      </c>
      <c r="Y78" s="188">
        <f t="shared" si="15"/>
        <v>0</v>
      </c>
      <c r="Z78" s="188">
        <f t="shared" si="16"/>
        <v>0</v>
      </c>
      <c r="AA78" s="26">
        <f t="shared" si="17"/>
        <v>28.090800000000002</v>
      </c>
      <c r="AB78" s="106"/>
      <c r="AC78" s="106"/>
    </row>
    <row r="79" spans="1:34">
      <c r="A79" s="106"/>
      <c r="B79" s="106" t="str">
        <f t="shared" si="0"/>
        <v>Sector consumo residencial</v>
      </c>
      <c r="C79" s="188">
        <f t="shared" si="1"/>
        <v>255.42239699999999</v>
      </c>
      <c r="D79" s="188">
        <f t="shared" si="2"/>
        <v>0</v>
      </c>
      <c r="E79" s="188">
        <f t="shared" si="3"/>
        <v>258.308876</v>
      </c>
      <c r="F79" s="188">
        <f t="shared" si="4"/>
        <v>33.803027</v>
      </c>
      <c r="G79" s="188">
        <f t="shared" si="5"/>
        <v>191.13917499999999</v>
      </c>
      <c r="H79" s="188">
        <f t="shared" si="6"/>
        <v>4.0359730000000003</v>
      </c>
      <c r="I79" s="188">
        <f t="shared" si="7"/>
        <v>0</v>
      </c>
      <c r="J79" s="26">
        <f t="shared" si="8"/>
        <v>742.70944800000007</v>
      </c>
      <c r="K79" s="106"/>
      <c r="S79" s="106" t="str">
        <f t="shared" si="9"/>
        <v>Sector consumo residencial</v>
      </c>
      <c r="T79" s="188">
        <f t="shared" si="10"/>
        <v>260.67758199999997</v>
      </c>
      <c r="U79" s="188">
        <f t="shared" si="11"/>
        <v>0</v>
      </c>
      <c r="V79" s="188">
        <f t="shared" si="12"/>
        <v>285.40287600000005</v>
      </c>
      <c r="W79" s="188">
        <f t="shared" si="13"/>
        <v>31.942057999999999</v>
      </c>
      <c r="X79" s="188">
        <f t="shared" si="14"/>
        <v>177.16679999999999</v>
      </c>
      <c r="Y79" s="188">
        <f t="shared" si="15"/>
        <v>2.2826710000000001</v>
      </c>
      <c r="Z79" s="188">
        <f t="shared" si="16"/>
        <v>0</v>
      </c>
      <c r="AA79" s="26">
        <f t="shared" si="17"/>
        <v>757.47198700000001</v>
      </c>
      <c r="AB79" s="106"/>
      <c r="AC79" s="106"/>
    </row>
    <row r="80" spans="1:34">
      <c r="A80" s="106"/>
      <c r="B80" s="106" t="str">
        <f t="shared" si="0"/>
        <v>Sector de consumo final energetico</v>
      </c>
      <c r="C80" s="188">
        <f t="shared" si="1"/>
        <v>324.14658199999997</v>
      </c>
      <c r="D80" s="188">
        <f t="shared" si="2"/>
        <v>262.81337899999994</v>
      </c>
      <c r="E80" s="188">
        <f t="shared" si="3"/>
        <v>2840.4954849999999</v>
      </c>
      <c r="F80" s="188">
        <f t="shared" si="4"/>
        <v>638.95174999999995</v>
      </c>
      <c r="G80" s="188">
        <f t="shared" si="5"/>
        <v>846.50693100000001</v>
      </c>
      <c r="H80" s="188">
        <f t="shared" si="6"/>
        <v>7.2356049999999996</v>
      </c>
      <c r="I80" s="188">
        <f t="shared" si="7"/>
        <v>0</v>
      </c>
      <c r="J80" s="26">
        <f t="shared" si="8"/>
        <v>4920.1497319999999</v>
      </c>
      <c r="K80" s="106"/>
      <c r="S80" s="106" t="str">
        <f t="shared" si="9"/>
        <v>Sector de consumo final energetico</v>
      </c>
      <c r="T80" s="188">
        <f t="shared" si="10"/>
        <v>318.656295</v>
      </c>
      <c r="U80" s="188">
        <f t="shared" si="11"/>
        <v>190.35097000000002</v>
      </c>
      <c r="V80" s="188">
        <f t="shared" si="12"/>
        <v>2822.428997</v>
      </c>
      <c r="W80" s="188">
        <f t="shared" si="13"/>
        <v>486.84676200000001</v>
      </c>
      <c r="X80" s="188">
        <f t="shared" si="14"/>
        <v>738.91946700000005</v>
      </c>
      <c r="Y80" s="188">
        <f t="shared" si="15"/>
        <v>4.0067199999999996</v>
      </c>
      <c r="Z80" s="188">
        <f t="shared" si="16"/>
        <v>0</v>
      </c>
      <c r="AA80" s="26">
        <f t="shared" si="17"/>
        <v>4561.2092110000003</v>
      </c>
      <c r="AB80" s="106"/>
      <c r="AC80" s="106"/>
    </row>
    <row r="81" spans="1:29">
      <c r="A81" s="106"/>
      <c r="B81" s="106" t="str">
        <f t="shared" si="0"/>
        <v>Sector final no energetico</v>
      </c>
      <c r="C81" s="188">
        <f t="shared" si="1"/>
        <v>0.11872199999999999</v>
      </c>
      <c r="D81" s="188">
        <f t="shared" si="2"/>
        <v>0</v>
      </c>
      <c r="E81" s="188">
        <f t="shared" si="3"/>
        <v>43.227777999999994</v>
      </c>
      <c r="F81" s="188">
        <f t="shared" si="4"/>
        <v>26.078824999999998</v>
      </c>
      <c r="G81" s="188">
        <f t="shared" si="5"/>
        <v>0</v>
      </c>
      <c r="H81" s="188">
        <f t="shared" si="6"/>
        <v>0</v>
      </c>
      <c r="I81" s="188">
        <f t="shared" si="7"/>
        <v>121.422619</v>
      </c>
      <c r="J81" s="26">
        <f t="shared" si="8"/>
        <v>190.84794399999998</v>
      </c>
      <c r="K81" s="106"/>
      <c r="S81" s="106" t="str">
        <f t="shared" si="9"/>
        <v>Sector final no energetico</v>
      </c>
      <c r="T81" s="188">
        <f t="shared" si="10"/>
        <v>0</v>
      </c>
      <c r="U81" s="188">
        <f t="shared" si="11"/>
        <v>0</v>
      </c>
      <c r="V81" s="188">
        <f t="shared" si="12"/>
        <v>13.916724</v>
      </c>
      <c r="W81" s="188">
        <f t="shared" si="13"/>
        <v>29.266677000000001</v>
      </c>
      <c r="X81" s="188">
        <f t="shared" si="14"/>
        <v>0</v>
      </c>
      <c r="Y81" s="188">
        <f t="shared" si="15"/>
        <v>0</v>
      </c>
      <c r="Z81" s="188">
        <f t="shared" si="16"/>
        <v>184.167517</v>
      </c>
      <c r="AA81" s="26">
        <f t="shared" si="17"/>
        <v>227.35091800000001</v>
      </c>
      <c r="AB81" s="106"/>
      <c r="AC81" s="106"/>
    </row>
    <row r="82" spans="1:29">
      <c r="A82" s="106"/>
      <c r="B82" s="106" t="str">
        <f t="shared" si="0"/>
        <v>Sector industra (Elaboración de refrescos, Hielo y otras bebidas no alcohólicas, y purificación y embotellamiento de agua.)</v>
      </c>
      <c r="C82" s="188">
        <f t="shared" si="1"/>
        <v>0</v>
      </c>
      <c r="D82" s="188">
        <f t="shared" si="2"/>
        <v>0</v>
      </c>
      <c r="E82" s="188">
        <f t="shared" si="3"/>
        <v>5.7960219999999998</v>
      </c>
      <c r="F82" s="188">
        <f t="shared" si="4"/>
        <v>0.96126599999999995</v>
      </c>
      <c r="G82" s="188">
        <f t="shared" si="5"/>
        <v>3.0633979999999998</v>
      </c>
      <c r="H82" s="188">
        <f t="shared" si="6"/>
        <v>0</v>
      </c>
      <c r="I82" s="188">
        <f t="shared" si="7"/>
        <v>0</v>
      </c>
      <c r="J82" s="26">
        <f t="shared" si="8"/>
        <v>9.8206860000000002</v>
      </c>
      <c r="K82" s="106"/>
      <c r="S82" s="106" t="str">
        <f t="shared" si="9"/>
        <v>Sector industra (Elaboración de refrescos, Hielo y otras bebidas no alcohólicas, y purificación y embotellamiento de agua.)</v>
      </c>
      <c r="T82" s="188">
        <f t="shared" si="10"/>
        <v>0</v>
      </c>
      <c r="U82" s="188">
        <f t="shared" si="11"/>
        <v>0</v>
      </c>
      <c r="V82" s="188">
        <f t="shared" si="12"/>
        <v>5.2149639999999993</v>
      </c>
      <c r="W82" s="188">
        <f t="shared" si="13"/>
        <v>0.77172799999999997</v>
      </c>
      <c r="X82" s="188">
        <f t="shared" si="14"/>
        <v>2.8957269999999999</v>
      </c>
      <c r="Y82" s="188">
        <f t="shared" si="15"/>
        <v>0</v>
      </c>
      <c r="Z82" s="188">
        <f t="shared" si="16"/>
        <v>0</v>
      </c>
      <c r="AA82" s="26">
        <f t="shared" si="17"/>
        <v>8.8824189999999987</v>
      </c>
      <c r="AB82" s="106"/>
      <c r="AC82" s="106"/>
    </row>
    <row r="83" spans="1:29">
      <c r="A83" s="106"/>
      <c r="B83" s="106" t="str">
        <f t="shared" si="0"/>
        <v>Sector industria elaboracion de cerveza</v>
      </c>
      <c r="C83" s="188">
        <f t="shared" si="1"/>
        <v>0</v>
      </c>
      <c r="D83" s="188">
        <f t="shared" si="2"/>
        <v>0</v>
      </c>
      <c r="E83" s="188">
        <f t="shared" si="3"/>
        <v>3.035104</v>
      </c>
      <c r="F83" s="188">
        <f t="shared" si="4"/>
        <v>15.255341</v>
      </c>
      <c r="G83" s="188">
        <f t="shared" si="5"/>
        <v>3.6821799999999998</v>
      </c>
      <c r="H83" s="188">
        <f t="shared" si="6"/>
        <v>0</v>
      </c>
      <c r="I83" s="188">
        <f t="shared" si="7"/>
        <v>0</v>
      </c>
      <c r="J83" s="26">
        <f t="shared" si="8"/>
        <v>21.972624999999997</v>
      </c>
      <c r="K83" s="106"/>
      <c r="S83" s="106" t="str">
        <f t="shared" si="9"/>
        <v>Sector industria elaboracion de cerveza</v>
      </c>
      <c r="T83" s="188">
        <f t="shared" si="10"/>
        <v>0</v>
      </c>
      <c r="U83" s="188">
        <f t="shared" si="11"/>
        <v>0</v>
      </c>
      <c r="V83" s="188">
        <f t="shared" si="12"/>
        <v>7.3416620000000004</v>
      </c>
      <c r="W83" s="188">
        <f t="shared" si="13"/>
        <v>6.073753</v>
      </c>
      <c r="X83" s="188">
        <f t="shared" si="14"/>
        <v>3.092387</v>
      </c>
      <c r="Y83" s="188">
        <f t="shared" si="15"/>
        <v>0</v>
      </c>
      <c r="Z83" s="188">
        <f t="shared" si="16"/>
        <v>0</v>
      </c>
      <c r="AA83" s="26">
        <f t="shared" si="17"/>
        <v>16.507801999999998</v>
      </c>
      <c r="AB83" s="106"/>
      <c r="AC83" s="106"/>
    </row>
    <row r="84" spans="1:29">
      <c r="A84" s="106"/>
      <c r="B84" s="106" t="str">
        <f t="shared" si="0"/>
        <v>Sector industria elaboracion de prductos de tabaco</v>
      </c>
      <c r="C84" s="188">
        <f t="shared" si="1"/>
        <v>0</v>
      </c>
      <c r="D84" s="188">
        <f t="shared" si="2"/>
        <v>0</v>
      </c>
      <c r="E84" s="188">
        <f t="shared" si="3"/>
        <v>8.7880000000000007E-3</v>
      </c>
      <c r="F84" s="188">
        <f t="shared" si="4"/>
        <v>0.27323799999999998</v>
      </c>
      <c r="G84" s="188">
        <f t="shared" si="5"/>
        <v>0.24177899999999999</v>
      </c>
      <c r="H84" s="188">
        <f t="shared" si="6"/>
        <v>0</v>
      </c>
      <c r="I84" s="188">
        <f t="shared" si="7"/>
        <v>0</v>
      </c>
      <c r="J84" s="26">
        <f t="shared" si="8"/>
        <v>0.52380499999999997</v>
      </c>
      <c r="K84" s="106"/>
      <c r="S84" s="106" t="str">
        <f t="shared" si="9"/>
        <v>Sector industria elaboracion de prductos de tabaco</v>
      </c>
      <c r="T84" s="188">
        <f t="shared" si="10"/>
        <v>0</v>
      </c>
      <c r="U84" s="188">
        <f t="shared" si="11"/>
        <v>0</v>
      </c>
      <c r="V84" s="188">
        <f t="shared" si="12"/>
        <v>1.2795999999999998E-2</v>
      </c>
      <c r="W84" s="188">
        <f t="shared" si="13"/>
        <v>0.33837800000000001</v>
      </c>
      <c r="X84" s="188">
        <f t="shared" si="14"/>
        <v>0.221696</v>
      </c>
      <c r="Y84" s="188">
        <f t="shared" si="15"/>
        <v>0</v>
      </c>
      <c r="Z84" s="188">
        <f t="shared" si="16"/>
        <v>0</v>
      </c>
      <c r="AA84" s="26">
        <f t="shared" si="17"/>
        <v>0.57286999999999999</v>
      </c>
      <c r="AB84" s="106"/>
      <c r="AC84" s="106"/>
    </row>
    <row r="85" spans="1:29">
      <c r="A85" s="106"/>
      <c r="B85" s="106" t="str">
        <f t="shared" si="0"/>
        <v>sector industria fabricacion de productos de hule</v>
      </c>
      <c r="C85" s="188">
        <f t="shared" si="1"/>
        <v>0</v>
      </c>
      <c r="D85" s="188">
        <f t="shared" si="2"/>
        <v>0</v>
      </c>
      <c r="E85" s="188">
        <f t="shared" si="3"/>
        <v>2.4671889999999999</v>
      </c>
      <c r="F85" s="188">
        <f t="shared" si="4"/>
        <v>5.461373</v>
      </c>
      <c r="G85" s="188">
        <f t="shared" si="5"/>
        <v>1.6484019999999999</v>
      </c>
      <c r="H85" s="188">
        <f t="shared" si="6"/>
        <v>0</v>
      </c>
      <c r="I85" s="188">
        <f t="shared" si="7"/>
        <v>0</v>
      </c>
      <c r="J85" s="26">
        <f t="shared" si="8"/>
        <v>9.5769640000000003</v>
      </c>
      <c r="K85" s="106"/>
      <c r="S85" s="106" t="str">
        <f t="shared" si="9"/>
        <v>sector industria fabricacion de productos de hule</v>
      </c>
      <c r="T85" s="188">
        <f t="shared" si="10"/>
        <v>0</v>
      </c>
      <c r="U85" s="188">
        <f t="shared" si="11"/>
        <v>0</v>
      </c>
      <c r="V85" s="188">
        <f t="shared" si="12"/>
        <v>2.0355750000000001</v>
      </c>
      <c r="W85" s="188">
        <f t="shared" si="13"/>
        <v>4.1912330000000004</v>
      </c>
      <c r="X85" s="188">
        <f t="shared" si="14"/>
        <v>1.265037</v>
      </c>
      <c r="Y85" s="188">
        <f t="shared" si="15"/>
        <v>0</v>
      </c>
      <c r="Z85" s="188">
        <f t="shared" si="16"/>
        <v>0</v>
      </c>
      <c r="AA85" s="26">
        <f t="shared" si="17"/>
        <v>7.4918449999999996</v>
      </c>
      <c r="AB85" s="106"/>
      <c r="AC85" s="106"/>
    </row>
    <row r="86" spans="1:29">
      <c r="A86" s="106"/>
      <c r="B86" s="106" t="str">
        <f t="shared" si="0"/>
        <v>Sector industria fabricacion de vidrio</v>
      </c>
      <c r="C86" s="188">
        <f t="shared" si="1"/>
        <v>0</v>
      </c>
      <c r="D86" s="188">
        <f t="shared" si="2"/>
        <v>6.2199999999999998E-3</v>
      </c>
      <c r="E86" s="188">
        <f t="shared" si="3"/>
        <v>2.6271249999999995</v>
      </c>
      <c r="F86" s="188">
        <f t="shared" si="4"/>
        <v>48.554065000000001</v>
      </c>
      <c r="G86" s="188">
        <f t="shared" si="5"/>
        <v>4.1783659999999996</v>
      </c>
      <c r="H86" s="188">
        <f t="shared" si="6"/>
        <v>0</v>
      </c>
      <c r="I86" s="188">
        <f t="shared" si="7"/>
        <v>0</v>
      </c>
      <c r="J86" s="26">
        <f t="shared" si="8"/>
        <v>55.365775999999997</v>
      </c>
      <c r="K86" s="106"/>
      <c r="S86" s="106" t="str">
        <f t="shared" si="9"/>
        <v>Sector industria fabricacion de vidrio</v>
      </c>
      <c r="T86" s="188">
        <f t="shared" si="10"/>
        <v>0</v>
      </c>
      <c r="U86" s="188">
        <f t="shared" si="11"/>
        <v>6.3020000000000003E-3</v>
      </c>
      <c r="V86" s="188">
        <f t="shared" si="12"/>
        <v>3.6932699999999996</v>
      </c>
      <c r="W86" s="188">
        <f t="shared" si="13"/>
        <v>40.030343000000002</v>
      </c>
      <c r="X86" s="188">
        <f t="shared" si="14"/>
        <v>4.0170620000000001</v>
      </c>
      <c r="Y86" s="188">
        <f t="shared" si="15"/>
        <v>0</v>
      </c>
      <c r="Z86" s="188">
        <f t="shared" si="16"/>
        <v>0</v>
      </c>
      <c r="AA86" s="26">
        <f t="shared" si="17"/>
        <v>47.746977000000001</v>
      </c>
      <c r="AB86" s="106"/>
      <c r="AC86" s="106"/>
    </row>
    <row r="87" spans="1:29">
      <c r="A87" s="106"/>
      <c r="B87" s="106" t="str">
        <f t="shared" si="0"/>
        <v>Sector industria industria basica de hierro y del acero</v>
      </c>
      <c r="C87" s="188">
        <f t="shared" si="1"/>
        <v>0</v>
      </c>
      <c r="D87" s="188">
        <f t="shared" si="2"/>
        <v>67.389577000000003</v>
      </c>
      <c r="E87" s="188">
        <f t="shared" si="3"/>
        <v>3.8211180000000002</v>
      </c>
      <c r="F87" s="188">
        <f t="shared" si="4"/>
        <v>115.284937</v>
      </c>
      <c r="G87" s="188">
        <f t="shared" si="5"/>
        <v>21.581731999999999</v>
      </c>
      <c r="H87" s="188">
        <f t="shared" si="6"/>
        <v>0</v>
      </c>
      <c r="I87" s="188">
        <f t="shared" si="7"/>
        <v>0</v>
      </c>
      <c r="J87" s="26">
        <f t="shared" si="8"/>
        <v>208.07736399999999</v>
      </c>
      <c r="K87" s="106"/>
      <c r="S87" s="106" t="str">
        <f t="shared" si="9"/>
        <v>Sector industria industria basica de hierro y del acero</v>
      </c>
      <c r="T87" s="188">
        <f t="shared" si="10"/>
        <v>0</v>
      </c>
      <c r="U87" s="188">
        <f t="shared" si="11"/>
        <v>41.879144999999994</v>
      </c>
      <c r="V87" s="188">
        <f t="shared" si="12"/>
        <v>8.1466850000000015</v>
      </c>
      <c r="W87" s="188">
        <f t="shared" si="13"/>
        <v>86.031308999999894</v>
      </c>
      <c r="X87" s="188">
        <f t="shared" si="14"/>
        <v>26.104088000000001</v>
      </c>
      <c r="Y87" s="188">
        <f t="shared" si="15"/>
        <v>0</v>
      </c>
      <c r="Z87" s="188">
        <f t="shared" si="16"/>
        <v>0</v>
      </c>
      <c r="AA87" s="26">
        <f t="shared" si="17"/>
        <v>162.16122699999988</v>
      </c>
      <c r="AB87" s="106"/>
      <c r="AC87" s="106"/>
    </row>
    <row r="88" spans="1:29">
      <c r="A88" s="106"/>
      <c r="B88" s="106" t="str">
        <f t="shared" si="0"/>
        <v>Sector industria mienria de materiales metalicos no metalico menos petroleo y gas</v>
      </c>
      <c r="C88" s="188">
        <f t="shared" si="1"/>
        <v>0</v>
      </c>
      <c r="D88" s="188">
        <f t="shared" si="2"/>
        <v>0</v>
      </c>
      <c r="E88" s="188">
        <f t="shared" si="3"/>
        <v>15.91429799999999</v>
      </c>
      <c r="F88" s="188">
        <f t="shared" si="4"/>
        <v>9.2739569999999905</v>
      </c>
      <c r="G88" s="188">
        <f t="shared" si="5"/>
        <v>36.293858</v>
      </c>
      <c r="H88" s="188">
        <f t="shared" si="6"/>
        <v>0</v>
      </c>
      <c r="I88" s="188">
        <f t="shared" si="7"/>
        <v>0</v>
      </c>
      <c r="J88" s="26">
        <f t="shared" si="8"/>
        <v>61.482112999999984</v>
      </c>
      <c r="K88" s="106"/>
      <c r="S88" s="106" t="str">
        <f t="shared" si="9"/>
        <v>Sector industria mienria de materiales metalicos no metalico menos petroleo y gas</v>
      </c>
      <c r="T88" s="188">
        <f t="shared" si="10"/>
        <v>0</v>
      </c>
      <c r="U88" s="188">
        <f t="shared" si="11"/>
        <v>0</v>
      </c>
      <c r="V88" s="188">
        <f t="shared" si="12"/>
        <v>11.857002</v>
      </c>
      <c r="W88" s="188">
        <f t="shared" si="13"/>
        <v>6.751468</v>
      </c>
      <c r="X88" s="188">
        <f t="shared" si="14"/>
        <v>19.226624999999999</v>
      </c>
      <c r="Y88" s="188">
        <f t="shared" si="15"/>
        <v>0</v>
      </c>
      <c r="Z88" s="188">
        <f t="shared" si="16"/>
        <v>0</v>
      </c>
      <c r="AA88" s="26">
        <f t="shared" si="17"/>
        <v>37.835094999999995</v>
      </c>
      <c r="AB88" s="106"/>
      <c r="AC88" s="106"/>
    </row>
    <row r="89" spans="1:29">
      <c r="A89" s="106"/>
      <c r="B89" s="106" t="str">
        <f t="shared" si="0"/>
        <v>Sector industrial construccion</v>
      </c>
      <c r="C89" s="188">
        <f t="shared" si="1"/>
        <v>0</v>
      </c>
      <c r="D89" s="188">
        <f t="shared" si="2"/>
        <v>0</v>
      </c>
      <c r="E89" s="188">
        <f t="shared" si="3"/>
        <v>10.947546000000001</v>
      </c>
      <c r="F89" s="188">
        <f t="shared" si="4"/>
        <v>0</v>
      </c>
      <c r="G89" s="188">
        <f t="shared" si="5"/>
        <v>1.7727059999999999</v>
      </c>
      <c r="H89" s="188">
        <f t="shared" si="6"/>
        <v>0</v>
      </c>
      <c r="I89" s="188">
        <f t="shared" si="7"/>
        <v>0</v>
      </c>
      <c r="J89" s="26">
        <f t="shared" si="8"/>
        <v>12.720252</v>
      </c>
      <c r="K89" s="106"/>
      <c r="S89" s="106" t="str">
        <f t="shared" si="9"/>
        <v>Sector industrial construccion</v>
      </c>
      <c r="T89" s="188">
        <f t="shared" si="10"/>
        <v>0</v>
      </c>
      <c r="U89" s="188">
        <f t="shared" si="11"/>
        <v>0</v>
      </c>
      <c r="V89" s="188">
        <f t="shared" si="12"/>
        <v>10.363939999999999</v>
      </c>
      <c r="W89" s="188">
        <f t="shared" si="13"/>
        <v>0</v>
      </c>
      <c r="X89" s="188">
        <f t="shared" si="14"/>
        <v>1.63714</v>
      </c>
      <c r="Y89" s="188">
        <f t="shared" si="15"/>
        <v>0</v>
      </c>
      <c r="Z89" s="188">
        <f t="shared" si="16"/>
        <v>0</v>
      </c>
      <c r="AA89" s="26">
        <f t="shared" si="17"/>
        <v>12.00108</v>
      </c>
      <c r="AB89" s="106"/>
      <c r="AC89" s="106"/>
    </row>
    <row r="90" spans="1:29">
      <c r="A90" s="106"/>
      <c r="B90" s="106" t="str">
        <f t="shared" si="0"/>
        <v>Sector industrial elaboracion de azucares</v>
      </c>
      <c r="C90" s="188">
        <f t="shared" si="1"/>
        <v>64.46857</v>
      </c>
      <c r="D90" s="188">
        <f t="shared" si="2"/>
        <v>0</v>
      </c>
      <c r="E90" s="188">
        <f t="shared" si="3"/>
        <v>3.4819329999999997</v>
      </c>
      <c r="F90" s="188">
        <f t="shared" si="4"/>
        <v>0</v>
      </c>
      <c r="G90" s="188">
        <f t="shared" si="5"/>
        <v>4.1446050000000003</v>
      </c>
      <c r="H90" s="188">
        <f t="shared" si="6"/>
        <v>0</v>
      </c>
      <c r="I90" s="188">
        <f t="shared" si="7"/>
        <v>0</v>
      </c>
      <c r="J90" s="26">
        <f t="shared" si="8"/>
        <v>72.095107999999996</v>
      </c>
      <c r="K90" s="106"/>
      <c r="S90" s="106" t="str">
        <f t="shared" si="9"/>
        <v>Sector industrial elaboracion de azucares</v>
      </c>
      <c r="T90" s="188">
        <f t="shared" si="10"/>
        <v>53.746122</v>
      </c>
      <c r="U90" s="188">
        <f t="shared" si="11"/>
        <v>0</v>
      </c>
      <c r="V90" s="188">
        <f t="shared" si="12"/>
        <v>7.0691189999999997</v>
      </c>
      <c r="W90" s="188">
        <f t="shared" si="13"/>
        <v>0</v>
      </c>
      <c r="X90" s="188">
        <f t="shared" si="14"/>
        <v>2.6937570000000002</v>
      </c>
      <c r="Y90" s="188">
        <f t="shared" si="15"/>
        <v>0</v>
      </c>
      <c r="Z90" s="188">
        <f t="shared" si="16"/>
        <v>0</v>
      </c>
      <c r="AA90" s="26">
        <f t="shared" si="17"/>
        <v>63.508997999999998</v>
      </c>
      <c r="AB90" s="106"/>
      <c r="AC90" s="106"/>
    </row>
    <row r="91" spans="1:29">
      <c r="A91" s="106"/>
      <c r="B91" s="106" t="str">
        <f t="shared" si="0"/>
        <v>Sector industrial fabricacion de fertilizantes</v>
      </c>
      <c r="C91" s="188">
        <f t="shared" si="1"/>
        <v>0</v>
      </c>
      <c r="D91" s="188">
        <f t="shared" si="2"/>
        <v>0</v>
      </c>
      <c r="E91" s="188">
        <f t="shared" si="3"/>
        <v>0.162296</v>
      </c>
      <c r="F91" s="188">
        <f t="shared" si="4"/>
        <v>0.517208</v>
      </c>
      <c r="G91" s="188">
        <f t="shared" si="5"/>
        <v>0.47497699999999998</v>
      </c>
      <c r="H91" s="188">
        <f t="shared" si="6"/>
        <v>0</v>
      </c>
      <c r="I91" s="188">
        <f t="shared" si="7"/>
        <v>0</v>
      </c>
      <c r="J91" s="26">
        <f t="shared" si="8"/>
        <v>1.1544810000000001</v>
      </c>
      <c r="K91" s="106"/>
      <c r="S91" s="106" t="str">
        <f t="shared" si="9"/>
        <v>Sector industrial fabricacion de fertilizantes</v>
      </c>
      <c r="T91" s="188">
        <f t="shared" si="10"/>
        <v>0</v>
      </c>
      <c r="U91" s="188">
        <f t="shared" si="11"/>
        <v>0</v>
      </c>
      <c r="V91" s="188">
        <f t="shared" si="12"/>
        <v>0.13516900000000001</v>
      </c>
      <c r="W91" s="188">
        <f t="shared" si="13"/>
        <v>3.3981560000000002</v>
      </c>
      <c r="X91" s="188">
        <f t="shared" si="14"/>
        <v>0.49965399999999999</v>
      </c>
      <c r="Y91" s="188">
        <f t="shared" si="15"/>
        <v>0</v>
      </c>
      <c r="Z91" s="188">
        <f t="shared" si="16"/>
        <v>0</v>
      </c>
      <c r="AA91" s="26">
        <f t="shared" si="17"/>
        <v>4.0329790000000001</v>
      </c>
      <c r="AB91" s="106"/>
      <c r="AC91" s="106"/>
    </row>
    <row r="92" spans="1:29">
      <c r="A92" s="106"/>
      <c r="B92" s="106" t="str">
        <f>B26</f>
        <v>Sector industrial industria quimica</v>
      </c>
      <c r="C92" s="188">
        <f t="shared" si="1"/>
        <v>0</v>
      </c>
      <c r="D92" s="188">
        <f t="shared" si="2"/>
        <v>1.90296</v>
      </c>
      <c r="E92" s="188">
        <f t="shared" si="3"/>
        <v>8.4104829999999993</v>
      </c>
      <c r="F92" s="188">
        <f t="shared" si="4"/>
        <v>66.288036000000005</v>
      </c>
      <c r="G92" s="188">
        <f t="shared" si="5"/>
        <v>17.124642000000001</v>
      </c>
      <c r="H92" s="188">
        <f t="shared" si="6"/>
        <v>0</v>
      </c>
      <c r="I92" s="188">
        <f t="shared" si="7"/>
        <v>0</v>
      </c>
      <c r="J92" s="26">
        <f t="shared" si="8"/>
        <v>93.726121000000006</v>
      </c>
      <c r="K92" s="106"/>
      <c r="S92" s="106" t="str">
        <f>S26</f>
        <v>Sector industrial industria quimica</v>
      </c>
      <c r="T92" s="188">
        <f t="shared" si="10"/>
        <v>0</v>
      </c>
      <c r="U92" s="188">
        <f t="shared" si="11"/>
        <v>1.067507</v>
      </c>
      <c r="V92" s="188">
        <f t="shared" si="12"/>
        <v>13.220255</v>
      </c>
      <c r="W92" s="188">
        <f t="shared" si="13"/>
        <v>52.072001</v>
      </c>
      <c r="X92" s="188">
        <f t="shared" si="14"/>
        <v>19.306609000000002</v>
      </c>
      <c r="Y92" s="188">
        <f t="shared" si="15"/>
        <v>0</v>
      </c>
      <c r="Z92" s="188">
        <f t="shared" si="16"/>
        <v>0</v>
      </c>
      <c r="AA92" s="26">
        <f t="shared" si="17"/>
        <v>85.666371999999996</v>
      </c>
      <c r="AB92" s="106"/>
      <c r="AC92" s="106"/>
    </row>
    <row r="93" spans="1:29">
      <c r="A93" s="106"/>
      <c r="B93" s="106" t="str">
        <f t="shared" si="0"/>
        <v>Sector industrial otras ramas</v>
      </c>
      <c r="C93" s="188">
        <f t="shared" si="1"/>
        <v>4.2556149999999997</v>
      </c>
      <c r="D93" s="188">
        <f t="shared" si="2"/>
        <v>99.595378999999994</v>
      </c>
      <c r="E93" s="188">
        <f t="shared" si="3"/>
        <v>67.811874000000003</v>
      </c>
      <c r="F93" s="188">
        <f t="shared" si="4"/>
        <v>178.71480099999999</v>
      </c>
      <c r="G93" s="188">
        <f t="shared" si="5"/>
        <v>376.97538700000001</v>
      </c>
      <c r="H93" s="188">
        <f t="shared" si="6"/>
        <v>0.38087300000000002</v>
      </c>
      <c r="I93" s="188">
        <f t="shared" si="7"/>
        <v>0</v>
      </c>
      <c r="J93" s="26">
        <f t="shared" si="8"/>
        <v>727.73392899999988</v>
      </c>
      <c r="K93" s="106"/>
      <c r="S93" s="106" t="str">
        <f t="shared" si="9"/>
        <v>Sector industrial otras ramas</v>
      </c>
      <c r="T93" s="188">
        <f t="shared" si="10"/>
        <v>4.2325910000000002</v>
      </c>
      <c r="U93" s="188">
        <f t="shared" si="11"/>
        <v>51.677854000000004</v>
      </c>
      <c r="V93" s="188">
        <f t="shared" si="12"/>
        <v>70.470167000000004</v>
      </c>
      <c r="W93" s="188">
        <f t="shared" si="13"/>
        <v>120.87087099999999</v>
      </c>
      <c r="X93" s="188">
        <f t="shared" si="14"/>
        <v>311.086994</v>
      </c>
      <c r="Y93" s="188">
        <f t="shared" si="15"/>
        <v>0.18624199999999999</v>
      </c>
      <c r="Z93" s="188">
        <f t="shared" si="16"/>
        <v>0</v>
      </c>
      <c r="AA93" s="26">
        <f t="shared" si="17"/>
        <v>558.524719</v>
      </c>
      <c r="AB93" s="106"/>
      <c r="AC93" s="106"/>
    </row>
    <row r="94" spans="1:29">
      <c r="A94" s="106"/>
      <c r="B94" s="106" t="str">
        <f t="shared" si="0"/>
        <v>Sector industrial pemex petroquimica</v>
      </c>
      <c r="C94" s="188">
        <f t="shared" si="1"/>
        <v>0</v>
      </c>
      <c r="D94" s="188">
        <f t="shared" si="2"/>
        <v>0</v>
      </c>
      <c r="E94" s="188">
        <f t="shared" si="3"/>
        <v>0.53073799999999993</v>
      </c>
      <c r="F94" s="188">
        <f t="shared" si="4"/>
        <v>110.77933299999999</v>
      </c>
      <c r="G94" s="188">
        <f t="shared" si="5"/>
        <v>5.11747</v>
      </c>
      <c r="H94" s="188">
        <f t="shared" si="6"/>
        <v>0</v>
      </c>
      <c r="I94" s="188">
        <f t="shared" si="7"/>
        <v>0</v>
      </c>
      <c r="J94" s="26">
        <f t="shared" si="8"/>
        <v>116.42754099999999</v>
      </c>
      <c r="K94" s="106"/>
      <c r="S94" s="106" t="str">
        <f t="shared" si="9"/>
        <v>Sector industrial pemex petroquimica</v>
      </c>
      <c r="T94" s="188">
        <f t="shared" si="10"/>
        <v>0</v>
      </c>
      <c r="U94" s="188">
        <f t="shared" si="11"/>
        <v>0</v>
      </c>
      <c r="V94" s="188">
        <f t="shared" si="12"/>
        <v>2.039647</v>
      </c>
      <c r="W94" s="188">
        <f t="shared" si="13"/>
        <v>93.357803000000004</v>
      </c>
      <c r="X94" s="188">
        <f t="shared" si="14"/>
        <v>4.9516039999999997</v>
      </c>
      <c r="Y94" s="188">
        <f t="shared" si="15"/>
        <v>0</v>
      </c>
      <c r="Z94" s="188">
        <f t="shared" si="16"/>
        <v>0</v>
      </c>
      <c r="AA94" s="26">
        <f t="shared" si="17"/>
        <v>100.34905400000001</v>
      </c>
      <c r="AB94" s="106"/>
      <c r="AC94" s="106"/>
    </row>
    <row r="95" spans="1:29">
      <c r="A95" s="106"/>
      <c r="B95" s="106" t="str">
        <f t="shared" si="0"/>
        <v>Sector indutrial Fabricación de autómoviles y camiones</v>
      </c>
      <c r="C95" s="188">
        <f t="shared" si="1"/>
        <v>0</v>
      </c>
      <c r="D95" s="188">
        <f t="shared" si="2"/>
        <v>0</v>
      </c>
      <c r="E95" s="188">
        <f t="shared" si="3"/>
        <v>1.371977</v>
      </c>
      <c r="F95" s="188">
        <f t="shared" si="4"/>
        <v>4.732119</v>
      </c>
      <c r="G95" s="188">
        <f t="shared" si="5"/>
        <v>7.8754580000000001</v>
      </c>
      <c r="H95" s="188">
        <f t="shared" si="6"/>
        <v>0</v>
      </c>
      <c r="I95" s="188">
        <f t="shared" si="7"/>
        <v>0</v>
      </c>
      <c r="J95" s="26">
        <f t="shared" si="8"/>
        <v>13.979554</v>
      </c>
      <c r="K95" s="106"/>
      <c r="S95" s="106" t="str">
        <f t="shared" si="9"/>
        <v>Sector indutrial Fabricación de autómoviles y camiones</v>
      </c>
      <c r="T95" s="188">
        <f t="shared" si="10"/>
        <v>0</v>
      </c>
      <c r="U95" s="188">
        <f t="shared" si="11"/>
        <v>0</v>
      </c>
      <c r="V95" s="188">
        <f t="shared" si="12"/>
        <v>0.71756200000000003</v>
      </c>
      <c r="W95" s="188">
        <f t="shared" si="13"/>
        <v>2.2807740000000001</v>
      </c>
      <c r="X95" s="188">
        <f t="shared" si="14"/>
        <v>6.6679349999999999</v>
      </c>
      <c r="Y95" s="188">
        <f t="shared" si="15"/>
        <v>0</v>
      </c>
      <c r="Z95" s="188">
        <f t="shared" si="16"/>
        <v>0</v>
      </c>
      <c r="AA95" s="26">
        <f t="shared" si="17"/>
        <v>9.6662710000000001</v>
      </c>
      <c r="AB95" s="106"/>
      <c r="AC95" s="106"/>
    </row>
    <row r="96" spans="1:29">
      <c r="A96" s="106"/>
      <c r="B96" s="106" t="str">
        <f>B30</f>
        <v>Sector transoporte maritimo</v>
      </c>
      <c r="C96" s="188">
        <f t="shared" si="1"/>
        <v>0</v>
      </c>
      <c r="D96" s="188">
        <f t="shared" si="2"/>
        <v>0</v>
      </c>
      <c r="E96" s="188">
        <f t="shared" si="3"/>
        <v>28.755616999999997</v>
      </c>
      <c r="F96" s="188">
        <f t="shared" si="4"/>
        <v>0</v>
      </c>
      <c r="G96" s="188">
        <f t="shared" si="5"/>
        <v>0</v>
      </c>
      <c r="H96" s="188">
        <f t="shared" si="6"/>
        <v>0</v>
      </c>
      <c r="I96" s="188">
        <f t="shared" si="7"/>
        <v>0</v>
      </c>
      <c r="J96" s="26">
        <f t="shared" si="8"/>
        <v>28.755616999999997</v>
      </c>
      <c r="K96" s="106"/>
      <c r="S96" s="106" t="str">
        <f>S30</f>
        <v>Sector transoporte maritimo</v>
      </c>
      <c r="T96" s="188">
        <f t="shared" si="10"/>
        <v>0</v>
      </c>
      <c r="U96" s="188">
        <f t="shared" si="11"/>
        <v>0</v>
      </c>
      <c r="V96" s="188">
        <f t="shared" si="12"/>
        <v>28.204143999999999</v>
      </c>
      <c r="W96" s="188">
        <f t="shared" si="13"/>
        <v>0</v>
      </c>
      <c r="X96" s="188">
        <f t="shared" si="14"/>
        <v>0</v>
      </c>
      <c r="Y96" s="188">
        <f t="shared" si="15"/>
        <v>0</v>
      </c>
      <c r="Z96" s="188">
        <f t="shared" si="16"/>
        <v>0</v>
      </c>
      <c r="AA96" s="26">
        <f t="shared" si="17"/>
        <v>28.204143999999999</v>
      </c>
      <c r="AB96" s="106"/>
      <c r="AC96" s="106"/>
    </row>
    <row r="97" spans="1:29">
      <c r="A97" s="106"/>
      <c r="B97" s="106" t="str">
        <f t="shared" si="0"/>
        <v>Sector transporte aereo</v>
      </c>
      <c r="C97" s="188">
        <f t="shared" si="1"/>
        <v>0</v>
      </c>
      <c r="D97" s="188">
        <f t="shared" si="2"/>
        <v>0</v>
      </c>
      <c r="E97" s="188">
        <f t="shared" si="3"/>
        <v>127.186144</v>
      </c>
      <c r="F97" s="188">
        <f t="shared" si="4"/>
        <v>0</v>
      </c>
      <c r="G97" s="188">
        <f t="shared" si="5"/>
        <v>0</v>
      </c>
      <c r="H97" s="188">
        <f t="shared" si="6"/>
        <v>0</v>
      </c>
      <c r="I97" s="188">
        <f t="shared" si="7"/>
        <v>0</v>
      </c>
      <c r="J97" s="26">
        <f t="shared" si="8"/>
        <v>127.186144</v>
      </c>
      <c r="K97" s="106"/>
      <c r="S97" s="106" t="str">
        <f t="shared" si="9"/>
        <v>Sector transporte aereo</v>
      </c>
      <c r="T97" s="188">
        <f t="shared" si="10"/>
        <v>0</v>
      </c>
      <c r="U97" s="188">
        <f t="shared" si="11"/>
        <v>0</v>
      </c>
      <c r="V97" s="188">
        <f t="shared" si="12"/>
        <v>110.797417</v>
      </c>
      <c r="W97" s="188">
        <f t="shared" si="13"/>
        <v>0</v>
      </c>
      <c r="X97" s="188">
        <f t="shared" si="14"/>
        <v>0</v>
      </c>
      <c r="Y97" s="188">
        <f t="shared" si="15"/>
        <v>0</v>
      </c>
      <c r="Z97" s="188">
        <f t="shared" si="16"/>
        <v>0</v>
      </c>
      <c r="AA97" s="26">
        <f t="shared" si="17"/>
        <v>110.797417</v>
      </c>
      <c r="AB97" s="106"/>
      <c r="AC97" s="106"/>
    </row>
    <row r="98" spans="1:29">
      <c r="A98" s="106"/>
      <c r="B98" s="106" t="str">
        <f t="shared" si="0"/>
        <v>Sector transporte autotransporte</v>
      </c>
      <c r="C98" s="188">
        <f t="shared" si="1"/>
        <v>0</v>
      </c>
      <c r="D98" s="188">
        <f t="shared" si="2"/>
        <v>0</v>
      </c>
      <c r="E98" s="188">
        <f t="shared" si="3"/>
        <v>2073.7818500000003</v>
      </c>
      <c r="F98" s="188">
        <f t="shared" si="4"/>
        <v>0.86678100000000002</v>
      </c>
      <c r="G98" s="188">
        <f t="shared" si="5"/>
        <v>0</v>
      </c>
      <c r="H98" s="188">
        <f t="shared" si="6"/>
        <v>0</v>
      </c>
      <c r="I98" s="188">
        <f t="shared" si="7"/>
        <v>0</v>
      </c>
      <c r="J98" s="26">
        <f t="shared" si="8"/>
        <v>2074.6486310000005</v>
      </c>
      <c r="K98" s="106"/>
      <c r="S98" s="106" t="str">
        <f t="shared" si="9"/>
        <v>Sector transporte autotransporte</v>
      </c>
      <c r="T98" s="188">
        <f t="shared" si="10"/>
        <v>0</v>
      </c>
      <c r="U98" s="188">
        <f t="shared" si="11"/>
        <v>0</v>
      </c>
      <c r="V98" s="188">
        <f t="shared" si="12"/>
        <v>2033.5875639999999</v>
      </c>
      <c r="W98" s="188">
        <f t="shared" si="13"/>
        <v>0.58840800000000004</v>
      </c>
      <c r="X98" s="188">
        <f t="shared" si="14"/>
        <v>0</v>
      </c>
      <c r="Y98" s="188">
        <f t="shared" si="15"/>
        <v>0</v>
      </c>
      <c r="Z98" s="188">
        <f t="shared" si="16"/>
        <v>0</v>
      </c>
      <c r="AA98" s="26">
        <f t="shared" si="17"/>
        <v>2034.175972</v>
      </c>
      <c r="AB98" s="106"/>
      <c r="AC98" s="106"/>
    </row>
    <row r="99" spans="1:29">
      <c r="A99" s="106"/>
      <c r="B99" s="106" t="str">
        <f>B33</f>
        <v>Sector transporte ferroviario</v>
      </c>
      <c r="C99" s="188">
        <f t="shared" si="1"/>
        <v>0</v>
      </c>
      <c r="D99" s="188">
        <f t="shared" si="2"/>
        <v>0</v>
      </c>
      <c r="E99" s="188">
        <f t="shared" si="3"/>
        <v>26.448539</v>
      </c>
      <c r="F99" s="188">
        <f t="shared" si="4"/>
        <v>0</v>
      </c>
      <c r="G99" s="188">
        <f t="shared" si="5"/>
        <v>0.16141800000000001</v>
      </c>
      <c r="H99" s="188">
        <f t="shared" si="6"/>
        <v>0</v>
      </c>
      <c r="I99" s="188">
        <f t="shared" si="7"/>
        <v>0</v>
      </c>
      <c r="J99" s="26">
        <f t="shared" si="8"/>
        <v>26.609957000000001</v>
      </c>
      <c r="K99" s="106"/>
      <c r="S99" s="106" t="str">
        <f>S33</f>
        <v>Sector transporte ferroviario</v>
      </c>
      <c r="T99" s="188">
        <f t="shared" si="10"/>
        <v>0</v>
      </c>
      <c r="U99" s="188">
        <f t="shared" si="11"/>
        <v>0</v>
      </c>
      <c r="V99" s="188">
        <f t="shared" si="12"/>
        <v>23.253343999999998</v>
      </c>
      <c r="W99" s="188">
        <f t="shared" si="13"/>
        <v>0</v>
      </c>
      <c r="X99" s="188">
        <f t="shared" si="14"/>
        <v>0.138186</v>
      </c>
      <c r="Y99" s="188">
        <f t="shared" si="15"/>
        <v>0</v>
      </c>
      <c r="Z99" s="188">
        <f t="shared" si="16"/>
        <v>0</v>
      </c>
      <c r="AA99" s="26">
        <f t="shared" si="17"/>
        <v>23.391529999999999</v>
      </c>
      <c r="AB99" s="106"/>
      <c r="AC99" s="106"/>
    </row>
    <row r="100" spans="1:29">
      <c r="A100" s="106"/>
      <c r="B100" s="20" t="str">
        <f t="shared" si="0"/>
        <v>Total général</v>
      </c>
      <c r="C100" s="26">
        <f>SUM(C71:C99)</f>
        <v>1228.0995869999999</v>
      </c>
      <c r="D100" s="26">
        <f t="shared" ref="D100:J100" si="18">SUM(D71:D99)</f>
        <v>788.44013699999994</v>
      </c>
      <c r="E100" s="26">
        <f t="shared" si="18"/>
        <v>8935.6780240000007</v>
      </c>
      <c r="F100" s="26">
        <f t="shared" si="18"/>
        <v>2013.9133419999998</v>
      </c>
      <c r="G100" s="26">
        <f t="shared" si="18"/>
        <v>2814.167985</v>
      </c>
      <c r="H100" s="26">
        <f t="shared" si="18"/>
        <v>28.561546999999997</v>
      </c>
      <c r="I100" s="26">
        <f t="shared" si="18"/>
        <v>242.84523799999999</v>
      </c>
      <c r="J100" s="26">
        <f t="shared" si="18"/>
        <v>16051.705859999996</v>
      </c>
      <c r="K100" s="106"/>
      <c r="S100" s="20" t="str">
        <f t="shared" si="9"/>
        <v>Total général</v>
      </c>
      <c r="T100" s="26">
        <f>SUM(T71:T99)</f>
        <v>1216.646467</v>
      </c>
      <c r="U100" s="26">
        <f t="shared" ref="U100:AA100" si="19">SUM(U71:U99)</f>
        <v>571.05291000000011</v>
      </c>
      <c r="V100" s="26">
        <f t="shared" si="19"/>
        <v>8845.3355789999987</v>
      </c>
      <c r="W100" s="26">
        <f t="shared" si="19"/>
        <v>1560.4589009999997</v>
      </c>
      <c r="X100" s="26">
        <f t="shared" si="19"/>
        <v>2471.0766930000004</v>
      </c>
      <c r="Y100" s="26">
        <f t="shared" si="19"/>
        <v>15.840638</v>
      </c>
      <c r="Z100" s="26">
        <f t="shared" si="19"/>
        <v>368.33503400000001</v>
      </c>
      <c r="AA100" s="26">
        <f t="shared" si="19"/>
        <v>15048.746222000002</v>
      </c>
      <c r="AB100" s="106"/>
      <c r="AC100" s="106"/>
    </row>
    <row r="101" spans="1:29">
      <c r="A101" s="106"/>
      <c r="B101" s="106"/>
      <c r="C101" s="106"/>
      <c r="D101" s="106"/>
      <c r="E101" s="106"/>
      <c r="F101" s="106"/>
      <c r="G101" s="106"/>
      <c r="H101" s="106"/>
      <c r="I101" s="106"/>
      <c r="J101" s="106"/>
      <c r="K101" s="106"/>
      <c r="S101" s="106"/>
      <c r="T101" s="106"/>
      <c r="U101" s="106"/>
      <c r="V101" s="106"/>
      <c r="W101" s="106"/>
      <c r="X101" s="106"/>
      <c r="Y101" s="106"/>
      <c r="Z101" s="106"/>
      <c r="AA101" s="106"/>
      <c r="AB101" s="106"/>
      <c r="AC101" s="106"/>
    </row>
    <row r="102" spans="1:29" ht="120">
      <c r="A102" s="106"/>
      <c r="B102" s="20" t="s">
        <v>284</v>
      </c>
      <c r="C102" s="194" t="s">
        <v>621</v>
      </c>
      <c r="D102" s="21" t="s">
        <v>418</v>
      </c>
      <c r="E102" s="21" t="s">
        <v>287</v>
      </c>
      <c r="F102" s="21" t="s">
        <v>288</v>
      </c>
      <c r="G102" s="21" t="s">
        <v>289</v>
      </c>
      <c r="H102" s="21" t="s">
        <v>27</v>
      </c>
      <c r="I102" s="21" t="s">
        <v>62</v>
      </c>
      <c r="J102" s="21" t="s">
        <v>14</v>
      </c>
      <c r="K102" s="106"/>
      <c r="S102" s="20" t="s">
        <v>284</v>
      </c>
      <c r="T102" s="194" t="s">
        <v>621</v>
      </c>
      <c r="U102" s="21" t="s">
        <v>418</v>
      </c>
      <c r="V102" s="21" t="s">
        <v>287</v>
      </c>
      <c r="W102" s="21" t="s">
        <v>288</v>
      </c>
      <c r="X102" s="21" t="s">
        <v>289</v>
      </c>
      <c r="Y102" s="21" t="s">
        <v>27</v>
      </c>
      <c r="Z102" s="21" t="s">
        <v>62</v>
      </c>
      <c r="AA102" s="21" t="s">
        <v>14</v>
      </c>
      <c r="AB102" s="106"/>
      <c r="AC102" s="106"/>
    </row>
    <row r="103" spans="1:29">
      <c r="A103" s="106"/>
      <c r="B103" s="22" t="str">
        <f>B74</f>
        <v xml:space="preserve">sector agropecuario                                                          </v>
      </c>
      <c r="C103" s="23">
        <f t="shared" ref="C103:J103" si="20">C74</f>
        <v>0</v>
      </c>
      <c r="D103" s="23">
        <f t="shared" si="20"/>
        <v>0</v>
      </c>
      <c r="E103" s="23">
        <f t="shared" si="20"/>
        <v>121.58713299999999</v>
      </c>
      <c r="F103" s="23">
        <f t="shared" si="20"/>
        <v>0</v>
      </c>
      <c r="G103" s="23">
        <f t="shared" si="20"/>
        <v>37.027897000000003</v>
      </c>
      <c r="H103" s="23">
        <f t="shared" si="20"/>
        <v>0</v>
      </c>
      <c r="I103" s="23">
        <f t="shared" si="20"/>
        <v>0</v>
      </c>
      <c r="J103" s="23">
        <f t="shared" si="20"/>
        <v>158.61502999999999</v>
      </c>
      <c r="K103" s="20"/>
      <c r="L103" s="1"/>
      <c r="M103" s="1"/>
      <c r="N103" s="1"/>
      <c r="O103" s="1"/>
      <c r="P103" s="1"/>
      <c r="Q103" s="1"/>
      <c r="S103" s="22" t="str">
        <f>S74</f>
        <v xml:space="preserve">sector agropecuario                                                          </v>
      </c>
      <c r="T103" s="23">
        <f t="shared" ref="T103:AA103" si="21">T74</f>
        <v>0</v>
      </c>
      <c r="U103" s="23">
        <f t="shared" si="21"/>
        <v>0</v>
      </c>
      <c r="V103" s="23">
        <f t="shared" si="21"/>
        <v>114.724552</v>
      </c>
      <c r="W103" s="23">
        <f t="shared" si="21"/>
        <v>0</v>
      </c>
      <c r="X103" s="23">
        <f t="shared" si="21"/>
        <v>33.483500999999997</v>
      </c>
      <c r="Y103" s="23">
        <f t="shared" si="21"/>
        <v>0</v>
      </c>
      <c r="Z103" s="23">
        <f t="shared" si="21"/>
        <v>0</v>
      </c>
      <c r="AA103" s="23">
        <f t="shared" si="21"/>
        <v>148.20805300000001</v>
      </c>
      <c r="AB103" s="20"/>
      <c r="AC103" s="20"/>
    </row>
    <row r="104" spans="1:29">
      <c r="A104" s="106"/>
      <c r="B104" s="24" t="str">
        <f>B71</f>
        <v>Fabricación de Cemento y Productos a base de Cemento en PLantas Integradas</v>
      </c>
      <c r="C104" s="25">
        <f t="shared" ref="C104:J105" si="22">C71</f>
        <v>0</v>
      </c>
      <c r="D104" s="25">
        <f t="shared" si="22"/>
        <v>93.919242999999994</v>
      </c>
      <c r="E104" s="25">
        <f t="shared" si="22"/>
        <v>1.756678</v>
      </c>
      <c r="F104" s="25">
        <f t="shared" si="22"/>
        <v>4.4246150000000002</v>
      </c>
      <c r="G104" s="25">
        <f t="shared" si="22"/>
        <v>36.133094</v>
      </c>
      <c r="H104" s="25">
        <f t="shared" si="22"/>
        <v>0</v>
      </c>
      <c r="I104" s="25">
        <f t="shared" si="22"/>
        <v>0</v>
      </c>
      <c r="J104" s="26">
        <f t="shared" si="22"/>
        <v>136.23363000000001</v>
      </c>
      <c r="K104" s="106"/>
      <c r="S104" s="24" t="str">
        <f>S71</f>
        <v>Fabricación de Cemento y Productos a base de Cemento en PLantas Integradas</v>
      </c>
      <c r="T104" s="25">
        <f t="shared" ref="T104:AA104" si="23">T71</f>
        <v>0</v>
      </c>
      <c r="U104" s="25">
        <f t="shared" si="23"/>
        <v>95.720162000000002</v>
      </c>
      <c r="V104" s="25">
        <f t="shared" si="23"/>
        <v>6.6701040000000003</v>
      </c>
      <c r="W104" s="25">
        <f t="shared" si="23"/>
        <v>4.4979389999999997</v>
      </c>
      <c r="X104" s="25">
        <f t="shared" si="23"/>
        <v>33.294272999999997</v>
      </c>
      <c r="Y104" s="25">
        <f t="shared" si="23"/>
        <v>0</v>
      </c>
      <c r="Z104" s="25">
        <f t="shared" si="23"/>
        <v>0</v>
      </c>
      <c r="AA104" s="26">
        <f t="shared" si="23"/>
        <v>140.182478</v>
      </c>
      <c r="AB104" s="106"/>
      <c r="AC104" s="106"/>
    </row>
    <row r="105" spans="1:29">
      <c r="A105" s="106"/>
      <c r="B105" s="24" t="str">
        <f>B72</f>
        <v>Fabricación de Pulpa, Papel y Cartón</v>
      </c>
      <c r="C105" s="25">
        <f t="shared" si="22"/>
        <v>0</v>
      </c>
      <c r="D105" s="25">
        <f t="shared" si="22"/>
        <v>0</v>
      </c>
      <c r="E105" s="25">
        <f t="shared" si="22"/>
        <v>6.8570200000000003</v>
      </c>
      <c r="F105" s="25">
        <f t="shared" si="22"/>
        <v>32.664237999999997</v>
      </c>
      <c r="G105" s="25">
        <f t="shared" si="22"/>
        <v>10.296251</v>
      </c>
      <c r="H105" s="25">
        <f t="shared" si="22"/>
        <v>0</v>
      </c>
      <c r="I105" s="25">
        <f t="shared" si="22"/>
        <v>0</v>
      </c>
      <c r="J105" s="26">
        <f t="shared" si="22"/>
        <v>49.817508999999994</v>
      </c>
      <c r="K105" s="106"/>
      <c r="S105" s="24" t="str">
        <f>S72</f>
        <v>Fabricación de Pulpa, Papel y Cartón</v>
      </c>
      <c r="T105" s="25">
        <f t="shared" ref="T105:AA105" si="24">T72</f>
        <v>0</v>
      </c>
      <c r="U105" s="25">
        <f t="shared" si="24"/>
        <v>0</v>
      </c>
      <c r="V105" s="25">
        <f t="shared" si="24"/>
        <v>12.658919000000001</v>
      </c>
      <c r="W105" s="25">
        <f t="shared" si="24"/>
        <v>24.207336999999999</v>
      </c>
      <c r="X105" s="25">
        <f t="shared" si="24"/>
        <v>10.161371000000001</v>
      </c>
      <c r="Y105" s="25">
        <f t="shared" si="24"/>
        <v>0</v>
      </c>
      <c r="Z105" s="25">
        <f t="shared" si="24"/>
        <v>0</v>
      </c>
      <c r="AA105" s="26">
        <f t="shared" si="24"/>
        <v>47.027627000000003</v>
      </c>
      <c r="AB105" s="106"/>
      <c r="AC105" s="106"/>
    </row>
    <row r="106" spans="1:29">
      <c r="A106" s="106"/>
      <c r="B106" s="24" t="str">
        <f>B82</f>
        <v>Sector industra (Elaboración de refrescos, Hielo y otras bebidas no alcohólicas, y purificación y embotellamiento de agua.)</v>
      </c>
      <c r="C106" s="25">
        <f t="shared" ref="C106:J106" si="25">C82</f>
        <v>0</v>
      </c>
      <c r="D106" s="25">
        <f t="shared" si="25"/>
        <v>0</v>
      </c>
      <c r="E106" s="25">
        <f t="shared" si="25"/>
        <v>5.7960219999999998</v>
      </c>
      <c r="F106" s="25">
        <f t="shared" si="25"/>
        <v>0.96126599999999995</v>
      </c>
      <c r="G106" s="25">
        <f t="shared" si="25"/>
        <v>3.0633979999999998</v>
      </c>
      <c r="H106" s="25">
        <f t="shared" si="25"/>
        <v>0</v>
      </c>
      <c r="I106" s="25">
        <f t="shared" si="25"/>
        <v>0</v>
      </c>
      <c r="J106" s="26">
        <f t="shared" si="25"/>
        <v>9.8206860000000002</v>
      </c>
      <c r="K106" s="106"/>
      <c r="S106" s="24" t="str">
        <f>S82</f>
        <v>Sector industra (Elaboración de refrescos, Hielo y otras bebidas no alcohólicas, y purificación y embotellamiento de agua.)</v>
      </c>
      <c r="T106" s="25">
        <f t="shared" ref="T106:AA106" si="26">T82</f>
        <v>0</v>
      </c>
      <c r="U106" s="25">
        <f t="shared" si="26"/>
        <v>0</v>
      </c>
      <c r="V106" s="25">
        <f t="shared" si="26"/>
        <v>5.2149639999999993</v>
      </c>
      <c r="W106" s="25">
        <f t="shared" si="26"/>
        <v>0.77172799999999997</v>
      </c>
      <c r="X106" s="25">
        <f t="shared" si="26"/>
        <v>2.8957269999999999</v>
      </c>
      <c r="Y106" s="25">
        <f t="shared" si="26"/>
        <v>0</v>
      </c>
      <c r="Z106" s="25">
        <f t="shared" si="26"/>
        <v>0</v>
      </c>
      <c r="AA106" s="26">
        <f t="shared" si="26"/>
        <v>8.8824189999999987</v>
      </c>
      <c r="AB106" s="106"/>
      <c r="AC106" s="106"/>
    </row>
    <row r="107" spans="1:29">
      <c r="A107" s="106"/>
      <c r="B107" s="24" t="str">
        <f t="shared" ref="B107:J112" si="27">B83</f>
        <v>Sector industria elaboracion de cerveza</v>
      </c>
      <c r="C107" s="25">
        <f t="shared" si="27"/>
        <v>0</v>
      </c>
      <c r="D107" s="25">
        <f t="shared" si="27"/>
        <v>0</v>
      </c>
      <c r="E107" s="25">
        <f t="shared" si="27"/>
        <v>3.035104</v>
      </c>
      <c r="F107" s="25">
        <f t="shared" si="27"/>
        <v>15.255341</v>
      </c>
      <c r="G107" s="25">
        <f t="shared" si="27"/>
        <v>3.6821799999999998</v>
      </c>
      <c r="H107" s="25">
        <f t="shared" si="27"/>
        <v>0</v>
      </c>
      <c r="I107" s="25">
        <f t="shared" si="27"/>
        <v>0</v>
      </c>
      <c r="J107" s="26">
        <f t="shared" si="27"/>
        <v>21.972624999999997</v>
      </c>
      <c r="K107" s="106"/>
      <c r="S107" s="24" t="str">
        <f t="shared" ref="S107:AA107" si="28">S83</f>
        <v>Sector industria elaboracion de cerveza</v>
      </c>
      <c r="T107" s="25">
        <f t="shared" si="28"/>
        <v>0</v>
      </c>
      <c r="U107" s="25">
        <f t="shared" si="28"/>
        <v>0</v>
      </c>
      <c r="V107" s="25">
        <f t="shared" si="28"/>
        <v>7.3416620000000004</v>
      </c>
      <c r="W107" s="25">
        <f t="shared" si="28"/>
        <v>6.073753</v>
      </c>
      <c r="X107" s="25">
        <f t="shared" si="28"/>
        <v>3.092387</v>
      </c>
      <c r="Y107" s="25">
        <f t="shared" si="28"/>
        <v>0</v>
      </c>
      <c r="Z107" s="25">
        <f t="shared" si="28"/>
        <v>0</v>
      </c>
      <c r="AA107" s="26">
        <f t="shared" si="28"/>
        <v>16.507801999999998</v>
      </c>
      <c r="AB107" s="106"/>
      <c r="AC107" s="106"/>
    </row>
    <row r="108" spans="1:29">
      <c r="A108" s="106"/>
      <c r="B108" s="24" t="str">
        <f t="shared" si="27"/>
        <v>Sector industria elaboracion de prductos de tabaco</v>
      </c>
      <c r="C108" s="25">
        <f t="shared" si="27"/>
        <v>0</v>
      </c>
      <c r="D108" s="25">
        <f t="shared" si="27"/>
        <v>0</v>
      </c>
      <c r="E108" s="25">
        <f t="shared" si="27"/>
        <v>8.7880000000000007E-3</v>
      </c>
      <c r="F108" s="25">
        <f t="shared" si="27"/>
        <v>0.27323799999999998</v>
      </c>
      <c r="G108" s="25">
        <f t="shared" si="27"/>
        <v>0.24177899999999999</v>
      </c>
      <c r="H108" s="25">
        <f t="shared" si="27"/>
        <v>0</v>
      </c>
      <c r="I108" s="25">
        <f t="shared" si="27"/>
        <v>0</v>
      </c>
      <c r="J108" s="26">
        <f t="shared" si="27"/>
        <v>0.52380499999999997</v>
      </c>
      <c r="K108" s="106"/>
      <c r="S108" s="24" t="str">
        <f t="shared" ref="S108:AA108" si="29">S84</f>
        <v>Sector industria elaboracion de prductos de tabaco</v>
      </c>
      <c r="T108" s="25">
        <f t="shared" si="29"/>
        <v>0</v>
      </c>
      <c r="U108" s="25">
        <f t="shared" si="29"/>
        <v>0</v>
      </c>
      <c r="V108" s="25">
        <f t="shared" si="29"/>
        <v>1.2795999999999998E-2</v>
      </c>
      <c r="W108" s="25">
        <f t="shared" si="29"/>
        <v>0.33837800000000001</v>
      </c>
      <c r="X108" s="25">
        <f t="shared" si="29"/>
        <v>0.221696</v>
      </c>
      <c r="Y108" s="25">
        <f t="shared" si="29"/>
        <v>0</v>
      </c>
      <c r="Z108" s="25">
        <f t="shared" si="29"/>
        <v>0</v>
      </c>
      <c r="AA108" s="26">
        <f t="shared" si="29"/>
        <v>0.57286999999999999</v>
      </c>
      <c r="AB108" s="106"/>
      <c r="AC108" s="106"/>
    </row>
    <row r="109" spans="1:29">
      <c r="A109" s="106"/>
      <c r="B109" s="24" t="str">
        <f t="shared" si="27"/>
        <v>sector industria fabricacion de productos de hule</v>
      </c>
      <c r="C109" s="25">
        <f t="shared" si="27"/>
        <v>0</v>
      </c>
      <c r="D109" s="25">
        <f t="shared" si="27"/>
        <v>0</v>
      </c>
      <c r="E109" s="25">
        <f t="shared" si="27"/>
        <v>2.4671889999999999</v>
      </c>
      <c r="F109" s="25">
        <f t="shared" si="27"/>
        <v>5.461373</v>
      </c>
      <c r="G109" s="25">
        <f t="shared" si="27"/>
        <v>1.6484019999999999</v>
      </c>
      <c r="H109" s="25">
        <f t="shared" si="27"/>
        <v>0</v>
      </c>
      <c r="I109" s="25">
        <f t="shared" si="27"/>
        <v>0</v>
      </c>
      <c r="J109" s="26">
        <f t="shared" si="27"/>
        <v>9.5769640000000003</v>
      </c>
      <c r="K109" s="106"/>
      <c r="S109" s="24" t="str">
        <f t="shared" ref="S109:AA109" si="30">S85</f>
        <v>sector industria fabricacion de productos de hule</v>
      </c>
      <c r="T109" s="25">
        <f t="shared" si="30"/>
        <v>0</v>
      </c>
      <c r="U109" s="25">
        <f t="shared" si="30"/>
        <v>0</v>
      </c>
      <c r="V109" s="25">
        <f t="shared" si="30"/>
        <v>2.0355750000000001</v>
      </c>
      <c r="W109" s="25">
        <f t="shared" si="30"/>
        <v>4.1912330000000004</v>
      </c>
      <c r="X109" s="25">
        <f t="shared" si="30"/>
        <v>1.265037</v>
      </c>
      <c r="Y109" s="25">
        <f t="shared" si="30"/>
        <v>0</v>
      </c>
      <c r="Z109" s="25">
        <f t="shared" si="30"/>
        <v>0</v>
      </c>
      <c r="AA109" s="26">
        <f t="shared" si="30"/>
        <v>7.4918449999999996</v>
      </c>
      <c r="AB109" s="106"/>
      <c r="AC109" s="106"/>
    </row>
    <row r="110" spans="1:29">
      <c r="A110" s="106"/>
      <c r="B110" s="24" t="str">
        <f t="shared" si="27"/>
        <v>Sector industria fabricacion de vidrio</v>
      </c>
      <c r="C110" s="25">
        <f t="shared" si="27"/>
        <v>0</v>
      </c>
      <c r="D110" s="25">
        <f t="shared" si="27"/>
        <v>6.2199999999999998E-3</v>
      </c>
      <c r="E110" s="25">
        <f t="shared" si="27"/>
        <v>2.6271249999999995</v>
      </c>
      <c r="F110" s="25">
        <f t="shared" si="27"/>
        <v>48.554065000000001</v>
      </c>
      <c r="G110" s="25">
        <f t="shared" si="27"/>
        <v>4.1783659999999996</v>
      </c>
      <c r="H110" s="25">
        <f t="shared" si="27"/>
        <v>0</v>
      </c>
      <c r="I110" s="25">
        <f t="shared" si="27"/>
        <v>0</v>
      </c>
      <c r="J110" s="26">
        <f t="shared" si="27"/>
        <v>55.365775999999997</v>
      </c>
      <c r="K110" s="106"/>
      <c r="S110" s="24" t="str">
        <f t="shared" ref="S110:AA110" si="31">S86</f>
        <v>Sector industria fabricacion de vidrio</v>
      </c>
      <c r="T110" s="25">
        <f t="shared" si="31"/>
        <v>0</v>
      </c>
      <c r="U110" s="25">
        <f t="shared" si="31"/>
        <v>6.3020000000000003E-3</v>
      </c>
      <c r="V110" s="25">
        <f t="shared" si="31"/>
        <v>3.6932699999999996</v>
      </c>
      <c r="W110" s="25">
        <f t="shared" si="31"/>
        <v>40.030343000000002</v>
      </c>
      <c r="X110" s="25">
        <f t="shared" si="31"/>
        <v>4.0170620000000001</v>
      </c>
      <c r="Y110" s="25">
        <f t="shared" si="31"/>
        <v>0</v>
      </c>
      <c r="Z110" s="25">
        <f t="shared" si="31"/>
        <v>0</v>
      </c>
      <c r="AA110" s="26">
        <f t="shared" si="31"/>
        <v>47.746977000000001</v>
      </c>
      <c r="AB110" s="106"/>
      <c r="AC110" s="106"/>
    </row>
    <row r="111" spans="1:29">
      <c r="A111" s="106"/>
      <c r="B111" s="24" t="str">
        <f t="shared" si="27"/>
        <v>Sector industria industria basica de hierro y del acero</v>
      </c>
      <c r="C111" s="25">
        <f t="shared" si="27"/>
        <v>0</v>
      </c>
      <c r="D111" s="25">
        <f t="shared" si="27"/>
        <v>67.389577000000003</v>
      </c>
      <c r="E111" s="25">
        <f t="shared" si="27"/>
        <v>3.8211180000000002</v>
      </c>
      <c r="F111" s="25">
        <f t="shared" si="27"/>
        <v>115.284937</v>
      </c>
      <c r="G111" s="25">
        <f t="shared" si="27"/>
        <v>21.581731999999999</v>
      </c>
      <c r="H111" s="25">
        <f t="shared" si="27"/>
        <v>0</v>
      </c>
      <c r="I111" s="25">
        <f t="shared" si="27"/>
        <v>0</v>
      </c>
      <c r="J111" s="26">
        <f t="shared" si="27"/>
        <v>208.07736399999999</v>
      </c>
      <c r="K111" s="106"/>
      <c r="S111" s="24" t="str">
        <f t="shared" ref="S111:AA111" si="32">S87</f>
        <v>Sector industria industria basica de hierro y del acero</v>
      </c>
      <c r="T111" s="25">
        <f t="shared" si="32"/>
        <v>0</v>
      </c>
      <c r="U111" s="25">
        <f t="shared" si="32"/>
        <v>41.879144999999994</v>
      </c>
      <c r="V111" s="25">
        <f t="shared" si="32"/>
        <v>8.1466850000000015</v>
      </c>
      <c r="W111" s="25">
        <f t="shared" si="32"/>
        <v>86.031308999999894</v>
      </c>
      <c r="X111" s="25">
        <f t="shared" si="32"/>
        <v>26.104088000000001</v>
      </c>
      <c r="Y111" s="25">
        <f t="shared" si="32"/>
        <v>0</v>
      </c>
      <c r="Z111" s="25">
        <f t="shared" si="32"/>
        <v>0</v>
      </c>
      <c r="AA111" s="26">
        <f t="shared" si="32"/>
        <v>162.16122699999988</v>
      </c>
      <c r="AB111" s="106"/>
      <c r="AC111" s="106"/>
    </row>
    <row r="112" spans="1:29">
      <c r="A112" s="106"/>
      <c r="B112" s="24" t="str">
        <f>B88</f>
        <v>Sector industria mienria de materiales metalicos no metalico menos petroleo y gas</v>
      </c>
      <c r="C112" s="25">
        <f t="shared" si="27"/>
        <v>0</v>
      </c>
      <c r="D112" s="25">
        <f t="shared" si="27"/>
        <v>0</v>
      </c>
      <c r="E112" s="25">
        <f t="shared" si="27"/>
        <v>15.91429799999999</v>
      </c>
      <c r="F112" s="25">
        <f t="shared" si="27"/>
        <v>9.2739569999999905</v>
      </c>
      <c r="G112" s="25">
        <f t="shared" si="27"/>
        <v>36.293858</v>
      </c>
      <c r="H112" s="25">
        <f t="shared" si="27"/>
        <v>0</v>
      </c>
      <c r="I112" s="25">
        <f t="shared" si="27"/>
        <v>0</v>
      </c>
      <c r="J112" s="26">
        <f t="shared" si="27"/>
        <v>61.482112999999984</v>
      </c>
      <c r="K112" s="106"/>
      <c r="S112" s="24" t="str">
        <f>S88</f>
        <v>Sector industria mienria de materiales metalicos no metalico menos petroleo y gas</v>
      </c>
      <c r="T112" s="25">
        <f t="shared" ref="T112:AB112" si="33">T88</f>
        <v>0</v>
      </c>
      <c r="U112" s="25">
        <f t="shared" si="33"/>
        <v>0</v>
      </c>
      <c r="V112" s="25">
        <f t="shared" si="33"/>
        <v>11.857002</v>
      </c>
      <c r="W112" s="25">
        <f t="shared" si="33"/>
        <v>6.751468</v>
      </c>
      <c r="X112" s="25">
        <f t="shared" si="33"/>
        <v>19.226624999999999</v>
      </c>
      <c r="Y112" s="25">
        <f t="shared" si="33"/>
        <v>0</v>
      </c>
      <c r="Z112" s="25">
        <f t="shared" si="33"/>
        <v>0</v>
      </c>
      <c r="AA112" s="26">
        <f t="shared" si="33"/>
        <v>37.835094999999995</v>
      </c>
      <c r="AB112" s="106"/>
      <c r="AC112" s="106"/>
    </row>
    <row r="113" spans="1:29">
      <c r="A113" s="106"/>
      <c r="B113" s="24" t="str">
        <f>B90</f>
        <v>Sector industrial elaboracion de azucares</v>
      </c>
      <c r="C113" s="25">
        <f t="shared" ref="C113:J113" si="34">C90</f>
        <v>64.46857</v>
      </c>
      <c r="D113" s="25">
        <f t="shared" si="34"/>
        <v>0</v>
      </c>
      <c r="E113" s="25">
        <f t="shared" si="34"/>
        <v>3.4819329999999997</v>
      </c>
      <c r="F113" s="25">
        <f t="shared" si="34"/>
        <v>0</v>
      </c>
      <c r="G113" s="25">
        <f t="shared" si="34"/>
        <v>4.1446050000000003</v>
      </c>
      <c r="H113" s="25">
        <f t="shared" si="34"/>
        <v>0</v>
      </c>
      <c r="I113" s="25">
        <f t="shared" si="34"/>
        <v>0</v>
      </c>
      <c r="J113" s="26">
        <f t="shared" si="34"/>
        <v>72.095107999999996</v>
      </c>
      <c r="K113" s="106"/>
      <c r="S113" s="24" t="str">
        <f>S90</f>
        <v>Sector industrial elaboracion de azucares</v>
      </c>
      <c r="T113" s="25">
        <f t="shared" ref="T113:AA113" si="35">T90</f>
        <v>53.746122</v>
      </c>
      <c r="U113" s="25">
        <f t="shared" si="35"/>
        <v>0</v>
      </c>
      <c r="V113" s="25">
        <f t="shared" si="35"/>
        <v>7.0691189999999997</v>
      </c>
      <c r="W113" s="25">
        <f t="shared" si="35"/>
        <v>0</v>
      </c>
      <c r="X113" s="25">
        <f t="shared" si="35"/>
        <v>2.6937570000000002</v>
      </c>
      <c r="Y113" s="25">
        <f t="shared" si="35"/>
        <v>0</v>
      </c>
      <c r="Z113" s="25">
        <f t="shared" si="35"/>
        <v>0</v>
      </c>
      <c r="AA113" s="26">
        <f t="shared" si="35"/>
        <v>63.508997999999998</v>
      </c>
      <c r="AB113" s="106"/>
      <c r="AC113" s="106"/>
    </row>
    <row r="114" spans="1:29">
      <c r="A114" s="106"/>
      <c r="B114" s="24" t="str">
        <f t="shared" ref="B114:J115" si="36">B91</f>
        <v>Sector industrial fabricacion de fertilizantes</v>
      </c>
      <c r="C114" s="25">
        <f t="shared" si="36"/>
        <v>0</v>
      </c>
      <c r="D114" s="25">
        <f t="shared" si="36"/>
        <v>0</v>
      </c>
      <c r="E114" s="25">
        <f t="shared" si="36"/>
        <v>0.162296</v>
      </c>
      <c r="F114" s="25">
        <f t="shared" si="36"/>
        <v>0.517208</v>
      </c>
      <c r="G114" s="25">
        <f t="shared" si="36"/>
        <v>0.47497699999999998</v>
      </c>
      <c r="H114" s="25">
        <f t="shared" si="36"/>
        <v>0</v>
      </c>
      <c r="I114" s="25">
        <f t="shared" si="36"/>
        <v>0</v>
      </c>
      <c r="J114" s="26">
        <f t="shared" si="36"/>
        <v>1.1544810000000001</v>
      </c>
      <c r="K114" s="106"/>
      <c r="S114" s="24" t="str">
        <f t="shared" ref="S114:AA114" si="37">S91</f>
        <v>Sector industrial fabricacion de fertilizantes</v>
      </c>
      <c r="T114" s="25">
        <f t="shared" si="37"/>
        <v>0</v>
      </c>
      <c r="U114" s="25">
        <f t="shared" si="37"/>
        <v>0</v>
      </c>
      <c r="V114" s="25">
        <f t="shared" si="37"/>
        <v>0.13516900000000001</v>
      </c>
      <c r="W114" s="25">
        <f t="shared" si="37"/>
        <v>3.3981560000000002</v>
      </c>
      <c r="X114" s="25">
        <f t="shared" si="37"/>
        <v>0.49965399999999999</v>
      </c>
      <c r="Y114" s="25">
        <f t="shared" si="37"/>
        <v>0</v>
      </c>
      <c r="Z114" s="25">
        <f t="shared" si="37"/>
        <v>0</v>
      </c>
      <c r="AA114" s="26">
        <f t="shared" si="37"/>
        <v>4.0329790000000001</v>
      </c>
      <c r="AB114" s="106"/>
      <c r="AC114" s="106"/>
    </row>
    <row r="115" spans="1:29">
      <c r="A115" s="106"/>
      <c r="B115" s="24" t="str">
        <f t="shared" si="36"/>
        <v>Sector industrial industria quimica</v>
      </c>
      <c r="C115" s="25">
        <f t="shared" si="36"/>
        <v>0</v>
      </c>
      <c r="D115" s="25">
        <f t="shared" si="36"/>
        <v>1.90296</v>
      </c>
      <c r="E115" s="25">
        <f t="shared" si="36"/>
        <v>8.4104829999999993</v>
      </c>
      <c r="F115" s="25">
        <f t="shared" si="36"/>
        <v>66.288036000000005</v>
      </c>
      <c r="G115" s="25">
        <f t="shared" si="36"/>
        <v>17.124642000000001</v>
      </c>
      <c r="H115" s="25">
        <f t="shared" si="36"/>
        <v>0</v>
      </c>
      <c r="I115" s="25">
        <f t="shared" si="36"/>
        <v>0</v>
      </c>
      <c r="J115" s="26">
        <f t="shared" si="36"/>
        <v>93.726121000000006</v>
      </c>
      <c r="K115" s="106"/>
      <c r="S115" s="24" t="str">
        <f t="shared" ref="S115:AA115" si="38">S92</f>
        <v>Sector industrial industria quimica</v>
      </c>
      <c r="T115" s="25">
        <f t="shared" si="38"/>
        <v>0</v>
      </c>
      <c r="U115" s="25">
        <f t="shared" si="38"/>
        <v>1.067507</v>
      </c>
      <c r="V115" s="25">
        <f t="shared" si="38"/>
        <v>13.220255</v>
      </c>
      <c r="W115" s="25">
        <f t="shared" si="38"/>
        <v>52.072001</v>
      </c>
      <c r="X115" s="25">
        <f t="shared" si="38"/>
        <v>19.306609000000002</v>
      </c>
      <c r="Y115" s="25">
        <f t="shared" si="38"/>
        <v>0</v>
      </c>
      <c r="Z115" s="25">
        <f t="shared" si="38"/>
        <v>0</v>
      </c>
      <c r="AA115" s="26">
        <f t="shared" si="38"/>
        <v>85.666371999999996</v>
      </c>
      <c r="AB115" s="106"/>
      <c r="AC115" s="106"/>
    </row>
    <row r="116" spans="1:29">
      <c r="A116" s="106"/>
      <c r="B116" s="24" t="str">
        <f>B94</f>
        <v>Sector industrial pemex petroquimica</v>
      </c>
      <c r="C116" s="25">
        <f t="shared" ref="C116:J117" si="39">C94</f>
        <v>0</v>
      </c>
      <c r="D116" s="25">
        <f t="shared" si="39"/>
        <v>0</v>
      </c>
      <c r="E116" s="25">
        <f t="shared" si="39"/>
        <v>0.53073799999999993</v>
      </c>
      <c r="F116" s="25">
        <f t="shared" si="39"/>
        <v>110.77933299999999</v>
      </c>
      <c r="G116" s="25">
        <f t="shared" si="39"/>
        <v>5.11747</v>
      </c>
      <c r="H116" s="25">
        <f t="shared" si="39"/>
        <v>0</v>
      </c>
      <c r="I116" s="25">
        <f t="shared" si="39"/>
        <v>0</v>
      </c>
      <c r="J116" s="26">
        <f t="shared" si="39"/>
        <v>116.42754099999999</v>
      </c>
      <c r="K116" s="106"/>
      <c r="S116" s="24" t="str">
        <f>S94</f>
        <v>Sector industrial pemex petroquimica</v>
      </c>
      <c r="T116" s="25">
        <f t="shared" ref="T116:AA116" si="40">T94</f>
        <v>0</v>
      </c>
      <c r="U116" s="25">
        <f t="shared" si="40"/>
        <v>0</v>
      </c>
      <c r="V116" s="25">
        <f t="shared" si="40"/>
        <v>2.039647</v>
      </c>
      <c r="W116" s="25">
        <f t="shared" si="40"/>
        <v>93.357803000000004</v>
      </c>
      <c r="X116" s="25">
        <f t="shared" si="40"/>
        <v>4.9516039999999997</v>
      </c>
      <c r="Y116" s="25">
        <f t="shared" si="40"/>
        <v>0</v>
      </c>
      <c r="Z116" s="25">
        <f t="shared" si="40"/>
        <v>0</v>
      </c>
      <c r="AA116" s="26">
        <f t="shared" si="40"/>
        <v>100.34905400000001</v>
      </c>
      <c r="AB116" s="106"/>
      <c r="AC116" s="106"/>
    </row>
    <row r="117" spans="1:29">
      <c r="A117" s="106"/>
      <c r="B117" s="24" t="str">
        <f>B95</f>
        <v>Sector indutrial Fabricación de autómoviles y camiones</v>
      </c>
      <c r="C117" s="25">
        <f t="shared" si="39"/>
        <v>0</v>
      </c>
      <c r="D117" s="25">
        <f t="shared" si="39"/>
        <v>0</v>
      </c>
      <c r="E117" s="25">
        <f t="shared" si="39"/>
        <v>1.371977</v>
      </c>
      <c r="F117" s="25">
        <f t="shared" si="39"/>
        <v>4.732119</v>
      </c>
      <c r="G117" s="25">
        <f t="shared" si="39"/>
        <v>7.8754580000000001</v>
      </c>
      <c r="H117" s="25">
        <f t="shared" si="39"/>
        <v>0</v>
      </c>
      <c r="I117" s="25">
        <f t="shared" si="39"/>
        <v>0</v>
      </c>
      <c r="J117" s="26">
        <f t="shared" si="39"/>
        <v>13.979554</v>
      </c>
      <c r="K117" s="106"/>
      <c r="S117" s="24" t="str">
        <f>S95</f>
        <v>Sector indutrial Fabricación de autómoviles y camiones</v>
      </c>
      <c r="T117" s="25">
        <f t="shared" ref="T117:AA117" si="41">T95</f>
        <v>0</v>
      </c>
      <c r="U117" s="25">
        <f t="shared" si="41"/>
        <v>0</v>
      </c>
      <c r="V117" s="25">
        <f t="shared" si="41"/>
        <v>0.71756200000000003</v>
      </c>
      <c r="W117" s="25">
        <f t="shared" si="41"/>
        <v>2.2807740000000001</v>
      </c>
      <c r="X117" s="25">
        <f t="shared" si="41"/>
        <v>6.6679349999999999</v>
      </c>
      <c r="Y117" s="25">
        <f t="shared" si="41"/>
        <v>0</v>
      </c>
      <c r="Z117" s="25">
        <f t="shared" si="41"/>
        <v>0</v>
      </c>
      <c r="AA117" s="26">
        <f t="shared" si="41"/>
        <v>9.6662710000000001</v>
      </c>
      <c r="AB117" s="106"/>
      <c r="AC117" s="106"/>
    </row>
    <row r="118" spans="1:29">
      <c r="A118" s="106"/>
      <c r="B118" s="24" t="str">
        <f>B93</f>
        <v>Sector industrial otras ramas</v>
      </c>
      <c r="C118" s="25">
        <f t="shared" ref="C118:J118" si="42">C93</f>
        <v>4.2556149999999997</v>
      </c>
      <c r="D118" s="25">
        <f t="shared" si="42"/>
        <v>99.595378999999994</v>
      </c>
      <c r="E118" s="25">
        <f t="shared" si="42"/>
        <v>67.811874000000003</v>
      </c>
      <c r="F118" s="25">
        <f t="shared" si="42"/>
        <v>178.71480099999999</v>
      </c>
      <c r="G118" s="25">
        <f t="shared" si="42"/>
        <v>376.97538700000001</v>
      </c>
      <c r="H118" s="25">
        <f t="shared" si="42"/>
        <v>0.38087300000000002</v>
      </c>
      <c r="I118" s="25">
        <f t="shared" si="42"/>
        <v>0</v>
      </c>
      <c r="J118" s="26">
        <f t="shared" si="42"/>
        <v>727.73392899999988</v>
      </c>
      <c r="K118" s="106"/>
      <c r="S118" s="24" t="str">
        <f>S93</f>
        <v>Sector industrial otras ramas</v>
      </c>
      <c r="T118" s="25">
        <f t="shared" ref="T118:AA118" si="43">T93</f>
        <v>4.2325910000000002</v>
      </c>
      <c r="U118" s="25">
        <f t="shared" si="43"/>
        <v>51.677854000000004</v>
      </c>
      <c r="V118" s="25">
        <f t="shared" si="43"/>
        <v>70.470167000000004</v>
      </c>
      <c r="W118" s="25">
        <f t="shared" si="43"/>
        <v>120.87087099999999</v>
      </c>
      <c r="X118" s="25">
        <f t="shared" si="43"/>
        <v>311.086994</v>
      </c>
      <c r="Y118" s="25">
        <f t="shared" si="43"/>
        <v>0.18624199999999999</v>
      </c>
      <c r="Z118" s="25">
        <f t="shared" si="43"/>
        <v>0</v>
      </c>
      <c r="AA118" s="26">
        <f t="shared" si="43"/>
        <v>558.524719</v>
      </c>
      <c r="AB118" s="106"/>
      <c r="AC118" s="106"/>
    </row>
    <row r="119" spans="1:29">
      <c r="A119" s="106"/>
      <c r="B119" s="24" t="str">
        <f>B89</f>
        <v>Sector industrial construccion</v>
      </c>
      <c r="C119" s="25">
        <f t="shared" ref="C119:J119" si="44">C89</f>
        <v>0</v>
      </c>
      <c r="D119" s="25">
        <f t="shared" si="44"/>
        <v>0</v>
      </c>
      <c r="E119" s="25">
        <f t="shared" si="44"/>
        <v>10.947546000000001</v>
      </c>
      <c r="F119" s="25">
        <f t="shared" si="44"/>
        <v>0</v>
      </c>
      <c r="G119" s="25">
        <f t="shared" si="44"/>
        <v>1.7727059999999999</v>
      </c>
      <c r="H119" s="25">
        <f t="shared" si="44"/>
        <v>0</v>
      </c>
      <c r="I119" s="25">
        <f t="shared" si="44"/>
        <v>0</v>
      </c>
      <c r="J119" s="26">
        <f t="shared" si="44"/>
        <v>12.720252</v>
      </c>
      <c r="K119" s="106"/>
      <c r="S119" s="24" t="str">
        <f>S89</f>
        <v>Sector industrial construccion</v>
      </c>
      <c r="T119" s="25">
        <f t="shared" ref="T119:AA119" si="45">T89</f>
        <v>0</v>
      </c>
      <c r="U119" s="25">
        <f t="shared" si="45"/>
        <v>0</v>
      </c>
      <c r="V119" s="25">
        <f t="shared" si="45"/>
        <v>10.363939999999999</v>
      </c>
      <c r="W119" s="25">
        <f t="shared" si="45"/>
        <v>0</v>
      </c>
      <c r="X119" s="25">
        <f t="shared" si="45"/>
        <v>1.63714</v>
      </c>
      <c r="Y119" s="25">
        <f t="shared" si="45"/>
        <v>0</v>
      </c>
      <c r="Z119" s="25">
        <f t="shared" si="45"/>
        <v>0</v>
      </c>
      <c r="AA119" s="26">
        <f t="shared" si="45"/>
        <v>12.00108</v>
      </c>
      <c r="AB119" s="106"/>
      <c r="AC119" s="106"/>
    </row>
    <row r="120" spans="1:29">
      <c r="A120" s="106"/>
      <c r="B120" s="22" t="s">
        <v>291</v>
      </c>
      <c r="C120" s="23">
        <f>SUM(C104:C119)</f>
        <v>68.724185000000006</v>
      </c>
      <c r="D120" s="23">
        <f t="shared" ref="D120:I120" si="46">SUM(D104:D119)</f>
        <v>262.813379</v>
      </c>
      <c r="E120" s="23">
        <f t="shared" si="46"/>
        <v>135.00018899999998</v>
      </c>
      <c r="F120" s="23">
        <f t="shared" si="46"/>
        <v>593.184527</v>
      </c>
      <c r="G120" s="23">
        <f t="shared" si="46"/>
        <v>530.60430499999995</v>
      </c>
      <c r="H120" s="23">
        <f t="shared" si="46"/>
        <v>0.38087300000000002</v>
      </c>
      <c r="I120" s="23">
        <f t="shared" si="46"/>
        <v>0</v>
      </c>
      <c r="J120" s="23">
        <f>SUM(J104:J119)</f>
        <v>1590.7074579999999</v>
      </c>
      <c r="K120" s="106"/>
      <c r="S120" s="22" t="s">
        <v>291</v>
      </c>
      <c r="T120" s="23">
        <f>SUM(T104:T119)</f>
        <v>57.978712999999999</v>
      </c>
      <c r="U120" s="23">
        <f t="shared" ref="U120:Z120" si="47">SUM(U104:U119)</f>
        <v>190.35097000000002</v>
      </c>
      <c r="V120" s="23">
        <f t="shared" si="47"/>
        <v>161.64683600000001</v>
      </c>
      <c r="W120" s="23">
        <f t="shared" si="47"/>
        <v>444.87309299999993</v>
      </c>
      <c r="X120" s="23">
        <f t="shared" si="47"/>
        <v>447.121959</v>
      </c>
      <c r="Y120" s="23">
        <f t="shared" si="47"/>
        <v>0.18624199999999999</v>
      </c>
      <c r="Z120" s="23">
        <f t="shared" si="47"/>
        <v>0</v>
      </c>
      <c r="AA120" s="23">
        <f>SUM(AA104:AA119)</f>
        <v>1302.1578129999998</v>
      </c>
      <c r="AB120" s="106"/>
      <c r="AC120" s="106"/>
    </row>
    <row r="121" spans="1:29">
      <c r="A121" s="106"/>
      <c r="B121" s="24" t="str">
        <f>B96</f>
        <v>Sector transoporte maritimo</v>
      </c>
      <c r="C121" s="25">
        <f t="shared" ref="C121:J121" si="48">C96</f>
        <v>0</v>
      </c>
      <c r="D121" s="25">
        <f t="shared" si="48"/>
        <v>0</v>
      </c>
      <c r="E121" s="25">
        <f t="shared" si="48"/>
        <v>28.755616999999997</v>
      </c>
      <c r="F121" s="25">
        <f t="shared" si="48"/>
        <v>0</v>
      </c>
      <c r="G121" s="25">
        <f t="shared" si="48"/>
        <v>0</v>
      </c>
      <c r="H121" s="25">
        <f t="shared" si="48"/>
        <v>0</v>
      </c>
      <c r="I121" s="25">
        <f t="shared" si="48"/>
        <v>0</v>
      </c>
      <c r="J121" s="26">
        <f t="shared" si="48"/>
        <v>28.755616999999997</v>
      </c>
      <c r="K121" s="106"/>
      <c r="S121" s="24" t="str">
        <f>S96</f>
        <v>Sector transoporte maritimo</v>
      </c>
      <c r="T121" s="25">
        <f t="shared" ref="T121:AA121" si="49">T96</f>
        <v>0</v>
      </c>
      <c r="U121" s="25">
        <f t="shared" si="49"/>
        <v>0</v>
      </c>
      <c r="V121" s="25">
        <f t="shared" si="49"/>
        <v>28.204143999999999</v>
      </c>
      <c r="W121" s="25">
        <f t="shared" si="49"/>
        <v>0</v>
      </c>
      <c r="X121" s="25">
        <f t="shared" si="49"/>
        <v>0</v>
      </c>
      <c r="Y121" s="25">
        <f t="shared" si="49"/>
        <v>0</v>
      </c>
      <c r="Z121" s="25">
        <f t="shared" si="49"/>
        <v>0</v>
      </c>
      <c r="AA121" s="26">
        <f t="shared" si="49"/>
        <v>28.204143999999999</v>
      </c>
      <c r="AB121" s="106"/>
      <c r="AC121" s="106"/>
    </row>
    <row r="122" spans="1:29">
      <c r="A122" s="106"/>
      <c r="B122" s="24" t="str">
        <f t="shared" ref="B122:J124" si="50">B97</f>
        <v>Sector transporte aereo</v>
      </c>
      <c r="C122" s="25">
        <f t="shared" si="50"/>
        <v>0</v>
      </c>
      <c r="D122" s="25">
        <f t="shared" si="50"/>
        <v>0</v>
      </c>
      <c r="E122" s="25">
        <f t="shared" si="50"/>
        <v>127.186144</v>
      </c>
      <c r="F122" s="25">
        <f t="shared" si="50"/>
        <v>0</v>
      </c>
      <c r="G122" s="25">
        <f t="shared" si="50"/>
        <v>0</v>
      </c>
      <c r="H122" s="25">
        <f t="shared" si="50"/>
        <v>0</v>
      </c>
      <c r="I122" s="25">
        <f t="shared" si="50"/>
        <v>0</v>
      </c>
      <c r="J122" s="26">
        <f t="shared" si="50"/>
        <v>127.186144</v>
      </c>
      <c r="K122" s="106"/>
      <c r="S122" s="24" t="str">
        <f t="shared" ref="S122:AA122" si="51">S97</f>
        <v>Sector transporte aereo</v>
      </c>
      <c r="T122" s="25">
        <f t="shared" si="51"/>
        <v>0</v>
      </c>
      <c r="U122" s="25">
        <f t="shared" si="51"/>
        <v>0</v>
      </c>
      <c r="V122" s="25">
        <f t="shared" si="51"/>
        <v>110.797417</v>
      </c>
      <c r="W122" s="25">
        <f t="shared" si="51"/>
        <v>0</v>
      </c>
      <c r="X122" s="25">
        <f t="shared" si="51"/>
        <v>0</v>
      </c>
      <c r="Y122" s="25">
        <f t="shared" si="51"/>
        <v>0</v>
      </c>
      <c r="Z122" s="25">
        <f t="shared" si="51"/>
        <v>0</v>
      </c>
      <c r="AA122" s="26">
        <f t="shared" si="51"/>
        <v>110.797417</v>
      </c>
      <c r="AB122" s="106"/>
      <c r="AC122" s="106"/>
    </row>
    <row r="123" spans="1:29">
      <c r="A123" s="106"/>
      <c r="B123" s="24" t="str">
        <f t="shared" si="50"/>
        <v>Sector transporte autotransporte</v>
      </c>
      <c r="C123" s="25">
        <f t="shared" si="50"/>
        <v>0</v>
      </c>
      <c r="D123" s="25">
        <f t="shared" si="50"/>
        <v>0</v>
      </c>
      <c r="E123" s="25">
        <f t="shared" si="50"/>
        <v>2073.7818500000003</v>
      </c>
      <c r="F123" s="25">
        <f t="shared" si="50"/>
        <v>0.86678100000000002</v>
      </c>
      <c r="G123" s="25">
        <f t="shared" si="50"/>
        <v>0</v>
      </c>
      <c r="H123" s="25">
        <f t="shared" si="50"/>
        <v>0</v>
      </c>
      <c r="I123" s="25">
        <f t="shared" si="50"/>
        <v>0</v>
      </c>
      <c r="J123" s="26">
        <f t="shared" si="50"/>
        <v>2074.6486310000005</v>
      </c>
      <c r="K123" s="106"/>
      <c r="S123" s="24" t="str">
        <f t="shared" ref="S123:AA123" si="52">S98</f>
        <v>Sector transporte autotransporte</v>
      </c>
      <c r="T123" s="25">
        <f t="shared" si="52"/>
        <v>0</v>
      </c>
      <c r="U123" s="25">
        <f t="shared" si="52"/>
        <v>0</v>
      </c>
      <c r="V123" s="25">
        <f t="shared" si="52"/>
        <v>2033.5875639999999</v>
      </c>
      <c r="W123" s="25">
        <f t="shared" si="52"/>
        <v>0.58840800000000004</v>
      </c>
      <c r="X123" s="25">
        <f t="shared" si="52"/>
        <v>0</v>
      </c>
      <c r="Y123" s="25">
        <f t="shared" si="52"/>
        <v>0</v>
      </c>
      <c r="Z123" s="25">
        <f t="shared" si="52"/>
        <v>0</v>
      </c>
      <c r="AA123" s="26">
        <f t="shared" si="52"/>
        <v>2034.175972</v>
      </c>
      <c r="AB123" s="106"/>
      <c r="AC123" s="106"/>
    </row>
    <row r="124" spans="1:29">
      <c r="A124" s="106"/>
      <c r="B124" s="24" t="str">
        <f t="shared" si="50"/>
        <v>Sector transporte ferroviario</v>
      </c>
      <c r="C124" s="25">
        <f t="shared" si="50"/>
        <v>0</v>
      </c>
      <c r="D124" s="25">
        <f t="shared" si="50"/>
        <v>0</v>
      </c>
      <c r="E124" s="25">
        <f t="shared" si="50"/>
        <v>26.448539</v>
      </c>
      <c r="F124" s="25">
        <f t="shared" si="50"/>
        <v>0</v>
      </c>
      <c r="G124" s="25">
        <f t="shared" si="50"/>
        <v>0.16141800000000001</v>
      </c>
      <c r="H124" s="25">
        <f t="shared" si="50"/>
        <v>0</v>
      </c>
      <c r="I124" s="25">
        <f t="shared" si="50"/>
        <v>0</v>
      </c>
      <c r="J124" s="26">
        <f t="shared" si="50"/>
        <v>26.609957000000001</v>
      </c>
      <c r="K124" s="106"/>
      <c r="S124" s="24" t="str">
        <f t="shared" ref="S124:AA124" si="53">S99</f>
        <v>Sector transporte ferroviario</v>
      </c>
      <c r="T124" s="25">
        <f t="shared" si="53"/>
        <v>0</v>
      </c>
      <c r="U124" s="25">
        <f t="shared" si="53"/>
        <v>0</v>
      </c>
      <c r="V124" s="25">
        <f t="shared" si="53"/>
        <v>23.253343999999998</v>
      </c>
      <c r="W124" s="25">
        <f t="shared" si="53"/>
        <v>0</v>
      </c>
      <c r="X124" s="25">
        <f t="shared" si="53"/>
        <v>0.138186</v>
      </c>
      <c r="Y124" s="25">
        <f t="shared" si="53"/>
        <v>0</v>
      </c>
      <c r="Z124" s="25">
        <f t="shared" si="53"/>
        <v>0</v>
      </c>
      <c r="AA124" s="26">
        <f t="shared" si="53"/>
        <v>23.391529999999999</v>
      </c>
      <c r="AB124" s="106"/>
      <c r="AC124" s="106"/>
    </row>
    <row r="125" spans="1:29">
      <c r="A125" s="106"/>
      <c r="B125" s="24" t="str">
        <f>B73</f>
        <v>Secctor transporte electrico</v>
      </c>
      <c r="C125" s="25">
        <f t="shared" ref="C125:J125" si="54">C73</f>
        <v>0</v>
      </c>
      <c r="D125" s="25">
        <f t="shared" si="54"/>
        <v>0</v>
      </c>
      <c r="E125" s="25">
        <f t="shared" si="54"/>
        <v>0</v>
      </c>
      <c r="F125" s="25">
        <f t="shared" si="54"/>
        <v>0</v>
      </c>
      <c r="G125" s="25">
        <f t="shared" si="54"/>
        <v>4.0661189999999996</v>
      </c>
      <c r="H125" s="25">
        <f t="shared" si="54"/>
        <v>0</v>
      </c>
      <c r="I125" s="25">
        <f t="shared" si="54"/>
        <v>0</v>
      </c>
      <c r="J125" s="26">
        <f t="shared" si="54"/>
        <v>4.0661189999999996</v>
      </c>
      <c r="K125" s="106"/>
      <c r="S125" s="24" t="str">
        <f>S73</f>
        <v>Secctor transporte electrico</v>
      </c>
      <c r="T125" s="25">
        <f t="shared" ref="T125:AA125" si="55">T73</f>
        <v>0</v>
      </c>
      <c r="U125" s="25">
        <f t="shared" si="55"/>
        <v>0</v>
      </c>
      <c r="V125" s="25">
        <f t="shared" si="55"/>
        <v>0</v>
      </c>
      <c r="W125" s="25">
        <f t="shared" si="55"/>
        <v>0</v>
      </c>
      <c r="X125" s="25">
        <f t="shared" si="55"/>
        <v>3.857529</v>
      </c>
      <c r="Y125" s="25">
        <f t="shared" si="55"/>
        <v>0</v>
      </c>
      <c r="Z125" s="25">
        <f t="shared" si="55"/>
        <v>0</v>
      </c>
      <c r="AA125" s="26">
        <f t="shared" si="55"/>
        <v>3.857529</v>
      </c>
      <c r="AB125" s="106"/>
      <c r="AC125" s="106"/>
    </row>
    <row r="126" spans="1:29">
      <c r="A126" s="106"/>
      <c r="B126" s="22" t="s">
        <v>292</v>
      </c>
      <c r="C126" s="23">
        <f>SUM(C121:C125)</f>
        <v>0</v>
      </c>
      <c r="D126" s="23">
        <f t="shared" ref="D126:J126" si="56">SUM(D121:D125)</f>
        <v>0</v>
      </c>
      <c r="E126" s="23">
        <f t="shared" si="56"/>
        <v>2256.1721500000003</v>
      </c>
      <c r="F126" s="23">
        <f t="shared" si="56"/>
        <v>0.86678100000000002</v>
      </c>
      <c r="G126" s="23">
        <f t="shared" si="56"/>
        <v>4.2275369999999999</v>
      </c>
      <c r="H126" s="23">
        <f t="shared" si="56"/>
        <v>0</v>
      </c>
      <c r="I126" s="23">
        <f t="shared" si="56"/>
        <v>0</v>
      </c>
      <c r="J126" s="23">
        <f t="shared" si="56"/>
        <v>2261.2664680000007</v>
      </c>
      <c r="K126" s="106"/>
      <c r="S126" s="22" t="s">
        <v>292</v>
      </c>
      <c r="T126" s="23">
        <f>SUM(T121:T125)</f>
        <v>0</v>
      </c>
      <c r="U126" s="23">
        <f t="shared" ref="U126:AA126" si="57">SUM(U121:U125)</f>
        <v>0</v>
      </c>
      <c r="V126" s="23">
        <f t="shared" si="57"/>
        <v>2195.8424690000002</v>
      </c>
      <c r="W126" s="23">
        <f t="shared" si="57"/>
        <v>0.58840800000000004</v>
      </c>
      <c r="X126" s="23">
        <f t="shared" si="57"/>
        <v>3.9957150000000001</v>
      </c>
      <c r="Y126" s="23">
        <f t="shared" si="57"/>
        <v>0</v>
      </c>
      <c r="Z126" s="23">
        <f t="shared" si="57"/>
        <v>0</v>
      </c>
      <c r="AA126" s="23">
        <f t="shared" si="57"/>
        <v>2200.4265919999998</v>
      </c>
      <c r="AB126" s="106"/>
      <c r="AC126" s="106"/>
    </row>
    <row r="127" spans="1:29">
      <c r="A127" s="106"/>
      <c r="B127" s="27" t="str">
        <f>B75</f>
        <v>sector comercial</v>
      </c>
      <c r="C127" s="28">
        <f t="shared" ref="C127:J127" si="58">C75</f>
        <v>0</v>
      </c>
      <c r="D127" s="28">
        <f t="shared" si="58"/>
        <v>0</v>
      </c>
      <c r="E127" s="28">
        <f t="shared" si="58"/>
        <v>69.427137000000002</v>
      </c>
      <c r="F127" s="28">
        <f t="shared" si="58"/>
        <v>11.097415</v>
      </c>
      <c r="G127" s="28">
        <f t="shared" si="58"/>
        <v>50.081079000000003</v>
      </c>
      <c r="H127" s="28">
        <f t="shared" si="58"/>
        <v>2.818759</v>
      </c>
      <c r="I127" s="28">
        <f t="shared" si="58"/>
        <v>0</v>
      </c>
      <c r="J127" s="23">
        <f t="shared" si="58"/>
        <v>133.42439000000002</v>
      </c>
      <c r="K127" s="106"/>
      <c r="S127" s="27" t="str">
        <f>S75</f>
        <v>sector comercial</v>
      </c>
      <c r="T127" s="28">
        <f t="shared" ref="T127:AA127" si="59">T75</f>
        <v>0</v>
      </c>
      <c r="U127" s="28">
        <f t="shared" si="59"/>
        <v>0</v>
      </c>
      <c r="V127" s="28">
        <f t="shared" si="59"/>
        <v>64.812263999999999</v>
      </c>
      <c r="W127" s="28">
        <f t="shared" si="59"/>
        <v>9.4432030000000005</v>
      </c>
      <c r="X127" s="28">
        <f t="shared" si="59"/>
        <v>49.060692000000003</v>
      </c>
      <c r="Y127" s="28">
        <f t="shared" si="59"/>
        <v>1.5378069999999999</v>
      </c>
      <c r="Z127" s="28">
        <f t="shared" si="59"/>
        <v>0</v>
      </c>
      <c r="AA127" s="23">
        <f t="shared" si="59"/>
        <v>124.853966</v>
      </c>
      <c r="AB127" s="106"/>
      <c r="AC127" s="106"/>
    </row>
    <row r="128" spans="1:29">
      <c r="A128" s="106"/>
      <c r="B128" s="27" t="str">
        <f>B78</f>
        <v>Sector Consumo publico</v>
      </c>
      <c r="C128" s="28">
        <f t="shared" ref="C128:J129" si="60">C78</f>
        <v>0</v>
      </c>
      <c r="D128" s="28">
        <f t="shared" si="60"/>
        <v>0</v>
      </c>
      <c r="E128" s="28">
        <f t="shared" si="60"/>
        <v>0</v>
      </c>
      <c r="F128" s="28">
        <f t="shared" si="60"/>
        <v>0</v>
      </c>
      <c r="G128" s="28">
        <f t="shared" si="60"/>
        <v>33.426938</v>
      </c>
      <c r="H128" s="28">
        <f t="shared" si="60"/>
        <v>0</v>
      </c>
      <c r="I128" s="28">
        <f t="shared" si="60"/>
        <v>0</v>
      </c>
      <c r="J128" s="23">
        <f t="shared" si="60"/>
        <v>33.426938</v>
      </c>
      <c r="K128" s="106"/>
      <c r="S128" s="27" t="str">
        <f>S78</f>
        <v>Sector Consumo publico</v>
      </c>
      <c r="T128" s="28">
        <f t="shared" ref="T128:AA128" si="61">T78</f>
        <v>0</v>
      </c>
      <c r="U128" s="28">
        <f t="shared" si="61"/>
        <v>0</v>
      </c>
      <c r="V128" s="28">
        <f t="shared" si="61"/>
        <v>0</v>
      </c>
      <c r="W128" s="28">
        <f t="shared" si="61"/>
        <v>0</v>
      </c>
      <c r="X128" s="28">
        <f t="shared" si="61"/>
        <v>28.090800000000002</v>
      </c>
      <c r="Y128" s="28">
        <f t="shared" si="61"/>
        <v>0</v>
      </c>
      <c r="Z128" s="28">
        <f t="shared" si="61"/>
        <v>0</v>
      </c>
      <c r="AA128" s="23">
        <f t="shared" si="61"/>
        <v>28.090800000000002</v>
      </c>
      <c r="AB128" s="106"/>
      <c r="AC128" s="106"/>
    </row>
    <row r="129" spans="1:29" ht="16" thickBot="1">
      <c r="A129" s="106"/>
      <c r="B129" s="27" t="str">
        <f>B79</f>
        <v>Sector consumo residencial</v>
      </c>
      <c r="C129" s="29">
        <f t="shared" si="60"/>
        <v>255.42239699999999</v>
      </c>
      <c r="D129" s="29">
        <f t="shared" si="60"/>
        <v>0</v>
      </c>
      <c r="E129" s="29">
        <f t="shared" si="60"/>
        <v>258.308876</v>
      </c>
      <c r="F129" s="29">
        <f t="shared" si="60"/>
        <v>33.803027</v>
      </c>
      <c r="G129" s="29">
        <f t="shared" si="60"/>
        <v>191.13917499999999</v>
      </c>
      <c r="H129" s="29">
        <f t="shared" si="60"/>
        <v>4.0359730000000003</v>
      </c>
      <c r="I129" s="29">
        <f t="shared" si="60"/>
        <v>0</v>
      </c>
      <c r="J129" s="30">
        <f t="shared" si="60"/>
        <v>742.70944800000007</v>
      </c>
      <c r="K129" s="106"/>
      <c r="S129" s="27" t="str">
        <f>S79</f>
        <v>Sector consumo residencial</v>
      </c>
      <c r="T129" s="29">
        <f t="shared" ref="T129:AA129" si="62">T79</f>
        <v>260.67758199999997</v>
      </c>
      <c r="U129" s="29">
        <f t="shared" si="62"/>
        <v>0</v>
      </c>
      <c r="V129" s="29">
        <f t="shared" si="62"/>
        <v>285.40287600000005</v>
      </c>
      <c r="W129" s="29">
        <f t="shared" si="62"/>
        <v>31.942057999999999</v>
      </c>
      <c r="X129" s="29">
        <f t="shared" si="62"/>
        <v>177.16679999999999</v>
      </c>
      <c r="Y129" s="29">
        <f t="shared" si="62"/>
        <v>2.2826710000000001</v>
      </c>
      <c r="Z129" s="29">
        <f t="shared" si="62"/>
        <v>0</v>
      </c>
      <c r="AA129" s="30">
        <f t="shared" si="62"/>
        <v>757.47198700000001</v>
      </c>
      <c r="AB129" s="106"/>
      <c r="AC129" s="106"/>
    </row>
    <row r="130" spans="1:29">
      <c r="A130" s="106"/>
      <c r="B130" s="20" t="s">
        <v>293</v>
      </c>
      <c r="C130" s="26">
        <f>C103+C120+C126+C127+C128+C129</f>
        <v>324.14658199999997</v>
      </c>
      <c r="D130" s="26">
        <f t="shared" ref="D130:I130" si="63">D103+D120+D126+D127+D128+D129</f>
        <v>262.813379</v>
      </c>
      <c r="E130" s="26">
        <f t="shared" si="63"/>
        <v>2840.4954850000004</v>
      </c>
      <c r="F130" s="26">
        <f t="shared" si="63"/>
        <v>638.95174999999995</v>
      </c>
      <c r="G130" s="26">
        <f t="shared" si="63"/>
        <v>846.50693100000001</v>
      </c>
      <c r="H130" s="26">
        <f t="shared" si="63"/>
        <v>7.2356050000000005</v>
      </c>
      <c r="I130" s="26">
        <f t="shared" si="63"/>
        <v>0</v>
      </c>
      <c r="J130" s="26">
        <f>J103+J120+J126+J127+J128+J129</f>
        <v>4920.1497319999999</v>
      </c>
      <c r="K130" s="106"/>
      <c r="S130" s="20" t="s">
        <v>293</v>
      </c>
      <c r="T130" s="26">
        <f>T103+T120+T126+T127+T128+T129</f>
        <v>318.656295</v>
      </c>
      <c r="U130" s="26">
        <f t="shared" ref="U130:Z130" si="64">U103+U120+U126+U127+U128+U129</f>
        <v>190.35097000000002</v>
      </c>
      <c r="V130" s="26">
        <f t="shared" si="64"/>
        <v>2822.4289970000004</v>
      </c>
      <c r="W130" s="26">
        <f t="shared" si="64"/>
        <v>486.8467619999999</v>
      </c>
      <c r="X130" s="26">
        <f t="shared" si="64"/>
        <v>738.91946699999994</v>
      </c>
      <c r="Y130" s="26">
        <f t="shared" si="64"/>
        <v>4.0067199999999996</v>
      </c>
      <c r="Z130" s="26">
        <f t="shared" si="64"/>
        <v>0</v>
      </c>
      <c r="AA130" s="26">
        <f>AA103+AA120+AA126+AA127+AA128+AA129</f>
        <v>4561.2092110000003</v>
      </c>
      <c r="AB130" s="106"/>
      <c r="AC130" s="106"/>
    </row>
    <row r="131" spans="1:29" ht="16" thickBot="1">
      <c r="A131" s="106"/>
      <c r="B131" s="106" t="str">
        <f>B81</f>
        <v>Sector final no energetico</v>
      </c>
      <c r="C131" s="193">
        <f>C81</f>
        <v>0.11872199999999999</v>
      </c>
      <c r="D131" s="193">
        <f t="shared" ref="D131:J131" si="65">D81</f>
        <v>0</v>
      </c>
      <c r="E131" s="193">
        <f t="shared" si="65"/>
        <v>43.227777999999994</v>
      </c>
      <c r="F131" s="193">
        <f t="shared" si="65"/>
        <v>26.078824999999998</v>
      </c>
      <c r="G131" s="193">
        <f t="shared" si="65"/>
        <v>0</v>
      </c>
      <c r="H131" s="193">
        <f t="shared" si="65"/>
        <v>0</v>
      </c>
      <c r="I131" s="193">
        <f t="shared" si="65"/>
        <v>121.422619</v>
      </c>
      <c r="J131" s="193">
        <f t="shared" si="65"/>
        <v>190.84794399999998</v>
      </c>
      <c r="K131" s="106"/>
      <c r="S131" s="106" t="str">
        <f>S81</f>
        <v>Sector final no energetico</v>
      </c>
      <c r="T131" s="193">
        <f>T81</f>
        <v>0</v>
      </c>
      <c r="U131" s="193">
        <f t="shared" ref="U131:AA131" si="66">U81</f>
        <v>0</v>
      </c>
      <c r="V131" s="193">
        <f t="shared" si="66"/>
        <v>13.916724</v>
      </c>
      <c r="W131" s="193">
        <f t="shared" si="66"/>
        <v>29.266677000000001</v>
      </c>
      <c r="X131" s="193">
        <f t="shared" si="66"/>
        <v>0</v>
      </c>
      <c r="Y131" s="193">
        <f t="shared" si="66"/>
        <v>0</v>
      </c>
      <c r="Z131" s="193">
        <f t="shared" si="66"/>
        <v>184.167517</v>
      </c>
      <c r="AA131" s="193">
        <f t="shared" si="66"/>
        <v>227.35091800000001</v>
      </c>
      <c r="AB131" s="106"/>
      <c r="AC131" s="106"/>
    </row>
    <row r="132" spans="1:29">
      <c r="A132" s="106"/>
      <c r="B132" s="20" t="s">
        <v>294</v>
      </c>
      <c r="C132" s="26">
        <f>C130+C131</f>
        <v>324.26530399999996</v>
      </c>
      <c r="D132" s="26">
        <f t="shared" ref="D132:I132" si="67">D130+D131</f>
        <v>262.813379</v>
      </c>
      <c r="E132" s="26">
        <f t="shared" si="67"/>
        <v>2883.7232630000003</v>
      </c>
      <c r="F132" s="26">
        <f t="shared" si="67"/>
        <v>665.030575</v>
      </c>
      <c r="G132" s="26">
        <f t="shared" si="67"/>
        <v>846.50693100000001</v>
      </c>
      <c r="H132" s="26">
        <f t="shared" si="67"/>
        <v>7.2356050000000005</v>
      </c>
      <c r="I132" s="26">
        <f t="shared" si="67"/>
        <v>121.422619</v>
      </c>
      <c r="J132" s="26">
        <f>J130+J131</f>
        <v>5110.997676</v>
      </c>
      <c r="K132" s="106"/>
      <c r="S132" s="20" t="s">
        <v>294</v>
      </c>
      <c r="T132" s="26">
        <f>T130+T131</f>
        <v>318.656295</v>
      </c>
      <c r="U132" s="26">
        <f t="shared" ref="U132:Z132" si="68">U130+U131</f>
        <v>190.35097000000002</v>
      </c>
      <c r="V132" s="26">
        <f t="shared" si="68"/>
        <v>2836.3457210000006</v>
      </c>
      <c r="W132" s="26">
        <f t="shared" si="68"/>
        <v>516.11343899999986</v>
      </c>
      <c r="X132" s="26">
        <f t="shared" si="68"/>
        <v>738.91946699999994</v>
      </c>
      <c r="Y132" s="26">
        <f t="shared" si="68"/>
        <v>4.0067199999999996</v>
      </c>
      <c r="Z132" s="26">
        <f t="shared" si="68"/>
        <v>184.167517</v>
      </c>
      <c r="AA132" s="26">
        <f>AA130+AA131</f>
        <v>4788.5601290000004</v>
      </c>
      <c r="AB132" s="106"/>
      <c r="AC132" s="106"/>
    </row>
    <row r="133" spans="1:29">
      <c r="A133" s="106"/>
      <c r="B133" s="106"/>
      <c r="C133" s="106"/>
      <c r="D133" s="106"/>
      <c r="E133" s="106"/>
      <c r="F133" s="106"/>
      <c r="G133" s="106"/>
      <c r="H133" s="106"/>
      <c r="I133" s="106"/>
      <c r="J133" s="106"/>
      <c r="K133" s="106"/>
      <c r="S133" s="106"/>
      <c r="T133" s="106"/>
      <c r="U133" s="106"/>
      <c r="V133" s="106"/>
      <c r="W133" s="106"/>
      <c r="X133" s="106"/>
      <c r="Y133" s="106"/>
      <c r="Z133" s="106"/>
      <c r="AA133" s="106"/>
      <c r="AB133" s="106"/>
      <c r="AC133" s="106"/>
    </row>
    <row r="134" spans="1:29" s="182" customFormat="1">
      <c r="A134" s="106"/>
      <c r="B134" s="106"/>
      <c r="C134" s="106"/>
      <c r="D134" s="106"/>
      <c r="E134" s="106"/>
      <c r="F134" s="106"/>
      <c r="G134" s="106"/>
      <c r="H134" s="106"/>
      <c r="I134" s="106"/>
      <c r="J134" s="106"/>
      <c r="K134" s="106"/>
      <c r="S134" s="106"/>
      <c r="T134" s="106"/>
      <c r="U134" s="106"/>
      <c r="V134" s="106"/>
      <c r="W134" s="106"/>
      <c r="X134" s="106"/>
      <c r="Y134" s="106"/>
      <c r="Z134" s="106"/>
      <c r="AA134" s="106"/>
      <c r="AB134" s="106"/>
      <c r="AC134" s="106"/>
    </row>
    <row r="135" spans="1:29" s="182" customFormat="1" ht="120">
      <c r="A135" s="106"/>
      <c r="B135" s="106"/>
      <c r="C135" s="194" t="s">
        <v>621</v>
      </c>
      <c r="D135" s="21" t="s">
        <v>418</v>
      </c>
      <c r="E135" s="21" t="s">
        <v>287</v>
      </c>
      <c r="F135" s="21" t="s">
        <v>288</v>
      </c>
      <c r="G135" s="21" t="s">
        <v>289</v>
      </c>
      <c r="H135" s="21" t="s">
        <v>27</v>
      </c>
      <c r="I135" s="21" t="s">
        <v>62</v>
      </c>
      <c r="J135" s="21" t="s">
        <v>14</v>
      </c>
      <c r="K135" s="106"/>
      <c r="S135" s="106"/>
      <c r="T135" s="194" t="s">
        <v>621</v>
      </c>
      <c r="U135" s="21" t="s">
        <v>418</v>
      </c>
      <c r="V135" s="21" t="s">
        <v>287</v>
      </c>
      <c r="W135" s="21" t="s">
        <v>288</v>
      </c>
      <c r="X135" s="21" t="s">
        <v>289</v>
      </c>
      <c r="Y135" s="21" t="s">
        <v>27</v>
      </c>
      <c r="Z135" s="21" t="s">
        <v>62</v>
      </c>
      <c r="AA135" s="21" t="s">
        <v>14</v>
      </c>
      <c r="AB135" s="106"/>
      <c r="AC135" s="106"/>
    </row>
    <row r="136" spans="1:29" s="182" customFormat="1" ht="16">
      <c r="A136" s="107"/>
      <c r="B136" s="186" t="s">
        <v>3</v>
      </c>
      <c r="C136" s="188">
        <f>C103</f>
        <v>0</v>
      </c>
      <c r="D136" s="188">
        <f t="shared" ref="D136:I136" si="69">D103</f>
        <v>0</v>
      </c>
      <c r="E136" s="188">
        <f t="shared" si="69"/>
        <v>121.58713299999999</v>
      </c>
      <c r="F136" s="188">
        <f t="shared" si="69"/>
        <v>0</v>
      </c>
      <c r="G136" s="188">
        <f t="shared" si="69"/>
        <v>37.027897000000003</v>
      </c>
      <c r="H136" s="188">
        <f t="shared" si="69"/>
        <v>0</v>
      </c>
      <c r="I136" s="188">
        <f t="shared" si="69"/>
        <v>0</v>
      </c>
      <c r="J136" s="188">
        <f>SUM(C136:I136)</f>
        <v>158.61502999999999</v>
      </c>
      <c r="K136" s="106"/>
      <c r="S136" s="186" t="s">
        <v>3</v>
      </c>
      <c r="T136" s="188">
        <f>T103</f>
        <v>0</v>
      </c>
      <c r="U136" s="188">
        <f t="shared" ref="U136:Z136" si="70">U103</f>
        <v>0</v>
      </c>
      <c r="V136" s="188">
        <f t="shared" si="70"/>
        <v>114.724552</v>
      </c>
      <c r="W136" s="188">
        <f t="shared" si="70"/>
        <v>0</v>
      </c>
      <c r="X136" s="188">
        <f t="shared" si="70"/>
        <v>33.483500999999997</v>
      </c>
      <c r="Y136" s="188">
        <f t="shared" si="70"/>
        <v>0</v>
      </c>
      <c r="Z136" s="188">
        <f t="shared" si="70"/>
        <v>0</v>
      </c>
      <c r="AA136" s="188">
        <f>SUM(T136:Z136)</f>
        <v>148.20805300000001</v>
      </c>
      <c r="AB136" s="106"/>
      <c r="AC136" s="106"/>
    </row>
    <row r="137" spans="1:29" s="182" customFormat="1" ht="16">
      <c r="A137" s="107"/>
      <c r="B137" s="187" t="s">
        <v>623</v>
      </c>
      <c r="C137" s="188">
        <f>SUM(C104:C119)</f>
        <v>68.724185000000006</v>
      </c>
      <c r="D137" s="188">
        <f t="shared" ref="D137:I137" si="71">SUM(D104:D119)</f>
        <v>262.813379</v>
      </c>
      <c r="E137" s="188">
        <f t="shared" si="71"/>
        <v>135.00018899999998</v>
      </c>
      <c r="F137" s="188">
        <f t="shared" si="71"/>
        <v>593.184527</v>
      </c>
      <c r="G137" s="188">
        <f t="shared" si="71"/>
        <v>530.60430499999995</v>
      </c>
      <c r="H137" s="188">
        <f t="shared" si="71"/>
        <v>0.38087300000000002</v>
      </c>
      <c r="I137" s="188">
        <f t="shared" si="71"/>
        <v>0</v>
      </c>
      <c r="J137" s="188">
        <f t="shared" ref="J137:J141" si="72">SUM(C137:I137)</f>
        <v>1590.7074579999999</v>
      </c>
      <c r="K137" s="106"/>
      <c r="S137" s="187" t="s">
        <v>623</v>
      </c>
      <c r="T137" s="188">
        <f>SUM(T104:T119)</f>
        <v>57.978712999999999</v>
      </c>
      <c r="U137" s="188">
        <f t="shared" ref="U137:Z137" si="73">SUM(U104:U119)</f>
        <v>190.35097000000002</v>
      </c>
      <c r="V137" s="188">
        <f t="shared" si="73"/>
        <v>161.64683600000001</v>
      </c>
      <c r="W137" s="188">
        <f t="shared" si="73"/>
        <v>444.87309299999993</v>
      </c>
      <c r="X137" s="188">
        <f t="shared" si="73"/>
        <v>447.121959</v>
      </c>
      <c r="Y137" s="188">
        <f t="shared" si="73"/>
        <v>0.18624199999999999</v>
      </c>
      <c r="Z137" s="188">
        <f t="shared" si="73"/>
        <v>0</v>
      </c>
      <c r="AA137" s="188">
        <f t="shared" ref="AA137:AA141" si="74">SUM(T137:Z137)</f>
        <v>1302.157813</v>
      </c>
      <c r="AB137" s="106"/>
      <c r="AC137" s="106"/>
    </row>
    <row r="138" spans="1:29" s="182" customFormat="1" ht="16">
      <c r="A138" s="107"/>
      <c r="B138" s="187" t="s">
        <v>624</v>
      </c>
      <c r="C138" s="188">
        <f>SUM(C121:C125)</f>
        <v>0</v>
      </c>
      <c r="D138" s="188">
        <f t="shared" ref="D138:I138" si="75">SUM(D121:D125)</f>
        <v>0</v>
      </c>
      <c r="E138" s="188">
        <f t="shared" si="75"/>
        <v>2256.1721500000003</v>
      </c>
      <c r="F138" s="188">
        <f t="shared" si="75"/>
        <v>0.86678100000000002</v>
      </c>
      <c r="G138" s="188">
        <f t="shared" si="75"/>
        <v>4.2275369999999999</v>
      </c>
      <c r="H138" s="188">
        <f t="shared" si="75"/>
        <v>0</v>
      </c>
      <c r="I138" s="188">
        <f t="shared" si="75"/>
        <v>0</v>
      </c>
      <c r="J138" s="188">
        <f t="shared" si="72"/>
        <v>2261.2664680000007</v>
      </c>
      <c r="K138" s="106"/>
      <c r="S138" s="187" t="s">
        <v>624</v>
      </c>
      <c r="T138" s="188">
        <f>SUM(T121:T125)</f>
        <v>0</v>
      </c>
      <c r="U138" s="188">
        <f t="shared" ref="U138:Z138" si="76">SUM(U121:U125)</f>
        <v>0</v>
      </c>
      <c r="V138" s="188">
        <f t="shared" si="76"/>
        <v>2195.8424690000002</v>
      </c>
      <c r="W138" s="188">
        <f t="shared" si="76"/>
        <v>0.58840800000000004</v>
      </c>
      <c r="X138" s="188">
        <f t="shared" si="76"/>
        <v>3.9957150000000001</v>
      </c>
      <c r="Y138" s="188">
        <f t="shared" si="76"/>
        <v>0</v>
      </c>
      <c r="Z138" s="188">
        <f t="shared" si="76"/>
        <v>0</v>
      </c>
      <c r="AA138" s="188">
        <f t="shared" si="74"/>
        <v>2200.4265920000003</v>
      </c>
      <c r="AB138" s="106"/>
      <c r="AC138" s="106"/>
    </row>
    <row r="139" spans="1:29" s="182" customFormat="1" ht="16">
      <c r="A139" s="107"/>
      <c r="B139" s="187" t="s">
        <v>625</v>
      </c>
      <c r="C139" s="188">
        <f>C127</f>
        <v>0</v>
      </c>
      <c r="D139" s="188">
        <f t="shared" ref="D139:I139" si="77">D127</f>
        <v>0</v>
      </c>
      <c r="E139" s="188">
        <f t="shared" si="77"/>
        <v>69.427137000000002</v>
      </c>
      <c r="F139" s="188">
        <f t="shared" si="77"/>
        <v>11.097415</v>
      </c>
      <c r="G139" s="188">
        <f t="shared" si="77"/>
        <v>50.081079000000003</v>
      </c>
      <c r="H139" s="188">
        <f t="shared" si="77"/>
        <v>2.818759</v>
      </c>
      <c r="I139" s="188">
        <f t="shared" si="77"/>
        <v>0</v>
      </c>
      <c r="J139" s="188">
        <f t="shared" si="72"/>
        <v>133.42439000000002</v>
      </c>
      <c r="K139" s="106"/>
      <c r="S139" s="187" t="s">
        <v>625</v>
      </c>
      <c r="T139" s="188">
        <f>T127</f>
        <v>0</v>
      </c>
      <c r="U139" s="188">
        <f t="shared" ref="U139:Z139" si="78">U127</f>
        <v>0</v>
      </c>
      <c r="V139" s="188">
        <f t="shared" si="78"/>
        <v>64.812263999999999</v>
      </c>
      <c r="W139" s="188">
        <f t="shared" si="78"/>
        <v>9.4432030000000005</v>
      </c>
      <c r="X139" s="188">
        <f t="shared" si="78"/>
        <v>49.060692000000003</v>
      </c>
      <c r="Y139" s="188">
        <f t="shared" si="78"/>
        <v>1.5378069999999999</v>
      </c>
      <c r="Z139" s="188">
        <f t="shared" si="78"/>
        <v>0</v>
      </c>
      <c r="AA139" s="188">
        <f t="shared" si="74"/>
        <v>124.853966</v>
      </c>
      <c r="AB139" s="106"/>
      <c r="AC139" s="106"/>
    </row>
    <row r="140" spans="1:29" s="182" customFormat="1" ht="16">
      <c r="A140" s="107"/>
      <c r="B140" s="187" t="s">
        <v>626</v>
      </c>
      <c r="C140" s="188">
        <f t="shared" ref="C140:I141" si="79">C128</f>
        <v>0</v>
      </c>
      <c r="D140" s="188">
        <f t="shared" si="79"/>
        <v>0</v>
      </c>
      <c r="E140" s="188">
        <f t="shared" si="79"/>
        <v>0</v>
      </c>
      <c r="F140" s="188">
        <f t="shared" si="79"/>
        <v>0</v>
      </c>
      <c r="G140" s="188">
        <f t="shared" si="79"/>
        <v>33.426938</v>
      </c>
      <c r="H140" s="188">
        <f t="shared" si="79"/>
        <v>0</v>
      </c>
      <c r="I140" s="188">
        <f t="shared" si="79"/>
        <v>0</v>
      </c>
      <c r="J140" s="188">
        <f t="shared" si="72"/>
        <v>33.426938</v>
      </c>
      <c r="K140" s="106"/>
      <c r="S140" s="187" t="s">
        <v>626</v>
      </c>
      <c r="T140" s="188">
        <f t="shared" ref="T140:Z140" si="80">T128</f>
        <v>0</v>
      </c>
      <c r="U140" s="188">
        <f t="shared" si="80"/>
        <v>0</v>
      </c>
      <c r="V140" s="188">
        <f t="shared" si="80"/>
        <v>0</v>
      </c>
      <c r="W140" s="188">
        <f t="shared" si="80"/>
        <v>0</v>
      </c>
      <c r="X140" s="188">
        <f t="shared" si="80"/>
        <v>28.090800000000002</v>
      </c>
      <c r="Y140" s="188">
        <f t="shared" si="80"/>
        <v>0</v>
      </c>
      <c r="Z140" s="188">
        <f t="shared" si="80"/>
        <v>0</v>
      </c>
      <c r="AA140" s="188">
        <f t="shared" si="74"/>
        <v>28.090800000000002</v>
      </c>
      <c r="AB140" s="106"/>
      <c r="AC140" s="106"/>
    </row>
    <row r="141" spans="1:29" s="182" customFormat="1" ht="16">
      <c r="A141" s="107"/>
      <c r="B141" s="187" t="s">
        <v>627</v>
      </c>
      <c r="C141" s="189">
        <f>C129</f>
        <v>255.42239699999999</v>
      </c>
      <c r="D141" s="189">
        <f t="shared" si="79"/>
        <v>0</v>
      </c>
      <c r="E141" s="189">
        <f t="shared" si="79"/>
        <v>258.308876</v>
      </c>
      <c r="F141" s="189">
        <f t="shared" si="79"/>
        <v>33.803027</v>
      </c>
      <c r="G141" s="189">
        <f t="shared" si="79"/>
        <v>191.13917499999999</v>
      </c>
      <c r="H141" s="189">
        <f t="shared" si="79"/>
        <v>4.0359730000000003</v>
      </c>
      <c r="I141" s="189">
        <f t="shared" si="79"/>
        <v>0</v>
      </c>
      <c r="J141" s="189">
        <f t="shared" si="72"/>
        <v>742.70944800000007</v>
      </c>
      <c r="K141" s="106"/>
      <c r="S141" s="187" t="s">
        <v>627</v>
      </c>
      <c r="T141" s="189">
        <f>T129</f>
        <v>260.67758199999997</v>
      </c>
      <c r="U141" s="189">
        <f t="shared" ref="U141:AA141" si="81">U129</f>
        <v>0</v>
      </c>
      <c r="V141" s="189">
        <f t="shared" si="81"/>
        <v>285.40287600000005</v>
      </c>
      <c r="W141" s="189">
        <f t="shared" si="81"/>
        <v>31.942057999999999</v>
      </c>
      <c r="X141" s="189">
        <f t="shared" si="81"/>
        <v>177.16679999999999</v>
      </c>
      <c r="Y141" s="189">
        <f t="shared" si="81"/>
        <v>2.2826710000000001</v>
      </c>
      <c r="Z141" s="189">
        <f t="shared" si="81"/>
        <v>0</v>
      </c>
      <c r="AA141" s="189">
        <f t="shared" si="74"/>
        <v>757.47198700000001</v>
      </c>
      <c r="AB141" s="106"/>
      <c r="AC141" s="106"/>
    </row>
    <row r="142" spans="1:29" s="182" customFormat="1">
      <c r="A142" s="107"/>
      <c r="B142" s="106" t="s">
        <v>14</v>
      </c>
      <c r="C142" s="26">
        <f>SUM(C136:C141)</f>
        <v>324.14658199999997</v>
      </c>
      <c r="D142" s="26">
        <f t="shared" ref="D142:I142" si="82">SUM(D136:D141)</f>
        <v>262.813379</v>
      </c>
      <c r="E142" s="26">
        <f t="shared" si="82"/>
        <v>2840.4954850000004</v>
      </c>
      <c r="F142" s="26">
        <f t="shared" si="82"/>
        <v>638.95174999999995</v>
      </c>
      <c r="G142" s="26">
        <f t="shared" si="82"/>
        <v>846.50693100000001</v>
      </c>
      <c r="H142" s="26">
        <f t="shared" si="82"/>
        <v>7.2356050000000005</v>
      </c>
      <c r="I142" s="26">
        <f t="shared" si="82"/>
        <v>0</v>
      </c>
      <c r="J142" s="26">
        <f>SUM(C142:I142)</f>
        <v>4920.1497319999999</v>
      </c>
      <c r="K142" s="106"/>
      <c r="S142" s="106" t="s">
        <v>14</v>
      </c>
      <c r="T142" s="26">
        <f>SUM(T136:T141)</f>
        <v>318.656295</v>
      </c>
      <c r="U142" s="26">
        <f t="shared" ref="U142:Z142" si="83">SUM(U136:U141)</f>
        <v>190.35097000000002</v>
      </c>
      <c r="V142" s="26">
        <f t="shared" si="83"/>
        <v>2822.4289970000004</v>
      </c>
      <c r="W142" s="26">
        <f t="shared" si="83"/>
        <v>486.8467619999999</v>
      </c>
      <c r="X142" s="26">
        <f t="shared" si="83"/>
        <v>738.91946699999994</v>
      </c>
      <c r="Y142" s="26">
        <f t="shared" si="83"/>
        <v>4.0067199999999996</v>
      </c>
      <c r="Z142" s="26">
        <f t="shared" si="83"/>
        <v>0</v>
      </c>
      <c r="AA142" s="26">
        <f>SUM(T142:Z142)</f>
        <v>4561.2092110000003</v>
      </c>
      <c r="AB142" s="106"/>
      <c r="AC142" s="106"/>
    </row>
    <row r="143" spans="1:29" s="182" customFormat="1" ht="16" thickBot="1">
      <c r="A143" s="107"/>
      <c r="B143" s="106" t="str">
        <f>B93</f>
        <v>Sector industrial otras ramas</v>
      </c>
      <c r="C143" s="193">
        <f>C131</f>
        <v>0.11872199999999999</v>
      </c>
      <c r="D143" s="193">
        <f t="shared" ref="D143:I143" si="84">D131</f>
        <v>0</v>
      </c>
      <c r="E143" s="193">
        <f t="shared" si="84"/>
        <v>43.227777999999994</v>
      </c>
      <c r="F143" s="193">
        <f t="shared" si="84"/>
        <v>26.078824999999998</v>
      </c>
      <c r="G143" s="193">
        <f t="shared" si="84"/>
        <v>0</v>
      </c>
      <c r="H143" s="193">
        <f t="shared" si="84"/>
        <v>0</v>
      </c>
      <c r="I143" s="193">
        <f t="shared" si="84"/>
        <v>121.422619</v>
      </c>
      <c r="J143" s="193">
        <f>SUM(C143:I143)</f>
        <v>190.84794399999998</v>
      </c>
      <c r="K143" s="106"/>
      <c r="S143" s="106" t="str">
        <f>S93</f>
        <v>Sector industrial otras ramas</v>
      </c>
      <c r="T143" s="193">
        <f>T131</f>
        <v>0</v>
      </c>
      <c r="U143" s="193">
        <f t="shared" ref="U143:Z143" si="85">U131</f>
        <v>0</v>
      </c>
      <c r="V143" s="193">
        <f t="shared" si="85"/>
        <v>13.916724</v>
      </c>
      <c r="W143" s="193">
        <f t="shared" si="85"/>
        <v>29.266677000000001</v>
      </c>
      <c r="X143" s="193">
        <f t="shared" si="85"/>
        <v>0</v>
      </c>
      <c r="Y143" s="193">
        <f t="shared" si="85"/>
        <v>0</v>
      </c>
      <c r="Z143" s="193">
        <f t="shared" si="85"/>
        <v>184.167517</v>
      </c>
      <c r="AA143" s="193">
        <f>SUM(T143:Z143)</f>
        <v>227.35091800000001</v>
      </c>
      <c r="AB143" s="106"/>
      <c r="AC143" s="106"/>
    </row>
    <row r="144" spans="1:29" s="182" customFormat="1">
      <c r="A144" s="107"/>
      <c r="B144" s="121" t="s">
        <v>628</v>
      </c>
      <c r="C144" s="26">
        <f>C142+C143</f>
        <v>324.26530399999996</v>
      </c>
      <c r="D144" s="26">
        <f t="shared" ref="D144:J144" si="86">D142+D143</f>
        <v>262.813379</v>
      </c>
      <c r="E144" s="26">
        <f t="shared" si="86"/>
        <v>2883.7232630000003</v>
      </c>
      <c r="F144" s="26">
        <f t="shared" si="86"/>
        <v>665.030575</v>
      </c>
      <c r="G144" s="26">
        <f t="shared" si="86"/>
        <v>846.50693100000001</v>
      </c>
      <c r="H144" s="26">
        <f t="shared" si="86"/>
        <v>7.2356050000000005</v>
      </c>
      <c r="I144" s="26">
        <f t="shared" si="86"/>
        <v>121.422619</v>
      </c>
      <c r="J144" s="26">
        <f t="shared" si="86"/>
        <v>5110.997676</v>
      </c>
      <c r="K144" s="106"/>
      <c r="S144" s="121" t="s">
        <v>628</v>
      </c>
      <c r="T144" s="26">
        <f>T142+T143</f>
        <v>318.656295</v>
      </c>
      <c r="U144" s="26">
        <f t="shared" ref="U144" si="87">U142+U143</f>
        <v>190.35097000000002</v>
      </c>
      <c r="V144" s="26">
        <f t="shared" ref="V144" si="88">V142+V143</f>
        <v>2836.3457210000006</v>
      </c>
      <c r="W144" s="26">
        <f t="shared" ref="W144" si="89">W142+W143</f>
        <v>516.11343899999986</v>
      </c>
      <c r="X144" s="26">
        <f t="shared" ref="X144" si="90">X142+X143</f>
        <v>738.91946699999994</v>
      </c>
      <c r="Y144" s="26">
        <f t="shared" ref="Y144" si="91">Y142+Y143</f>
        <v>4.0067199999999996</v>
      </c>
      <c r="Z144" s="26">
        <f t="shared" ref="Z144" si="92">Z142+Z143</f>
        <v>184.167517</v>
      </c>
      <c r="AA144" s="26">
        <f t="shared" ref="AA144" si="93">AA142+AA143</f>
        <v>4788.5601290000004</v>
      </c>
      <c r="AB144" s="106"/>
      <c r="AC144" s="106"/>
    </row>
    <row r="145" spans="1:2" s="182" customFormat="1">
      <c r="A145" s="185"/>
      <c r="B145" s="145"/>
    </row>
    <row r="146" spans="1:2" s="182" customFormat="1">
      <c r="A146" s="185"/>
      <c r="B146" s="145"/>
    </row>
    <row r="147" spans="1:2" s="182" customFormat="1">
      <c r="A147" s="185"/>
      <c r="B147" s="145"/>
    </row>
    <row r="148" spans="1:2" s="182" customFormat="1">
      <c r="A148" s="185"/>
      <c r="B148" s="145"/>
    </row>
    <row r="149" spans="1:2" s="182" customFormat="1">
      <c r="A149" s="185"/>
      <c r="B149" s="145"/>
    </row>
    <row r="150" spans="1:2" s="182" customFormat="1">
      <c r="A150" s="185"/>
      <c r="B150" s="145"/>
    </row>
    <row r="151" spans="1:2" s="182" customFormat="1">
      <c r="A151" s="185"/>
      <c r="B151" s="145"/>
    </row>
    <row r="152" spans="1:2" s="182" customFormat="1">
      <c r="A152" s="185"/>
      <c r="B152" s="145"/>
    </row>
    <row r="153" spans="1:2" s="182" customFormat="1">
      <c r="A153" s="185"/>
      <c r="B153" s="145"/>
    </row>
    <row r="154" spans="1:2" s="182" customFormat="1">
      <c r="A154" s="185"/>
      <c r="B154" s="145"/>
    </row>
    <row r="155" spans="1:2" s="182" customFormat="1">
      <c r="A155" s="185"/>
      <c r="B155" s="145"/>
    </row>
    <row r="156" spans="1:2" s="182" customFormat="1">
      <c r="A156" s="185"/>
      <c r="B156" s="145"/>
    </row>
    <row r="157" spans="1:2" s="182" customFormat="1">
      <c r="A157" s="185"/>
      <c r="B157" s="145"/>
    </row>
    <row r="158" spans="1:2" s="182" customFormat="1"/>
    <row r="159" spans="1:2" s="182" customFormat="1">
      <c r="A159" s="185"/>
      <c r="B159" s="145"/>
    </row>
    <row r="160" spans="1:2" s="182" customFormat="1">
      <c r="B160" s="145"/>
    </row>
    <row r="161" spans="2:2" s="182" customFormat="1">
      <c r="B161" s="145"/>
    </row>
    <row r="162" spans="2:2" s="182" customFormat="1">
      <c r="B162" s="145"/>
    </row>
    <row r="163" spans="2:2" s="182" customFormat="1">
      <c r="B163" s="145"/>
    </row>
    <row r="164" spans="2:2" s="182" customFormat="1">
      <c r="B164" s="145"/>
    </row>
    <row r="165" spans="2:2" s="182" customFormat="1">
      <c r="B165" s="145"/>
    </row>
    <row r="166" spans="2:2" s="182" customFormat="1">
      <c r="B166" s="145"/>
    </row>
    <row r="167" spans="2:2" s="182" customFormat="1">
      <c r="B167" s="145"/>
    </row>
    <row r="168" spans="2:2" s="182" customFormat="1">
      <c r="B168" s="145"/>
    </row>
    <row r="169" spans="2:2" s="182" customFormat="1">
      <c r="B169" s="145"/>
    </row>
    <row r="170" spans="2:2" s="182" customFormat="1">
      <c r="B170" s="145"/>
    </row>
    <row r="171" spans="2:2" s="182" customFormat="1"/>
    <row r="172" spans="2:2" s="182" customFormat="1"/>
    <row r="173" spans="2:2" s="182" customFormat="1"/>
    <row r="174" spans="2:2" s="182" customFormat="1"/>
    <row r="175" spans="2:2" s="182" customFormat="1"/>
    <row r="176" spans="2:2" s="182" customFormat="1"/>
    <row r="177" s="182" customFormat="1"/>
    <row r="178" s="182" customFormat="1"/>
    <row r="179" s="182" customFormat="1"/>
    <row r="180" s="182" customFormat="1"/>
    <row r="181" s="182" customFormat="1"/>
    <row r="182" s="182" customFormat="1"/>
    <row r="233" spans="15:15">
      <c r="O233" s="4"/>
    </row>
  </sheetData>
  <conditionalFormatting sqref="B137:B141 B144:B157">
    <cfRule type="cellIs" dxfId="34" priority="6" operator="equal">
      <formula>1</formula>
    </cfRule>
  </conditionalFormatting>
  <conditionalFormatting sqref="A147 A155 A153">
    <cfRule type="cellIs" dxfId="33" priority="8" operator="equal">
      <formula>1</formula>
    </cfRule>
  </conditionalFormatting>
  <conditionalFormatting sqref="A136">
    <cfRule type="cellIs" dxfId="32" priority="7" operator="equal">
      <formula>1</formula>
    </cfRule>
  </conditionalFormatting>
  <conditionalFormatting sqref="A159">
    <cfRule type="cellIs" dxfId="31" priority="5" operator="equal">
      <formula>1</formula>
    </cfRule>
  </conditionalFormatting>
  <conditionalFormatting sqref="B159:B170">
    <cfRule type="cellIs" dxfId="30" priority="4" operator="equal">
      <formula>1</formula>
    </cfRule>
  </conditionalFormatting>
  <conditionalFormatting sqref="S137:S141 S144">
    <cfRule type="cellIs" dxfId="0" priority="1" operator="equal">
      <formula>1</formula>
    </cfRule>
  </conditionalFormatting>
  <pageMargins left="0" right="0" top="0" bottom="0" header="0" footer="0"/>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Readme</vt:lpstr>
      <vt:lpstr>Segmentation</vt:lpstr>
      <vt:lpstr>(EN Final Consumption)</vt:lpstr>
      <vt:lpstr>(CO2 EM)</vt:lpstr>
      <vt:lpstr>(Or-Des 2013 SIE)</vt:lpstr>
      <vt:lpstr>(Or-Des 2009 SIE)</vt:lpstr>
      <vt:lpstr>(EMRE-WIOD 2009)</vt:lpstr>
      <vt:lpstr>(EU-WIOD 2009)</vt:lpstr>
      <vt:lpstr>Step1-PJ</vt:lpstr>
      <vt:lpstr>Cuadro Dinamico KtCO2</vt:lpstr>
      <vt:lpstr>DisAggreStep1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Gissela Landa Rivera</dc:creator>
  <cp:lastModifiedBy>Gissela Landa Rivera</cp:lastModifiedBy>
  <dcterms:created xsi:type="dcterms:W3CDTF">2018-04-09T15:33:17Z</dcterms:created>
  <dcterms:modified xsi:type="dcterms:W3CDTF">2018-04-11T12:40:10Z</dcterms:modified>
</cp:coreProperties>
</file>