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7" activeTab="11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Empleo por sectores" sheetId="15" r:id="rId10"/>
    <sheet name="compare Balmorel-ThreeME " sheetId="18" r:id="rId11"/>
    <sheet name="ENER-baseline" sheetId="2" r:id="rId12"/>
    <sheet name="ENER-EE " sheetId="19" r:id="rId13"/>
    <sheet name="GRAPH" sheetId="5" r:id="rId14"/>
    <sheet name="ENR_EMS_ELEC" sheetId="4" r:id="rId15"/>
  </sheets>
  <externalReferences>
    <externalReference r:id="rId16"/>
  </externalReferences>
  <calcPr calcId="162913"/>
</workbook>
</file>

<file path=xl/calcChain.xml><?xml version="1.0" encoding="utf-8"?>
<calcChain xmlns="http://schemas.openxmlformats.org/spreadsheetml/2006/main">
  <c r="B18" i="2" l="1"/>
  <c r="B40" i="2" l="1"/>
  <c r="C36" i="19" l="1"/>
  <c r="D36" i="19"/>
  <c r="E36" i="19"/>
  <c r="F36" i="19"/>
  <c r="G36" i="19"/>
  <c r="C37" i="19"/>
  <c r="D37" i="19"/>
  <c r="E37" i="19"/>
  <c r="F37" i="19"/>
  <c r="G37" i="19"/>
  <c r="C38" i="19"/>
  <c r="D38" i="19"/>
  <c r="E38" i="19"/>
  <c r="F38" i="19"/>
  <c r="G38" i="19"/>
  <c r="C39" i="19"/>
  <c r="D39" i="19"/>
  <c r="E39" i="19"/>
  <c r="F39" i="19"/>
  <c r="G39" i="19"/>
  <c r="C40" i="19"/>
  <c r="D40" i="19"/>
  <c r="E40" i="19"/>
  <c r="F40" i="19"/>
  <c r="G40" i="19"/>
  <c r="B37" i="19"/>
  <c r="B38" i="19"/>
  <c r="B39" i="19"/>
  <c r="B40" i="19"/>
  <c r="B36" i="19"/>
  <c r="C27" i="19"/>
  <c r="D27" i="19"/>
  <c r="E27" i="19"/>
  <c r="F27" i="19"/>
  <c r="G27" i="19"/>
  <c r="C28" i="19"/>
  <c r="D28" i="19"/>
  <c r="E28" i="19"/>
  <c r="F28" i="19"/>
  <c r="G28" i="19"/>
  <c r="C29" i="19"/>
  <c r="D29" i="19"/>
  <c r="E29" i="19"/>
  <c r="F29" i="19"/>
  <c r="G29" i="19"/>
  <c r="C30" i="19"/>
  <c r="D30" i="19"/>
  <c r="E30" i="19"/>
  <c r="F30" i="19"/>
  <c r="G30" i="19"/>
  <c r="C31" i="19"/>
  <c r="D31" i="19"/>
  <c r="E31" i="19"/>
  <c r="F31" i="19"/>
  <c r="G31" i="19"/>
  <c r="B28" i="19"/>
  <c r="B29" i="19"/>
  <c r="B30" i="19"/>
  <c r="B31" i="19"/>
  <c r="B27" i="19"/>
  <c r="C18" i="19"/>
  <c r="D18" i="19"/>
  <c r="E18" i="19"/>
  <c r="F18" i="19"/>
  <c r="G18" i="19"/>
  <c r="C19" i="19"/>
  <c r="D19" i="19"/>
  <c r="E19" i="19"/>
  <c r="F19" i="19"/>
  <c r="G19" i="19"/>
  <c r="C20" i="19"/>
  <c r="D20" i="19"/>
  <c r="E20" i="19"/>
  <c r="F20" i="19"/>
  <c r="G20" i="19"/>
  <c r="C21" i="19"/>
  <c r="D21" i="19"/>
  <c r="E21" i="19"/>
  <c r="F21" i="19"/>
  <c r="G21" i="19"/>
  <c r="C22" i="19"/>
  <c r="D22" i="19"/>
  <c r="E22" i="19"/>
  <c r="F22" i="19"/>
  <c r="G22" i="19"/>
  <c r="B19" i="19"/>
  <c r="B20" i="19"/>
  <c r="B21" i="19"/>
  <c r="B22" i="19"/>
  <c r="B18" i="19"/>
  <c r="B13" i="2"/>
  <c r="G3" i="2"/>
  <c r="B3" i="19"/>
  <c r="P50" i="19"/>
  <c r="O50" i="19"/>
  <c r="N50" i="19"/>
  <c r="M50" i="19"/>
  <c r="L50" i="19"/>
  <c r="K50" i="19"/>
  <c r="P41" i="19"/>
  <c r="O41" i="19"/>
  <c r="N41" i="19"/>
  <c r="M41" i="19"/>
  <c r="L41" i="19"/>
  <c r="K41" i="19"/>
  <c r="P32" i="19"/>
  <c r="O32" i="19"/>
  <c r="N32" i="19"/>
  <c r="M32" i="19"/>
  <c r="L32" i="19"/>
  <c r="K32" i="19"/>
  <c r="P23" i="19"/>
  <c r="O23" i="19"/>
  <c r="N23" i="19"/>
  <c r="M23" i="19"/>
  <c r="L23" i="19"/>
  <c r="K23" i="19"/>
  <c r="G14" i="19"/>
  <c r="F14" i="19"/>
  <c r="E14" i="19"/>
  <c r="D14" i="19"/>
  <c r="C14" i="19"/>
  <c r="B14" i="19"/>
  <c r="G13" i="19"/>
  <c r="F13" i="19"/>
  <c r="E13" i="19"/>
  <c r="D13" i="19"/>
  <c r="C13" i="19"/>
  <c r="B13" i="19"/>
  <c r="P8" i="19"/>
  <c r="O8" i="19"/>
  <c r="N8" i="19"/>
  <c r="M8" i="19"/>
  <c r="L8" i="19"/>
  <c r="K8" i="19"/>
  <c r="G7" i="19"/>
  <c r="F7" i="19"/>
  <c r="E7" i="19"/>
  <c r="D7" i="19"/>
  <c r="C7" i="19"/>
  <c r="B7" i="19"/>
  <c r="G6" i="19"/>
  <c r="F6" i="19"/>
  <c r="E6" i="19"/>
  <c r="D6" i="19"/>
  <c r="C6" i="19"/>
  <c r="B6" i="19"/>
  <c r="G5" i="19"/>
  <c r="F5" i="19"/>
  <c r="E5" i="19"/>
  <c r="D5" i="19"/>
  <c r="C5" i="19"/>
  <c r="B5" i="19"/>
  <c r="G4" i="19"/>
  <c r="F4" i="19"/>
  <c r="E4" i="19"/>
  <c r="D4" i="19"/>
  <c r="C4" i="19"/>
  <c r="B4" i="19"/>
  <c r="G3" i="19"/>
  <c r="F3" i="19"/>
  <c r="E3" i="19"/>
  <c r="D3" i="19"/>
  <c r="C3" i="19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B37" i="2"/>
  <c r="B38" i="2"/>
  <c r="B39" i="2"/>
  <c r="B3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B28" i="2"/>
  <c r="B29" i="2"/>
  <c r="B30" i="2"/>
  <c r="B31" i="2"/>
  <c r="B2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B19" i="2"/>
  <c r="B20" i="2"/>
  <c r="B21" i="2"/>
  <c r="B22" i="2"/>
  <c r="B3" i="2"/>
  <c r="L50" i="2"/>
  <c r="M50" i="2"/>
  <c r="N50" i="2"/>
  <c r="O50" i="2"/>
  <c r="P50" i="2"/>
  <c r="K50" i="2"/>
  <c r="L41" i="2"/>
  <c r="M41" i="2"/>
  <c r="N41" i="2"/>
  <c r="O41" i="2"/>
  <c r="P41" i="2"/>
  <c r="K41" i="2"/>
  <c r="L32" i="2"/>
  <c r="M32" i="2"/>
  <c r="N32" i="2"/>
  <c r="O32" i="2"/>
  <c r="P32" i="2"/>
  <c r="K32" i="2"/>
  <c r="L23" i="2"/>
  <c r="M23" i="2"/>
  <c r="N23" i="2"/>
  <c r="O23" i="2"/>
  <c r="P23" i="2"/>
  <c r="K23" i="2"/>
  <c r="P8" i="2"/>
  <c r="O8" i="2"/>
  <c r="N8" i="2"/>
  <c r="M8" i="2"/>
  <c r="L8" i="2"/>
  <c r="K8" i="2"/>
  <c r="C32" i="19" l="1"/>
  <c r="F23" i="19"/>
  <c r="G23" i="19"/>
  <c r="C23" i="19"/>
  <c r="D23" i="19"/>
  <c r="E23" i="19"/>
  <c r="F41" i="19"/>
  <c r="G41" i="19"/>
  <c r="C41" i="19"/>
  <c r="D41" i="19"/>
  <c r="E41" i="19"/>
  <c r="F32" i="19"/>
  <c r="G32" i="19"/>
  <c r="D32" i="19"/>
  <c r="E32" i="19"/>
  <c r="B41" i="19"/>
  <c r="B32" i="19"/>
  <c r="B23" i="19"/>
  <c r="E8" i="19"/>
  <c r="C8" i="19"/>
  <c r="G8" i="19"/>
  <c r="D8" i="19"/>
  <c r="F8" i="19"/>
  <c r="B8" i="19"/>
  <c r="F41" i="2"/>
  <c r="D41" i="2"/>
  <c r="E41" i="2"/>
  <c r="G41" i="2"/>
  <c r="C41" i="2"/>
  <c r="F32" i="2"/>
  <c r="G32" i="2"/>
  <c r="C32" i="2"/>
  <c r="D32" i="2"/>
  <c r="E32" i="2"/>
  <c r="G23" i="2"/>
  <c r="C23" i="2"/>
  <c r="D23" i="2"/>
  <c r="E23" i="2"/>
  <c r="F23" i="2"/>
  <c r="C5" i="18" l="1"/>
  <c r="C6" i="18"/>
  <c r="C7" i="18"/>
  <c r="C8" i="18"/>
  <c r="C9" i="18"/>
  <c r="C10" i="18"/>
  <c r="C11" i="18"/>
  <c r="C12" i="18"/>
  <c r="C13" i="18"/>
  <c r="C14" i="18"/>
  <c r="C15" i="18"/>
  <c r="C4" i="18"/>
  <c r="C16" i="18" l="1"/>
  <c r="F4" i="18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H16" i="18"/>
  <c r="B16" i="18" l="1"/>
  <c r="Q3" i="8" l="1"/>
  <c r="R3" i="8"/>
  <c r="T3" i="8"/>
  <c r="V3" i="8" s="1"/>
  <c r="X3" i="8"/>
  <c r="Y3" i="8"/>
  <c r="Q4" i="8"/>
  <c r="R4" i="8"/>
  <c r="T4" i="8"/>
  <c r="U4" i="8" s="1"/>
  <c r="AA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AA15" i="8" s="1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AA7" i="8"/>
  <c r="V7" i="8"/>
  <c r="W40" i="8"/>
  <c r="W37" i="8"/>
  <c r="W32" i="8"/>
  <c r="W29" i="8"/>
  <c r="W25" i="8"/>
  <c r="W20" i="8"/>
  <c r="W9" i="8"/>
  <c r="W4" i="8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AA6" i="8"/>
  <c r="V6" i="8"/>
  <c r="V25" i="8"/>
  <c r="V21" i="8"/>
  <c r="V17" i="8"/>
  <c r="V13" i="8"/>
  <c r="V9" i="8"/>
  <c r="AA5" i="8"/>
  <c r="V5" i="8"/>
  <c r="H23" i="18"/>
  <c r="H26" i="18"/>
  <c r="H25" i="18"/>
  <c r="H24" i="18"/>
  <c r="AA23" i="8" l="1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O11" i="16"/>
  <c r="P11" i="16"/>
  <c r="Q11" i="16"/>
  <c r="K12" i="16"/>
  <c r="L12" i="16"/>
  <c r="M12" i="16"/>
  <c r="N12" i="16"/>
  <c r="O12" i="16"/>
  <c r="P12" i="16"/>
  <c r="Q12" i="16"/>
  <c r="K13" i="16"/>
  <c r="L13" i="16"/>
  <c r="M13" i="16"/>
  <c r="N13" i="16"/>
  <c r="O13" i="16"/>
  <c r="P13" i="16"/>
  <c r="Q13" i="16"/>
  <c r="K14" i="16"/>
  <c r="L14" i="16"/>
  <c r="M14" i="16"/>
  <c r="N14" i="16"/>
  <c r="O14" i="16"/>
  <c r="P14" i="16"/>
  <c r="Q14" i="16"/>
  <c r="K15" i="16"/>
  <c r="L15" i="16"/>
  <c r="M15" i="16"/>
  <c r="N15" i="16"/>
  <c r="O15" i="16"/>
  <c r="P15" i="16"/>
  <c r="Q15" i="16"/>
  <c r="K16" i="16"/>
  <c r="L16" i="16"/>
  <c r="M16" i="16"/>
  <c r="N16" i="16"/>
  <c r="O16" i="16"/>
  <c r="P16" i="16"/>
  <c r="Q16" i="16"/>
  <c r="K17" i="16"/>
  <c r="L17" i="16"/>
  <c r="M17" i="16"/>
  <c r="N17" i="16"/>
  <c r="O17" i="16"/>
  <c r="P17" i="16"/>
  <c r="Q17" i="16"/>
  <c r="K18" i="16"/>
  <c r="L18" i="16"/>
  <c r="M18" i="16"/>
  <c r="N18" i="16"/>
  <c r="O18" i="16"/>
  <c r="P18" i="16"/>
  <c r="Q18" i="16"/>
  <c r="K19" i="16"/>
  <c r="L19" i="16"/>
  <c r="M19" i="16"/>
  <c r="N19" i="16"/>
  <c r="O19" i="16"/>
  <c r="P19" i="16"/>
  <c r="Q19" i="16"/>
  <c r="K20" i="16"/>
  <c r="L20" i="16"/>
  <c r="M20" i="16"/>
  <c r="N20" i="16"/>
  <c r="O20" i="16"/>
  <c r="P20" i="16"/>
  <c r="Q20" i="16"/>
  <c r="K21" i="16"/>
  <c r="L21" i="16"/>
  <c r="M21" i="16"/>
  <c r="N21" i="16"/>
  <c r="O21" i="16"/>
  <c r="P21" i="16"/>
  <c r="Q21" i="16"/>
  <c r="Q10" i="16"/>
  <c r="P10" i="16"/>
  <c r="O10" i="16"/>
  <c r="N10" i="16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E5" i="18" s="1"/>
  <c r="F11" i="16"/>
  <c r="G5" i="18" s="1"/>
  <c r="G11" i="16"/>
  <c r="I5" i="18" s="1"/>
  <c r="H11" i="16"/>
  <c r="K5" i="18" s="1"/>
  <c r="B12" i="16"/>
  <c r="C12" i="16"/>
  <c r="D12" i="16"/>
  <c r="E12" i="16"/>
  <c r="E6" i="18" s="1"/>
  <c r="F12" i="16"/>
  <c r="G6" i="18" s="1"/>
  <c r="G12" i="16"/>
  <c r="I6" i="18" s="1"/>
  <c r="H12" i="16"/>
  <c r="K6" i="18" s="1"/>
  <c r="B13" i="16"/>
  <c r="C13" i="16"/>
  <c r="D13" i="16"/>
  <c r="E13" i="16"/>
  <c r="E7" i="18" s="1"/>
  <c r="F13" i="16"/>
  <c r="G7" i="18" s="1"/>
  <c r="G13" i="16"/>
  <c r="I7" i="18" s="1"/>
  <c r="H13" i="16"/>
  <c r="K7" i="18" s="1"/>
  <c r="B14" i="16"/>
  <c r="C14" i="16"/>
  <c r="D14" i="16"/>
  <c r="E14" i="16"/>
  <c r="E8" i="18" s="1"/>
  <c r="F14" i="16"/>
  <c r="G8" i="18" s="1"/>
  <c r="G14" i="16"/>
  <c r="I8" i="18" s="1"/>
  <c r="H14" i="16"/>
  <c r="K8" i="18" s="1"/>
  <c r="B15" i="16"/>
  <c r="C15" i="16"/>
  <c r="D15" i="16"/>
  <c r="E15" i="16"/>
  <c r="E9" i="18" s="1"/>
  <c r="F15" i="16"/>
  <c r="G9" i="18" s="1"/>
  <c r="G15" i="16"/>
  <c r="I9" i="18" s="1"/>
  <c r="H15" i="16"/>
  <c r="K9" i="18" s="1"/>
  <c r="B16" i="16"/>
  <c r="C16" i="16"/>
  <c r="D16" i="16"/>
  <c r="E16" i="16"/>
  <c r="E10" i="18" s="1"/>
  <c r="F16" i="16"/>
  <c r="G10" i="18" s="1"/>
  <c r="G16" i="16"/>
  <c r="I10" i="18" s="1"/>
  <c r="H16" i="16"/>
  <c r="K10" i="18" s="1"/>
  <c r="B17" i="16"/>
  <c r="C17" i="16"/>
  <c r="D17" i="16"/>
  <c r="E17" i="16"/>
  <c r="E11" i="18" s="1"/>
  <c r="F17" i="16"/>
  <c r="G11" i="18" s="1"/>
  <c r="G17" i="16"/>
  <c r="I11" i="18" s="1"/>
  <c r="H17" i="16"/>
  <c r="K11" i="18" s="1"/>
  <c r="B18" i="16"/>
  <c r="C18" i="16"/>
  <c r="D18" i="16"/>
  <c r="E18" i="16"/>
  <c r="E12" i="18" s="1"/>
  <c r="F18" i="16"/>
  <c r="G12" i="18" s="1"/>
  <c r="G18" i="16"/>
  <c r="I12" i="18" s="1"/>
  <c r="H18" i="16"/>
  <c r="K12" i="18" s="1"/>
  <c r="B19" i="16"/>
  <c r="C19" i="16"/>
  <c r="D19" i="16"/>
  <c r="E19" i="16"/>
  <c r="E13" i="18" s="1"/>
  <c r="F19" i="16"/>
  <c r="G13" i="18" s="1"/>
  <c r="G19" i="16"/>
  <c r="I13" i="18" s="1"/>
  <c r="H19" i="16"/>
  <c r="K13" i="18" s="1"/>
  <c r="B20" i="16"/>
  <c r="C20" i="16"/>
  <c r="D20" i="16"/>
  <c r="E20" i="16"/>
  <c r="E14" i="18" s="1"/>
  <c r="F20" i="16"/>
  <c r="G14" i="18" s="1"/>
  <c r="G20" i="16"/>
  <c r="I14" i="18" s="1"/>
  <c r="H20" i="16"/>
  <c r="K14" i="18" s="1"/>
  <c r="B21" i="16"/>
  <c r="C21" i="16"/>
  <c r="D21" i="16"/>
  <c r="E21" i="16"/>
  <c r="E15" i="18" s="1"/>
  <c r="F21" i="16"/>
  <c r="G15" i="18" s="1"/>
  <c r="G21" i="16"/>
  <c r="I15" i="18" s="1"/>
  <c r="H21" i="16"/>
  <c r="K15" i="18" s="1"/>
  <c r="H10" i="16"/>
  <c r="K4" i="18" s="1"/>
  <c r="G10" i="16"/>
  <c r="I4" i="18" s="1"/>
  <c r="F10" i="16"/>
  <c r="G4" i="18" s="1"/>
  <c r="E10" i="16"/>
  <c r="E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G16" i="18" l="1"/>
  <c r="E16" i="18"/>
  <c r="I16" i="18"/>
  <c r="K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M23" i="18" a="1"/>
  <c r="I23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I24" i="18" l="1"/>
  <c r="I25" i="18"/>
  <c r="I23" i="18"/>
  <c r="I26" i="18"/>
  <c r="J26" i="18" s="1"/>
  <c r="M25" i="18"/>
  <c r="M26" i="18"/>
  <c r="M23" i="18"/>
  <c r="M24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S15" i="4" l="1"/>
  <c r="C34" i="4"/>
  <c r="H34" i="4"/>
  <c r="G34" i="4"/>
  <c r="F34" i="4"/>
  <c r="I34" i="4"/>
  <c r="E34" i="4"/>
  <c r="N15" i="4"/>
  <c r="C13" i="2" l="1"/>
  <c r="D13" i="2"/>
  <c r="E13" i="2"/>
  <c r="F13" i="2"/>
  <c r="G13" i="2"/>
  <c r="C14" i="2"/>
  <c r="D14" i="2"/>
  <c r="E14" i="2"/>
  <c r="F14" i="2"/>
  <c r="G14" i="2"/>
  <c r="B14" i="2"/>
  <c r="E17" i="4"/>
  <c r="F17" i="4"/>
  <c r="G17" i="4"/>
  <c r="H17" i="4"/>
  <c r="I17" i="4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B32" i="2" l="1"/>
  <c r="B41" i="2"/>
  <c r="B23" i="2"/>
  <c r="F4" i="2" l="1"/>
  <c r="G4" i="2"/>
  <c r="F5" i="2"/>
  <c r="G5" i="2"/>
  <c r="F6" i="2"/>
  <c r="G6" i="2"/>
  <c r="F7" i="2"/>
  <c r="G7" i="2"/>
  <c r="D4" i="2"/>
  <c r="E4" i="2"/>
  <c r="D5" i="2"/>
  <c r="E5" i="2"/>
  <c r="D6" i="2"/>
  <c r="E6" i="2"/>
  <c r="D7" i="2"/>
  <c r="E7" i="2"/>
  <c r="F3" i="2"/>
  <c r="D3" i="2"/>
  <c r="E3" i="2"/>
  <c r="C3" i="2"/>
  <c r="C4" i="2"/>
  <c r="C5" i="2"/>
  <c r="C6" i="2"/>
  <c r="C7" i="2"/>
  <c r="B4" i="2"/>
  <c r="B5" i="2"/>
  <c r="B6" i="2"/>
  <c r="B7" i="2"/>
  <c r="B8" i="2" l="1"/>
  <c r="F8" i="2"/>
  <c r="G8" i="2"/>
  <c r="E8" i="2"/>
  <c r="D8" i="2"/>
  <c r="C8" i="2"/>
</calcChain>
</file>

<file path=xl/sharedStrings.xml><?xml version="1.0" encoding="utf-8"?>
<sst xmlns="http://schemas.openxmlformats.org/spreadsheetml/2006/main" count="1356" uniqueCount="475">
  <si>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</si>
  <si>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</si>
  <si>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</si>
  <si>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</si>
  <si>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</si>
  <si>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</si>
  <si>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</si>
  <si>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</si>
  <si>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</si>
  <si>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</si>
  <si>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</si>
  <si>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</si>
  <si>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</si>
  <si>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</si>
  <si>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</si>
  <si>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</si>
  <si>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</si>
  <si>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</si>
  <si>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</si>
  <si>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</si>
  <si>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</si>
  <si>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</si>
  <si>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</si>
  <si>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</si>
  <si>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</si>
  <si>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</si>
  <si>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</si>
  <si>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</si>
  <si>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</si>
  <si>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</si>
  <si>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</si>
  <si>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</si>
  <si>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</si>
  <si>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</si>
  <si>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</si>
  <si>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</si>
  <si>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</si>
  <si>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</si>
  <si>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</si>
  <si>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</si>
  <si>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</si>
  <si>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</si>
  <si>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</si>
  <si>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</si>
  <si>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</si>
  <si>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</si>
  <si>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</si>
  <si>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</si>
  <si>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</si>
  <si>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</si>
  <si>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</si>
  <si>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</si>
  <si>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</si>
  <si>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</si>
  <si>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</si>
  <si>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</si>
  <si>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</si>
  <si>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</si>
  <si>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</si>
  <si>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</si>
  <si>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</si>
  <si>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</si>
  <si>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</si>
  <si>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</si>
  <si>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</si>
  <si>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</si>
  <si>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</si>
  <si>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</si>
  <si>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</si>
  <si>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</si>
  <si>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</si>
  <si>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</si>
  <si>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</si>
  <si>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</si>
  <si>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</si>
  <si>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</si>
  <si>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</si>
  <si>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</si>
  <si>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 xml:space="preserve">Total </t>
  </si>
  <si>
    <t>Final energy consumption by sector (baseline ENERDATA)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</si>
  <si>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</si>
  <si>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</si>
  <si>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</si>
  <si>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</si>
  <si>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</si>
  <si>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</si>
  <si>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</si>
  <si>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</si>
  <si>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</si>
  <si>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</si>
  <si>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</si>
  <si>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</si>
  <si>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</si>
  <si>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</si>
  <si>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</si>
  <si>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</si>
  <si>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</si>
  <si>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</si>
  <si>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</si>
  <si>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</si>
  <si>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</si>
  <si>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</si>
  <si>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</si>
  <si>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</si>
  <si>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</si>
  <si>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</si>
  <si>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</si>
  <si>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</si>
  <si>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</si>
  <si>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</si>
  <si>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</si>
  <si>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</si>
  <si>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</si>
  <si>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</si>
  <si>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</si>
  <si>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</si>
  <si>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</si>
  <si>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</si>
  <si>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</si>
  <si>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</si>
  <si>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</si>
  <si>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</si>
  <si>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</si>
  <si>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</si>
  <si>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</si>
  <si>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</si>
  <si>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</si>
  <si>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</si>
  <si>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</si>
  <si>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</si>
  <si>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GDP_0</t>
  </si>
  <si>
    <t>GDP_2</t>
  </si>
  <si>
    <t>EN_GWH_HH_22_H01_0</t>
  </si>
  <si>
    <t>EN_GWH_HH_22_H01_2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</si>
  <si>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</si>
  <si>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</si>
  <si>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</si>
  <si>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</si>
  <si>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</si>
  <si>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</si>
  <si>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</si>
  <si>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</si>
  <si>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</si>
  <si>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</si>
  <si>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</si>
  <si>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</si>
  <si>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</si>
  <si>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</si>
  <si>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</si>
  <si>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</si>
  <si>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</si>
  <si>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</si>
  <si>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</si>
  <si>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</si>
  <si>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</si>
  <si>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</si>
  <si>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</si>
  <si>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</si>
  <si>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</si>
  <si>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</si>
  <si>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</si>
  <si>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</si>
  <si>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</si>
  <si>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</si>
  <si>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</si>
  <si>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</si>
  <si>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</si>
  <si>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</si>
  <si>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</si>
  <si>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</si>
  <si>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</si>
  <si>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</si>
  <si>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</si>
  <si>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</si>
  <si>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</si>
  <si>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</si>
  <si>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</si>
  <si>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</si>
  <si>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</si>
  <si>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</si>
  <si>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</si>
  <si>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</si>
  <si>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</si>
  <si>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</si>
  <si>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</si>
  <si>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</si>
  <si>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</si>
  <si>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</si>
  <si>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</si>
  <si>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</si>
  <si>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</si>
  <si>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</si>
  <si>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</si>
  <si>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</si>
  <si>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</si>
  <si>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</si>
  <si>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</si>
  <si>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</si>
  <si>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</si>
  <si>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</si>
  <si>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</si>
  <si>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</si>
  <si>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</si>
  <si>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</si>
  <si>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</si>
  <si>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</si>
  <si>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</si>
  <si>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</si>
  <si>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</si>
  <si>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</si>
  <si>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</si>
  <si>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</si>
  <si>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</si>
  <si>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</si>
  <si>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</si>
  <si>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</si>
  <si>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</si>
  <si>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</si>
  <si>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</si>
  <si>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</si>
  <si>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</si>
  <si>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</si>
  <si>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</si>
  <si>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</si>
  <si>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</si>
  <si>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</si>
  <si>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</si>
  <si>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</si>
  <si>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</si>
  <si>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</si>
  <si>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</si>
  <si>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</si>
  <si>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</si>
  <si>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</si>
  <si>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</si>
  <si>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</si>
  <si>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</si>
  <si>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</si>
  <si>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</si>
  <si>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</si>
  <si>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</si>
  <si>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</si>
  <si>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</si>
  <si>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</si>
  <si>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</si>
  <si>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</si>
  <si>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</si>
  <si>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</si>
  <si>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</si>
  <si>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</si>
  <si>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</si>
  <si>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</si>
  <si>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</si>
  <si>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</si>
  <si>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</si>
  <si>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</si>
  <si>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</si>
  <si>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</si>
  <si>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</si>
  <si>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</si>
  <si>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</si>
  <si>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</si>
  <si>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</si>
  <si>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</si>
  <si>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</si>
  <si>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</si>
  <si>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</si>
  <si>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</si>
  <si>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</si>
  <si>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</si>
  <si>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</si>
  <si>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</si>
  <si>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</si>
  <si>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</si>
  <si>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</si>
  <si>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</si>
  <si>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</si>
  <si>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</si>
  <si>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</si>
  <si>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</si>
  <si>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</si>
  <si>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</si>
  <si>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</si>
  <si>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</si>
  <si>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</si>
  <si>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</si>
  <si>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</si>
  <si>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</si>
  <si>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</si>
  <si>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</si>
  <si>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</si>
  <si>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</si>
  <si>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</si>
  <si>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</si>
  <si>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</si>
  <si>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</si>
  <si>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</si>
  <si>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</si>
  <si>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</si>
  <si>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</si>
  <si>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</si>
  <si>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</si>
  <si>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</si>
  <si>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</si>
  <si>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</si>
  <si>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</si>
  <si>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</si>
  <si>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</si>
  <si>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</si>
  <si>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</si>
  <si>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</si>
  <si>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</si>
  <si>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</si>
  <si>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</si>
  <si>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</si>
  <si>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</si>
  <si>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</si>
  <si>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</si>
  <si>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</si>
  <si>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</si>
  <si>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</si>
  <si>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</si>
  <si>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</si>
  <si>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</si>
  <si>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</si>
  <si>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</si>
  <si>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</si>
  <si>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</si>
  <si>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</si>
  <si>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</si>
  <si>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</si>
  <si>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</si>
  <si>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</si>
  <si>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</si>
  <si>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</si>
  <si>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</si>
  <si>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</si>
  <si>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</si>
  <si>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</si>
  <si>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</si>
  <si>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</si>
  <si>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</si>
  <si>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</si>
  <si>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</si>
  <si>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</si>
  <si>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</si>
  <si>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</si>
  <si>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</si>
  <si>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</si>
  <si>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</si>
  <si>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</si>
  <si>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</si>
  <si>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</si>
  <si>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</si>
  <si>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</si>
  <si>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</si>
  <si>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</si>
  <si>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</si>
  <si>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</si>
  <si>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</si>
  <si>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</si>
  <si>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</si>
  <si>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</si>
  <si>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</si>
  <si>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</si>
  <si>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</si>
  <si>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</si>
  <si>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</si>
  <si>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</si>
  <si>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</si>
  <si>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</si>
  <si>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</si>
  <si>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</si>
  <si>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</si>
  <si>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</si>
  <si>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</si>
  <si>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</si>
  <si>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</si>
  <si>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</si>
  <si>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</si>
  <si>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</si>
  <si>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</si>
  <si>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</si>
  <si>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</si>
  <si>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</si>
  <si>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</si>
  <si>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</si>
  <si>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</si>
  <si>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</si>
  <si>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</si>
  <si>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</si>
  <si>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</si>
  <si>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</si>
  <si>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</si>
  <si>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</si>
  <si>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</si>
  <si>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</si>
  <si>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</si>
  <si>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</si>
  <si>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</si>
  <si>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</si>
  <si>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</si>
  <si>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</si>
  <si>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</si>
  <si>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</si>
  <si>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</si>
  <si>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</si>
  <si>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</si>
  <si>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</si>
  <si>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</si>
  <si>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</si>
  <si>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</si>
  <si>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</si>
  <si>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</si>
  <si>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</si>
  <si>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</si>
  <si>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</si>
  <si>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</si>
  <si>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</si>
  <si>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</si>
  <si>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</si>
  <si>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</si>
  <si>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</si>
  <si>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</si>
  <si>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</si>
  <si>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</si>
  <si>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</si>
  <si>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</si>
  <si>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</si>
  <si>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</si>
  <si>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</si>
  <si>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</si>
  <si>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</si>
  <si>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</si>
  <si>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</si>
  <si>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</si>
  <si>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</si>
  <si>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</si>
  <si>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</si>
  <si>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</si>
  <si>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</si>
  <si>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</si>
  <si>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</si>
  <si>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</si>
  <si>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</si>
  <si>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</si>
  <si>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</si>
  <si>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</si>
  <si>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</si>
  <si>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</si>
  <si>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</si>
  <si>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</si>
  <si>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</si>
  <si>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</si>
  <si>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</si>
  <si>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</si>
  <si>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</si>
  <si>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</si>
  <si>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</si>
  <si>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</si>
  <si>
    <t>Étiquettes de lignes</t>
  </si>
  <si>
    <t>Household</t>
  </si>
  <si>
    <t>EE</t>
  </si>
  <si>
    <t>Final Consumption Oil&amp;Coal</t>
  </si>
  <si>
    <t>Final Consumption Gas</t>
  </si>
  <si>
    <t>Auxiliary information</t>
  </si>
  <si>
    <t>MAIN Scenario - Baseline</t>
  </si>
  <si>
    <t>Baseline</t>
  </si>
  <si>
    <t>EE Scenario - Baseline</t>
  </si>
  <si>
    <t>ThreeME Oil&amp;Coal</t>
  </si>
  <si>
    <t>ThreeME Gas</t>
  </si>
  <si>
    <t>Final Consumption Elec&amp;Solar</t>
  </si>
  <si>
    <t>ThreeME Elec&amp;Solar</t>
  </si>
  <si>
    <t>Final Consumption Biomass</t>
  </si>
  <si>
    <t>Final energy consumption by sector (EE ENERDATA)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</si>
</sst>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40">
    <xf numFmtId="0" fontId="0" fillId="0" borderId="0" xfId="0"/>
    <xf numFmtId="0" fontId="2" fillId="0" borderId="0" xfId="0" applyFont="1"/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2" borderId="0" xfId="0" applyFill="1"/>
    <xf numFmtId="164" fontId="4" fillId="2" borderId="0" xfId="1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0" fontId="0" fillId="0" borderId="0" xfId="0" applyFill="1" applyBorder="1"/>
    <xf numFmtId="0" fontId="0" fillId="0" borderId="0" xfId="0" applyFill="1"/>
    <xf numFmtId="0" fontId="7" fillId="2" borderId="0" xfId="0" applyFont="1" applyFill="1"/>
    <xf numFmtId="0" fontId="2" fillId="5" borderId="2" xfId="0" applyFont="1" applyFill="1" applyBorder="1" applyAlignment="1">
      <alignment horizontal="center"/>
    </xf>
    <xf numFmtId="0" fontId="0" fillId="3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2" borderId="0" xfId="1" applyNumberFormat="1" applyFont="1" applyFill="1" applyBorder="1" applyAlignment="1">
      <alignment vertical="center" wrapText="1"/>
    </xf>
    <xf numFmtId="0" fontId="2" fillId="2" borderId="0" xfId="0" applyFont="1" applyFill="1"/>
    <xf numFmtId="0" fontId="2" fillId="0" borderId="2" xfId="0" applyFont="1" applyFill="1" applyBorder="1" applyAlignment="1">
      <alignment horizontal="center"/>
    </xf>
    <xf numFmtId="0" fontId="8" fillId="6" borderId="0" xfId="0" applyFont="1" applyFill="1" applyBorder="1"/>
    <xf numFmtId="0" fontId="9" fillId="6" borderId="0" xfId="0" applyFont="1" applyFill="1" applyBorder="1"/>
    <xf numFmtId="0" fontId="9" fillId="5" borderId="2" xfId="0" applyFont="1" applyFill="1" applyBorder="1" applyAlignment="1">
      <alignment horizontal="center" vertical="center"/>
    </xf>
    <xf numFmtId="2" fontId="8" fillId="2" borderId="0" xfId="0" applyNumberFormat="1" applyFont="1" applyFill="1" applyBorder="1"/>
    <xf numFmtId="3" fontId="8" fillId="2" borderId="0" xfId="0" applyNumberFormat="1" applyFont="1" applyFill="1" applyBorder="1"/>
    <xf numFmtId="164" fontId="3" fillId="2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164" fontId="11" fillId="2" borderId="0" xfId="1" applyNumberFormat="1" applyFont="1" applyFill="1" applyBorder="1" applyAlignment="1">
      <alignment vertical="center"/>
    </xf>
    <xf numFmtId="164" fontId="11" fillId="2" borderId="0" xfId="1" applyNumberFormat="1" applyFont="1" applyFill="1" applyBorder="1" applyAlignment="1">
      <alignment vertical="center" wrapText="1"/>
    </xf>
    <xf numFmtId="164" fontId="12" fillId="2" borderId="0" xfId="1" applyNumberFormat="1" applyFont="1" applyFill="1" applyBorder="1" applyAlignment="1">
      <alignment horizontal="left" vertical="center" indent="2"/>
    </xf>
    <xf numFmtId="3" fontId="13" fillId="2" borderId="0" xfId="0" applyNumberFormat="1" applyFont="1" applyFill="1"/>
    <xf numFmtId="0" fontId="14" fillId="2" borderId="0" xfId="0" applyFont="1" applyFill="1"/>
    <xf numFmtId="0" fontId="13" fillId="2" borderId="0" xfId="0" applyFont="1" applyFill="1"/>
    <xf numFmtId="0" fontId="13" fillId="0" borderId="0" xfId="0" applyFont="1"/>
    <xf numFmtId="3" fontId="13" fillId="2" borderId="0" xfId="3" applyNumberFormat="1" applyFont="1" applyFill="1"/>
    <xf numFmtId="170" fontId="13" fillId="2" borderId="0" xfId="3" applyNumberFormat="1" applyFont="1" applyFill="1"/>
    <xf numFmtId="0" fontId="13" fillId="7" borderId="2" xfId="0" applyFont="1" applyFill="1" applyBorder="1"/>
    <xf numFmtId="0" fontId="14" fillId="7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indent="2"/>
    </xf>
    <xf numFmtId="164" fontId="12" fillId="2" borderId="0" xfId="1" applyNumberFormat="1" applyFont="1" applyFill="1" applyBorder="1" applyAlignment="1">
      <alignment horizontal="left" vertical="center" indent="4"/>
    </xf>
    <xf numFmtId="170" fontId="14" fillId="2" borderId="0" xfId="3" applyNumberFormat="1" applyFont="1" applyFill="1"/>
    <xf numFmtId="10" fontId="14" fillId="2" borderId="0" xfId="3" applyNumberFormat="1" applyFont="1" applyFill="1"/>
    <xf numFmtId="0" fontId="14" fillId="0" borderId="0" xfId="0" applyFont="1"/>
    <xf numFmtId="1" fontId="13" fillId="0" borderId="0" xfId="0" applyNumberFormat="1" applyFont="1"/>
    <xf numFmtId="1" fontId="13" fillId="2" borderId="0" xfId="0" applyNumberFormat="1" applyFont="1" applyFill="1"/>
    <xf numFmtId="3" fontId="14" fillId="0" borderId="0" xfId="0" applyNumberFormat="1" applyFont="1"/>
    <xf numFmtId="3" fontId="14" fillId="2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2" fontId="13" fillId="0" borderId="0" xfId="0" applyNumberFormat="1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4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2" borderId="0" xfId="0" applyNumberFormat="1" applyFont="1" applyFill="1" applyBorder="1"/>
    <xf numFmtId="171" fontId="13" fillId="2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6" fillId="0" borderId="0" xfId="0" applyFont="1"/>
    <xf numFmtId="0" fontId="14" fillId="0" borderId="0" xfId="0" applyFont="1" applyAlignment="1">
      <alignment horizontal="center"/>
    </xf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3" fontId="2" fillId="0" borderId="0" xfId="0" applyNumberFormat="1" applyFont="1"/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left"/>
    </xf>
    <xf numFmtId="1" fontId="13" fillId="0" borderId="0" xfId="0" applyNumberFormat="1" applyFont="1" applyFill="1"/>
    <xf numFmtId="164" fontId="4" fillId="0" borderId="0" xfId="1" applyNumberFormat="1" applyFont="1" applyFill="1" applyBorder="1" applyAlignment="1">
      <alignment horizontal="center" vertical="center"/>
    </xf>
    <xf numFmtId="1" fontId="14" fillId="0" borderId="0" xfId="0" applyNumberFormat="1" applyFont="1" applyFill="1"/>
    <xf numFmtId="3" fontId="14" fillId="0" borderId="0" xfId="0" applyNumberFormat="1" applyFont="1" applyFill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0" fillId="0" borderId="0" xfId="0" applyNumberFormat="1" applyFont="1" applyBorder="1"/>
    <xf numFmtId="3" fontId="15" fillId="0" borderId="0" xfId="0" applyNumberFormat="1" applyFont="1" applyFill="1"/>
    <xf numFmtId="1" fontId="15" fillId="0" borderId="0" xfId="0" applyNumberFormat="1" applyFont="1" applyFill="1"/>
    <xf numFmtId="0" fontId="15" fillId="0" borderId="0" xfId="0" applyFont="1" applyFill="1"/>
    <xf numFmtId="1" fontId="0" fillId="0" borderId="0" xfId="0" applyNumberFormat="1"/>
    <xf numFmtId="0" fontId="14" fillId="0" borderId="0" xfId="0" applyFont="1" applyFill="1" applyAlignment="1">
      <alignment horizontal="center" vertical="center"/>
    </xf>
    <xf numFmtId="1" fontId="4" fillId="0" borderId="0" xfId="2" applyNumberFormat="1" applyFont="1" applyFill="1" applyAlignment="1">
      <alignment horizontal="center" vertical="center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3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164" fontId="4" fillId="10" borderId="0" xfId="1" applyNumberFormat="1" applyFont="1" applyFill="1" applyBorder="1" applyAlignment="1">
      <alignment vertic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166" fontId="0" fillId="0" borderId="0" xfId="0" applyNumberFormat="1" applyFont="1" applyBorder="1"/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1.47127018185644E-2</c:v>
                </c:pt>
                <c:pt idx="1" formatCode="General">
                  <c:v>2.6453406685567001E-2</c:v>
                </c:pt>
                <c:pt idx="2" formatCode="General">
                  <c:v>3.38652756188162E-2</c:v>
                </c:pt>
                <c:pt idx="3" formatCode="General">
                  <c:v>3.7982376196210497E-2</c:v>
                </c:pt>
                <c:pt idx="4" formatCode="General">
                  <c:v>4.1781897844828102E-2</c:v>
                </c:pt>
                <c:pt idx="5" formatCode="General">
                  <c:v>4.90074619420744E-2</c:v>
                </c:pt>
                <c:pt idx="6" formatCode="General">
                  <c:v>6.3968410296344397E-2</c:v>
                </c:pt>
                <c:pt idx="7" formatCode="General">
                  <c:v>9.2733151937562902E-2</c:v>
                </c:pt>
                <c:pt idx="8" formatCode="General">
                  <c:v>0.123603138190642</c:v>
                </c:pt>
                <c:pt idx="9" formatCode="General">
                  <c:v>0.15829030235765501</c:v>
                </c:pt>
                <c:pt idx="10" formatCode="General">
                  <c:v>0.190638270995102</c:v>
                </c:pt>
                <c:pt idx="11" formatCode="General">
                  <c:v>0.21789959504918599</c:v>
                </c:pt>
                <c:pt idx="12" formatCode="General">
                  <c:v>0.23851136901209499</c:v>
                </c:pt>
                <c:pt idx="13" formatCode="General">
                  <c:v>0.259781709640516</c:v>
                </c:pt>
                <c:pt idx="14" formatCode="General">
                  <c:v>0.26713370961879401</c:v>
                </c:pt>
                <c:pt idx="15" formatCode="General">
                  <c:v>0.26369301968407399</c:v>
                </c:pt>
                <c:pt idx="16" formatCode="General">
                  <c:v>0.25160316257077903</c:v>
                </c:pt>
                <c:pt idx="17" formatCode="General">
                  <c:v>0.23227405878909399</c:v>
                </c:pt>
                <c:pt idx="18" formatCode="General">
                  <c:v>0.206567989325257</c:v>
                </c:pt>
                <c:pt idx="19" formatCode="General">
                  <c:v>0.17491302106642501</c:v>
                </c:pt>
                <c:pt idx="20" formatCode="General">
                  <c:v>0.13738737505881701</c:v>
                </c:pt>
                <c:pt idx="21" formatCode="General">
                  <c:v>9.3789886598272199E-2</c:v>
                </c:pt>
                <c:pt idx="22" formatCode="General">
                  <c:v>4.3669296395276697E-2</c:v>
                </c:pt>
                <c:pt idx="23" formatCode="General">
                  <c:v>-1.2341392524428599E-2</c:v>
                </c:pt>
                <c:pt idx="24" formatCode="General">
                  <c:v>-4.8916226073081298E-2</c:v>
                </c:pt>
                <c:pt idx="25" formatCode="General">
                  <c:v>-7.5273575819734206E-2</c:v>
                </c:pt>
                <c:pt idx="26" formatCode="General">
                  <c:v>-9.3875221926642494E-2</c:v>
                </c:pt>
                <c:pt idx="27" formatCode="General">
                  <c:v>-0.10620146996921299</c:v>
                </c:pt>
                <c:pt idx="28" formatCode="General">
                  <c:v>-0.113492496269518</c:v>
                </c:pt>
                <c:pt idx="29" formatCode="General">
                  <c:v>-0.117049242589328</c:v>
                </c:pt>
                <c:pt idx="30" formatCode="General">
                  <c:v>-0.117889708744545</c:v>
                </c:pt>
                <c:pt idx="31" formatCode="General">
                  <c:v>-0.116756677155371</c:v>
                </c:pt>
                <c:pt idx="32" formatCode="General">
                  <c:v>-0.114086417050673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5.5795489368737296E-4</c:v>
                </c:pt>
                <c:pt idx="1" formatCode="General">
                  <c:v>-2.2515891937024898E-3</c:v>
                </c:pt>
                <c:pt idx="2" formatCode="General">
                  <c:v>-7.8438973741601307E-3</c:v>
                </c:pt>
                <c:pt idx="3" formatCode="General">
                  <c:v>-1.412134571519E-2</c:v>
                </c:pt>
                <c:pt idx="4" formatCode="General">
                  <c:v>-1.9474405735631001E-2</c:v>
                </c:pt>
                <c:pt idx="5">
                  <c:v>-2.12336781112876E-2</c:v>
                </c:pt>
                <c:pt idx="6" formatCode="General">
                  <c:v>-1.6713521206801401E-2</c:v>
                </c:pt>
                <c:pt idx="7">
                  <c:v>-1.6422505584090499E-3</c:v>
                </c:pt>
                <c:pt idx="8" formatCode="General">
                  <c:v>2.81449287593993E-2</c:v>
                </c:pt>
                <c:pt idx="9" formatCode="General">
                  <c:v>6.3078776692693198E-2</c:v>
                </c:pt>
                <c:pt idx="10" formatCode="General">
                  <c:v>9.7890875338957295E-2</c:v>
                </c:pt>
                <c:pt idx="11" formatCode="General">
                  <c:v>0.13077962296930101</c:v>
                </c:pt>
                <c:pt idx="12" formatCode="General">
                  <c:v>0.16188010682780499</c:v>
                </c:pt>
                <c:pt idx="13" formatCode="General">
                  <c:v>0.16732884144621199</c:v>
                </c:pt>
                <c:pt idx="14" formatCode="General">
                  <c:v>0.15132687130667799</c:v>
                </c:pt>
                <c:pt idx="15" formatCode="General">
                  <c:v>0.121372292123878</c:v>
                </c:pt>
                <c:pt idx="16" formatCode="General">
                  <c:v>8.3130996926494796E-2</c:v>
                </c:pt>
                <c:pt idx="17" formatCode="General">
                  <c:v>4.0712430420652902E-2</c:v>
                </c:pt>
                <c:pt idx="18" formatCode="General">
                  <c:v>-3.0128176008337101E-3</c:v>
                </c:pt>
                <c:pt idx="19" formatCode="General">
                  <c:v>-4.6199123603674001E-2</c:v>
                </c:pt>
                <c:pt idx="20" formatCode="General">
                  <c:v>-8.7869195474843398E-2</c:v>
                </c:pt>
                <c:pt idx="21" formatCode="General">
                  <c:v>-0.127766206144486</c:v>
                </c:pt>
                <c:pt idx="22" formatCode="General">
                  <c:v>-0.166268889916076</c:v>
                </c:pt>
                <c:pt idx="23" formatCode="General">
                  <c:v>-0.177212871097465</c:v>
                </c:pt>
                <c:pt idx="24" formatCode="General">
                  <c:v>-0.174957647865881</c:v>
                </c:pt>
                <c:pt idx="25" formatCode="General">
                  <c:v>-0.16233417180701001</c:v>
                </c:pt>
                <c:pt idx="26" formatCode="General">
                  <c:v>-0.14099923749277801</c:v>
                </c:pt>
                <c:pt idx="27" formatCode="General">
                  <c:v>-0.112528469171535</c:v>
                </c:pt>
                <c:pt idx="28" formatCode="General">
                  <c:v>-7.8568399247125303E-2</c:v>
                </c:pt>
                <c:pt idx="29" formatCode="General">
                  <c:v>-4.1066334433226201E-2</c:v>
                </c:pt>
                <c:pt idx="30" formatCode="General">
                  <c:v>-1.6924301287413099E-3</c:v>
                </c:pt>
                <c:pt idx="31" formatCode="General">
                  <c:v>3.8112369102383199E-2</c:v>
                </c:pt>
                <c:pt idx="32" formatCode="General">
                  <c:v>7.7200937147625603E-2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2.1689696889426401E-3</c:v>
                </c:pt>
                <c:pt idx="1" formatCode="General">
                  <c:v>-4.9253053735709403E-3</c:v>
                </c:pt>
                <c:pt idx="2" formatCode="General">
                  <c:v>-1.1872064382767399E-2</c:v>
                </c:pt>
                <c:pt idx="3">
                  <c:v>-1.1403750139427E-2</c:v>
                </c:pt>
                <c:pt idx="4" formatCode="General">
                  <c:v>2.24678537978917E-3</c:v>
                </c:pt>
                <c:pt idx="5">
                  <c:v>3.7172639875193703E-2</c:v>
                </c:pt>
                <c:pt idx="6" formatCode="General">
                  <c:v>0.106928078470525</c:v>
                </c:pt>
                <c:pt idx="7" formatCode="General">
                  <c:v>0.23167786168278801</c:v>
                </c:pt>
                <c:pt idx="8" formatCode="General">
                  <c:v>0.319318020909165</c:v>
                </c:pt>
                <c:pt idx="9" formatCode="General">
                  <c:v>0.41116929027753502</c:v>
                </c:pt>
                <c:pt idx="10" formatCode="General">
                  <c:v>0.49279489003006799</c:v>
                </c:pt>
                <c:pt idx="11" formatCode="General">
                  <c:v>0.55363746327303698</c:v>
                </c:pt>
                <c:pt idx="12" formatCode="General">
                  <c:v>0.58318506089265398</c:v>
                </c:pt>
                <c:pt idx="13" formatCode="General">
                  <c:v>0.72897391143291701</c:v>
                </c:pt>
                <c:pt idx="14" formatCode="General">
                  <c:v>0.872481670284042</c:v>
                </c:pt>
                <c:pt idx="15" formatCode="General">
                  <c:v>1.00456558471404</c:v>
                </c:pt>
                <c:pt idx="16" formatCode="General">
                  <c:v>1.1225317070371299</c:v>
                </c:pt>
                <c:pt idx="17" formatCode="General">
                  <c:v>1.22395921131242</c:v>
                </c:pt>
                <c:pt idx="18" formatCode="General">
                  <c:v>1.3061264763211999</c:v>
                </c:pt>
                <c:pt idx="19" formatCode="General">
                  <c:v>1.3659992417653399</c:v>
                </c:pt>
                <c:pt idx="20" formatCode="General">
                  <c:v>1.4003572157804201</c:v>
                </c:pt>
                <c:pt idx="21" formatCode="General">
                  <c:v>1.40590900518504</c:v>
                </c:pt>
                <c:pt idx="22" formatCode="General">
                  <c:v>1.37938514282818</c:v>
                </c:pt>
                <c:pt idx="23" formatCode="General">
                  <c:v>1.23453304908915</c:v>
                </c:pt>
                <c:pt idx="24" formatCode="General">
                  <c:v>1.14396426586087</c:v>
                </c:pt>
                <c:pt idx="25" formatCode="General">
                  <c:v>1.0670528392293199</c:v>
                </c:pt>
                <c:pt idx="26" formatCode="General">
                  <c:v>0.99375969580728296</c:v>
                </c:pt>
                <c:pt idx="27" formatCode="General">
                  <c:v>0.919517074577758</c:v>
                </c:pt>
                <c:pt idx="28" formatCode="General">
                  <c:v>0.84155906658442903</c:v>
                </c:pt>
                <c:pt idx="29" formatCode="General">
                  <c:v>0.75781985004439401</c:v>
                </c:pt>
                <c:pt idx="30" formatCode="General">
                  <c:v>0.66688561704171201</c:v>
                </c:pt>
                <c:pt idx="31" formatCode="General">
                  <c:v>0.56832620058111505</c:v>
                </c:pt>
                <c:pt idx="32" formatCode="General">
                  <c:v>0.46262595221060399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2.27593999999956E-3</c:v>
                </c:pt>
                <c:pt idx="1" formatCode="General">
                  <c:v>6.21982999999964E-3</c:v>
                </c:pt>
                <c:pt idx="2" formatCode="General">
                  <c:v>1.01008900000004E-2</c:v>
                </c:pt>
                <c:pt idx="3" formatCode="General">
                  <c:v>1.2058729999999501E-2</c:v>
                </c:pt>
                <c:pt idx="4" formatCode="General">
                  <c:v>1.0304040000000399E-2</c:v>
                </c:pt>
                <c:pt idx="5" formatCode="General">
                  <c:v>2.1923300000004E-3</c:v>
                </c:pt>
                <c:pt idx="6" formatCode="General">
                  <c:v>-1.64746300000004E-2</c:v>
                </c:pt>
                <c:pt idx="7" formatCode="General">
                  <c:v>-5.19522100000002E-2</c:v>
                </c:pt>
                <c:pt idx="8" formatCode="General">
                  <c:v>-9.0165589999999907E-2</c:v>
                </c:pt>
                <c:pt idx="9" formatCode="General">
                  <c:v>-0.12714775</c:v>
                </c:pt>
                <c:pt idx="10" formatCode="General">
                  <c:v>-0.159947959999999</c:v>
                </c:pt>
                <c:pt idx="11" formatCode="General">
                  <c:v>-0.18700817</c:v>
                </c:pt>
                <c:pt idx="12" formatCode="General">
                  <c:v>-0.20748032999999999</c:v>
                </c:pt>
                <c:pt idx="13" formatCode="General">
                  <c:v>-0.21729621999999901</c:v>
                </c:pt>
                <c:pt idx="14" formatCode="General">
                  <c:v>-0.21807019999999999</c:v>
                </c:pt>
                <c:pt idx="15" formatCode="General">
                  <c:v>-0.21054674000000001</c:v>
                </c:pt>
                <c:pt idx="16" formatCode="General">
                  <c:v>-0.19583276999999899</c:v>
                </c:pt>
                <c:pt idx="17" formatCode="General">
                  <c:v>-0.17491643999999901</c:v>
                </c:pt>
                <c:pt idx="18" formatCode="General">
                  <c:v>-0.14851366999999999</c:v>
                </c:pt>
                <c:pt idx="19" formatCode="General">
                  <c:v>-0.11705224</c:v>
                </c:pt>
                <c:pt idx="20" formatCode="General">
                  <c:v>-8.0701309999999596E-2</c:v>
                </c:pt>
                <c:pt idx="21" formatCode="General">
                  <c:v>-3.9413889999999799E-2</c:v>
                </c:pt>
                <c:pt idx="22" formatCode="General">
                  <c:v>7.0367159999999299E-3</c:v>
                </c:pt>
                <c:pt idx="23" formatCode="General">
                  <c:v>5.2560255999999902E-2</c:v>
                </c:pt>
                <c:pt idx="24" formatCode="General">
                  <c:v>8.7634240000000002E-2</c:v>
                </c:pt>
                <c:pt idx="25" formatCode="General">
                  <c:v>0.1139925705</c:v>
                </c:pt>
                <c:pt idx="26" formatCode="General">
                  <c:v>0.13390627199999999</c:v>
                </c:pt>
                <c:pt idx="27">
                  <c:v>0.14913771100000001</c:v>
                </c:pt>
                <c:pt idx="28" formatCode="General">
                  <c:v>0.16100524999999999</c:v>
                </c:pt>
                <c:pt idx="29" formatCode="General">
                  <c:v>0.17059705999999999</c:v>
                </c:pt>
                <c:pt idx="30" formatCode="General">
                  <c:v>0.178782999999999</c:v>
                </c:pt>
                <c:pt idx="31" formatCode="General">
                  <c:v>0.18618951</c:v>
                </c:pt>
                <c:pt idx="32" formatCode="General">
                  <c:v>0.19320366999999999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2.34662358706838E-3</c:v>
                      </c:pt>
                      <c:pt idx="1" formatCode="General">
                        <c:v>-5.7204434848245802E-3</c:v>
                      </c:pt>
                      <c:pt idx="2" formatCode="General">
                        <c:v>-1.36779415435772E-2</c:v>
                      </c:pt>
                      <c:pt idx="3" formatCode="General">
                        <c:v>-1.3401523235978499E-2</c:v>
                      </c:pt>
                      <c:pt idx="4" formatCode="General">
                        <c:v>1.53438683718754E-3</c:v>
                      </c:pt>
                      <c:pt idx="5" formatCode="General">
                        <c:v>4.0144511153861202E-2</c:v>
                      </c:pt>
                      <c:pt idx="6" formatCode="General">
                        <c:v>0.117522097056865</c:v>
                      </c:pt>
                      <c:pt idx="7" formatCode="General">
                        <c:v>0.25612660683103</c:v>
                      </c:pt>
                      <c:pt idx="8" formatCode="General">
                        <c:v>0.353262272271126</c:v>
                      </c:pt>
                      <c:pt idx="9" formatCode="General">
                        <c:v>0.45489281529902398</c:v>
                      </c:pt>
                      <c:pt idx="10" formatCode="General">
                        <c:v>0.54485945548523596</c:v>
                      </c:pt>
                      <c:pt idx="11" formatCode="General">
                        <c:v>0.61137590799635799</c:v>
                      </c:pt>
                      <c:pt idx="12" formatCode="General">
                        <c:v>0.642784243268823</c:v>
                      </c:pt>
                      <c:pt idx="13" formatCode="General">
                        <c:v>0.80409221630166605</c:v>
                      </c:pt>
                      <c:pt idx="14" formatCode="General">
                        <c:v>0.96252205126046098</c:v>
                      </c:pt>
                      <c:pt idx="15" formatCode="General">
                        <c:v>1.1076848777716599</c:v>
                      </c:pt>
                      <c:pt idx="16" formatCode="General">
                        <c:v>1.2365121106872701</c:v>
                      </c:pt>
                      <c:pt idx="17" formatCode="General">
                        <c:v>1.3463196442603</c:v>
                      </c:pt>
                      <c:pt idx="18" formatCode="General">
                        <c:v>1.4341277451875101</c:v>
                      </c:pt>
                      <c:pt idx="19" formatCode="General">
                        <c:v>1.49661790436705</c:v>
                      </c:pt>
                      <c:pt idx="20" formatCode="General">
                        <c:v>1.53026122775452</c:v>
                      </c:pt>
                      <c:pt idx="21" formatCode="General">
                        <c:v>1.5314476510111801</c:v>
                      </c:pt>
                      <c:pt idx="22" formatCode="General">
                        <c:v>1.49659321460426</c:v>
                      </c:pt>
                      <c:pt idx="23" formatCode="General">
                        <c:v>1.3303492069641101</c:v>
                      </c:pt>
                      <c:pt idx="24" formatCode="General">
                        <c:v>1.22529380957789</c:v>
                      </c:pt>
                      <c:pt idx="25" formatCode="General">
                        <c:v>1.13606276521331</c:v>
                      </c:pt>
                      <c:pt idx="26" formatCode="General">
                        <c:v>1.0514224360926101</c:v>
                      </c:pt>
                      <c:pt idx="27" formatCode="General">
                        <c:v>0.96624730626242405</c:v>
                      </c:pt>
                      <c:pt idx="28" formatCode="General">
                        <c:v>0.87742579169405299</c:v>
                      </c:pt>
                      <c:pt idx="29" formatCode="General">
                        <c:v>0.78262746485828705</c:v>
                      </c:pt>
                      <c:pt idx="30" formatCode="General">
                        <c:v>0.68025788624919103</c:v>
                      </c:pt>
                      <c:pt idx="31" formatCode="General">
                        <c:v>0.56982721674780901</c:v>
                      </c:pt>
                      <c:pt idx="32" formatCode="General">
                        <c:v>0.451872092129535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-3.46676156831593E-3</c:v>
                      </c:pt>
                      <c:pt idx="1">
                        <c:v>1.3550842205223199E-3</c:v>
                      </c:pt>
                      <c:pt idx="2">
                        <c:v>1.2053361985331299E-2</c:v>
                      </c:pt>
                      <c:pt idx="3" formatCode="General">
                        <c:v>2.8054123774223699E-2</c:v>
                      </c:pt>
                      <c:pt idx="4">
                        <c:v>5.0164161850996203E-2</c:v>
                      </c:pt>
                      <c:pt idx="5" formatCode="General">
                        <c:v>7.9755319482677195E-2</c:v>
                      </c:pt>
                      <c:pt idx="6" formatCode="General">
                        <c:v>0.120401196673625</c:v>
                      </c:pt>
                      <c:pt idx="7" formatCode="General">
                        <c:v>0.17655915927539101</c:v>
                      </c:pt>
                      <c:pt idx="8" formatCode="General">
                        <c:v>0.23380194179636299</c:v>
                      </c:pt>
                      <c:pt idx="9" formatCode="General">
                        <c:v>0.29878292139566798</c:v>
                      </c:pt>
                      <c:pt idx="10" formatCode="General">
                        <c:v>0.36754004053531902</c:v>
                      </c:pt>
                      <c:pt idx="11" formatCode="General">
                        <c:v>0.43590981831942399</c:v>
                      </c:pt>
                      <c:pt idx="12" formatCode="General">
                        <c:v>0.49910924359701803</c:v>
                      </c:pt>
                      <c:pt idx="13" formatCode="General">
                        <c:v>0.58495509794678202</c:v>
                      </c:pt>
                      <c:pt idx="14" formatCode="General">
                        <c:v>0.68472778562591596</c:v>
                      </c:pt>
                      <c:pt idx="15" formatCode="General">
                        <c:v>0.79636267487932499</c:v>
                      </c:pt>
                      <c:pt idx="16" formatCode="General">
                        <c:v>0.91972098948862602</c:v>
                      </c:pt>
                      <c:pt idx="17" formatCode="General">
                        <c:v>1.0539295721190001</c:v>
                      </c:pt>
                      <c:pt idx="18" formatCode="General">
                        <c:v>1.1975080861374701</c:v>
                      </c:pt>
                      <c:pt idx="19" formatCode="General">
                        <c:v>1.34849718837595</c:v>
                      </c:pt>
                      <c:pt idx="20" formatCode="General">
                        <c:v>1.50456295113423</c:v>
                      </c:pt>
                      <c:pt idx="21" formatCode="General">
                        <c:v>1.6630677659347199</c:v>
                      </c:pt>
                      <c:pt idx="22" formatCode="General">
                        <c:v>1.8211721374824501</c:v>
                      </c:pt>
                      <c:pt idx="23" formatCode="General">
                        <c:v>1.9403330958601399</c:v>
                      </c:pt>
                      <c:pt idx="24" formatCode="General">
                        <c:v>2.0520995864815301</c:v>
                      </c:pt>
                      <c:pt idx="25" formatCode="General">
                        <c:v>2.1507818445778999</c:v>
                      </c:pt>
                      <c:pt idx="26" formatCode="General">
                        <c:v>2.2340093559940901</c:v>
                      </c:pt>
                      <c:pt idx="27" formatCode="General">
                        <c:v>2.2996788662976502</c:v>
                      </c:pt>
                      <c:pt idx="28" formatCode="General">
                        <c:v>2.3460517335113602</c:v>
                      </c:pt>
                      <c:pt idx="29" formatCode="General">
                        <c:v>2.3717532902930798</c:v>
                      </c:pt>
                      <c:pt idx="30" formatCode="General">
                        <c:v>2.3754088384457499</c:v>
                      </c:pt>
                      <c:pt idx="31" formatCode="General">
                        <c:v>2.3559614473660702</c:v>
                      </c:pt>
                      <c:pt idx="32" formatCode="General">
                        <c:v>2.3125963433463199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6.62342378541236E-3</c:v>
                      </c:pt>
                      <c:pt idx="1" formatCode="General">
                        <c:v>2.11894051436178E-2</c:v>
                      </c:pt>
                      <c:pt idx="2" formatCode="General">
                        <c:v>3.8808063435724599E-2</c:v>
                      </c:pt>
                      <c:pt idx="3">
                        <c:v>6.0157633122992403E-2</c:v>
                      </c:pt>
                      <c:pt idx="4" formatCode="General">
                        <c:v>8.8009453083737199E-2</c:v>
                      </c:pt>
                      <c:pt idx="5" formatCode="General">
                        <c:v>0.124619318084651</c:v>
                      </c:pt>
                      <c:pt idx="6" formatCode="General">
                        <c:v>0.17518761942474301</c:v>
                      </c:pt>
                      <c:pt idx="7" formatCode="General">
                        <c:v>0.24486919445587599</c:v>
                      </c:pt>
                      <c:pt idx="8" formatCode="General">
                        <c:v>0.30730463622490301</c:v>
                      </c:pt>
                      <c:pt idx="9" formatCode="General">
                        <c:v>0.37875716498032502</c:v>
                      </c:pt>
                      <c:pt idx="10" formatCode="General">
                        <c:v>0.45227706259534101</c:v>
                      </c:pt>
                      <c:pt idx="11" formatCode="General">
                        <c:v>0.52114000199923105</c:v>
                      </c:pt>
                      <c:pt idx="12" formatCode="General">
                        <c:v>0.57834788245443303</c:v>
                      </c:pt>
                      <c:pt idx="13" formatCode="General">
                        <c:v>0.68096053128183698</c:v>
                      </c:pt>
                      <c:pt idx="14" formatCode="General">
                        <c:v>0.80463456031081204</c:v>
                      </c:pt>
                      <c:pt idx="15" formatCode="General">
                        <c:v>0.94271510068897302</c:v>
                      </c:pt>
                      <c:pt idx="16" formatCode="General">
                        <c:v>1.0939574238908201</c:v>
                      </c:pt>
                      <c:pt idx="17" formatCode="General">
                        <c:v>1.2567007558940499</c:v>
                      </c:pt>
                      <c:pt idx="18" formatCode="General">
                        <c:v>1.4288612159887699</c:v>
                      </c:pt>
                      <c:pt idx="19" formatCode="General">
                        <c:v>1.6079784823004699</c:v>
                      </c:pt>
                      <c:pt idx="20" formatCode="General">
                        <c:v>1.7912832242330701</c:v>
                      </c:pt>
                      <c:pt idx="21" formatCode="General">
                        <c:v>1.97574053351496</c:v>
                      </c:pt>
                      <c:pt idx="22" formatCode="General">
                        <c:v>2.1581867875385101</c:v>
                      </c:pt>
                      <c:pt idx="23" formatCode="General">
                        <c:v>2.2675809919793899</c:v>
                      </c:pt>
                      <c:pt idx="24" formatCode="General">
                        <c:v>2.3785013254839802</c:v>
                      </c:pt>
                      <c:pt idx="25" formatCode="General">
                        <c:v>2.47586811272462</c:v>
                      </c:pt>
                      <c:pt idx="26" formatCode="General">
                        <c:v>2.5555316693568702</c:v>
                      </c:pt>
                      <c:pt idx="27" formatCode="General">
                        <c:v>2.6146002203635001</c:v>
                      </c:pt>
                      <c:pt idx="28" formatCode="General">
                        <c:v>2.6510236796217699</c:v>
                      </c:pt>
                      <c:pt idx="29" formatCode="General">
                        <c:v>2.6634590474389799</c:v>
                      </c:pt>
                      <c:pt idx="30" formatCode="General">
                        <c:v>2.6503713407329301</c:v>
                      </c:pt>
                      <c:pt idx="31" formatCode="General">
                        <c:v>2.6107022915209099</c:v>
                      </c:pt>
                      <c:pt idx="32" formatCode="General">
                        <c:v>2.5436798548919799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1.9410194279201301E-3</c:v>
                      </c:pt>
                      <c:pt idx="1" formatCode="General">
                        <c:v>-6.5402900770616902E-3</c:v>
                      </c:pt>
                      <c:pt idx="2" formatCode="General">
                        <c:v>-2.01504054406553E-2</c:v>
                      </c:pt>
                      <c:pt idx="3" formatCode="General">
                        <c:v>-3.5731572936492602E-2</c:v>
                      </c:pt>
                      <c:pt idx="4" formatCode="General">
                        <c:v>-5.18979251082907E-2</c:v>
                      </c:pt>
                      <c:pt idx="5" formatCode="General">
                        <c:v>-6.7408291061077305E-2</c:v>
                      </c:pt>
                      <c:pt idx="6" formatCode="General">
                        <c:v>-8.2094918767827693E-2</c:v>
                      </c:pt>
                      <c:pt idx="7" formatCode="General">
                        <c:v>-9.4491871417456894E-2</c:v>
                      </c:pt>
                      <c:pt idx="8" formatCode="General">
                        <c:v>-8.8511394708234895E-2</c:v>
                      </c:pt>
                      <c:pt idx="9" formatCode="General">
                        <c:v>-7.5316610449194202E-2</c:v>
                      </c:pt>
                      <c:pt idx="10" formatCode="General">
                        <c:v>-5.35178767910982E-2</c:v>
                      </c:pt>
                      <c:pt idx="11" formatCode="General">
                        <c:v>-2.1765150674313199E-2</c:v>
                      </c:pt>
                      <c:pt idx="12" formatCode="General">
                        <c:v>2.1224909859607299E-2</c:v>
                      </c:pt>
                      <c:pt idx="13" formatCode="General">
                        <c:v>3.5111068112403297E-2</c:v>
                      </c:pt>
                      <c:pt idx="14" formatCode="General">
                        <c:v>3.4635761471712899E-2</c:v>
                      </c:pt>
                      <c:pt idx="15" formatCode="General">
                        <c:v>2.5415448186105701E-2</c:v>
                      </c:pt>
                      <c:pt idx="16" formatCode="General">
                        <c:v>9.2475447382334101E-3</c:v>
                      </c:pt>
                      <c:pt idx="17" formatCode="General">
                        <c:v>-1.21488910602707E-2</c:v>
                      </c:pt>
                      <c:pt idx="18" formatCode="General">
                        <c:v>-3.7075184334411898E-2</c:v>
                      </c:pt>
                      <c:pt idx="19" formatCode="General">
                        <c:v>-6.4001342995045896E-2</c:v>
                      </c:pt>
                      <c:pt idx="20" formatCode="General">
                        <c:v>-9.1694734290115307E-2</c:v>
                      </c:pt>
                      <c:pt idx="21" formatCode="General">
                        <c:v>-0.119277850258225</c:v>
                      </c:pt>
                      <c:pt idx="22" formatCode="General">
                        <c:v>-0.14628787505786001</c:v>
                      </c:pt>
                      <c:pt idx="23" formatCode="General">
                        <c:v>-0.13116333002590699</c:v>
                      </c:pt>
                      <c:pt idx="24" formatCode="General">
                        <c:v>-0.117710932832226</c:v>
                      </c:pt>
                      <c:pt idx="25" formatCode="General">
                        <c:v>-0.10248258495153501</c:v>
                      </c:pt>
                      <c:pt idx="26" formatCode="General">
                        <c:v>-8.4343206166603804E-2</c:v>
                      </c:pt>
                      <c:pt idx="27" formatCode="General">
                        <c:v>-6.2638933452086001E-2</c:v>
                      </c:pt>
                      <c:pt idx="28" formatCode="General">
                        <c:v>-3.7376636865615799E-2</c:v>
                      </c:pt>
                      <c:pt idx="29" formatCode="General">
                        <c:v>-9.0800517186129196E-3</c:v>
                      </c:pt>
                      <c:pt idx="30" formatCode="General">
                        <c:v>2.17352318530705E-2</c:v>
                      </c:pt>
                      <c:pt idx="31" formatCode="General">
                        <c:v>5.42991519450364E-2</c:v>
                      </c:pt>
                      <c:pt idx="32" formatCode="General">
                        <c:v>8.7765349058499503E-2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9700189793806535E-2"/>
          <c:y val="8.2319818389636784E-2"/>
          <c:w val="0.9346118248376849"/>
          <c:h val="0.8464627254254508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3.7520180792229696E-4</c:v>
                </c:pt>
                <c:pt idx="1">
                  <c:v>-1.5128131423526924E-3</c:v>
                </c:pt>
                <c:pt idx="2">
                  <c:v>-5.2618025683710597E-3</c:v>
                </c:pt>
                <c:pt idx="3">
                  <c:v>-9.4494558146958636E-3</c:v>
                </c:pt>
                <c:pt idx="4">
                  <c:v>-1.2993224964009589E-2</c:v>
                </c:pt>
                <c:pt idx="5">
                  <c:v>-1.4120549276626116E-2</c:v>
                </c:pt>
                <c:pt idx="6">
                  <c:v>-1.1075119875729043E-2</c:v>
                </c:pt>
                <c:pt idx="7">
                  <c:v>-1.0841169987308402E-3</c:v>
                </c:pt>
                <c:pt idx="8">
                  <c:v>1.8521480015587313E-2</c:v>
                </c:pt>
                <c:pt idx="9">
                  <c:v>4.1411849317662598E-2</c:v>
                </c:pt>
                <c:pt idx="10">
                  <c:v>6.4137794247663568E-2</c:v>
                </c:pt>
                <c:pt idx="11">
                  <c:v>8.5535388133772219E-2</c:v>
                </c:pt>
                <c:pt idx="12">
                  <c:v>0.10570232327323388</c:v>
                </c:pt>
                <c:pt idx="13">
                  <c:v>0.10926205131810841</c:v>
                </c:pt>
                <c:pt idx="14">
                  <c:v>9.8877978277986306E-2</c:v>
                </c:pt>
                <c:pt idx="15">
                  <c:v>7.9397671641617332E-2</c:v>
                </c:pt>
                <c:pt idx="16">
                  <c:v>5.4465439319560986E-2</c:v>
                </c:pt>
                <c:pt idx="17">
                  <c:v>2.6722422376209611E-2</c:v>
                </c:pt>
                <c:pt idx="18">
                  <c:v>-1.9815178008841632E-3</c:v>
                </c:pt>
                <c:pt idx="19">
                  <c:v>-3.0450354978315268E-2</c:v>
                </c:pt>
                <c:pt idx="20">
                  <c:v>-5.8044756716158913E-2</c:v>
                </c:pt>
                <c:pt idx="21">
                  <c:v>-8.4591316029274083E-2</c:v>
                </c:pt>
                <c:pt idx="22">
                  <c:v>-0.11033287378655403</c:v>
                </c:pt>
                <c:pt idx="23">
                  <c:v>-0.11794342927901549</c:v>
                </c:pt>
                <c:pt idx="24">
                  <c:v>-0.11685055929785909</c:v>
                </c:pt>
                <c:pt idx="25">
                  <c:v>-0.10883041236902745</c:v>
                </c:pt>
                <c:pt idx="26">
                  <c:v>-9.4898040638388165E-2</c:v>
                </c:pt>
                <c:pt idx="27">
                  <c:v>-7.6034508315078658E-2</c:v>
                </c:pt>
                <c:pt idx="28">
                  <c:v>-5.3293554498170193E-2</c:v>
                </c:pt>
                <c:pt idx="29">
                  <c:v>-2.7959954528831012E-2</c:v>
                </c:pt>
                <c:pt idx="30">
                  <c:v>-1.1564134860947658E-3</c:v>
                </c:pt>
                <c:pt idx="31">
                  <c:v>2.6129849350747598E-2</c:v>
                </c:pt>
                <c:pt idx="32">
                  <c:v>5.309713668605387E-2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4.6228905098402045E-4</c:v>
                </c:pt>
                <c:pt idx="1">
                  <c:v>-1.0514363688867122E-3</c:v>
                </c:pt>
                <c:pt idx="2">
                  <c:v>-2.5389515377597528E-3</c:v>
                </c:pt>
                <c:pt idx="3">
                  <c:v>-2.4425383881783963E-3</c:v>
                </c:pt>
                <c:pt idx="4">
                  <c:v>4.8206150427596521E-4</c:v>
                </c:pt>
                <c:pt idx="5">
                  <c:v>7.9929569152736302E-3</c:v>
                </c:pt>
                <c:pt idx="6">
                  <c:v>2.3058075097629211E-2</c:v>
                </c:pt>
                <c:pt idx="7">
                  <c:v>5.0155159591608926E-2</c:v>
                </c:pt>
                <c:pt idx="8">
                  <c:v>6.9361453638295073E-2</c:v>
                </c:pt>
                <c:pt idx="9">
                  <c:v>8.9710132803694401E-2</c:v>
                </c:pt>
                <c:pt idx="10">
                  <c:v>0.1080909196913627</c:v>
                </c:pt>
                <c:pt idx="11">
                  <c:v>0.12220521059401011</c:v>
                </c:pt>
                <c:pt idx="12">
                  <c:v>0.12970989617311926</c:v>
                </c:pt>
                <c:pt idx="13">
                  <c:v>0.16257941009082783</c:v>
                </c:pt>
                <c:pt idx="14">
                  <c:v>0.19506131064890528</c:v>
                </c:pt>
                <c:pt idx="15">
                  <c:v>0.22510778329983455</c:v>
                </c:pt>
                <c:pt idx="16">
                  <c:v>0.25209709855592233</c:v>
                </c:pt>
                <c:pt idx="17">
                  <c:v>0.27546871675366008</c:v>
                </c:pt>
                <c:pt idx="18">
                  <c:v>0.2945968684913981</c:v>
                </c:pt>
                <c:pt idx="19">
                  <c:v>0.30878547074340118</c:v>
                </c:pt>
                <c:pt idx="20">
                  <c:v>0.31729252922833773</c:v>
                </c:pt>
                <c:pt idx="21">
                  <c:v>0.31935123356901773</c:v>
                </c:pt>
                <c:pt idx="22">
                  <c:v>0.31418599325152341</c:v>
                </c:pt>
                <c:pt idx="23">
                  <c:v>0.28142734655858531</c:v>
                </c:pt>
                <c:pt idx="24">
                  <c:v>0.26091553959917874</c:v>
                </c:pt>
                <c:pt idx="25">
                  <c:v>0.24341781056432624</c:v>
                </c:pt>
                <c:pt idx="26">
                  <c:v>0.22667134768414093</c:v>
                </c:pt>
                <c:pt idx="27">
                  <c:v>0.20965847353611378</c:v>
                </c:pt>
                <c:pt idx="28">
                  <c:v>0.19177030640048684</c:v>
                </c:pt>
                <c:pt idx="29">
                  <c:v>0.1725559523199646</c:v>
                </c:pt>
                <c:pt idx="30">
                  <c:v>0.15171255027629971</c:v>
                </c:pt>
                <c:pt idx="31">
                  <c:v>0.12916020318997681</c:v>
                </c:pt>
                <c:pt idx="32">
                  <c:v>0.10502497631738179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1.3875210959645666E-2</c:v>
                </c:pt>
                <c:pt idx="1">
                  <c:v>2.9017718666720992E-2</c:v>
                </c:pt>
                <c:pt idx="2">
                  <c:v>4.1666060139995797E-2</c:v>
                </c:pt>
                <c:pt idx="3">
                  <c:v>4.9874360529928399E-2</c:v>
                </c:pt>
                <c:pt idx="4">
                  <c:v>5.4293061304566195E-2</c:v>
                </c:pt>
                <c:pt idx="5">
                  <c:v>5.51350776783536E-2</c:v>
                </c:pt>
                <c:pt idx="6">
                  <c:v>5.1985423226637788E-2</c:v>
                </c:pt>
                <c:pt idx="7">
                  <c:v>4.3662158041180829E-2</c:v>
                </c:pt>
                <c:pt idx="8">
                  <c:v>3.5720178693194563E-2</c:v>
                </c:pt>
                <c:pt idx="9">
                  <c:v>2.7168328620063541E-2</c:v>
                </c:pt>
                <c:pt idx="10">
                  <c:v>1.8409561135863447E-2</c:v>
                </c:pt>
                <c:pt idx="11">
                  <c:v>1.0159032058681055E-2</c:v>
                </c:pt>
                <c:pt idx="12">
                  <c:v>3.0991263762931011E-3</c:v>
                </c:pt>
                <c:pt idx="13">
                  <c:v>-1.2059748005412473E-2</c:v>
                </c:pt>
                <c:pt idx="14">
                  <c:v>-2.6805590294912359E-2</c:v>
                </c:pt>
                <c:pt idx="15">
                  <c:v>-4.0812406753598415E-2</c:v>
                </c:pt>
                <c:pt idx="16">
                  <c:v>-5.4959357977885828E-2</c:v>
                </c:pt>
                <c:pt idx="17">
                  <c:v>-6.9917070231917608E-2</c:v>
                </c:pt>
                <c:pt idx="18">
                  <c:v>-8.6047351537597905E-2</c:v>
                </c:pt>
                <c:pt idx="19">
                  <c:v>-0.10342208514584343</c:v>
                </c:pt>
                <c:pt idx="20">
                  <c:v>-0.12186040673794264</c:v>
                </c:pt>
                <c:pt idx="21">
                  <c:v>-0.14097004898778664</c:v>
                </c:pt>
                <c:pt idx="22">
                  <c:v>-0.16018381137821805</c:v>
                </c:pt>
                <c:pt idx="23">
                  <c:v>-0.17582534674337874</c:v>
                </c:pt>
                <c:pt idx="24">
                  <c:v>-0.19298118426752198</c:v>
                </c:pt>
                <c:pt idx="25">
                  <c:v>-0.20986092563104544</c:v>
                </c:pt>
                <c:pt idx="26">
                  <c:v>-0.22564847928292203</c:v>
                </c:pt>
                <c:pt idx="27">
                  <c:v>-0.23982541228600232</c:v>
                </c:pt>
                <c:pt idx="28">
                  <c:v>-0.25196927046364687</c:v>
                </c:pt>
                <c:pt idx="29">
                  <c:v>-0.26164523555868402</c:v>
                </c:pt>
                <c:pt idx="30">
                  <c:v>-0.26844586900284595</c:v>
                </c:pt>
                <c:pt idx="31">
                  <c:v>-0.27204671827415394</c:v>
                </c:pt>
                <c:pt idx="32">
                  <c:v>-0.27220855228833052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1.4712701818564433E-2</c:v>
                </c:pt>
                <c:pt idx="1">
                  <c:v>2.645340668556706E-2</c:v>
                </c:pt>
                <c:pt idx="2">
                  <c:v>3.3865275618816248E-2</c:v>
                </c:pt>
                <c:pt idx="3">
                  <c:v>3.7982376196210588E-2</c:v>
                </c:pt>
                <c:pt idx="4">
                  <c:v>4.1781897844828109E-2</c:v>
                </c:pt>
                <c:pt idx="5">
                  <c:v>4.9007461942074393E-2</c:v>
                </c:pt>
                <c:pt idx="6">
                  <c:v>6.396841029634448E-2</c:v>
                </c:pt>
                <c:pt idx="7">
                  <c:v>9.273315193756293E-2</c:v>
                </c:pt>
                <c:pt idx="8">
                  <c:v>0.12360313819064217</c:v>
                </c:pt>
                <c:pt idx="9">
                  <c:v>0.1582903023576554</c:v>
                </c:pt>
                <c:pt idx="10">
                  <c:v>0.19063827099510267</c:v>
                </c:pt>
                <c:pt idx="11">
                  <c:v>0.21789959504918688</c:v>
                </c:pt>
                <c:pt idx="12">
                  <c:v>0.23851136901209546</c:v>
                </c:pt>
                <c:pt idx="13">
                  <c:v>0.25978170964051639</c:v>
                </c:pt>
                <c:pt idx="14">
                  <c:v>0.26713370961879424</c:v>
                </c:pt>
                <c:pt idx="15">
                  <c:v>0.26369301968407477</c:v>
                </c:pt>
                <c:pt idx="16">
                  <c:v>0.2516031625707793</c:v>
                </c:pt>
                <c:pt idx="17">
                  <c:v>0.23227405878909479</c:v>
                </c:pt>
                <c:pt idx="18">
                  <c:v>0.206567989325257</c:v>
                </c:pt>
                <c:pt idx="19">
                  <c:v>0.17491302106642515</c:v>
                </c:pt>
                <c:pt idx="20">
                  <c:v>0.13738737505881726</c:v>
                </c:pt>
                <c:pt idx="21">
                  <c:v>9.3789886598272254E-2</c:v>
                </c:pt>
                <c:pt idx="22">
                  <c:v>4.3669296395276724E-2</c:v>
                </c:pt>
                <c:pt idx="23">
                  <c:v>-1.2341392524428674E-2</c:v>
                </c:pt>
                <c:pt idx="24">
                  <c:v>-4.8916226073081326E-2</c:v>
                </c:pt>
                <c:pt idx="25">
                  <c:v>-7.5273575819734262E-2</c:v>
                </c:pt>
                <c:pt idx="26">
                  <c:v>-9.3875221926642549E-2</c:v>
                </c:pt>
                <c:pt idx="27">
                  <c:v>-0.10620146996921376</c:v>
                </c:pt>
                <c:pt idx="28">
                  <c:v>-0.11349249626951829</c:v>
                </c:pt>
                <c:pt idx="29">
                  <c:v>-0.11704924258932881</c:v>
                </c:pt>
                <c:pt idx="30">
                  <c:v>-0.11788970874454519</c:v>
                </c:pt>
                <c:pt idx="31">
                  <c:v>-0.11675667715537186</c:v>
                </c:pt>
                <c:pt idx="32">
                  <c:v>-0.11408641705067391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fr-FR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394988654964561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6165722700279223"/>
          <c:y val="0.17174865337105155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-1.1229860457151464E-4</c:v>
                </c:pt>
                <c:pt idx="1">
                  <c:v>-3.9989952545861351E-3</c:v>
                </c:pt>
                <c:pt idx="2">
                  <c:v>-1.8741496444031225E-2</c:v>
                </c:pt>
                <c:pt idx="3">
                  <c:v>-1.4861581685729264E-2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-2.6068781017869469E-3</c:v>
                </c:pt>
                <c:pt idx="1">
                  <c:v>-1.3248399368870234E-2</c:v>
                </c:pt>
                <c:pt idx="2">
                  <c:v>-5.0677744546516967E-2</c:v>
                </c:pt>
                <c:pt idx="3">
                  <c:v>-4.3648447405466251E-2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1.409946213446478E-3</c:v>
                </c:pt>
                <c:pt idx="1">
                  <c:v>1.4212325276767857E-3</c:v>
                </c:pt>
                <c:pt idx="2">
                  <c:v>-1.8808528711914407E-3</c:v>
                </c:pt>
                <c:pt idx="3">
                  <c:v>-2.4520331891833003E-3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-4.6124960553060035E-3</c:v>
                </c:pt>
                <c:pt idx="1">
                  <c:v>-3.1607410919563095E-2</c:v>
                </c:pt>
                <c:pt idx="2">
                  <c:v>-0.1130122214749214</c:v>
                </c:pt>
                <c:pt idx="3">
                  <c:v>-7.5865087508490747E-2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-9.9475151206921408E-3</c:v>
                </c:pt>
                <c:pt idx="1">
                  <c:v>-3.6534881395005714E-2</c:v>
                </c:pt>
                <c:pt idx="2">
                  <c:v>-4.9720397168818597E-2</c:v>
                </c:pt>
                <c:pt idx="3">
                  <c:v>-6.5928428005412099E-2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-2.5617059486325311E-2</c:v>
                </c:pt>
                <c:pt idx="1">
                  <c:v>-0.32356170714267762</c:v>
                </c:pt>
                <c:pt idx="2">
                  <c:v>-0.54059147429877941</c:v>
                </c:pt>
                <c:pt idx="3">
                  <c:v>-0.75913512044445097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7.2515019233510003E-4</c:v>
                </c:pt>
                <c:pt idx="1">
                  <c:v>-1.0679692678139396E-3</c:v>
                </c:pt>
                <c:pt idx="2">
                  <c:v>-1.5160789227717131E-2</c:v>
                </c:pt>
                <c:pt idx="3">
                  <c:v>-6.4938514506556189E-3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-6.7692610507640305E-3</c:v>
                </c:pt>
                <c:pt idx="1">
                  <c:v>-3.102874790671617E-2</c:v>
                </c:pt>
                <c:pt idx="2">
                  <c:v>-9.6402409855797511E-2</c:v>
                </c:pt>
                <c:pt idx="3">
                  <c:v>-7.9237758820892235E-2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-7.0785328276977699E-3</c:v>
                </c:pt>
                <c:pt idx="1">
                  <c:v>-3.3206934755968809E-2</c:v>
                </c:pt>
                <c:pt idx="2">
                  <c:v>-0.10594234919160628</c:v>
                </c:pt>
                <c:pt idx="3">
                  <c:v>-8.803119182885466E-2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-6.9459620717275961E-3</c:v>
                </c:pt>
                <c:pt idx="1">
                  <c:v>-3.3307904609812033E-2</c:v>
                </c:pt>
                <c:pt idx="2">
                  <c:v>-0.10076153435048829</c:v>
                </c:pt>
                <c:pt idx="3">
                  <c:v>-8.4120066891830603E-2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-8.4286196429346205E-3</c:v>
                </c:pt>
                <c:pt idx="1">
                  <c:v>-4.4848110277523889E-2</c:v>
                </c:pt>
                <c:pt idx="2">
                  <c:v>-0.14913991878985744</c:v>
                </c:pt>
                <c:pt idx="3">
                  <c:v>-0.10822972124348051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-1.0307364310770506E-2</c:v>
                </c:pt>
                <c:pt idx="1">
                  <c:v>-2.7257366520150983E-2</c:v>
                </c:pt>
                <c:pt idx="2">
                  <c:v>-9.7530224818305977E-2</c:v>
                </c:pt>
                <c:pt idx="3">
                  <c:v>-4.8613922153861067E-2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1.6767981404317567E-3</c:v>
                </c:pt>
                <c:pt idx="1">
                  <c:v>2.8131826733501786E-3</c:v>
                </c:pt>
                <c:pt idx="2">
                  <c:v>6.4329157984865937E-4</c:v>
                </c:pt>
                <c:pt idx="3">
                  <c:v>7.0592601528240984E-4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4.0560453638427418E-4</c:v>
                </c:pt>
                <c:pt idx="1">
                  <c:v>2.6500144032823858E-3</c:v>
                </c:pt>
                <c:pt idx="2">
                  <c:v>-3.9671083060766055E-4</c:v>
                </c:pt>
                <c:pt idx="3">
                  <c:v>-5.6860934967795096E-4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1.4591426071401958E-3</c:v>
                </c:pt>
                <c:pt idx="1">
                  <c:v>1.6251509554265908E-3</c:v>
                </c:pt>
                <c:pt idx="2">
                  <c:v>-1.1462289786104973E-3</c:v>
                </c:pt>
                <c:pt idx="3">
                  <c:v>-1.745561352301972E-3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-2.1642807901389727E-4</c:v>
                </c:pt>
                <c:pt idx="1">
                  <c:v>-1.0189045453466772E-2</c:v>
                </c:pt>
                <c:pt idx="2">
                  <c:v>-5.2400256256463051E-2</c:v>
                </c:pt>
                <c:pt idx="3">
                  <c:v>-2.6429941144602842E-2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-1.0490908147998801E-2</c:v>
                </c:pt>
                <c:pt idx="1">
                  <c:v>-3.6213035878879474E-2</c:v>
                </c:pt>
                <c:pt idx="2">
                  <c:v>-4.8510440749733097E-2</c:v>
                </c:pt>
                <c:pt idx="3">
                  <c:v>-6.3888024231529283E-2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-0.14582345957481324</c:v>
                </c:pt>
                <c:pt idx="1">
                  <c:v>-0.41586679893593326</c:v>
                </c:pt>
                <c:pt idx="2">
                  <c:v>-0.59557158106977504</c:v>
                </c:pt>
                <c:pt idx="3">
                  <c:v>-0.75997270367383007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2.2771480625225493E-3</c:v>
                </c:pt>
                <c:pt idx="1">
                  <c:v>3.3373611524614155E-3</c:v>
                </c:pt>
                <c:pt idx="2">
                  <c:v>1.419993065173708E-3</c:v>
                </c:pt>
                <c:pt idx="3">
                  <c:v>3.082573695246893E-3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-5.4757770407087847E-5</c:v>
                </c:pt>
                <c:pt idx="1">
                  <c:v>1.8731358833861123E-3</c:v>
                </c:pt>
                <c:pt idx="2">
                  <c:v>-3.523621231252827E-4</c:v>
                </c:pt>
                <c:pt idx="3">
                  <c:v>9.9105659519516109E-4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-1.4805305678688985E-4</c:v>
                </c:pt>
                <c:pt idx="1">
                  <c:v>1.9103191201861325E-3</c:v>
                </c:pt>
                <c:pt idx="2">
                  <c:v>-8.0630880109111569E-4</c:v>
                </c:pt>
                <c:pt idx="3">
                  <c:v>2.0113143455626759E-3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2.4391604857698646E-4</c:v>
                </c:pt>
                <c:pt idx="1">
                  <c:v>2.3735677792038334E-3</c:v>
                </c:pt>
                <c:pt idx="2">
                  <c:v>4.5618452865148207E-4</c:v>
                </c:pt>
                <c:pt idx="3">
                  <c:v>2.1409172590320935E-3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-1.4184637048175741E-4</c:v>
                </c:pt>
                <c:pt idx="1">
                  <c:v>1.3467247319394193E-3</c:v>
                </c:pt>
                <c:pt idx="2">
                  <c:v>-2.2126097144428147E-3</c:v>
                </c:pt>
                <c:pt idx="3">
                  <c:v>-6.8698163992031436E-4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2.2506999623497226E-3</c:v>
                </c:pt>
                <c:pt idx="1">
                  <c:v>3.3607986064809747E-3</c:v>
                </c:pt>
                <c:pt idx="2">
                  <c:v>1.4166430696740395E-3</c:v>
                </c:pt>
                <c:pt idx="3">
                  <c:v>3.084541334851032E-3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-1.0307359823914508E-2</c:v>
                </c:pt>
                <c:pt idx="1">
                  <c:v>-2.7257364441842236E-2</c:v>
                </c:pt>
                <c:pt idx="2">
                  <c:v>-9.7530222294082258E-2</c:v>
                </c:pt>
                <c:pt idx="3">
                  <c:v>-4.8613932227679846E-2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-7.8439243513583889E-5</c:v>
                </c:pt>
                <c:pt idx="1">
                  <c:v>1.6188012578770561E-3</c:v>
                </c:pt>
                <c:pt idx="2">
                  <c:v>-1.6626891582822712E-3</c:v>
                </c:pt>
                <c:pt idx="3">
                  <c:v>7.7200935628507494E-4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96.374300979994587</c:v>
                </c:pt>
                <c:pt idx="1">
                  <c:v>-106.86851015991124</c:v>
                </c:pt>
                <c:pt idx="2">
                  <c:v>-376.30161313997814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2977.4501199999359</c:v>
                </c:pt>
                <c:pt idx="1">
                  <c:v>15639.928950000089</c:v>
                </c:pt>
                <c:pt idx="2">
                  <c:v>23210.129739999771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-342.64865199994529</c:v>
                </c:pt>
                <c:pt idx="1">
                  <c:v>-397.41482600010931</c:v>
                </c:pt>
                <c:pt idx="2">
                  <c:v>568.95064799999818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1023.4728000001051</c:v>
                </c:pt>
                <c:pt idx="1">
                  <c:v>5035.226800000295</c:v>
                </c:pt>
                <c:pt idx="2">
                  <c:v>9902.6409999998286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-16703.992199999979</c:v>
                </c:pt>
                <c:pt idx="1">
                  <c:v>-33293.429730000091</c:v>
                </c:pt>
                <c:pt idx="2">
                  <c:v>-50230.94738000026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46510.274804672081</c:v>
                </c:pt>
                <c:pt idx="1">
                  <c:v>120614.96430130111</c:v>
                </c:pt>
                <c:pt idx="2">
                  <c:v>64161.291143937851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33560.931173650548</c:v>
                </c:pt>
                <c:pt idx="1">
                  <c:v>107492.40698514041</c:v>
                </c:pt>
                <c:pt idx="2">
                  <c:v>47235.76353880018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2244.1158700000015</c:v>
                      </c:pt>
                      <c:pt idx="1">
                        <c:v>3683.0373099999997</c:v>
                      </c:pt>
                      <c:pt idx="2">
                        <c:v>8727.09519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50597.596479999993</c:v>
                      </c:pt>
                      <c:pt idx="1">
                        <c:v>162672.30240000002</c:v>
                      </c:pt>
                      <c:pt idx="2">
                        <c:v>176729.81710000001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-137.76859599999989</c:v>
                      </c:pt>
                      <c:pt idx="1">
                        <c:v>-858.12809599999991</c:v>
                      </c:pt>
                      <c:pt idx="2">
                        <c:v>-1615.4495790000001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28101.706180000001</c:v>
                      </c:pt>
                      <c:pt idx="1">
                        <c:v>-14045.880000000005</c:v>
                      </c:pt>
                      <c:pt idx="2">
                        <c:v>-35131.678390000001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1372.2160440000002</c:v>
                      </c:pt>
                      <c:pt idx="1">
                        <c:v>1331.1247450000001</c:v>
                      </c:pt>
                      <c:pt idx="2">
                        <c:v>3790.9301549369998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66.207670000000007</c:v>
                      </c:pt>
                      <c:pt idx="1">
                        <c:v>129.10834490000002</c:v>
                      </c:pt>
                      <c:pt idx="2">
                        <c:v>2168.4629064299997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-213.84851799999979</c:v>
                      </c:pt>
                      <c:pt idx="1">
                        <c:v>-438.58589300000017</c:v>
                      </c:pt>
                      <c:pt idx="2">
                        <c:v>-324.75265390000004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-104.49439000000029</c:v>
                      </c:pt>
                      <c:pt idx="1">
                        <c:v>-598.510988</c:v>
                      </c:pt>
                      <c:pt idx="2">
                        <c:v>25472.186476000003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-3068.1763375600003</c:v>
                      </c:pt>
                      <c:pt idx="1">
                        <c:v>-2238.0906935702001</c:v>
                      </c:pt>
                      <c:pt idx="2">
                        <c:v>-36.6277299813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-32346.850950000007</c:v>
                      </c:pt>
                      <c:pt idx="1">
                        <c:v>-29020.388880000002</c:v>
                      </c:pt>
                      <c:pt idx="2">
                        <c:v>-115616.7093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-0.39838791099999948</c:v>
                      </c:pt>
                      <c:pt idx="1">
                        <c:v>-1.0104804739999995</c:v>
                      </c:pt>
                      <c:pt idx="2">
                        <c:v>-1.9812755340000088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-3.0259857000000112E-2</c:v>
                      </c:pt>
                      <c:pt idx="1">
                        <c:v>-1.3467554599999987E-2</c:v>
                      </c:pt>
                      <c:pt idx="2">
                        <c:v>-1.7550138999999996E-3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2463.6830722000159</c:v>
                </c:pt>
                <c:pt idx="1">
                  <c:v>46510.274804672081</c:v>
                </c:pt>
                <c:pt idx="2">
                  <c:v>120614.96430130111</c:v>
                </c:pt>
                <c:pt idx="3">
                  <c:v>64161.291143937851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939.82574999999997</c:v>
                </c:pt>
                <c:pt idx="1">
                  <c:v>2244.1158700000015</c:v>
                </c:pt>
                <c:pt idx="2">
                  <c:v>3683.0373099999997</c:v>
                </c:pt>
                <c:pt idx="3">
                  <c:v>8727.09519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1209.321895</c:v>
                </c:pt>
                <c:pt idx="1">
                  <c:v>50597.596479999993</c:v>
                </c:pt>
                <c:pt idx="2">
                  <c:v>162672.30240000002</c:v>
                </c:pt>
                <c:pt idx="3">
                  <c:v>176729.81710000001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61.309310000000096</c:v>
                </c:pt>
                <c:pt idx="1">
                  <c:v>-137.76859599999989</c:v>
                </c:pt>
                <c:pt idx="2">
                  <c:v>-858.12809599999991</c:v>
                </c:pt>
                <c:pt idx="3">
                  <c:v>-1615.4495790000001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244.32825579999997</c:v>
                </c:pt>
                <c:pt idx="1">
                  <c:v>28101.706180000001</c:v>
                </c:pt>
                <c:pt idx="2">
                  <c:v>-14045.880000000005</c:v>
                </c:pt>
                <c:pt idx="3">
                  <c:v>-35131.678390000001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95.706455999999889</c:v>
                </c:pt>
                <c:pt idx="1">
                  <c:v>1372.2160440000002</c:v>
                </c:pt>
                <c:pt idx="2">
                  <c:v>1331.1247450000001</c:v>
                </c:pt>
                <c:pt idx="3">
                  <c:v>3790.9301549369998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94.279583000000002</c:v>
                </c:pt>
                <c:pt idx="1">
                  <c:v>66.207670000000007</c:v>
                </c:pt>
                <c:pt idx="2">
                  <c:v>129.10834490000002</c:v>
                </c:pt>
                <c:pt idx="3">
                  <c:v>2168.4629064299997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73.643395000000055</c:v>
                </c:pt>
                <c:pt idx="1">
                  <c:v>-213.84851799999979</c:v>
                </c:pt>
                <c:pt idx="2">
                  <c:v>-438.58589300000017</c:v>
                </c:pt>
                <c:pt idx="3">
                  <c:v>-324.75265390000004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175.66237999999976</c:v>
                </c:pt>
                <c:pt idx="1">
                  <c:v>-104.49439000000029</c:v>
                </c:pt>
                <c:pt idx="2">
                  <c:v>-598.510988</c:v>
                </c:pt>
                <c:pt idx="3">
                  <c:v>25472.186476000003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-2100.5005160000001</c:v>
                </c:pt>
                <c:pt idx="1">
                  <c:v>-3068.1763375600003</c:v>
                </c:pt>
                <c:pt idx="2">
                  <c:v>-2238.0906935702001</c:v>
                </c:pt>
                <c:pt idx="3">
                  <c:v>-36.6277299813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1607.9792999999991</c:v>
                </c:pt>
                <c:pt idx="1">
                  <c:v>-32346.850950000007</c:v>
                </c:pt>
                <c:pt idx="2">
                  <c:v>-29020.388880000002</c:v>
                </c:pt>
                <c:pt idx="3">
                  <c:v>-115616.7093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19.320621500000016</c:v>
                </c:pt>
                <c:pt idx="1">
                  <c:v>-0.39838791099999948</c:v>
                </c:pt>
                <c:pt idx="2">
                  <c:v>-1.0104804739999995</c:v>
                </c:pt>
                <c:pt idx="3">
                  <c:v>-1.9812755340000088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42.806641899999931</c:v>
                </c:pt>
                <c:pt idx="1">
                  <c:v>-3.0259857000000112E-2</c:v>
                </c:pt>
                <c:pt idx="2">
                  <c:v>-1.3467554599999987E-2</c:v>
                </c:pt>
                <c:pt idx="3">
                  <c:v>-1.7550138999999996E-3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-5.2339600900013465</c:v>
                      </c:pt>
                      <c:pt idx="1">
                        <c:v>96.374300979994587</c:v>
                      </c:pt>
                      <c:pt idx="2">
                        <c:v>-106.86851015991124</c:v>
                      </c:pt>
                      <c:pt idx="3">
                        <c:v>-376.30161313997814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-3.7848059999523684</c:v>
                      </c:pt>
                      <c:pt idx="1">
                        <c:v>2977.4501199999359</c:v>
                      </c:pt>
                      <c:pt idx="2">
                        <c:v>15639.928950000089</c:v>
                      </c:pt>
                      <c:pt idx="3">
                        <c:v>23210.129739999771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-106.80076589999953</c:v>
                      </c:pt>
                      <c:pt idx="1">
                        <c:v>-342.64865199994529</c:v>
                      </c:pt>
                      <c:pt idx="2">
                        <c:v>-397.41482600010931</c:v>
                      </c:pt>
                      <c:pt idx="3">
                        <c:v>568.95064799999818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-608.15559999970719</c:v>
                      </c:pt>
                      <c:pt idx="1">
                        <c:v>1023.4728000001051</c:v>
                      </c:pt>
                      <c:pt idx="2">
                        <c:v>5035.226800000295</c:v>
                      </c:pt>
                      <c:pt idx="3">
                        <c:v>9902.6409999998286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-2240.5686099999584</c:v>
                      </c:pt>
                      <c:pt idx="1">
                        <c:v>-16703.992199999979</c:v>
                      </c:pt>
                      <c:pt idx="2">
                        <c:v>-33293.429730000091</c:v>
                      </c:pt>
                      <c:pt idx="3">
                        <c:v>-50230.94738000026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-500.86066978983581</c:v>
                      </c:pt>
                      <c:pt idx="1">
                        <c:v>33560.931173650548</c:v>
                      </c:pt>
                      <c:pt idx="2">
                        <c:v>107492.40698514041</c:v>
                      </c:pt>
                      <c:pt idx="3">
                        <c:v>47235.76353880018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11187.054059354588</c:v>
                </c:pt>
                <c:pt idx="1">
                  <c:v>81723.810917521827</c:v>
                </c:pt>
                <c:pt idx="2">
                  <c:v>77049.592303801328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17.798059370004921</c:v>
                      </c:pt>
                      <c:pt idx="1">
                        <c:v>48.403317812029854</c:v>
                      </c:pt>
                      <c:pt idx="2">
                        <c:v>-308.87437869601126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864.10445907665417</c:v>
                      </c:pt>
                      <c:pt idx="1">
                        <c:v>8854.2413959999103</c:v>
                      </c:pt>
                      <c:pt idx="2">
                        <c:v>21187.941628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-225.8146653692238</c:v>
                      </c:pt>
                      <c:pt idx="1">
                        <c:v>-411.7297490000492</c:v>
                      </c:pt>
                      <c:pt idx="2">
                        <c:v>103.87167999986559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-513.28953846078366</c:v>
                      </c:pt>
                      <c:pt idx="1">
                        <c:v>3245.8370400001295</c:v>
                      </c:pt>
                      <c:pt idx="2">
                        <c:v>7613.6760900001973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-6976.503256153781</c:v>
                      </c:pt>
                      <c:pt idx="1">
                        <c:v>-25987.045937999967</c:v>
                      </c:pt>
                      <c:pt idx="2">
                        <c:v>-42620.499844999984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18020.759000892998</c:v>
                      </c:pt>
                      <c:pt idx="1">
                        <c:v>95974.104850711592</c:v>
                      </c:pt>
                      <c:pt idx="2">
                        <c:v>91073.477129494771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895.56359230769158</c:v>
                      </c:pt>
                      <c:pt idx="1">
                        <c:v>3563.3425580000003</c:v>
                      </c:pt>
                      <c:pt idx="2">
                        <c:v>5689.9614870000005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12966.672638846154</c:v>
                      </c:pt>
                      <c:pt idx="1">
                        <c:v>109081.31560899995</c:v>
                      </c:pt>
                      <c:pt idx="2">
                        <c:v>174042.20295999994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4.9174663000001146</c:v>
                      </c:pt>
                      <c:pt idx="1">
                        <c:v>-483.71565960000089</c:v>
                      </c:pt>
                      <c:pt idx="2">
                        <c:v>-1343.9313034000002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11008.398476638464</c:v>
                      </c:pt>
                      <c:pt idx="1">
                        <c:v>19012.44754899999</c:v>
                      </c:pt>
                      <c:pt idx="2">
                        <c:v>-29785.309119000012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319.16240469230752</c:v>
                      </c:pt>
                      <c:pt idx="1">
                        <c:v>1620.8179694</c:v>
                      </c:pt>
                      <c:pt idx="2">
                        <c:v>4329.0389444951988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110.81423983076934</c:v>
                      </c:pt>
                      <c:pt idx="1">
                        <c:v>125.83955538999987</c:v>
                      </c:pt>
                      <c:pt idx="2">
                        <c:v>1100.5565562729998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-14.40789956153867</c:v>
                      </c:pt>
                      <c:pt idx="1">
                        <c:v>-379.06169350000027</c:v>
                      </c:pt>
                      <c:pt idx="2">
                        <c:v>-402.57038712000019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58.94515407692279</c:v>
                      </c:pt>
                      <c:pt idx="1">
                        <c:v>-328.41641490000075</c:v>
                      </c:pt>
                      <c:pt idx="2">
                        <c:v>8203.5039063999993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-2821.9009395046155</c:v>
                      </c:pt>
                      <c:pt idx="1">
                        <c:v>-2651.2346687398103</c:v>
                      </c:pt>
                      <c:pt idx="2">
                        <c:v>-540.67144388363999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-4530.2783146153888</c:v>
                      </c:pt>
                      <c:pt idx="1">
                        <c:v>-33586.600850999981</c:v>
                      </c:pt>
                      <c:pt idx="2">
                        <c:v>-70217.731308000002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6.3246218751538379</c:v>
                      </c:pt>
                      <c:pt idx="1">
                        <c:v>-0.6095625799000004</c:v>
                      </c:pt>
                      <c:pt idx="2">
                        <c:v>-1.5673797247000012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16.547560007076868</c:v>
                      </c:pt>
                      <c:pt idx="1">
                        <c:v>-1.95397587199998E-2</c:v>
                      </c:pt>
                      <c:pt idx="2">
                        <c:v>-5.7835451500000065E-3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17.798059370004921</c:v>
                </c:pt>
                <c:pt idx="1">
                  <c:v>864.10445907665417</c:v>
                </c:pt>
                <c:pt idx="2">
                  <c:v>-225.8146653692238</c:v>
                </c:pt>
                <c:pt idx="3">
                  <c:v>-513.28953846078366</c:v>
                </c:pt>
                <c:pt idx="4">
                  <c:v>-6976.503256153781</c:v>
                </c:pt>
                <c:pt idx="5">
                  <c:v>18020.759000892998</c:v>
                </c:pt>
                <c:pt idx="6">
                  <c:v>11187.054059354588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48.403317812029854</c:v>
                </c:pt>
                <c:pt idx="1">
                  <c:v>8854.2413959999103</c:v>
                </c:pt>
                <c:pt idx="2">
                  <c:v>-411.7297490000492</c:v>
                </c:pt>
                <c:pt idx="3">
                  <c:v>3245.8370400001295</c:v>
                </c:pt>
                <c:pt idx="4">
                  <c:v>-25987.045937999967</c:v>
                </c:pt>
                <c:pt idx="5">
                  <c:v>95974.104850711592</c:v>
                </c:pt>
                <c:pt idx="6">
                  <c:v>81723.810917521827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-308.87437869601126</c:v>
                </c:pt>
                <c:pt idx="1">
                  <c:v>21187.941628</c:v>
                </c:pt>
                <c:pt idx="2">
                  <c:v>103.87167999986559</c:v>
                </c:pt>
                <c:pt idx="3">
                  <c:v>7613.6760900001973</c:v>
                </c:pt>
                <c:pt idx="4">
                  <c:v>-42620.499844999984</c:v>
                </c:pt>
                <c:pt idx="5">
                  <c:v>91073.477129494771</c:v>
                </c:pt>
                <c:pt idx="6">
                  <c:v>77049.592303801328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25291.120919053836</c:v>
                </c:pt>
                <c:pt idx="1">
                  <c:v>58.94515407692279</c:v>
                </c:pt>
                <c:pt idx="2">
                  <c:v>-7329.307072237767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132540.98588768998</c:v>
                </c:pt>
                <c:pt idx="1">
                  <c:v>-328.41641490000075</c:v>
                </c:pt>
                <c:pt idx="2">
                  <c:v>-36238.464622078427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153629.94913824816</c:v>
                </c:pt>
                <c:pt idx="1">
                  <c:v>8203.5039063999993</c:v>
                </c:pt>
                <c:pt idx="2">
                  <c:v>-70759.975915153496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9321.1230999995023</c:v>
                </c:pt>
                <c:pt idx="1">
                  <c:v>-17646.68769999966</c:v>
                </c:pt>
                <c:pt idx="2">
                  <c:v>-39706.210799999535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71277.579870000482</c:v>
                </c:pt>
                <c:pt idx="1">
                  <c:v>150256.86454999819</c:v>
                </c:pt>
                <c:pt idx="2">
                  <c:v>-5193.5014800019562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-1791.0682199997827</c:v>
                </c:pt>
                <c:pt idx="1">
                  <c:v>-11665.384140000213</c:v>
                </c:pt>
                <c:pt idx="2">
                  <c:v>-16747.738750000019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-4290.042000003159</c:v>
                </c:pt>
                <c:pt idx="1">
                  <c:v>-104106.49900000542</c:v>
                </c:pt>
                <c:pt idx="2">
                  <c:v>-158087.66600000113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10919.078219999996</c:v>
                </c:pt>
                <c:pt idx="1">
                  <c:v>1322.8900300000241</c:v>
                </c:pt>
                <c:pt idx="2">
                  <c:v>-9870.5723100000032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184734.97897702002</c:v>
                </c:pt>
                <c:pt idx="1">
                  <c:v>1821.8884633899434</c:v>
                </c:pt>
                <c:pt idx="2">
                  <c:v>-53423.570848962874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270171.64994704723</c:v>
                </c:pt>
                <c:pt idx="1">
                  <c:v>19983.072203367949</c:v>
                </c:pt>
                <c:pt idx="2">
                  <c:v>-283029.26018896699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2641.2588699999978</c:v>
                      </c:pt>
                      <c:pt idx="1">
                        <c:v>2554.9105199999976</c:v>
                      </c:pt>
                      <c:pt idx="2">
                        <c:v>3986.1302299999988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22099.25779</c:v>
                      </c:pt>
                      <c:pt idx="1">
                        <c:v>47305.469839999998</c:v>
                      </c:pt>
                      <c:pt idx="2">
                        <c:v>56827.147609999993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-390.05972700000075</c:v>
                      </c:pt>
                      <c:pt idx="1">
                        <c:v>-1365.0726450000002</c:v>
                      </c:pt>
                      <c:pt idx="2">
                        <c:v>-1871.2283280000001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188602.70250000001</c:v>
                      </c:pt>
                      <c:pt idx="1">
                        <c:v>-8666.4575999999652</c:v>
                      </c:pt>
                      <c:pt idx="2">
                        <c:v>-86407.79700000002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780.62880799999994</c:v>
                      </c:pt>
                      <c:pt idx="1">
                        <c:v>479.23159200000009</c:v>
                      </c:pt>
                      <c:pt idx="2">
                        <c:v>1562.596528437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220.4792379999999</c:v>
                      </c:pt>
                      <c:pt idx="1">
                        <c:v>500.07534200000009</c:v>
                      </c:pt>
                      <c:pt idx="2">
                        <c:v>8072.3777934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-65.332515000000058</c:v>
                      </c:pt>
                      <c:pt idx="1">
                        <c:v>-118.85039009999997</c:v>
                      </c:pt>
                      <c:pt idx="2">
                        <c:v>-100.5508174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-142.34731900000043</c:v>
                      </c:pt>
                      <c:pt idx="1">
                        <c:v>-485.68633500000033</c:v>
                      </c:pt>
                      <c:pt idx="2">
                        <c:v>14032.34196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-11110.6471614</c:v>
                      </c:pt>
                      <c:pt idx="1">
                        <c:v>-7241.5673186700005</c:v>
                      </c:pt>
                      <c:pt idx="2">
                        <c:v>-203.78328789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-17899.87156</c:v>
                      </c:pt>
                      <c:pt idx="1">
                        <c:v>-31135.34834</c:v>
                      </c:pt>
                      <c:pt idx="2">
                        <c:v>-49312.694950000005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-0.71473174999999856</c:v>
                      </c:pt>
                      <c:pt idx="1">
                        <c:v>-3.6420061300000022</c:v>
                      </c:pt>
                      <c:pt idx="2">
                        <c:v>-7.1321851699999996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-0.37521482999999911</c:v>
                      </c:pt>
                      <c:pt idx="1">
                        <c:v>-1.1741957100000011</c:v>
                      </c:pt>
                      <c:pt idx="2">
                        <c:v>-0.97840234000000059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184734.97897702002</c:v>
                </c:pt>
                <c:pt idx="1">
                  <c:v>1821.8884633899434</c:v>
                </c:pt>
                <c:pt idx="2">
                  <c:v>-53423.570848962874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2641.2588699999978</c:v>
                </c:pt>
                <c:pt idx="1">
                  <c:v>2554.9105199999976</c:v>
                </c:pt>
                <c:pt idx="2">
                  <c:v>3986.1302299999988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22099.25779</c:v>
                </c:pt>
                <c:pt idx="1">
                  <c:v>47305.469839999998</c:v>
                </c:pt>
                <c:pt idx="2">
                  <c:v>56827.147609999993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-390.05972700000075</c:v>
                </c:pt>
                <c:pt idx="1">
                  <c:v>-1365.0726450000002</c:v>
                </c:pt>
                <c:pt idx="2">
                  <c:v>-1871.2283280000001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188602.70250000001</c:v>
                </c:pt>
                <c:pt idx="1">
                  <c:v>-8666.4575999999652</c:v>
                </c:pt>
                <c:pt idx="2">
                  <c:v>-86407.79700000002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780.62880799999994</c:v>
                </c:pt>
                <c:pt idx="1">
                  <c:v>479.23159200000009</c:v>
                </c:pt>
                <c:pt idx="2">
                  <c:v>1562.596528437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220.4792379999999</c:v>
                </c:pt>
                <c:pt idx="1">
                  <c:v>500.07534200000009</c:v>
                </c:pt>
                <c:pt idx="2">
                  <c:v>8072.3777934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-65.332515000000058</c:v>
                </c:pt>
                <c:pt idx="1">
                  <c:v>-118.85039009999997</c:v>
                </c:pt>
                <c:pt idx="2">
                  <c:v>-100.5508174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-142.34731900000043</c:v>
                </c:pt>
                <c:pt idx="1">
                  <c:v>-485.68633500000033</c:v>
                </c:pt>
                <c:pt idx="2">
                  <c:v>14032.34196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-11110.6471614</c:v>
                </c:pt>
                <c:pt idx="1">
                  <c:v>-7241.5673186700005</c:v>
                </c:pt>
                <c:pt idx="2">
                  <c:v>-203.78328789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-17899.87156</c:v>
                </c:pt>
                <c:pt idx="1">
                  <c:v>-31135.34834</c:v>
                </c:pt>
                <c:pt idx="2">
                  <c:v>-49312.694950000005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-0.71473174999999856</c:v>
                </c:pt>
                <c:pt idx="1">
                  <c:v>-3.6420061300000022</c:v>
                </c:pt>
                <c:pt idx="2">
                  <c:v>-7.1321851699999996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-0.37521482999999911</c:v>
                </c:pt>
                <c:pt idx="1">
                  <c:v>-1.1741957100000011</c:v>
                </c:pt>
                <c:pt idx="2">
                  <c:v>-0.97840234000000059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9321.1230999995023</c:v>
                      </c:pt>
                      <c:pt idx="1">
                        <c:v>-17646.68769999966</c:v>
                      </c:pt>
                      <c:pt idx="2">
                        <c:v>-39706.210799999535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71277.579870000482</c:v>
                      </c:pt>
                      <c:pt idx="1">
                        <c:v>150256.86454999819</c:v>
                      </c:pt>
                      <c:pt idx="2">
                        <c:v>-5193.5014800019562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-1791.0682199997827</c:v>
                      </c:pt>
                      <c:pt idx="1">
                        <c:v>-11665.384140000213</c:v>
                      </c:pt>
                      <c:pt idx="2">
                        <c:v>-16747.738750000019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-4290.042000003159</c:v>
                      </c:pt>
                      <c:pt idx="1">
                        <c:v>-104106.49900000542</c:v>
                      </c:pt>
                      <c:pt idx="2">
                        <c:v>-158087.66600000113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10919.078219999996</c:v>
                      </c:pt>
                      <c:pt idx="1">
                        <c:v>1322.8900300000241</c:v>
                      </c:pt>
                      <c:pt idx="2">
                        <c:v>-9870.5723100000032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270171.64994704723</c:v>
                      </c:pt>
                      <c:pt idx="1">
                        <c:v>19983.072203367949</c:v>
                      </c:pt>
                      <c:pt idx="2">
                        <c:v>-283029.26018896699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114772.411940422</c:v>
                </c:pt>
                <c:pt idx="1">
                  <c:v>234307.59163385999</c:v>
                </c:pt>
                <c:pt idx="2">
                  <c:v>378021.52500266337</c:v>
                </c:pt>
                <c:pt idx="3">
                  <c:v>425852.796396936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133843.477269216</c:v>
                </c:pt>
                <c:pt idx="1">
                  <c:v>280817.86643853207</c:v>
                </c:pt>
                <c:pt idx="2">
                  <c:v>498636.48930396448</c:v>
                </c:pt>
                <c:pt idx="3">
                  <c:v>490014.08754087385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0.16616419404598504</c:v>
                </c:pt>
                <c:pt idx="1">
                  <c:v>0.19850092982625678</c:v>
                </c:pt>
                <c:pt idx="2">
                  <c:v>0.31906903793494634</c:v>
                </c:pt>
                <c:pt idx="3">
                  <c:v>0.15066542168278563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133843.477269216</c:v>
                </c:pt>
                <c:pt idx="1">
                  <c:v>280817.86643853207</c:v>
                </c:pt>
                <c:pt idx="2">
                  <c:v>498636.48930396448</c:v>
                </c:pt>
                <c:pt idx="3">
                  <c:v>490014.08754087385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0.16616419404598504</c:v>
                </c:pt>
                <c:pt idx="1">
                  <c:v>0.19850092982625678</c:v>
                </c:pt>
                <c:pt idx="2">
                  <c:v>0.31906903793494634</c:v>
                </c:pt>
                <c:pt idx="3">
                  <c:v>0.15066542168278563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19087.878820000002</c:v>
                </c:pt>
                <c:pt idx="2">
                  <c:v>20896.520345735102</c:v>
                </c:pt>
                <c:pt idx="3">
                  <c:v>22824.10772</c:v>
                </c:pt>
                <c:pt idx="4">
                  <c:v>21902.730995219823</c:v>
                </c:pt>
                <c:pt idx="5">
                  <c:v>28267.399870000001</c:v>
                </c:pt>
                <c:pt idx="6">
                  <c:v>32210.921248774015</c:v>
                </c:pt>
                <c:pt idx="7">
                  <c:v>37882.46127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23407.623899999999</c:v>
                </c:pt>
                <c:pt idx="2">
                  <c:v>48439.498974079273</c:v>
                </c:pt>
                <c:pt idx="3">
                  <c:v>61687.849820000003</c:v>
                </c:pt>
                <c:pt idx="4">
                  <c:v>85199.912016860166</c:v>
                </c:pt>
                <c:pt idx="5">
                  <c:v>137564.9296</c:v>
                </c:pt>
                <c:pt idx="6">
                  <c:v>90594.249095126725</c:v>
                </c:pt>
                <c:pt idx="7">
                  <c:v>117600.8976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2198.0010240000001</c:v>
                </c:pt>
                <c:pt idx="2">
                  <c:v>2334.794906230848</c:v>
                </c:pt>
                <c:pt idx="3">
                  <c:v>2754.2813809999998</c:v>
                </c:pt>
                <c:pt idx="4">
                  <c:v>3492.033459329753</c:v>
                </c:pt>
                <c:pt idx="5">
                  <c:v>3503.7611870000001</c:v>
                </c:pt>
                <c:pt idx="6">
                  <c:v>4836.060048243603</c:v>
                </c:pt>
                <c:pt idx="7">
                  <c:v>3840.1577419999999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24361.01051</c:v>
                </c:pt>
                <c:pt idx="2">
                  <c:v>17686.933719671288</c:v>
                </c:pt>
                <c:pt idx="3">
                  <c:v>23533.694530000001</c:v>
                </c:pt>
                <c:pt idx="4">
                  <c:v>108832.30459387641</c:v>
                </c:pt>
                <c:pt idx="5">
                  <c:v>146523.2194</c:v>
                </c:pt>
                <c:pt idx="6">
                  <c:v>96433.151328563312</c:v>
                </c:pt>
                <c:pt idx="7">
                  <c:v>127376.9492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3239.5278010000002</c:v>
                </c:pt>
                <c:pt idx="2">
                  <c:v>2694.110346778215</c:v>
                </c:pt>
                <c:pt idx="3">
                  <c:v>4067.2245809999999</c:v>
                </c:pt>
                <c:pt idx="4">
                  <c:v>4731.9067431094345</c:v>
                </c:pt>
                <c:pt idx="5">
                  <c:v>4767.9261349999997</c:v>
                </c:pt>
                <c:pt idx="6">
                  <c:v>-20042.719274630032</c:v>
                </c:pt>
                <c:pt idx="7">
                  <c:v>1.3952860629999999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1321.195925</c:v>
                </c:pt>
                <c:pt idx="2">
                  <c:v>-1091.7770366230416</c:v>
                </c:pt>
                <c:pt idx="3">
                  <c:v>1428.678312</c:v>
                </c:pt>
                <c:pt idx="4">
                  <c:v>-1232.0571234255149</c:v>
                </c:pt>
                <c:pt idx="5">
                  <c:v>564.06869619999998</c:v>
                </c:pt>
                <c:pt idx="6">
                  <c:v>-1181.0827380392293</c:v>
                </c:pt>
                <c:pt idx="7">
                  <c:v>42.800176569999998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3728.892327</c:v>
                </c:pt>
                <c:pt idx="2">
                  <c:v>550.33131309882958</c:v>
                </c:pt>
                <c:pt idx="3">
                  <c:v>4510.9937389999996</c:v>
                </c:pt>
                <c:pt idx="4">
                  <c:v>-816.76819902244688</c:v>
                </c:pt>
                <c:pt idx="5">
                  <c:v>1849.1115380000001</c:v>
                </c:pt>
                <c:pt idx="6">
                  <c:v>29.277483244289609</c:v>
                </c:pt>
                <c:pt idx="7">
                  <c:v>846.38468390000003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3300.3405539999999</c:v>
                </c:pt>
                <c:pt idx="2">
                  <c:v>2679.2827331037151</c:v>
                </c:pt>
                <c:pt idx="3">
                  <c:v>3356.4004060000002</c:v>
                </c:pt>
                <c:pt idx="4">
                  <c:v>4261.9556552387212</c:v>
                </c:pt>
                <c:pt idx="5">
                  <c:v>3531.481045</c:v>
                </c:pt>
                <c:pt idx="6">
                  <c:v>6267.7808537493611</c:v>
                </c:pt>
                <c:pt idx="7">
                  <c:v>3727.9357340000001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3687.1706180000001</c:v>
                </c:pt>
                <c:pt idx="2">
                  <c:v>-4383.3931426428016</c:v>
                </c:pt>
                <c:pt idx="3">
                  <c:v>3101.1079370000002</c:v>
                </c:pt>
                <c:pt idx="4">
                  <c:v>-1635.4486981422242</c:v>
                </c:pt>
                <c:pt idx="5">
                  <c:v>2238.4518170000001</c:v>
                </c:pt>
                <c:pt idx="6">
                  <c:v>-21557.458477755496</c:v>
                </c:pt>
                <c:pt idx="7">
                  <c:v>36.664954690000002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30408.234489999999</c:v>
                </c:pt>
                <c:pt idx="2">
                  <c:v>80023.840536042029</c:v>
                </c:pt>
                <c:pt idx="3">
                  <c:v>107034.1266</c:v>
                </c:pt>
                <c:pt idx="4">
                  <c:v>27058.101418748181</c:v>
                </c:pt>
                <c:pt idx="5">
                  <c:v>49203.85482</c:v>
                </c:pt>
                <c:pt idx="6">
                  <c:v>122396.60438751582</c:v>
                </c:pt>
                <c:pt idx="7">
                  <c:v>134486.9546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23.768029089999999</c:v>
                </c:pt>
                <c:pt idx="2">
                  <c:v>-18141.366354265283</c:v>
                </c:pt>
                <c:pt idx="3">
                  <c:v>7.4017286259999997</c:v>
                </c:pt>
                <c:pt idx="4">
                  <c:v>832.22950773850903</c:v>
                </c:pt>
                <c:pt idx="5">
                  <c:v>7.1799214239999998</c:v>
                </c:pt>
                <c:pt idx="6">
                  <c:v>930.66042348853796</c:v>
                </c:pt>
                <c:pt idx="7">
                  <c:v>10.180541679999999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8.7679423320000005</c:v>
                </c:pt>
                <c:pt idx="2">
                  <c:v>-97.75472099416217</c:v>
                </c:pt>
                <c:pt idx="3">
                  <c:v>1.7248792340000001</c:v>
                </c:pt>
                <c:pt idx="4">
                  <c:v>-313.40160418146991</c:v>
                </c:pt>
                <c:pt idx="5">
                  <c:v>0.14097303929999999</c:v>
                </c:pt>
                <c:pt idx="6">
                  <c:v>-191.41833283177886</c:v>
                </c:pt>
                <c:pt idx="7">
                  <c:v>1.4608032999999999E-2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1.47127018185644E-2</c:v>
                </c:pt>
                <c:pt idx="6" formatCode="General">
                  <c:v>2.6453406685567001E-2</c:v>
                </c:pt>
                <c:pt idx="7" formatCode="General">
                  <c:v>3.38652756188162E-2</c:v>
                </c:pt>
                <c:pt idx="8" formatCode="General">
                  <c:v>3.7982376196210497E-2</c:v>
                </c:pt>
                <c:pt idx="9" formatCode="General">
                  <c:v>4.1781897844828102E-2</c:v>
                </c:pt>
                <c:pt idx="10" formatCode="General">
                  <c:v>4.90074619420744E-2</c:v>
                </c:pt>
                <c:pt idx="11" formatCode="General">
                  <c:v>6.3968410296344397E-2</c:v>
                </c:pt>
                <c:pt idx="12" formatCode="General">
                  <c:v>9.2733151937562902E-2</c:v>
                </c:pt>
                <c:pt idx="13" formatCode="General">
                  <c:v>0.123603138190642</c:v>
                </c:pt>
                <c:pt idx="14" formatCode="General">
                  <c:v>0.15829030235765501</c:v>
                </c:pt>
                <c:pt idx="15" formatCode="General">
                  <c:v>0.190638270995102</c:v>
                </c:pt>
                <c:pt idx="16" formatCode="General">
                  <c:v>0.21789959504918599</c:v>
                </c:pt>
                <c:pt idx="17" formatCode="General">
                  <c:v>0.23851136901209499</c:v>
                </c:pt>
                <c:pt idx="18" formatCode="General">
                  <c:v>0.259781709640516</c:v>
                </c:pt>
                <c:pt idx="19" formatCode="General">
                  <c:v>0.26713370961879401</c:v>
                </c:pt>
                <c:pt idx="20" formatCode="General">
                  <c:v>0.26369301968407399</c:v>
                </c:pt>
                <c:pt idx="21" formatCode="General">
                  <c:v>0.25160316257077903</c:v>
                </c:pt>
                <c:pt idx="22" formatCode="General">
                  <c:v>0.23227405878909399</c:v>
                </c:pt>
                <c:pt idx="23" formatCode="General">
                  <c:v>0.206567989325257</c:v>
                </c:pt>
                <c:pt idx="24" formatCode="General">
                  <c:v>0.17491302106642501</c:v>
                </c:pt>
                <c:pt idx="25" formatCode="General">
                  <c:v>0.13738737505881701</c:v>
                </c:pt>
                <c:pt idx="26" formatCode="General">
                  <c:v>9.3789886598272199E-2</c:v>
                </c:pt>
                <c:pt idx="27" formatCode="General">
                  <c:v>4.3669296395276697E-2</c:v>
                </c:pt>
                <c:pt idx="28" formatCode="General">
                  <c:v>-1.2341392524428599E-2</c:v>
                </c:pt>
                <c:pt idx="29" formatCode="General">
                  <c:v>-4.8916226073081298E-2</c:v>
                </c:pt>
                <c:pt idx="30" formatCode="General">
                  <c:v>-7.5273575819734206E-2</c:v>
                </c:pt>
                <c:pt idx="31" formatCode="General">
                  <c:v>-9.3875221926642494E-2</c:v>
                </c:pt>
                <c:pt idx="32" formatCode="General">
                  <c:v>-0.10620146996921299</c:v>
                </c:pt>
                <c:pt idx="33" formatCode="General">
                  <c:v>-0.113492496269518</c:v>
                </c:pt>
                <c:pt idx="34" formatCode="General">
                  <c:v>-0.117049242589328</c:v>
                </c:pt>
                <c:pt idx="35" formatCode="General">
                  <c:v>-0.117889708744545</c:v>
                </c:pt>
                <c:pt idx="36" formatCode="General">
                  <c:v>-0.116756677155371</c:v>
                </c:pt>
                <c:pt idx="37" formatCode="General">
                  <c:v>-0.114086417050673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152703.58604040003</c:v>
                </c:pt>
                <c:pt idx="1">
                  <c:v>156487.54050703</c:v>
                </c:pt>
                <c:pt idx="2">
                  <c:v>164012.60273396</c:v>
                </c:pt>
                <c:pt idx="3">
                  <c:v>150850.25391480004</c:v>
                </c:pt>
                <c:pt idx="4">
                  <c:v>157098.94341298001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130435.8208</c:v>
                </c:pt>
                <c:pt idx="1">
                  <c:v>114566.9761</c:v>
                </c:pt>
                <c:pt idx="2">
                  <c:v>95805.206630000001</c:v>
                </c:pt>
                <c:pt idx="3">
                  <c:v>61008.129679999998</c:v>
                </c:pt>
                <c:pt idx="4">
                  <c:v>37708.034639999998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-0.14582345980079836</c:v>
                </c:pt>
                <c:pt idx="1">
                  <c:v>-0.26788435853234449</c:v>
                </c:pt>
                <c:pt idx="2">
                  <c:v>-0.41586679905688229</c:v>
                </c:pt>
                <c:pt idx="3">
                  <c:v>-0.59557158110945385</c:v>
                </c:pt>
                <c:pt idx="4">
                  <c:v>-0.75997270369366188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5770-46CD-A2A7-BF4E7F2400C0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fr-FR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'ENER-baseline'!$B$2:$G$2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'ENER-baseline'!$B$13:$G$13</c:f>
              <c:numCache>
                <c:formatCode>#,##0</c:formatCode>
                <c:ptCount val="6"/>
                <c:pt idx="0">
                  <c:v>237150.27770000001</c:v>
                </c:pt>
                <c:pt idx="1">
                  <c:v>342919.35460000002</c:v>
                </c:pt>
                <c:pt idx="2">
                  <c:v>420423.79639999999</c:v>
                </c:pt>
                <c:pt idx="3">
                  <c:v>496384.55249999999</c:v>
                </c:pt>
                <c:pt idx="4">
                  <c:v>618622.41980000003</c:v>
                </c:pt>
                <c:pt idx="5">
                  <c:v>736521.02529999998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'ENER-baseline'!$B$14:$G$14</c:f>
              <c:numCache>
                <c:formatCode>#,##0</c:formatCode>
                <c:ptCount val="6"/>
                <c:pt idx="0">
                  <c:v>237150.27770000001</c:v>
                </c:pt>
                <c:pt idx="1">
                  <c:v>340184.3602</c:v>
                </c:pt>
                <c:pt idx="2">
                  <c:v>410864.9903</c:v>
                </c:pt>
                <c:pt idx="3">
                  <c:v>480168.9878</c:v>
                </c:pt>
                <c:pt idx="4">
                  <c:v>552466.49970000004</c:v>
                </c:pt>
                <c:pt idx="5">
                  <c:v>678144.25199999998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-6.2273667368384304E-3</c:v>
                </c:pt>
                <c:pt idx="6" formatCode="General">
                  <c:v>-1.8996170807311599E-2</c:v>
                </c:pt>
                <c:pt idx="7" formatCode="General">
                  <c:v>-3.8060649691712398E-2</c:v>
                </c:pt>
                <c:pt idx="8" formatCode="General">
                  <c:v>-6.4249814397926402E-2</c:v>
                </c:pt>
                <c:pt idx="9" formatCode="General">
                  <c:v>-0.10337767316243</c:v>
                </c:pt>
                <c:pt idx="10" formatCode="General">
                  <c:v>-0.15878178150433001</c:v>
                </c:pt>
                <c:pt idx="11" formatCode="General">
                  <c:v>-0.24184792416072601</c:v>
                </c:pt>
                <c:pt idx="12" formatCode="General">
                  <c:v>-0.37014920113803701</c:v>
                </c:pt>
                <c:pt idx="13" formatCode="General">
                  <c:v>-0.53176396059064202</c:v>
                </c:pt>
                <c:pt idx="14" formatCode="General">
                  <c:v>-0.72980156455248402</c:v>
                </c:pt>
                <c:pt idx="15" formatCode="General">
                  <c:v>-0.95931270631753296</c:v>
                </c:pt>
                <c:pt idx="16" formatCode="General">
                  <c:v>-1.2122048028241901</c:v>
                </c:pt>
                <c:pt idx="17" formatCode="General">
                  <c:v>-1.4805149662773101</c:v>
                </c:pt>
                <c:pt idx="18" formatCode="General">
                  <c:v>-1.75845441201315</c:v>
                </c:pt>
                <c:pt idx="19" formatCode="General">
                  <c:v>-2.0241152587543301</c:v>
                </c:pt>
                <c:pt idx="20" formatCode="General">
                  <c:v>-2.26864248755381</c:v>
                </c:pt>
                <c:pt idx="21" formatCode="General">
                  <c:v>-2.4872422468733002</c:v>
                </c:pt>
                <c:pt idx="22" formatCode="General">
                  <c:v>-2.67650987512289</c:v>
                </c:pt>
                <c:pt idx="23" formatCode="General">
                  <c:v>-2.8336955914108599</c:v>
                </c:pt>
                <c:pt idx="24" formatCode="General">
                  <c:v>-2.9563330544467998</c:v>
                </c:pt>
                <c:pt idx="25" formatCode="General">
                  <c:v>-3.0420553238416899</c:v>
                </c:pt>
                <c:pt idx="26" formatCode="General">
                  <c:v>-3.0884716952707199</c:v>
                </c:pt>
                <c:pt idx="27" formatCode="General">
                  <c:v>-3.0932649849977598</c:v>
                </c:pt>
                <c:pt idx="28" formatCode="General">
                  <c:v>-3.0543730974547101</c:v>
                </c:pt>
                <c:pt idx="29" formatCode="General">
                  <c:v>-3.0022823977499402</c:v>
                </c:pt>
                <c:pt idx="30" formatCode="General">
                  <c:v>-2.9380753950437701</c:v>
                </c:pt>
                <c:pt idx="31" formatCode="General">
                  <c:v>-2.8651076397687198</c:v>
                </c:pt>
                <c:pt idx="32" formatCode="General">
                  <c:v>-2.7850980064349802</c:v>
                </c:pt>
                <c:pt idx="33" formatCode="General">
                  <c:v>-2.69825999317835</c:v>
                </c:pt>
                <c:pt idx="34" formatCode="General">
                  <c:v>-2.60526645605059</c:v>
                </c:pt>
                <c:pt idx="35" formatCode="General">
                  <c:v>-2.5052298336574101</c:v>
                </c:pt>
                <c:pt idx="36" formatCode="General">
                  <c:v>-2.3969803737703002</c:v>
                </c:pt>
                <c:pt idx="37" formatCode="General">
                  <c:v>-2.2792189750654801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8">
        <v>0</v>
      </c>
      <c r="D2" s="8">
        <v>0</v>
      </c>
      <c r="E2" s="8">
        <v>0</v>
      </c>
      <c r="F2" s="8">
        <v>0</v>
      </c>
      <c r="G2">
        <v>1.47127018185644E-2</v>
      </c>
      <c r="H2">
        <v>2.6453406685567001E-2</v>
      </c>
      <c r="I2">
        <v>3.38652756188162E-2</v>
      </c>
      <c r="J2">
        <v>3.7982376196210497E-2</v>
      </c>
      <c r="K2">
        <v>4.1781897844828102E-2</v>
      </c>
      <c r="L2">
        <v>4.90074619420744E-2</v>
      </c>
      <c r="M2">
        <v>6.3968410296344397E-2</v>
      </c>
      <c r="N2">
        <v>9.2733151937562902E-2</v>
      </c>
      <c r="O2">
        <v>0.123603138190642</v>
      </c>
      <c r="P2">
        <v>0.15829030235765501</v>
      </c>
      <c r="Q2">
        <v>0.190638270995102</v>
      </c>
      <c r="R2">
        <v>0.21789959504918599</v>
      </c>
      <c r="S2">
        <v>0.23851136901209499</v>
      </c>
      <c r="T2">
        <v>0.259781709640516</v>
      </c>
      <c r="U2">
        <v>0.26713370961879401</v>
      </c>
      <c r="V2">
        <v>0.26369301968407399</v>
      </c>
      <c r="W2">
        <v>0.25160316257077903</v>
      </c>
      <c r="X2">
        <v>0.23227405878909399</v>
      </c>
      <c r="Y2">
        <v>0.206567989325257</v>
      </c>
      <c r="Z2">
        <v>0.17491302106642501</v>
      </c>
      <c r="AA2">
        <v>0.13738737505881701</v>
      </c>
      <c r="AB2">
        <v>9.3789886598272199E-2</v>
      </c>
      <c r="AC2">
        <v>4.3669296395276697E-2</v>
      </c>
      <c r="AD2">
        <v>-1.2341392524428599E-2</v>
      </c>
      <c r="AE2">
        <v>-4.8916226073081298E-2</v>
      </c>
      <c r="AF2">
        <v>-7.5273575819734206E-2</v>
      </c>
      <c r="AG2">
        <v>-9.3875221926642494E-2</v>
      </c>
      <c r="AH2">
        <v>-0.10620146996921299</v>
      </c>
      <c r="AI2">
        <v>-0.113492496269518</v>
      </c>
      <c r="AJ2">
        <v>-0.117049242589328</v>
      </c>
      <c r="AK2">
        <v>-0.117889708744545</v>
      </c>
      <c r="AL2">
        <v>-0.116756677155371</v>
      </c>
      <c r="AM2">
        <v>-0.114086417050673</v>
      </c>
    </row>
    <row r="3" spans="1:39" x14ac:dyDescent="0.25">
      <c r="A3" t="s">
        <v>1</v>
      </c>
      <c r="B3">
        <v>0</v>
      </c>
      <c r="C3" s="8">
        <v>0</v>
      </c>
      <c r="D3" s="8">
        <v>0</v>
      </c>
      <c r="E3" s="8">
        <v>0</v>
      </c>
      <c r="F3" s="8">
        <v>0</v>
      </c>
      <c r="G3">
        <v>-1.10233739492815E-2</v>
      </c>
      <c r="H3">
        <v>-2.2172947927701001E-2</v>
      </c>
      <c r="I3" s="8">
        <v>-3.2473960991596898E-2</v>
      </c>
      <c r="J3">
        <v>-4.1072062665037302E-2</v>
      </c>
      <c r="K3">
        <v>-4.75075539565828E-2</v>
      </c>
      <c r="L3">
        <v>-5.0332077504433498E-2</v>
      </c>
      <c r="M3">
        <v>-4.7872594239561903E-2</v>
      </c>
      <c r="N3">
        <v>-3.7086940007280397E-2</v>
      </c>
      <c r="O3">
        <v>-2.4236990103787499E-2</v>
      </c>
      <c r="P3">
        <v>-1.17036934184744E-2</v>
      </c>
      <c r="Q3">
        <v>-2.2446167209366698E-3</v>
      </c>
      <c r="R3">
        <v>2.1617803999340801E-3</v>
      </c>
      <c r="S3" s="8">
        <v>7.4781965928583105E-4</v>
      </c>
      <c r="T3">
        <v>-3.2434053561236601E-3</v>
      </c>
      <c r="U3">
        <v>-1.69021509048961E-2</v>
      </c>
      <c r="V3">
        <v>-3.7800883001326502E-2</v>
      </c>
      <c r="W3">
        <v>-6.3457664514732198E-2</v>
      </c>
      <c r="X3">
        <v>-9.1925616712640296E-2</v>
      </c>
      <c r="Y3">
        <v>-0.12186566579713801</v>
      </c>
      <c r="Z3">
        <v>-0.15246516615767799</v>
      </c>
      <c r="AA3">
        <v>-0.18337114642385999</v>
      </c>
      <c r="AB3">
        <v>-0.214634080104603</v>
      </c>
      <c r="AC3">
        <v>-0.24668417956232799</v>
      </c>
      <c r="AD3">
        <v>-0.27256402009742098</v>
      </c>
      <c r="AE3">
        <v>-0.29161434472421099</v>
      </c>
      <c r="AF3">
        <v>-0.30401709197657101</v>
      </c>
      <c r="AG3">
        <v>-0.310864708989744</v>
      </c>
      <c r="AH3">
        <v>-0.31309671386295901</v>
      </c>
      <c r="AI3">
        <v>-0.31168501635956403</v>
      </c>
      <c r="AJ3">
        <v>-0.30779422968181203</v>
      </c>
      <c r="AK3">
        <v>-0.30242267653711702</v>
      </c>
      <c r="AL3">
        <v>-0.296406276601268</v>
      </c>
      <c r="AM3">
        <v>-0.29032817700318497</v>
      </c>
    </row>
    <row r="4" spans="1:39" x14ac:dyDescent="0.25">
      <c r="A4" t="s">
        <v>2</v>
      </c>
      <c r="B4">
        <v>0</v>
      </c>
      <c r="C4" s="8">
        <v>0</v>
      </c>
      <c r="D4" s="8">
        <v>0</v>
      </c>
      <c r="E4" s="8">
        <v>0</v>
      </c>
      <c r="F4" s="8">
        <v>0</v>
      </c>
      <c r="G4" s="8">
        <v>5.5795489368737296E-4</v>
      </c>
      <c r="H4">
        <v>-2.2515891937024898E-3</v>
      </c>
      <c r="I4">
        <v>-7.8438973741601307E-3</v>
      </c>
      <c r="J4">
        <v>-1.412134571519E-2</v>
      </c>
      <c r="K4">
        <v>-1.9474405735631001E-2</v>
      </c>
      <c r="L4" s="8">
        <v>-2.12336781112876E-2</v>
      </c>
      <c r="M4">
        <v>-1.6713521206801401E-2</v>
      </c>
      <c r="N4" s="8">
        <v>-1.6422505584090499E-3</v>
      </c>
      <c r="O4">
        <v>2.81449287593993E-2</v>
      </c>
      <c r="P4">
        <v>6.3078776692693198E-2</v>
      </c>
      <c r="Q4">
        <v>9.7890875338957295E-2</v>
      </c>
      <c r="R4">
        <v>0.13077962296930101</v>
      </c>
      <c r="S4">
        <v>0.16188010682780499</v>
      </c>
      <c r="T4">
        <v>0.16732884144621199</v>
      </c>
      <c r="U4">
        <v>0.15132687130667799</v>
      </c>
      <c r="V4">
        <v>0.121372292123878</v>
      </c>
      <c r="W4">
        <v>8.3130996926494796E-2</v>
      </c>
      <c r="X4">
        <v>4.0712430420652902E-2</v>
      </c>
      <c r="Y4">
        <v>-3.0128176008337101E-3</v>
      </c>
      <c r="Z4">
        <v>-4.6199123603674001E-2</v>
      </c>
      <c r="AA4">
        <v>-8.7869195474843398E-2</v>
      </c>
      <c r="AB4">
        <v>-0.127766206144486</v>
      </c>
      <c r="AC4">
        <v>-0.166268889916076</v>
      </c>
      <c r="AD4">
        <v>-0.177212871097465</v>
      </c>
      <c r="AE4">
        <v>-0.174957647865881</v>
      </c>
      <c r="AF4">
        <v>-0.16233417180701001</v>
      </c>
      <c r="AG4">
        <v>-0.14099923749277801</v>
      </c>
      <c r="AH4">
        <v>-0.112528469171535</v>
      </c>
      <c r="AI4">
        <v>-7.8568399247125303E-2</v>
      </c>
      <c r="AJ4">
        <v>-4.1066334433226201E-2</v>
      </c>
      <c r="AK4">
        <v>-1.6924301287413099E-3</v>
      </c>
      <c r="AL4">
        <v>3.8112369102383199E-2</v>
      </c>
      <c r="AM4">
        <v>7.7200937147625603E-2</v>
      </c>
    </row>
    <row r="5" spans="1:39" x14ac:dyDescent="0.25">
      <c r="A5" t="s">
        <v>3</v>
      </c>
      <c r="B5">
        <v>0</v>
      </c>
      <c r="C5" s="8">
        <v>0</v>
      </c>
      <c r="D5" s="8">
        <v>0</v>
      </c>
      <c r="E5" s="8">
        <v>0</v>
      </c>
      <c r="F5" s="8">
        <v>0</v>
      </c>
      <c r="G5">
        <v>2.1689696889426401E-3</v>
      </c>
      <c r="H5">
        <v>-4.9253053735709403E-3</v>
      </c>
      <c r="I5">
        <v>-1.1872064382767399E-2</v>
      </c>
      <c r="J5" s="8">
        <v>-1.1403750139427E-2</v>
      </c>
      <c r="K5">
        <v>2.24678537978917E-3</v>
      </c>
      <c r="L5" s="8">
        <v>3.7172639875193703E-2</v>
      </c>
      <c r="M5">
        <v>0.106928078470525</v>
      </c>
      <c r="N5">
        <v>0.23167786168278801</v>
      </c>
      <c r="O5">
        <v>0.319318020909165</v>
      </c>
      <c r="P5">
        <v>0.41116929027753502</v>
      </c>
      <c r="Q5">
        <v>0.49279489003006799</v>
      </c>
      <c r="R5">
        <v>0.55363746327303698</v>
      </c>
      <c r="S5">
        <v>0.58318506089265398</v>
      </c>
      <c r="T5">
        <v>0.72897391143291701</v>
      </c>
      <c r="U5">
        <v>0.872481670284042</v>
      </c>
      <c r="V5">
        <v>1.00456558471404</v>
      </c>
      <c r="W5">
        <v>1.1225317070371299</v>
      </c>
      <c r="X5">
        <v>1.22395921131242</v>
      </c>
      <c r="Y5">
        <v>1.3061264763211999</v>
      </c>
      <c r="Z5">
        <v>1.3659992417653399</v>
      </c>
      <c r="AA5">
        <v>1.4003572157804201</v>
      </c>
      <c r="AB5">
        <v>1.40590900518504</v>
      </c>
      <c r="AC5">
        <v>1.37938514282818</v>
      </c>
      <c r="AD5">
        <v>1.23453304908915</v>
      </c>
      <c r="AE5">
        <v>1.14396426586087</v>
      </c>
      <c r="AF5">
        <v>1.0670528392293199</v>
      </c>
      <c r="AG5">
        <v>0.99375969580728296</v>
      </c>
      <c r="AH5">
        <v>0.919517074577758</v>
      </c>
      <c r="AI5">
        <v>0.84155906658442903</v>
      </c>
      <c r="AJ5">
        <v>0.75781985004439401</v>
      </c>
      <c r="AK5">
        <v>0.66688561704171201</v>
      </c>
      <c r="AL5">
        <v>0.56832620058111505</v>
      </c>
      <c r="AM5">
        <v>0.46262595221060399</v>
      </c>
    </row>
    <row r="6" spans="1:39" x14ac:dyDescent="0.25">
      <c r="A6" t="s">
        <v>4</v>
      </c>
      <c r="B6">
        <v>0</v>
      </c>
      <c r="C6" s="8">
        <v>0</v>
      </c>
      <c r="D6" s="8">
        <v>0</v>
      </c>
      <c r="E6" s="8">
        <v>0</v>
      </c>
      <c r="F6" s="8">
        <v>0</v>
      </c>
      <c r="G6">
        <v>2.34662358706838E-3</v>
      </c>
      <c r="H6">
        <v>-5.7204434848245802E-3</v>
      </c>
      <c r="I6">
        <v>-1.36779415435772E-2</v>
      </c>
      <c r="J6">
        <v>-1.3401523235978499E-2</v>
      </c>
      <c r="K6">
        <v>1.53438683718754E-3</v>
      </c>
      <c r="L6">
        <v>4.0144511153861202E-2</v>
      </c>
      <c r="M6">
        <v>0.117522097056865</v>
      </c>
      <c r="N6">
        <v>0.25612660683103</v>
      </c>
      <c r="O6">
        <v>0.353262272271126</v>
      </c>
      <c r="P6">
        <v>0.45489281529902398</v>
      </c>
      <c r="Q6">
        <v>0.54485945548523596</v>
      </c>
      <c r="R6">
        <v>0.61137590799635799</v>
      </c>
      <c r="S6">
        <v>0.642784243268823</v>
      </c>
      <c r="T6">
        <v>0.80409221630166605</v>
      </c>
      <c r="U6">
        <v>0.96252205126046098</v>
      </c>
      <c r="V6">
        <v>1.1076848777716599</v>
      </c>
      <c r="W6">
        <v>1.2365121106872701</v>
      </c>
      <c r="X6">
        <v>1.3463196442603</v>
      </c>
      <c r="Y6">
        <v>1.4341277451875101</v>
      </c>
      <c r="Z6">
        <v>1.49661790436705</v>
      </c>
      <c r="AA6">
        <v>1.53026122775452</v>
      </c>
      <c r="AB6">
        <v>1.5314476510111801</v>
      </c>
      <c r="AC6">
        <v>1.49659321460426</v>
      </c>
      <c r="AD6">
        <v>1.3303492069641101</v>
      </c>
      <c r="AE6">
        <v>1.22529380957789</v>
      </c>
      <c r="AF6">
        <v>1.13606276521331</v>
      </c>
      <c r="AG6">
        <v>1.0514224360926101</v>
      </c>
      <c r="AH6">
        <v>0.96624730626242405</v>
      </c>
      <c r="AI6">
        <v>0.87742579169405299</v>
      </c>
      <c r="AJ6">
        <v>0.78262746485828705</v>
      </c>
      <c r="AK6">
        <v>0.68025788624919103</v>
      </c>
      <c r="AL6">
        <v>0.56982721674780901</v>
      </c>
      <c r="AM6">
        <v>0.451872092129535</v>
      </c>
    </row>
    <row r="7" spans="1:39" x14ac:dyDescent="0.25">
      <c r="A7" t="s">
        <v>5</v>
      </c>
      <c r="B7">
        <v>0</v>
      </c>
      <c r="C7" s="8">
        <v>0</v>
      </c>
      <c r="D7" s="8">
        <v>0</v>
      </c>
      <c r="E7" s="8">
        <v>0</v>
      </c>
      <c r="F7" s="8">
        <v>0</v>
      </c>
      <c r="G7">
        <v>1.4716862538399699E-3</v>
      </c>
      <c r="H7">
        <v>2.3066349523315202E-3</v>
      </c>
      <c r="I7">
        <v>1.26442265333537E-3</v>
      </c>
      <c r="J7" s="8">
        <v>-2.1921992054640899E-3</v>
      </c>
      <c r="K7">
        <v>-8.3618400921858706E-3</v>
      </c>
      <c r="L7" s="8">
        <v>-1.7545347545944098E-2</v>
      </c>
      <c r="M7">
        <v>-3.0430857644669899E-2</v>
      </c>
      <c r="N7">
        <v>-4.8135022893191999E-2</v>
      </c>
      <c r="O7">
        <v>-6.91417871448885E-2</v>
      </c>
      <c r="P7">
        <v>-9.3441906309543701E-2</v>
      </c>
      <c r="Q7">
        <v>-0.12055686361738201</v>
      </c>
      <c r="R7">
        <v>-0.14954577700302399</v>
      </c>
      <c r="S7">
        <v>-0.17900071517038499</v>
      </c>
      <c r="T7">
        <v>-0.212760566413428</v>
      </c>
      <c r="U7">
        <v>-0.25181461147279999</v>
      </c>
      <c r="V7">
        <v>-0.29660813746125098</v>
      </c>
      <c r="W7">
        <v>-0.34746754207068897</v>
      </c>
      <c r="X7">
        <v>-0.40448852172622002</v>
      </c>
      <c r="Y7">
        <v>-0.46749350966922498</v>
      </c>
      <c r="Z7">
        <v>-0.53603413121966403</v>
      </c>
      <c r="AA7">
        <v>-0.60941547187358602</v>
      </c>
      <c r="AB7">
        <v>-0.68672746411702001</v>
      </c>
      <c r="AC7">
        <v>-0.76688465076425405</v>
      </c>
      <c r="AD7">
        <v>-0.84325571618741801</v>
      </c>
      <c r="AE7">
        <v>-0.91519440449840905</v>
      </c>
      <c r="AF7">
        <v>-0.98156910840884104</v>
      </c>
      <c r="AG7">
        <v>-1.04138127371453</v>
      </c>
      <c r="AH7">
        <v>-1.0937018465133601</v>
      </c>
      <c r="AI7">
        <v>-1.1376577821454501</v>
      </c>
      <c r="AJ7">
        <v>-1.1724525277862801</v>
      </c>
      <c r="AK7">
        <v>-1.1973299097955299</v>
      </c>
      <c r="AL7">
        <v>-1.21160061086156</v>
      </c>
      <c r="AM7">
        <v>-1.21465220429459</v>
      </c>
    </row>
    <row r="8" spans="1:39" x14ac:dyDescent="0.25">
      <c r="A8" t="s">
        <v>6</v>
      </c>
      <c r="B8">
        <v>0</v>
      </c>
      <c r="C8" s="8">
        <v>0</v>
      </c>
      <c r="D8" s="8">
        <v>0</v>
      </c>
      <c r="E8" s="8">
        <v>0</v>
      </c>
      <c r="F8" s="8">
        <v>0</v>
      </c>
      <c r="G8">
        <v>-4.2127471566710803E-2</v>
      </c>
      <c r="H8">
        <v>-8.8763764332577794E-2</v>
      </c>
      <c r="I8">
        <v>-0.12932280445625499</v>
      </c>
      <c r="J8" s="8">
        <v>-0.15848972825933599</v>
      </c>
      <c r="K8">
        <v>-0.178473651006572</v>
      </c>
      <c r="L8">
        <v>-0.190164222967592</v>
      </c>
      <c r="M8">
        <v>-0.192879440110549</v>
      </c>
      <c r="N8">
        <v>-0.18392705304769399</v>
      </c>
      <c r="O8">
        <v>-0.17924733921106301</v>
      </c>
      <c r="P8">
        <v>-0.17551774228022901</v>
      </c>
      <c r="Q8">
        <v>-0.173710767208057</v>
      </c>
      <c r="R8">
        <v>-0.17513065066949701</v>
      </c>
      <c r="S8">
        <v>-0.18048834688209001</v>
      </c>
      <c r="T8">
        <v>-0.164388802127446</v>
      </c>
      <c r="U8">
        <v>-0.15427875569072799</v>
      </c>
      <c r="V8">
        <v>-0.15146670331012099</v>
      </c>
      <c r="W8">
        <v>-0.15338200363566001</v>
      </c>
      <c r="X8">
        <v>-0.15789443545906001</v>
      </c>
      <c r="Y8">
        <v>-0.16358911292186901</v>
      </c>
      <c r="Z8">
        <v>-0.16971345835216001</v>
      </c>
      <c r="AA8">
        <v>-0.176088410470087</v>
      </c>
      <c r="AB8">
        <v>-0.18301345618025799</v>
      </c>
      <c r="AC8">
        <v>-0.19119377946366001</v>
      </c>
      <c r="AD8">
        <v>-0.20623865060277399</v>
      </c>
      <c r="AE8">
        <v>-0.211493048186572</v>
      </c>
      <c r="AF8">
        <v>-0.21168663285894199</v>
      </c>
      <c r="AG8">
        <v>-0.20872585031129701</v>
      </c>
      <c r="AH8">
        <v>-0.203675652191881</v>
      </c>
      <c r="AI8">
        <v>-0.19734860433238099</v>
      </c>
      <c r="AJ8">
        <v>-0.19064253917947499</v>
      </c>
      <c r="AK8">
        <v>-0.18438403726889199</v>
      </c>
      <c r="AL8">
        <v>-0.17917963784376201</v>
      </c>
      <c r="AM8">
        <v>-0.17541853943605601</v>
      </c>
    </row>
    <row r="9" spans="1:39" x14ac:dyDescent="0.25">
      <c r="A9" t="s">
        <v>7</v>
      </c>
      <c r="B9">
        <v>0</v>
      </c>
      <c r="C9" s="8">
        <v>0</v>
      </c>
      <c r="D9" s="8">
        <v>0</v>
      </c>
      <c r="E9" s="8">
        <v>0</v>
      </c>
      <c r="F9" s="8">
        <v>0</v>
      </c>
      <c r="G9">
        <v>-3.46676156831593E-3</v>
      </c>
      <c r="H9" s="8">
        <v>1.3550842205223199E-3</v>
      </c>
      <c r="I9" s="8">
        <v>1.2053361985331299E-2</v>
      </c>
      <c r="J9">
        <v>2.8054123774223699E-2</v>
      </c>
      <c r="K9" s="8">
        <v>5.0164161850996203E-2</v>
      </c>
      <c r="L9">
        <v>7.9755319482677195E-2</v>
      </c>
      <c r="M9">
        <v>0.120401196673625</v>
      </c>
      <c r="N9">
        <v>0.17655915927539101</v>
      </c>
      <c r="O9">
        <v>0.23380194179636299</v>
      </c>
      <c r="P9">
        <v>0.29878292139566798</v>
      </c>
      <c r="Q9">
        <v>0.36754004053531902</v>
      </c>
      <c r="R9">
        <v>0.43590981831942399</v>
      </c>
      <c r="S9">
        <v>0.49910924359701803</v>
      </c>
      <c r="T9">
        <v>0.58495509794678202</v>
      </c>
      <c r="U9">
        <v>0.68472778562591596</v>
      </c>
      <c r="V9">
        <v>0.79636267487932499</v>
      </c>
      <c r="W9">
        <v>0.91972098948862602</v>
      </c>
      <c r="X9">
        <v>1.0539295721190001</v>
      </c>
      <c r="Y9">
        <v>1.1975080861374701</v>
      </c>
      <c r="Z9">
        <v>1.34849718837595</v>
      </c>
      <c r="AA9">
        <v>1.50456295113423</v>
      </c>
      <c r="AB9">
        <v>1.6630677659347199</v>
      </c>
      <c r="AC9">
        <v>1.8211721374824501</v>
      </c>
      <c r="AD9">
        <v>1.9403330958601399</v>
      </c>
      <c r="AE9">
        <v>2.0520995864815301</v>
      </c>
      <c r="AF9">
        <v>2.1507818445778999</v>
      </c>
      <c r="AG9">
        <v>2.2340093559940901</v>
      </c>
      <c r="AH9">
        <v>2.2996788662976502</v>
      </c>
      <c r="AI9">
        <v>2.3460517335113602</v>
      </c>
      <c r="AJ9">
        <v>2.3717532902930798</v>
      </c>
      <c r="AK9">
        <v>2.3754088384457499</v>
      </c>
      <c r="AL9">
        <v>2.3559614473660702</v>
      </c>
      <c r="AM9">
        <v>2.3125963433463199</v>
      </c>
    </row>
    <row r="10" spans="1:39" x14ac:dyDescent="0.25">
      <c r="A10" t="s">
        <v>8</v>
      </c>
      <c r="B10">
        <v>0</v>
      </c>
      <c r="C10" s="8">
        <v>0</v>
      </c>
      <c r="D10" s="8">
        <v>0</v>
      </c>
      <c r="E10" s="8">
        <v>0</v>
      </c>
      <c r="F10" s="8">
        <v>0</v>
      </c>
      <c r="G10" s="8">
        <v>6.62342378541236E-3</v>
      </c>
      <c r="H10">
        <v>2.11894051436178E-2</v>
      </c>
      <c r="I10">
        <v>3.8808063435724599E-2</v>
      </c>
      <c r="J10" s="8">
        <v>6.0157633122992403E-2</v>
      </c>
      <c r="K10">
        <v>8.8009453083737199E-2</v>
      </c>
      <c r="L10">
        <v>0.124619318084651</v>
      </c>
      <c r="M10">
        <v>0.17518761942474301</v>
      </c>
      <c r="N10">
        <v>0.24486919445587599</v>
      </c>
      <c r="O10">
        <v>0.30730463622490301</v>
      </c>
      <c r="P10">
        <v>0.37875716498032502</v>
      </c>
      <c r="Q10">
        <v>0.45227706259534101</v>
      </c>
      <c r="R10">
        <v>0.52114000199923105</v>
      </c>
      <c r="S10">
        <v>0.57834788245443303</v>
      </c>
      <c r="T10">
        <v>0.68096053128183698</v>
      </c>
      <c r="U10">
        <v>0.80463456031081204</v>
      </c>
      <c r="V10">
        <v>0.94271510068897302</v>
      </c>
      <c r="W10">
        <v>1.0939574238908201</v>
      </c>
      <c r="X10">
        <v>1.2567007558940499</v>
      </c>
      <c r="Y10">
        <v>1.4288612159887699</v>
      </c>
      <c r="Z10">
        <v>1.6079784823004699</v>
      </c>
      <c r="AA10">
        <v>1.7912832242330701</v>
      </c>
      <c r="AB10">
        <v>1.97574053351496</v>
      </c>
      <c r="AC10">
        <v>2.1581867875385101</v>
      </c>
      <c r="AD10">
        <v>2.2675809919793899</v>
      </c>
      <c r="AE10">
        <v>2.3785013254839802</v>
      </c>
      <c r="AF10">
        <v>2.47586811272462</v>
      </c>
      <c r="AG10">
        <v>2.5555316693568702</v>
      </c>
      <c r="AH10">
        <v>2.6146002203635001</v>
      </c>
      <c r="AI10">
        <v>2.6510236796217699</v>
      </c>
      <c r="AJ10">
        <v>2.6634590474389799</v>
      </c>
      <c r="AK10">
        <v>2.6503713407329301</v>
      </c>
      <c r="AL10">
        <v>2.6107022915209099</v>
      </c>
      <c r="AM10">
        <v>2.5436798548919799</v>
      </c>
    </row>
    <row r="11" spans="1:39" x14ac:dyDescent="0.25">
      <c r="A11" t="s">
        <v>9</v>
      </c>
      <c r="B11">
        <v>0</v>
      </c>
      <c r="C11" s="8">
        <v>0</v>
      </c>
      <c r="D11" s="8">
        <v>0</v>
      </c>
      <c r="E11" s="8">
        <v>0</v>
      </c>
      <c r="F11" s="8">
        <v>0</v>
      </c>
      <c r="G11">
        <v>1.9410194279201301E-3</v>
      </c>
      <c r="H11">
        <v>-6.5402900770616902E-3</v>
      </c>
      <c r="I11">
        <v>-2.01504054406553E-2</v>
      </c>
      <c r="J11">
        <v>-3.5731572936492602E-2</v>
      </c>
      <c r="K11">
        <v>-5.18979251082907E-2</v>
      </c>
      <c r="L11">
        <v>-6.7408291061077305E-2</v>
      </c>
      <c r="M11">
        <v>-8.2094918767827693E-2</v>
      </c>
      <c r="N11">
        <v>-9.4491871417456894E-2</v>
      </c>
      <c r="O11">
        <v>-8.8511394708234895E-2</v>
      </c>
      <c r="P11">
        <v>-7.5316610449194202E-2</v>
      </c>
      <c r="Q11">
        <v>-5.35178767910982E-2</v>
      </c>
      <c r="R11">
        <v>-2.1765150674313199E-2</v>
      </c>
      <c r="S11">
        <v>2.1224909859607299E-2</v>
      </c>
      <c r="T11">
        <v>3.5111068112403297E-2</v>
      </c>
      <c r="U11">
        <v>3.4635761471712899E-2</v>
      </c>
      <c r="V11">
        <v>2.5415448186105701E-2</v>
      </c>
      <c r="W11">
        <v>9.2475447382334101E-3</v>
      </c>
      <c r="X11">
        <v>-1.21488910602707E-2</v>
      </c>
      <c r="Y11">
        <v>-3.7075184334411898E-2</v>
      </c>
      <c r="Z11">
        <v>-6.4001342995045896E-2</v>
      </c>
      <c r="AA11">
        <v>-9.1694734290115307E-2</v>
      </c>
      <c r="AB11">
        <v>-0.119277850258225</v>
      </c>
      <c r="AC11">
        <v>-0.14628787505786001</v>
      </c>
      <c r="AD11">
        <v>-0.13116333002590699</v>
      </c>
      <c r="AE11">
        <v>-0.117710932832226</v>
      </c>
      <c r="AF11">
        <v>-0.10248258495153501</v>
      </c>
      <c r="AG11">
        <v>-8.4343206166603804E-2</v>
      </c>
      <c r="AH11">
        <v>-6.2638933452086001E-2</v>
      </c>
      <c r="AI11">
        <v>-3.7376636865615799E-2</v>
      </c>
      <c r="AJ11">
        <v>-9.0800517186129196E-3</v>
      </c>
      <c r="AK11">
        <v>2.17352318530705E-2</v>
      </c>
      <c r="AL11">
        <v>5.42991519450364E-2</v>
      </c>
      <c r="AM11">
        <v>8.7765349058499503E-2</v>
      </c>
    </row>
    <row r="12" spans="1:39" x14ac:dyDescent="0.25">
      <c r="A12" t="s">
        <v>10</v>
      </c>
      <c r="B12">
        <v>0</v>
      </c>
      <c r="C12" s="8">
        <v>0</v>
      </c>
      <c r="D12" s="8">
        <v>0</v>
      </c>
      <c r="E12" s="8">
        <v>0</v>
      </c>
      <c r="F12" s="8">
        <v>0</v>
      </c>
      <c r="G12">
        <v>6.5073109928093197E-3</v>
      </c>
      <c r="H12">
        <v>3.8582961598976302E-4</v>
      </c>
      <c r="I12">
        <v>-1.40401338388551E-2</v>
      </c>
      <c r="J12">
        <v>-3.1804431096593699E-2</v>
      </c>
      <c r="K12">
        <v>-4.8730894758475203E-2</v>
      </c>
      <c r="L12">
        <v>-5.9893388175302702E-2</v>
      </c>
      <c r="M12">
        <v>-5.9608003437094902E-2</v>
      </c>
      <c r="N12">
        <v>-3.8962884364657203E-2</v>
      </c>
      <c r="O12">
        <v>1.84894626982012E-2</v>
      </c>
      <c r="P12">
        <v>8.02820146683869E-2</v>
      </c>
      <c r="Q12">
        <v>0.14449504405953301</v>
      </c>
      <c r="R12">
        <v>0.212916603076274</v>
      </c>
      <c r="S12">
        <v>0.289104578390109</v>
      </c>
      <c r="T12">
        <v>0.28648516282654402</v>
      </c>
      <c r="U12">
        <v>0.24520942025112399</v>
      </c>
      <c r="V12">
        <v>0.177872537412682</v>
      </c>
      <c r="W12">
        <v>9.0676613960294306E-2</v>
      </c>
      <c r="X12">
        <v>-1.1718679728833699E-2</v>
      </c>
      <c r="Y12">
        <v>-0.12536093267718701</v>
      </c>
      <c r="Z12">
        <v>-0.246857366417641</v>
      </c>
      <c r="AA12">
        <v>-0.37337762336685498</v>
      </c>
      <c r="AB12">
        <v>-0.50264644323447805</v>
      </c>
      <c r="AC12">
        <v>-0.63296438426204604</v>
      </c>
      <c r="AD12">
        <v>-0.68237958286814204</v>
      </c>
      <c r="AE12">
        <v>-0.71668246285966297</v>
      </c>
      <c r="AF12">
        <v>-0.73490051391420497</v>
      </c>
      <c r="AG12">
        <v>-0.738392005673005</v>
      </c>
      <c r="AH12">
        <v>-0.72879550127551396</v>
      </c>
      <c r="AI12">
        <v>-0.70786430416911394</v>
      </c>
      <c r="AJ12">
        <v>-0.67741766104705203</v>
      </c>
      <c r="AK12">
        <v>-0.63896798360888396</v>
      </c>
      <c r="AL12">
        <v>-0.59401003140872</v>
      </c>
      <c r="AM12">
        <v>-0.54395420552971696</v>
      </c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-2042.50999999791</v>
      </c>
      <c r="H13">
        <v>-5950.17000000178</v>
      </c>
      <c r="I13">
        <v>-10267.6799999997</v>
      </c>
      <c r="J13">
        <v>-13079.049999997</v>
      </c>
      <c r="K13">
        <v>-12300.7899999991</v>
      </c>
      <c r="L13">
        <v>-4901.8900000005897</v>
      </c>
      <c r="M13">
        <v>13882.8200000003</v>
      </c>
      <c r="N13">
        <v>51258.630000002602</v>
      </c>
      <c r="O13">
        <v>95507.300000004398</v>
      </c>
      <c r="P13">
        <v>141540.609999999</v>
      </c>
      <c r="Q13">
        <v>185145.429999999</v>
      </c>
      <c r="R13">
        <v>223543.37000000401</v>
      </c>
      <c r="S13">
        <v>254905.34999999401</v>
      </c>
      <c r="T13">
        <v>274351.25999999</v>
      </c>
      <c r="U13">
        <v>282343.40999999602</v>
      </c>
      <c r="V13">
        <v>279193.25</v>
      </c>
      <c r="W13">
        <v>265835.20000000298</v>
      </c>
      <c r="X13">
        <v>243291.389999985</v>
      </c>
      <c r="Y13">
        <v>212406.5</v>
      </c>
      <c r="Z13">
        <v>173743.71999999799</v>
      </c>
      <c r="AA13">
        <v>127561.289999991</v>
      </c>
      <c r="AB13">
        <v>73829.820000007705</v>
      </c>
      <c r="AC13">
        <v>12259.8599999994</v>
      </c>
      <c r="AD13">
        <v>-50697.909999996402</v>
      </c>
      <c r="AE13">
        <v>-103671.480000004</v>
      </c>
      <c r="AF13">
        <v>-146202.53000000099</v>
      </c>
      <c r="AG13">
        <v>-179760.78999999099</v>
      </c>
      <c r="AH13">
        <v>-206100.57999999801</v>
      </c>
      <c r="AI13">
        <v>-226865.819999992</v>
      </c>
      <c r="AJ13">
        <v>-243582.25</v>
      </c>
      <c r="AK13">
        <v>-257574.730000004</v>
      </c>
      <c r="AL13">
        <v>-269886.57999999798</v>
      </c>
      <c r="AM13">
        <v>-281248.42000000097</v>
      </c>
    </row>
    <row r="14" spans="1:39" x14ac:dyDescent="0.25">
      <c r="A14" t="s">
        <v>12</v>
      </c>
      <c r="B14">
        <v>0</v>
      </c>
      <c r="C14" s="8">
        <v>0</v>
      </c>
      <c r="D14" s="8">
        <v>0</v>
      </c>
      <c r="E14" s="8">
        <v>0</v>
      </c>
      <c r="F14" s="8">
        <v>0</v>
      </c>
      <c r="G14">
        <v>2.27593999999956E-3</v>
      </c>
      <c r="H14">
        <v>6.21982999999964E-3</v>
      </c>
      <c r="I14">
        <v>1.01008900000004E-2</v>
      </c>
      <c r="J14">
        <v>1.2058729999999501E-2</v>
      </c>
      <c r="K14">
        <v>1.0304040000000399E-2</v>
      </c>
      <c r="L14">
        <v>2.1923300000004E-3</v>
      </c>
      <c r="M14">
        <v>-1.64746300000004E-2</v>
      </c>
      <c r="N14">
        <v>-5.19522100000002E-2</v>
      </c>
      <c r="O14">
        <v>-9.0165589999999907E-2</v>
      </c>
      <c r="P14">
        <v>-0.12714775</v>
      </c>
      <c r="Q14">
        <v>-0.159947959999999</v>
      </c>
      <c r="R14">
        <v>-0.18700817</v>
      </c>
      <c r="S14">
        <v>-0.20748032999999999</v>
      </c>
      <c r="T14">
        <v>-0.21729621999999901</v>
      </c>
      <c r="U14">
        <v>-0.21807019999999999</v>
      </c>
      <c r="V14">
        <v>-0.21054674000000001</v>
      </c>
      <c r="W14">
        <v>-0.19583276999999899</v>
      </c>
      <c r="X14">
        <v>-0.17491643999999901</v>
      </c>
      <c r="Y14">
        <v>-0.14851366999999999</v>
      </c>
      <c r="Z14">
        <v>-0.11705224</v>
      </c>
      <c r="AA14">
        <v>-8.0701309999999596E-2</v>
      </c>
      <c r="AB14">
        <v>-3.9413889999999799E-2</v>
      </c>
      <c r="AC14">
        <v>7.0367159999999299E-3</v>
      </c>
      <c r="AD14">
        <v>5.2560255999999902E-2</v>
      </c>
      <c r="AE14">
        <v>8.7634240000000002E-2</v>
      </c>
      <c r="AF14">
        <v>0.1139925705</v>
      </c>
      <c r="AG14">
        <v>0.13390627199999999</v>
      </c>
      <c r="AH14" s="8">
        <v>0.14913771100000001</v>
      </c>
      <c r="AI14">
        <v>0.16100524999999999</v>
      </c>
      <c r="AJ14">
        <v>0.17059705999999999</v>
      </c>
      <c r="AK14">
        <v>0.178782999999999</v>
      </c>
      <c r="AL14">
        <v>0.18618951</v>
      </c>
      <c r="AM14">
        <v>0.19320366999999999</v>
      </c>
    </row>
    <row r="15" spans="1:39" x14ac:dyDescent="0.25">
      <c r="A15" t="s">
        <v>13</v>
      </c>
      <c r="B15">
        <v>0</v>
      </c>
      <c r="C15" s="8">
        <v>0</v>
      </c>
      <c r="D15" s="8">
        <v>0</v>
      </c>
      <c r="E15" s="8">
        <v>0</v>
      </c>
      <c r="F15" s="8">
        <v>0</v>
      </c>
      <c r="G15">
        <v>9.8033047548641197E-3</v>
      </c>
      <c r="H15">
        <v>2.56520674702749E-2</v>
      </c>
      <c r="I15">
        <v>4.3665432981486799E-2</v>
      </c>
      <c r="J15">
        <v>6.0881938372480501E-2</v>
      </c>
      <c r="K15">
        <v>7.7304371617299E-2</v>
      </c>
      <c r="L15">
        <v>9.3007430806447799E-2</v>
      </c>
      <c r="M15">
        <v>0.108264384441358</v>
      </c>
      <c r="N15">
        <v>0.122954494382516</v>
      </c>
      <c r="O15">
        <v>0.13138716059917199</v>
      </c>
      <c r="P15">
        <v>0.14136989228024699</v>
      </c>
      <c r="Q15">
        <v>0.151764200831387</v>
      </c>
      <c r="R15">
        <v>0.16194369521612501</v>
      </c>
      <c r="S15">
        <v>0.17106762399337899</v>
      </c>
      <c r="T15" s="8">
        <v>0.177259930580877</v>
      </c>
      <c r="U15">
        <v>0.18706531352997399</v>
      </c>
      <c r="V15">
        <v>0.20029429437568899</v>
      </c>
      <c r="W15">
        <v>0.215915144418171</v>
      </c>
      <c r="X15">
        <v>0.23291644350820701</v>
      </c>
      <c r="Y15">
        <v>0.25045031458561501</v>
      </c>
      <c r="Z15">
        <v>0.267858939502646</v>
      </c>
      <c r="AA15">
        <v>0.28466726326068398</v>
      </c>
      <c r="AB15">
        <v>0.30055793109182</v>
      </c>
      <c r="AC15">
        <v>0.31535627819129602</v>
      </c>
      <c r="AD15">
        <v>0.316176253299018</v>
      </c>
      <c r="AE15">
        <v>0.31483368303597098</v>
      </c>
      <c r="AF15">
        <v>0.31135297718419203</v>
      </c>
      <c r="AG15">
        <v>0.30590800796609802</v>
      </c>
      <c r="AH15">
        <v>0.29850908019775801</v>
      </c>
      <c r="AI15">
        <v>0.28915792698894499</v>
      </c>
      <c r="AJ15">
        <v>0.27795359222510602</v>
      </c>
      <c r="AK15">
        <v>0.26497883314195497</v>
      </c>
      <c r="AL15">
        <v>0.25031611194938103</v>
      </c>
      <c r="AM15">
        <v>0.234036892461218</v>
      </c>
    </row>
    <row r="16" spans="1:39" x14ac:dyDescent="0.25">
      <c r="A16" t="s">
        <v>213</v>
      </c>
      <c r="B16">
        <v>0</v>
      </c>
      <c r="C16" s="8">
        <v>0</v>
      </c>
      <c r="D16" s="8">
        <v>0</v>
      </c>
      <c r="E16" s="8">
        <v>0</v>
      </c>
      <c r="F16" s="8">
        <v>0</v>
      </c>
      <c r="G16">
        <v>-6.2273667368384304E-3</v>
      </c>
      <c r="H16">
        <v>-1.8996170807311599E-2</v>
      </c>
      <c r="I16">
        <v>-3.8060649691712398E-2</v>
      </c>
      <c r="J16">
        <v>-6.4249814397926402E-2</v>
      </c>
      <c r="K16">
        <v>-0.10337767316243</v>
      </c>
      <c r="L16">
        <v>-0.15878178150433001</v>
      </c>
      <c r="M16">
        <v>-0.24184792416072601</v>
      </c>
      <c r="N16">
        <v>-0.37014920113803701</v>
      </c>
      <c r="O16">
        <v>-0.53176396059064202</v>
      </c>
      <c r="P16">
        <v>-0.72980156455248402</v>
      </c>
      <c r="Q16">
        <v>-0.95931270631753296</v>
      </c>
      <c r="R16">
        <v>-1.2122048028241901</v>
      </c>
      <c r="S16">
        <v>-1.4805149662773101</v>
      </c>
      <c r="T16">
        <v>-1.75845441201315</v>
      </c>
      <c r="U16">
        <v>-2.0241152587543301</v>
      </c>
      <c r="V16">
        <v>-2.26864248755381</v>
      </c>
      <c r="W16">
        <v>-2.4872422468733002</v>
      </c>
      <c r="X16">
        <v>-2.67650987512289</v>
      </c>
      <c r="Y16">
        <v>-2.8336955914108599</v>
      </c>
      <c r="Z16">
        <v>-2.9563330544467998</v>
      </c>
      <c r="AA16">
        <v>-3.0420553238416899</v>
      </c>
      <c r="AB16">
        <v>-3.0884716952707199</v>
      </c>
      <c r="AC16">
        <v>-3.0932649849977598</v>
      </c>
      <c r="AD16">
        <v>-3.0543730974547101</v>
      </c>
      <c r="AE16">
        <v>-3.0022823977499402</v>
      </c>
      <c r="AF16">
        <v>-2.9380753950437701</v>
      </c>
      <c r="AG16">
        <v>-2.8651076397687198</v>
      </c>
      <c r="AH16">
        <v>-2.7850980064349802</v>
      </c>
      <c r="AI16">
        <v>-2.69825999317835</v>
      </c>
      <c r="AJ16">
        <v>-2.60526645605059</v>
      </c>
      <c r="AK16">
        <v>-2.5052298336574101</v>
      </c>
      <c r="AL16">
        <v>-2.3969803737703002</v>
      </c>
      <c r="AM16">
        <v>-2.2792189750654801</v>
      </c>
    </row>
    <row r="17" spans="1:39" x14ac:dyDescent="0.25">
      <c r="A17" t="s">
        <v>214</v>
      </c>
      <c r="B17">
        <v>0</v>
      </c>
      <c r="C17">
        <v>0</v>
      </c>
      <c r="D17">
        <v>0</v>
      </c>
      <c r="E17">
        <v>0</v>
      </c>
      <c r="F17" s="8">
        <v>0</v>
      </c>
      <c r="G17" s="8">
        <v>-2.2011699999997798E-3</v>
      </c>
      <c r="H17">
        <v>-6.1520199999998103E-3</v>
      </c>
      <c r="I17">
        <v>-1.1281279999999999E-2</v>
      </c>
      <c r="J17">
        <v>-1.7595789999999899E-2</v>
      </c>
      <c r="K17">
        <v>-2.88729299999998E-2</v>
      </c>
      <c r="L17">
        <v>-4.23189E-2</v>
      </c>
      <c r="M17">
        <v>-6.4980049999999803E-2</v>
      </c>
      <c r="N17">
        <v>-0.10277931999999899</v>
      </c>
      <c r="O17">
        <v>-0.14813024999999999</v>
      </c>
      <c r="P17">
        <v>-0.19116009</v>
      </c>
      <c r="Q17">
        <v>-0.23665365999999999</v>
      </c>
      <c r="R17">
        <v>-0.27981553999999997</v>
      </c>
      <c r="S17">
        <v>-0.32023812000000001</v>
      </c>
      <c r="T17">
        <v>-0.33590847000000001</v>
      </c>
      <c r="U17">
        <v>-0.34491959999999999</v>
      </c>
      <c r="V17">
        <v>-0.34368441999999999</v>
      </c>
      <c r="W17">
        <v>-0.33516186999999997</v>
      </c>
      <c r="X17">
        <v>-0.32096922999999999</v>
      </c>
      <c r="Y17">
        <v>-0.30198881</v>
      </c>
      <c r="Z17">
        <v>-0.27868453999999998</v>
      </c>
      <c r="AA17">
        <v>-0.25128604999999898</v>
      </c>
      <c r="AB17">
        <v>-0.219854999999999</v>
      </c>
      <c r="AC17">
        <v>-0.184500049999999</v>
      </c>
      <c r="AD17">
        <v>-0.16031638000000001</v>
      </c>
      <c r="AE17">
        <v>-0.13570014999999999</v>
      </c>
      <c r="AF17">
        <v>-0.118501659999999</v>
      </c>
      <c r="AG17">
        <v>-0.106262069999999</v>
      </c>
      <c r="AH17">
        <v>-9.6828439999999794E-2</v>
      </c>
      <c r="AI17">
        <v>-8.85265100000001E-2</v>
      </c>
      <c r="AJ17">
        <v>-8.1703890000000001E-2</v>
      </c>
      <c r="AK17">
        <v>-7.4747299999999794E-2</v>
      </c>
      <c r="AL17">
        <v>-6.7124720000000193E-2</v>
      </c>
      <c r="AM17">
        <v>-5.8450540000000002E-2</v>
      </c>
    </row>
    <row r="18" spans="1:3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 s="8">
        <v>0</v>
      </c>
      <c r="G18">
        <v>-1.5366758750567999</v>
      </c>
      <c r="H18">
        <v>-3.0261873611131</v>
      </c>
      <c r="I18">
        <v>-4.20532233786997</v>
      </c>
      <c r="J18">
        <v>-5.08625994259521</v>
      </c>
      <c r="K18">
        <v>-5.7590982620173197</v>
      </c>
      <c r="L18">
        <v>-6.3145112191266497</v>
      </c>
      <c r="M18">
        <v>-6.8336765760482798</v>
      </c>
      <c r="N18">
        <v>-7.3855035247084002</v>
      </c>
      <c r="O18">
        <v>-8.0217384615539</v>
      </c>
      <c r="P18">
        <v>-8.70799960677844</v>
      </c>
      <c r="Q18">
        <v>-9.4444881014403492</v>
      </c>
      <c r="R18">
        <v>-10.218471199874701</v>
      </c>
      <c r="S18">
        <v>-11.0152503458638</v>
      </c>
      <c r="T18">
        <v>-11.4191705302564</v>
      </c>
      <c r="U18">
        <v>-11.8137766013655</v>
      </c>
      <c r="V18">
        <v>-12.2196091807652</v>
      </c>
      <c r="W18">
        <v>-12.6204182740373</v>
      </c>
      <c r="X18">
        <v>-13.0015985218796</v>
      </c>
      <c r="Y18">
        <v>-13.350932377302099</v>
      </c>
      <c r="Z18">
        <v>-13.6586991021563</v>
      </c>
      <c r="AA18">
        <v>-13.917714967812801</v>
      </c>
      <c r="AB18">
        <v>-14.123144051013099</v>
      </c>
      <c r="AC18">
        <v>-14.272318592990199</v>
      </c>
      <c r="AD18">
        <v>-14.0440184726908</v>
      </c>
      <c r="AE18">
        <v>-14.0275676213579</v>
      </c>
      <c r="AF18">
        <v>-14.216469920506301</v>
      </c>
      <c r="AG18">
        <v>-14.54169799169</v>
      </c>
      <c r="AH18">
        <v>-14.954131474849</v>
      </c>
      <c r="AI18">
        <v>-15.420793799689701</v>
      </c>
      <c r="AJ18">
        <v>-15.9202586148755</v>
      </c>
      <c r="AK18">
        <v>-16.438862742488102</v>
      </c>
      <c r="AL18">
        <v>-16.967168459225</v>
      </c>
      <c r="AM18">
        <v>-17.498869009817799</v>
      </c>
    </row>
    <row r="19" spans="1:39" x14ac:dyDescent="0.25">
      <c r="A19" t="s">
        <v>130</v>
      </c>
      <c r="B19">
        <v>16277187.08</v>
      </c>
      <c r="C19">
        <v>16750601.58</v>
      </c>
      <c r="D19">
        <v>17229132.57</v>
      </c>
      <c r="E19">
        <v>17713157.469999999</v>
      </c>
      <c r="F19">
        <v>18203709.18</v>
      </c>
      <c r="G19">
        <v>18701935.469999999</v>
      </c>
      <c r="H19">
        <v>19209246.129999999</v>
      </c>
      <c r="I19">
        <v>19727079.960000001</v>
      </c>
      <c r="J19">
        <v>20265188.149999999</v>
      </c>
      <c r="K19">
        <v>20819542.550000001</v>
      </c>
      <c r="L19">
        <v>21390456.850000001</v>
      </c>
      <c r="M19">
        <v>21979536.359999999</v>
      </c>
      <c r="N19">
        <v>22588890.34</v>
      </c>
      <c r="O19">
        <v>23216611.18</v>
      </c>
      <c r="P19">
        <v>23855611.77</v>
      </c>
      <c r="Q19">
        <v>24511132.920000002</v>
      </c>
      <c r="R19">
        <v>25183787.050000001</v>
      </c>
      <c r="S19">
        <v>25873840</v>
      </c>
      <c r="T19">
        <v>26574469.039999999</v>
      </c>
      <c r="U19">
        <v>27305554.25</v>
      </c>
      <c r="V19">
        <v>28066465.350000001</v>
      </c>
      <c r="W19">
        <v>28856978.289999999</v>
      </c>
      <c r="X19">
        <v>29676912.850000001</v>
      </c>
      <c r="Y19">
        <v>30526094.68</v>
      </c>
      <c r="Z19">
        <v>31404362.960000001</v>
      </c>
      <c r="AA19">
        <v>32311600.670000002</v>
      </c>
      <c r="AB19">
        <v>33247774.5</v>
      </c>
      <c r="AC19">
        <v>34212985.399999999</v>
      </c>
      <c r="AD19">
        <v>35192787.130000003</v>
      </c>
      <c r="AE19">
        <v>36187828.5</v>
      </c>
      <c r="AF19">
        <v>37202404.289999999</v>
      </c>
      <c r="AG19">
        <v>38237470.189999998</v>
      </c>
      <c r="AH19">
        <v>39294013.549999997</v>
      </c>
      <c r="AI19">
        <v>40373550.240000002</v>
      </c>
      <c r="AJ19">
        <v>41478286.340000004</v>
      </c>
      <c r="AK19">
        <v>42611056.159999996</v>
      </c>
      <c r="AL19">
        <v>43775415.030000001</v>
      </c>
      <c r="AM19">
        <v>44975739.729999997</v>
      </c>
    </row>
    <row r="20" spans="1:39" x14ac:dyDescent="0.25">
      <c r="A20" t="s">
        <v>131</v>
      </c>
      <c r="B20">
        <v>16277187.08</v>
      </c>
      <c r="C20">
        <v>16750601.58</v>
      </c>
      <c r="D20">
        <v>17229132.57</v>
      </c>
      <c r="E20">
        <v>17713157.469999999</v>
      </c>
      <c r="F20">
        <v>18203709.18</v>
      </c>
      <c r="G20">
        <v>18704687.030000001</v>
      </c>
      <c r="H20">
        <v>19214327.629999999</v>
      </c>
      <c r="I20">
        <v>19733760.59</v>
      </c>
      <c r="J20">
        <v>20272885.350000001</v>
      </c>
      <c r="K20">
        <v>20828241.350000001</v>
      </c>
      <c r="L20">
        <v>21400939.77</v>
      </c>
      <c r="M20">
        <v>21993596.32</v>
      </c>
      <c r="N20">
        <v>22609837.73</v>
      </c>
      <c r="O20">
        <v>23245307.640000001</v>
      </c>
      <c r="P20">
        <v>23893372.890000001</v>
      </c>
      <c r="Q20">
        <v>24557860.52</v>
      </c>
      <c r="R20">
        <v>25238662.420000002</v>
      </c>
      <c r="S20">
        <v>25935552.050000001</v>
      </c>
      <c r="T20">
        <v>26643504.649999999</v>
      </c>
      <c r="U20">
        <v>27378496.59</v>
      </c>
      <c r="V20">
        <v>28140474.66</v>
      </c>
      <c r="W20">
        <v>28929583.359999999</v>
      </c>
      <c r="X20">
        <v>29745844.620000001</v>
      </c>
      <c r="Y20">
        <v>30589151.82</v>
      </c>
      <c r="Z20">
        <v>31459293.280000001</v>
      </c>
      <c r="AA20">
        <v>32355992.73</v>
      </c>
      <c r="AB20">
        <v>33278957.550000001</v>
      </c>
      <c r="AC20">
        <v>34227925.969999999</v>
      </c>
      <c r="AD20">
        <v>35188443.850000001</v>
      </c>
      <c r="AE20">
        <v>36170126.780000001</v>
      </c>
      <c r="AF20">
        <v>37174400.710000001</v>
      </c>
      <c r="AG20">
        <v>38201574.68</v>
      </c>
      <c r="AH20">
        <v>39252282.729999997</v>
      </c>
      <c r="AI20">
        <v>40327729.289999999</v>
      </c>
      <c r="AJ20">
        <v>41429736.32</v>
      </c>
      <c r="AK20">
        <v>42560822.109999999</v>
      </c>
      <c r="AL20">
        <v>43724304.310000002</v>
      </c>
      <c r="AM20">
        <v>44924428.520000003</v>
      </c>
    </row>
    <row r="21" spans="1:39" x14ac:dyDescent="0.25">
      <c r="A21" t="s">
        <v>15</v>
      </c>
      <c r="B21">
        <v>121.58713299999999</v>
      </c>
      <c r="C21">
        <v>124.9561575</v>
      </c>
      <c r="D21">
        <v>127.6961651</v>
      </c>
      <c r="E21">
        <v>132.5124457</v>
      </c>
      <c r="F21">
        <v>136.99580019999999</v>
      </c>
      <c r="G21">
        <v>140.97195160000001</v>
      </c>
      <c r="H21">
        <v>144.27681380000001</v>
      </c>
      <c r="I21">
        <v>147.03186059999999</v>
      </c>
      <c r="J21">
        <v>149.4303238</v>
      </c>
      <c r="K21">
        <v>151.7017879</v>
      </c>
      <c r="L21">
        <v>153.85634820000001</v>
      </c>
      <c r="M21">
        <v>155.90942630000001</v>
      </c>
      <c r="N21">
        <v>157.88155599999999</v>
      </c>
      <c r="O21">
        <v>159.9734484</v>
      </c>
      <c r="P21">
        <v>162.82388900000001</v>
      </c>
      <c r="Q21">
        <v>165.87400099999999</v>
      </c>
      <c r="R21">
        <v>168.9713888</v>
      </c>
      <c r="S21">
        <v>171.8829843</v>
      </c>
      <c r="T21">
        <v>174.79651910000001</v>
      </c>
      <c r="U21">
        <v>178.2255571</v>
      </c>
      <c r="V21">
        <v>181.7473469</v>
      </c>
      <c r="W21">
        <v>185.25510149999999</v>
      </c>
      <c r="X21">
        <v>188.70139090000001</v>
      </c>
      <c r="Y21">
        <v>192.0577256</v>
      </c>
      <c r="Z21">
        <v>195.30163239999999</v>
      </c>
      <c r="AA21">
        <v>198.41113960000001</v>
      </c>
      <c r="AB21">
        <v>201.36241870000001</v>
      </c>
      <c r="AC21">
        <v>204.12886990000001</v>
      </c>
      <c r="AD21">
        <v>207.0291445</v>
      </c>
      <c r="AE21">
        <v>210.4776415</v>
      </c>
      <c r="AF21">
        <v>214.14000440000001</v>
      </c>
      <c r="AG21">
        <v>217.92582419999999</v>
      </c>
      <c r="AH21">
        <v>221.77022769999999</v>
      </c>
      <c r="AI21">
        <v>225.62771860000001</v>
      </c>
      <c r="AJ21">
        <v>229.46926680000001</v>
      </c>
      <c r="AK21">
        <v>233.27958599999999</v>
      </c>
      <c r="AL21">
        <v>237.0510946</v>
      </c>
      <c r="AM21">
        <v>240.78380630000001</v>
      </c>
    </row>
    <row r="22" spans="1:39" x14ac:dyDescent="0.25">
      <c r="A22" t="s">
        <v>16</v>
      </c>
      <c r="B22">
        <v>411.05060300000002</v>
      </c>
      <c r="C22">
        <v>424.15821579999999</v>
      </c>
      <c r="D22">
        <v>435.53327780000001</v>
      </c>
      <c r="E22">
        <v>448.60360910000003</v>
      </c>
      <c r="F22">
        <v>461.45477970000002</v>
      </c>
      <c r="G22">
        <v>471.16460860000001</v>
      </c>
      <c r="H22">
        <v>479.15486870000001</v>
      </c>
      <c r="I22">
        <v>484.04130070000002</v>
      </c>
      <c r="J22">
        <v>487.8355598</v>
      </c>
      <c r="K22">
        <v>491.28736809999998</v>
      </c>
      <c r="L22">
        <v>494.49225869999998</v>
      </c>
      <c r="M22">
        <v>497.49657830000001</v>
      </c>
      <c r="N22">
        <v>500.35767579999998</v>
      </c>
      <c r="O22">
        <v>503.43781630000001</v>
      </c>
      <c r="P22">
        <v>509.41342359999999</v>
      </c>
      <c r="Q22">
        <v>515.90782690000003</v>
      </c>
      <c r="R22">
        <v>521.91215980000004</v>
      </c>
      <c r="S22">
        <v>526.42447500000003</v>
      </c>
      <c r="T22">
        <v>527.78771340000003</v>
      </c>
      <c r="U22">
        <v>531.29704049999998</v>
      </c>
      <c r="V22">
        <v>536.26730659999998</v>
      </c>
      <c r="W22">
        <v>542.25313830000005</v>
      </c>
      <c r="X22">
        <v>548.88940679999996</v>
      </c>
      <c r="Y22">
        <v>555.87562060000005</v>
      </c>
      <c r="Z22">
        <v>562.95443260000002</v>
      </c>
      <c r="AA22">
        <v>569.89415450000001</v>
      </c>
      <c r="AB22">
        <v>576.47709499999996</v>
      </c>
      <c r="AC22">
        <v>582.49304189999998</v>
      </c>
      <c r="AD22">
        <v>588.30694889999995</v>
      </c>
      <c r="AE22">
        <v>595.33853190000002</v>
      </c>
      <c r="AF22">
        <v>602.8300203</v>
      </c>
      <c r="AG22">
        <v>610.53885809999997</v>
      </c>
      <c r="AH22">
        <v>618.25256049999996</v>
      </c>
      <c r="AI22">
        <v>625.7865425</v>
      </c>
      <c r="AJ22">
        <v>632.99900479999997</v>
      </c>
      <c r="AK22">
        <v>639.80435150000005</v>
      </c>
      <c r="AL22">
        <v>646.14369009999996</v>
      </c>
      <c r="AM22">
        <v>651.98532360000002</v>
      </c>
    </row>
    <row r="23" spans="1:39" x14ac:dyDescent="0.25">
      <c r="A23" t="s">
        <v>17</v>
      </c>
      <c r="B23">
        <v>801.19622289999995</v>
      </c>
      <c r="C23">
        <v>837.65221240000005</v>
      </c>
      <c r="D23">
        <v>881.59513900000002</v>
      </c>
      <c r="E23">
        <v>925.06368069999996</v>
      </c>
      <c r="F23">
        <v>966.63964629999998</v>
      </c>
      <c r="G23">
        <v>1009.632974</v>
      </c>
      <c r="H23">
        <v>1052.4891600000001</v>
      </c>
      <c r="I23">
        <v>1095.236015</v>
      </c>
      <c r="J23">
        <v>1137.966136</v>
      </c>
      <c r="K23">
        <v>1180.6931770000001</v>
      </c>
      <c r="L23">
        <v>1223.4418760000001</v>
      </c>
      <c r="M23">
        <v>1266.2047689999999</v>
      </c>
      <c r="N23">
        <v>1308.982088</v>
      </c>
      <c r="O23">
        <v>1351.7198490000001</v>
      </c>
      <c r="P23">
        <v>1394.360547</v>
      </c>
      <c r="Q23">
        <v>1436.892235</v>
      </c>
      <c r="R23">
        <v>1479.2131199999999</v>
      </c>
      <c r="S23">
        <v>1521.238979</v>
      </c>
      <c r="T23">
        <v>1536.6313500000001</v>
      </c>
      <c r="U23">
        <v>1551.8602739999999</v>
      </c>
      <c r="V23">
        <v>1567.26406</v>
      </c>
      <c r="W23">
        <v>1582.8956470000001</v>
      </c>
      <c r="X23">
        <v>1598.7339449999999</v>
      </c>
      <c r="Y23">
        <v>1614.7370269999999</v>
      </c>
      <c r="Z23">
        <v>1630.8595740000001</v>
      </c>
      <c r="AA23">
        <v>1647.060356</v>
      </c>
      <c r="AB23">
        <v>1663.297515</v>
      </c>
      <c r="AC23">
        <v>1679.5341470000001</v>
      </c>
      <c r="AD23">
        <v>1695.675489</v>
      </c>
      <c r="AE23">
        <v>1711.587685</v>
      </c>
      <c r="AF23">
        <v>1727.4000209999999</v>
      </c>
      <c r="AG23">
        <v>1743.163732</v>
      </c>
      <c r="AH23">
        <v>1758.9051300000001</v>
      </c>
      <c r="AI23">
        <v>1774.644716</v>
      </c>
      <c r="AJ23">
        <v>1790.407731</v>
      </c>
      <c r="AK23">
        <v>1806.2215799999999</v>
      </c>
      <c r="AL23">
        <v>1822.1239860000001</v>
      </c>
      <c r="AM23">
        <v>1838.1585640000001</v>
      </c>
    </row>
    <row r="24" spans="1:39" x14ac:dyDescent="0.25">
      <c r="A24" t="s">
        <v>18</v>
      </c>
      <c r="B24">
        <v>94.437168270000001</v>
      </c>
      <c r="C24">
        <v>92.735740980000003</v>
      </c>
      <c r="D24">
        <v>90.882201499999894</v>
      </c>
      <c r="E24">
        <v>89.178577959999998</v>
      </c>
      <c r="F24">
        <v>87.587150390000005</v>
      </c>
      <c r="G24">
        <v>86.092965710000001</v>
      </c>
      <c r="H24">
        <v>84.648354850000004</v>
      </c>
      <c r="I24">
        <v>83.210398609999999</v>
      </c>
      <c r="J24">
        <v>81.76935546</v>
      </c>
      <c r="K24">
        <v>80.325640870000001</v>
      </c>
      <c r="L24">
        <v>78.881538860000006</v>
      </c>
      <c r="M24">
        <v>77.440440409999894</v>
      </c>
      <c r="N24">
        <v>76.007124430000005</v>
      </c>
      <c r="O24">
        <v>74.570999830000005</v>
      </c>
      <c r="P24">
        <v>73.127648570000005</v>
      </c>
      <c r="Q24">
        <v>71.704525790000005</v>
      </c>
      <c r="R24">
        <v>70.312150340000002</v>
      </c>
      <c r="S24">
        <v>68.928482160000001</v>
      </c>
      <c r="T24">
        <v>69.054812049999995</v>
      </c>
      <c r="U24">
        <v>69.32034093</v>
      </c>
      <c r="V24">
        <v>69.553359189999995</v>
      </c>
      <c r="W24">
        <v>69.731950440000006</v>
      </c>
      <c r="X24">
        <v>69.865502899999996</v>
      </c>
      <c r="Y24">
        <v>69.975138259999994</v>
      </c>
      <c r="Z24">
        <v>70.087401240000005</v>
      </c>
      <c r="AA24">
        <v>70.230190179999994</v>
      </c>
      <c r="AB24">
        <v>70.429356350000006</v>
      </c>
      <c r="AC24">
        <v>70.706200109999997</v>
      </c>
      <c r="AD24">
        <v>71.077415029999997</v>
      </c>
      <c r="AE24">
        <v>71.562194020000007</v>
      </c>
      <c r="AF24">
        <v>72.162478710000002</v>
      </c>
      <c r="AG24">
        <v>72.887421709999998</v>
      </c>
      <c r="AH24">
        <v>73.745271349999996</v>
      </c>
      <c r="AI24">
        <v>74.742589370000005</v>
      </c>
      <c r="AJ24">
        <v>75.88222055</v>
      </c>
      <c r="AK24">
        <v>77.162829849999994</v>
      </c>
      <c r="AL24">
        <v>78.579739520000004</v>
      </c>
      <c r="AM24">
        <v>80.125268289999994</v>
      </c>
    </row>
    <row r="25" spans="1:39" x14ac:dyDescent="0.25">
      <c r="A25" t="s">
        <v>19</v>
      </c>
      <c r="B25">
        <v>6.5447287100000001E-2</v>
      </c>
      <c r="C25">
        <v>6.7575395999999996E-2</v>
      </c>
      <c r="D25">
        <v>6.9372681899999997E-2</v>
      </c>
      <c r="E25">
        <v>7.2274334300000007E-2</v>
      </c>
      <c r="F25">
        <v>7.4692513399999896E-2</v>
      </c>
      <c r="G25">
        <v>7.6741637500000001E-2</v>
      </c>
      <c r="H25">
        <v>7.8460337099999999E-2</v>
      </c>
      <c r="I25">
        <v>7.9971836300000002E-2</v>
      </c>
      <c r="J25">
        <v>8.1350460700000002E-2</v>
      </c>
      <c r="K25">
        <v>8.2707835100000002E-2</v>
      </c>
      <c r="L25">
        <v>8.4040662099999996E-2</v>
      </c>
      <c r="M25">
        <v>8.5354887899999995E-2</v>
      </c>
      <c r="N25">
        <v>8.6663286000000006E-2</v>
      </c>
      <c r="O25">
        <v>8.8012134899999997E-2</v>
      </c>
      <c r="P25">
        <v>8.9717471100000001E-2</v>
      </c>
      <c r="Q25">
        <v>9.1470971700000001E-2</v>
      </c>
      <c r="R25">
        <v>9.3195254899999996E-2</v>
      </c>
      <c r="S25">
        <v>9.4770486099999995E-2</v>
      </c>
      <c r="T25">
        <v>9.6278952000000001E-2</v>
      </c>
      <c r="U25">
        <v>9.8042737199999896E-2</v>
      </c>
      <c r="V25">
        <v>9.9848950300000003E-2</v>
      </c>
      <c r="W25">
        <v>0.10164818170000001</v>
      </c>
      <c r="X25">
        <v>0.10341791409999999</v>
      </c>
      <c r="Y25">
        <v>0.1051430486</v>
      </c>
      <c r="Z25">
        <v>0.10681037</v>
      </c>
      <c r="AA25">
        <v>0.1084063787</v>
      </c>
      <c r="AB25">
        <v>0.1099164532</v>
      </c>
      <c r="AC25">
        <v>0.1113245992</v>
      </c>
      <c r="AD25">
        <v>0.1129304468</v>
      </c>
      <c r="AE25">
        <v>0.1148913411</v>
      </c>
      <c r="AF25">
        <v>0.1169998377</v>
      </c>
      <c r="AG25">
        <v>0.1191959173</v>
      </c>
      <c r="AH25">
        <v>0.1214392515</v>
      </c>
      <c r="AI25">
        <v>0.1237028545</v>
      </c>
      <c r="AJ25">
        <v>0.1259701788</v>
      </c>
      <c r="AK25">
        <v>0.12823296519999999</v>
      </c>
      <c r="AL25">
        <v>0.1304876123</v>
      </c>
      <c r="AM25">
        <v>0.13273494180000001</v>
      </c>
    </row>
    <row r="26" spans="1:39" x14ac:dyDescent="0.25">
      <c r="A26" t="s">
        <v>20</v>
      </c>
      <c r="B26">
        <v>593.18299999999999</v>
      </c>
      <c r="C26">
        <v>612.42076239999994</v>
      </c>
      <c r="D26">
        <v>630.55125520000001</v>
      </c>
      <c r="E26">
        <v>648.30645849999996</v>
      </c>
      <c r="F26">
        <v>665.81763030000002</v>
      </c>
      <c r="G26">
        <v>683.20642969999994</v>
      </c>
      <c r="H26">
        <v>700.43007039999998</v>
      </c>
      <c r="I26">
        <v>717.13070359999995</v>
      </c>
      <c r="J26">
        <v>733.73386230000006</v>
      </c>
      <c r="K26">
        <v>750.11753880000003</v>
      </c>
      <c r="L26">
        <v>766.28461549999997</v>
      </c>
      <c r="M26">
        <v>782.21601520000002</v>
      </c>
      <c r="N26">
        <v>797.87742070000002</v>
      </c>
      <c r="O26">
        <v>813.28934709999999</v>
      </c>
      <c r="P26">
        <v>828.42713170000002</v>
      </c>
      <c r="Q26">
        <v>843.27811389999999</v>
      </c>
      <c r="R26">
        <v>857.72612349999997</v>
      </c>
      <c r="S26">
        <v>871.65353900000002</v>
      </c>
      <c r="T26">
        <v>876.29660460000002</v>
      </c>
      <c r="U26">
        <v>883.59524880000004</v>
      </c>
      <c r="V26">
        <v>892.03952709999999</v>
      </c>
      <c r="W26">
        <v>901.16803619999996</v>
      </c>
      <c r="X26">
        <v>910.79171199999996</v>
      </c>
      <c r="Y26">
        <v>920.79792229999998</v>
      </c>
      <c r="Z26">
        <v>931.10225760000003</v>
      </c>
      <c r="AA26">
        <v>941.63448080000001</v>
      </c>
      <c r="AB26">
        <v>952.33604439999999</v>
      </c>
      <c r="AC26">
        <v>963.15604110000004</v>
      </c>
      <c r="AD26">
        <v>974.10098989999995</v>
      </c>
      <c r="AE26">
        <v>985.05548369999997</v>
      </c>
      <c r="AF26">
        <v>996.22165519999999</v>
      </c>
      <c r="AG26">
        <v>1007.619333</v>
      </c>
      <c r="AH26">
        <v>1019.243741</v>
      </c>
      <c r="AI26">
        <v>1031.0859069999999</v>
      </c>
      <c r="AJ26">
        <v>1043.1342930000001</v>
      </c>
      <c r="AK26">
        <v>1055.380445</v>
      </c>
      <c r="AL26">
        <v>1067.81513</v>
      </c>
      <c r="AM26">
        <v>1080.43128</v>
      </c>
    </row>
    <row r="27" spans="1:39" x14ac:dyDescent="0.25">
      <c r="A27" t="s">
        <v>21</v>
      </c>
      <c r="B27">
        <v>1.3886131559999999</v>
      </c>
      <c r="C27">
        <v>1.879268433</v>
      </c>
      <c r="D27">
        <v>2.3588144780000002</v>
      </c>
      <c r="E27">
        <v>2.8389777540000001</v>
      </c>
      <c r="F27">
        <v>3.3145379039999998</v>
      </c>
      <c r="G27">
        <v>3.7731604949999999</v>
      </c>
      <c r="H27">
        <v>4.1769480640000003</v>
      </c>
      <c r="I27">
        <v>4.5255334060000001</v>
      </c>
      <c r="J27">
        <v>4.8608884469999998</v>
      </c>
      <c r="K27">
        <v>5.1514843600000004</v>
      </c>
      <c r="L27">
        <v>5.3944071840000003</v>
      </c>
      <c r="M27">
        <v>5.5879896640000002</v>
      </c>
      <c r="N27">
        <v>5.7307487080000001</v>
      </c>
      <c r="O27">
        <v>5.8280614850000001</v>
      </c>
      <c r="P27">
        <v>5.8931739429999999</v>
      </c>
      <c r="Q27">
        <v>5.9455861600000004</v>
      </c>
      <c r="R27">
        <v>5.9846019119999996</v>
      </c>
      <c r="S27">
        <v>6.0077563449999998</v>
      </c>
      <c r="T27">
        <v>6.1900233499999997</v>
      </c>
      <c r="U27">
        <v>6.4038021699999996</v>
      </c>
      <c r="V27">
        <v>6.6395362259999997</v>
      </c>
      <c r="W27">
        <v>6.8922266150000002</v>
      </c>
      <c r="X27">
        <v>7.1594105959999998</v>
      </c>
      <c r="Y27">
        <v>7.4393831170000002</v>
      </c>
      <c r="Z27">
        <v>7.7304422949999996</v>
      </c>
      <c r="AA27">
        <v>8.030555713</v>
      </c>
      <c r="AB27">
        <v>8.3371308170000002</v>
      </c>
      <c r="AC27">
        <v>8.6468830180000005</v>
      </c>
      <c r="AD27">
        <v>8.9690621709999903</v>
      </c>
      <c r="AE27">
        <v>9.3252162379999994</v>
      </c>
      <c r="AF27">
        <v>9.7412918069999996</v>
      </c>
      <c r="AG27">
        <v>10.225235079999999</v>
      </c>
      <c r="AH27">
        <v>10.78553821</v>
      </c>
      <c r="AI27">
        <v>11.431838859999999</v>
      </c>
      <c r="AJ27">
        <v>12.175161490000001</v>
      </c>
      <c r="AK27">
        <v>13.028339770000001</v>
      </c>
      <c r="AL27">
        <v>14.006443579999999</v>
      </c>
      <c r="AM27">
        <v>15.127333930000001</v>
      </c>
    </row>
    <row r="28" spans="1:39" x14ac:dyDescent="0.25">
      <c r="A28" t="s">
        <v>22</v>
      </c>
      <c r="B28">
        <v>11.097</v>
      </c>
      <c r="C28">
        <v>11.871845840000001</v>
      </c>
      <c r="D28">
        <v>12.72543844</v>
      </c>
      <c r="E28">
        <v>13.628888379999999</v>
      </c>
      <c r="F28">
        <v>14.576292840000001</v>
      </c>
      <c r="G28">
        <v>15.5489158</v>
      </c>
      <c r="H28">
        <v>16.524556390000001</v>
      </c>
      <c r="I28">
        <v>17.500202829999999</v>
      </c>
      <c r="J28">
        <v>18.479349710000001</v>
      </c>
      <c r="K28">
        <v>19.463116599999999</v>
      </c>
      <c r="L28">
        <v>20.454427590000002</v>
      </c>
      <c r="M28">
        <v>21.454111510000001</v>
      </c>
      <c r="N28">
        <v>22.46099371</v>
      </c>
      <c r="O28">
        <v>23.466212630000001</v>
      </c>
      <c r="P28">
        <v>24.480669160000001</v>
      </c>
      <c r="Q28">
        <v>25.51266876</v>
      </c>
      <c r="R28">
        <v>26.541659639999999</v>
      </c>
      <c r="S28">
        <v>27.536802600000001</v>
      </c>
      <c r="T28">
        <v>28.00889832</v>
      </c>
      <c r="U28">
        <v>28.48250882</v>
      </c>
      <c r="V28">
        <v>28.947856779999999</v>
      </c>
      <c r="W28">
        <v>29.41496965</v>
      </c>
      <c r="X28">
        <v>29.898088080000001</v>
      </c>
      <c r="Y28">
        <v>30.4122865</v>
      </c>
      <c r="Z28">
        <v>30.971810099999999</v>
      </c>
      <c r="AA28">
        <v>31.588998759999999</v>
      </c>
      <c r="AB28">
        <v>32.273283280000001</v>
      </c>
      <c r="AC28">
        <v>33.030432269999999</v>
      </c>
      <c r="AD28">
        <v>33.864197920000002</v>
      </c>
      <c r="AE28">
        <v>34.77894637</v>
      </c>
      <c r="AF28">
        <v>35.784625009999999</v>
      </c>
      <c r="AG28">
        <v>36.887519300000001</v>
      </c>
      <c r="AH28">
        <v>38.092101630000002</v>
      </c>
      <c r="AI28">
        <v>39.399864569999998</v>
      </c>
      <c r="AJ28">
        <v>40.809347260000003</v>
      </c>
      <c r="AK28">
        <v>42.316491419999998</v>
      </c>
      <c r="AL28">
        <v>43.914990019999998</v>
      </c>
      <c r="AM28">
        <v>45.596703849999997</v>
      </c>
    </row>
    <row r="29" spans="1:39" x14ac:dyDescent="0.25">
      <c r="A29" t="s">
        <v>23</v>
      </c>
      <c r="B29">
        <v>37.027999999999999</v>
      </c>
      <c r="C29">
        <v>37.862248690000001</v>
      </c>
      <c r="D29">
        <v>38.074183910000002</v>
      </c>
      <c r="E29">
        <v>38.549125680000003</v>
      </c>
      <c r="F29">
        <v>38.774056909999999</v>
      </c>
      <c r="G29">
        <v>38.965517239999997</v>
      </c>
      <c r="H29">
        <v>39.194950939999998</v>
      </c>
      <c r="I29">
        <v>39.532517060000004</v>
      </c>
      <c r="J29">
        <v>39.970018770000003</v>
      </c>
      <c r="K29">
        <v>40.501363920000003</v>
      </c>
      <c r="L29">
        <v>41.069573750000004</v>
      </c>
      <c r="M29">
        <v>41.627927380000003</v>
      </c>
      <c r="N29">
        <v>42.139790959999999</v>
      </c>
      <c r="O29">
        <v>42.649421859999997</v>
      </c>
      <c r="P29">
        <v>43.180402649999998</v>
      </c>
      <c r="Q29">
        <v>43.514469419999998</v>
      </c>
      <c r="R29">
        <v>43.589846819999998</v>
      </c>
      <c r="S29">
        <v>43.343656019999997</v>
      </c>
      <c r="T29">
        <v>43.248083119999997</v>
      </c>
      <c r="U29">
        <v>43.537842499999996</v>
      </c>
      <c r="V29">
        <v>44.106635590000003</v>
      </c>
      <c r="W29">
        <v>44.888117559999998</v>
      </c>
      <c r="X29">
        <v>45.81944558</v>
      </c>
      <c r="Y29">
        <v>46.843535680000002</v>
      </c>
      <c r="Z29">
        <v>47.910695699999998</v>
      </c>
      <c r="AA29">
        <v>48.978654319999997</v>
      </c>
      <c r="AB29">
        <v>50.011817739999998</v>
      </c>
      <c r="AC29">
        <v>50.980460530000002</v>
      </c>
      <c r="AD29">
        <v>51.843200950000004</v>
      </c>
      <c r="AE29">
        <v>52.743784050000002</v>
      </c>
      <c r="AF29">
        <v>53.623580789999998</v>
      </c>
      <c r="AG29">
        <v>54.4703789</v>
      </c>
      <c r="AH29">
        <v>55.270007399999997</v>
      </c>
      <c r="AI29">
        <v>56.010023840000002</v>
      </c>
      <c r="AJ29">
        <v>56.682742169999997</v>
      </c>
      <c r="AK29">
        <v>57.283395400000003</v>
      </c>
      <c r="AL29">
        <v>57.809310580000002</v>
      </c>
      <c r="AM29">
        <v>58.259945780000002</v>
      </c>
    </row>
    <row r="30" spans="1:39" x14ac:dyDescent="0.25">
      <c r="A30" t="s">
        <v>24</v>
      </c>
      <c r="B30">
        <v>530.98400000000004</v>
      </c>
      <c r="C30">
        <v>565.9626882</v>
      </c>
      <c r="D30">
        <v>600.54705060000003</v>
      </c>
      <c r="E30">
        <v>635.18697050000003</v>
      </c>
      <c r="F30">
        <v>669.90431320000005</v>
      </c>
      <c r="G30">
        <v>704.72594049999998</v>
      </c>
      <c r="H30">
        <v>739.69568189999995</v>
      </c>
      <c r="I30">
        <v>774.78613359999997</v>
      </c>
      <c r="J30">
        <v>809.93926720000002</v>
      </c>
      <c r="K30">
        <v>845.17468480000002</v>
      </c>
      <c r="L30">
        <v>880.44329879999998</v>
      </c>
      <c r="M30">
        <v>915.69605039999999</v>
      </c>
      <c r="N30">
        <v>950.90050650000001</v>
      </c>
      <c r="O30">
        <v>986.04031829999997</v>
      </c>
      <c r="P30">
        <v>1021.166547</v>
      </c>
      <c r="Q30">
        <v>1056.2636669999999</v>
      </c>
      <c r="R30">
        <v>1091.1442039999999</v>
      </c>
      <c r="S30">
        <v>1125.78612</v>
      </c>
      <c r="T30">
        <v>1154.6549580000001</v>
      </c>
      <c r="U30">
        <v>1184.0749430000001</v>
      </c>
      <c r="V30">
        <v>1213.7846380000001</v>
      </c>
      <c r="W30">
        <v>1243.653554</v>
      </c>
      <c r="X30">
        <v>1273.561422</v>
      </c>
      <c r="Y30">
        <v>1303.425084</v>
      </c>
      <c r="Z30">
        <v>1333.186009</v>
      </c>
      <c r="AA30">
        <v>1362.812105</v>
      </c>
      <c r="AB30">
        <v>1392.2813209999999</v>
      </c>
      <c r="AC30">
        <v>1421.5851210000001</v>
      </c>
      <c r="AD30">
        <v>1450.694094</v>
      </c>
      <c r="AE30">
        <v>1479.6804010000001</v>
      </c>
      <c r="AF30">
        <v>1508.607925</v>
      </c>
      <c r="AG30">
        <v>1537.4871579999999</v>
      </c>
      <c r="AH30">
        <v>1566.322289</v>
      </c>
      <c r="AI30">
        <v>1595.1090139999999</v>
      </c>
      <c r="AJ30">
        <v>1623.84699</v>
      </c>
      <c r="AK30">
        <v>1652.540962</v>
      </c>
      <c r="AL30">
        <v>1681.2007920000001</v>
      </c>
      <c r="AM30">
        <v>1709.8359829999999</v>
      </c>
    </row>
    <row r="31" spans="1:39" x14ac:dyDescent="0.25">
      <c r="A31" t="s">
        <v>25</v>
      </c>
      <c r="B31">
        <v>4.1814573929999996</v>
      </c>
      <c r="C31">
        <v>4.4609737389999999</v>
      </c>
      <c r="D31">
        <v>4.7404927619999997</v>
      </c>
      <c r="E31">
        <v>5.020009419</v>
      </c>
      <c r="F31">
        <v>5.2995264259999999</v>
      </c>
      <c r="G31">
        <v>5.5790465149999999</v>
      </c>
      <c r="H31">
        <v>5.8585643129999996</v>
      </c>
      <c r="I31">
        <v>6.1380848290000003</v>
      </c>
      <c r="J31">
        <v>6.4176043140000001</v>
      </c>
      <c r="K31">
        <v>6.6971224180000002</v>
      </c>
      <c r="L31">
        <v>6.9766369829999997</v>
      </c>
      <c r="M31">
        <v>7.2561570030000002</v>
      </c>
      <c r="N31">
        <v>7.5356742910000003</v>
      </c>
      <c r="O31">
        <v>7.8151899609999997</v>
      </c>
      <c r="P31">
        <v>8.0947114879999997</v>
      </c>
      <c r="Q31">
        <v>8.3742333850000001</v>
      </c>
      <c r="R31">
        <v>8.653754803</v>
      </c>
      <c r="S31">
        <v>8.9332757820000008</v>
      </c>
      <c r="T31">
        <v>9.2955385780000004</v>
      </c>
      <c r="U31">
        <v>9.6578058779999996</v>
      </c>
      <c r="V31">
        <v>10.02006854</v>
      </c>
      <c r="W31">
        <v>10.382330359999999</v>
      </c>
      <c r="X31">
        <v>10.74459877</v>
      </c>
      <c r="Y31">
        <v>11.10687004</v>
      </c>
      <c r="Z31">
        <v>11.46913868</v>
      </c>
      <c r="AA31">
        <v>11.831400629999999</v>
      </c>
      <c r="AB31">
        <v>12.193670409999999</v>
      </c>
      <c r="AC31">
        <v>12.55593389</v>
      </c>
      <c r="AD31">
        <v>12.9182015</v>
      </c>
      <c r="AE31">
        <v>13.28047016</v>
      </c>
      <c r="AF31">
        <v>13.64274168</v>
      </c>
      <c r="AG31">
        <v>14.00501264</v>
      </c>
      <c r="AH31">
        <v>14.36727452</v>
      </c>
      <c r="AI31">
        <v>14.729543489999999</v>
      </c>
      <c r="AJ31">
        <v>15.09181126</v>
      </c>
      <c r="AK31">
        <v>15.454077679999999</v>
      </c>
      <c r="AL31">
        <v>15.81633963</v>
      </c>
      <c r="AM31">
        <v>16.178601969999999</v>
      </c>
    </row>
    <row r="32" spans="1:39" x14ac:dyDescent="0.25">
      <c r="A32" t="s">
        <v>26</v>
      </c>
      <c r="B32">
        <v>86.326999639999997</v>
      </c>
      <c r="C32">
        <v>90.452018710000004</v>
      </c>
      <c r="D32">
        <v>94.571629279999996</v>
      </c>
      <c r="E32">
        <v>98.691738369999996</v>
      </c>
      <c r="F32">
        <v>102.8135213</v>
      </c>
      <c r="G32">
        <v>106.9361538</v>
      </c>
      <c r="H32">
        <v>111.0607249</v>
      </c>
      <c r="I32">
        <v>115.1857349</v>
      </c>
      <c r="J32">
        <v>119.3112823</v>
      </c>
      <c r="K32">
        <v>123.437349</v>
      </c>
      <c r="L32">
        <v>127.5637487</v>
      </c>
      <c r="M32">
        <v>131.69016400000001</v>
      </c>
      <c r="N32">
        <v>135.8165363</v>
      </c>
      <c r="O32">
        <v>139.9428776</v>
      </c>
      <c r="P32">
        <v>144.06946239999999</v>
      </c>
      <c r="Q32">
        <v>148.19662360000001</v>
      </c>
      <c r="R32">
        <v>152.32387059999999</v>
      </c>
      <c r="S32">
        <v>156.45082149999999</v>
      </c>
      <c r="T32">
        <v>158.27191310000001</v>
      </c>
      <c r="U32">
        <v>160.0922467</v>
      </c>
      <c r="V32">
        <v>161.9156443</v>
      </c>
      <c r="W32">
        <v>163.74083640000001</v>
      </c>
      <c r="X32">
        <v>165.56681</v>
      </c>
      <c r="Y32">
        <v>167.39295329999999</v>
      </c>
      <c r="Z32">
        <v>169.2188951</v>
      </c>
      <c r="AA32">
        <v>171.0444847</v>
      </c>
      <c r="AB32">
        <v>172.86950970000001</v>
      </c>
      <c r="AC32">
        <v>174.6940089</v>
      </c>
      <c r="AD32">
        <v>176.51777960000001</v>
      </c>
      <c r="AE32">
        <v>178.34155100000001</v>
      </c>
      <c r="AF32">
        <v>180.16580970000001</v>
      </c>
      <c r="AG32">
        <v>181.99016460000001</v>
      </c>
      <c r="AH32">
        <v>183.8144594</v>
      </c>
      <c r="AI32">
        <v>185.6388738</v>
      </c>
      <c r="AJ32">
        <v>187.46328690000001</v>
      </c>
      <c r="AK32">
        <v>189.28772069999999</v>
      </c>
      <c r="AL32">
        <v>191.11236310000001</v>
      </c>
      <c r="AM32">
        <v>192.9371343</v>
      </c>
    </row>
    <row r="33" spans="1:39" x14ac:dyDescent="0.25">
      <c r="A33" t="s">
        <v>27</v>
      </c>
      <c r="B33">
        <v>10285.555560000001</v>
      </c>
      <c r="C33">
        <v>10517.291300000001</v>
      </c>
      <c r="D33">
        <v>10576.162200000001</v>
      </c>
      <c r="E33">
        <v>10708.090469999999</v>
      </c>
      <c r="F33">
        <v>10770.57136</v>
      </c>
      <c r="G33">
        <v>10823.754790000001</v>
      </c>
      <c r="H33">
        <v>10887.486370000001</v>
      </c>
      <c r="I33">
        <v>10981.25474</v>
      </c>
      <c r="J33">
        <v>11102.78299</v>
      </c>
      <c r="K33">
        <v>11250.37887</v>
      </c>
      <c r="L33">
        <v>11408.21493</v>
      </c>
      <c r="M33">
        <v>11563.31316</v>
      </c>
      <c r="N33">
        <v>11705.49749</v>
      </c>
      <c r="O33">
        <v>11847.06163</v>
      </c>
      <c r="P33">
        <v>11994.55629</v>
      </c>
      <c r="Q33">
        <v>12087.35262</v>
      </c>
      <c r="R33">
        <v>12108.290779999999</v>
      </c>
      <c r="S33">
        <v>12039.90445</v>
      </c>
      <c r="T33">
        <v>12013.35642</v>
      </c>
      <c r="U33">
        <v>12093.845139999999</v>
      </c>
      <c r="V33">
        <v>12251.843220000001</v>
      </c>
      <c r="W33">
        <v>12468.921539999999</v>
      </c>
      <c r="X33">
        <v>12727.62377</v>
      </c>
      <c r="Y33">
        <v>13012.09325</v>
      </c>
      <c r="Z33">
        <v>13308.52658</v>
      </c>
      <c r="AA33">
        <v>13605.18175</v>
      </c>
      <c r="AB33">
        <v>13892.1716</v>
      </c>
      <c r="AC33">
        <v>14161.23904</v>
      </c>
      <c r="AD33">
        <v>14400.889150000001</v>
      </c>
      <c r="AE33">
        <v>14651.05112</v>
      </c>
      <c r="AF33">
        <v>14895.439109999999</v>
      </c>
      <c r="AG33">
        <v>15130.660809999999</v>
      </c>
      <c r="AH33">
        <v>15352.779829999999</v>
      </c>
      <c r="AI33">
        <v>15558.339959999999</v>
      </c>
      <c r="AJ33">
        <v>15745.20616</v>
      </c>
      <c r="AK33">
        <v>15912.05428</v>
      </c>
      <c r="AL33">
        <v>16058.14183</v>
      </c>
      <c r="AM33">
        <v>16183.31827</v>
      </c>
    </row>
    <row r="34" spans="1:39" x14ac:dyDescent="0.25">
      <c r="A34" t="s">
        <v>28</v>
      </c>
      <c r="B34">
        <v>147495.55559999999</v>
      </c>
      <c r="C34">
        <v>157211.8578</v>
      </c>
      <c r="D34">
        <v>166818.62520000001</v>
      </c>
      <c r="E34">
        <v>176440.82509999999</v>
      </c>
      <c r="F34">
        <v>186084.53150000001</v>
      </c>
      <c r="G34">
        <v>195757.20569999999</v>
      </c>
      <c r="H34">
        <v>205471.0227</v>
      </c>
      <c r="I34">
        <v>215218.37040000001</v>
      </c>
      <c r="J34">
        <v>224983.1298</v>
      </c>
      <c r="K34">
        <v>234770.7458</v>
      </c>
      <c r="L34">
        <v>244567.58300000001</v>
      </c>
      <c r="M34">
        <v>254360.014</v>
      </c>
      <c r="N34">
        <v>264139.02960000001</v>
      </c>
      <c r="O34">
        <v>273900.08840000001</v>
      </c>
      <c r="P34">
        <v>283657.37430000002</v>
      </c>
      <c r="Q34">
        <v>293406.57400000002</v>
      </c>
      <c r="R34">
        <v>303095.61219999997</v>
      </c>
      <c r="S34">
        <v>312718.36670000001</v>
      </c>
      <c r="T34">
        <v>320737.48830000003</v>
      </c>
      <c r="U34">
        <v>328909.70649999997</v>
      </c>
      <c r="V34">
        <v>337162.3996</v>
      </c>
      <c r="W34">
        <v>345459.32040000003</v>
      </c>
      <c r="X34">
        <v>353767.06170000002</v>
      </c>
      <c r="Y34">
        <v>362062.52340000001</v>
      </c>
      <c r="Z34">
        <v>370329.44699999999</v>
      </c>
      <c r="AA34">
        <v>378558.91820000001</v>
      </c>
      <c r="AB34">
        <v>386744.8113</v>
      </c>
      <c r="AC34">
        <v>394884.75589999999</v>
      </c>
      <c r="AD34">
        <v>402970.58159999998</v>
      </c>
      <c r="AE34">
        <v>411022.33370000002</v>
      </c>
      <c r="AF34">
        <v>419057.75699999998</v>
      </c>
      <c r="AG34">
        <v>427079.766</v>
      </c>
      <c r="AH34">
        <v>435089.52470000001</v>
      </c>
      <c r="AI34">
        <v>443085.83730000001</v>
      </c>
      <c r="AJ34">
        <v>451068.60820000002</v>
      </c>
      <c r="AK34">
        <v>459039.15620000003</v>
      </c>
      <c r="AL34">
        <v>467000.21990000003</v>
      </c>
      <c r="AM34">
        <v>474954.43979999999</v>
      </c>
    </row>
    <row r="35" spans="1:39" x14ac:dyDescent="0.25">
      <c r="A35" t="s">
        <v>29</v>
      </c>
      <c r="B35">
        <v>1161.515942</v>
      </c>
      <c r="C35">
        <v>1239.1593720000001</v>
      </c>
      <c r="D35">
        <v>1316.803545</v>
      </c>
      <c r="E35">
        <v>1394.4470610000001</v>
      </c>
      <c r="F35">
        <v>1472.090674</v>
      </c>
      <c r="G35">
        <v>1549.7351430000001</v>
      </c>
      <c r="H35">
        <v>1627.378976</v>
      </c>
      <c r="I35">
        <v>1705.023563</v>
      </c>
      <c r="J35">
        <v>1782.6678649999999</v>
      </c>
      <c r="K35">
        <v>1860.3117830000001</v>
      </c>
      <c r="L35">
        <v>1937.954718</v>
      </c>
      <c r="M35">
        <v>2015.5991670000001</v>
      </c>
      <c r="N35">
        <v>2093.242859</v>
      </c>
      <c r="O35">
        <v>2170.8861000000002</v>
      </c>
      <c r="P35">
        <v>2248.5309689999999</v>
      </c>
      <c r="Q35">
        <v>2326.1759400000001</v>
      </c>
      <c r="R35">
        <v>2403.8207790000001</v>
      </c>
      <c r="S35">
        <v>2481.4654949999999</v>
      </c>
      <c r="T35">
        <v>2582.0940500000002</v>
      </c>
      <c r="U35">
        <v>2682.7238550000002</v>
      </c>
      <c r="V35">
        <v>2783.3523740000001</v>
      </c>
      <c r="W35">
        <v>2883.9806570000001</v>
      </c>
      <c r="X35">
        <v>2984.6107689999999</v>
      </c>
      <c r="Y35">
        <v>3085.2416760000001</v>
      </c>
      <c r="Z35">
        <v>3185.8718549999999</v>
      </c>
      <c r="AA35">
        <v>3286.5001750000001</v>
      </c>
      <c r="AB35">
        <v>3387.1306709999999</v>
      </c>
      <c r="AC35">
        <v>3487.7594140000001</v>
      </c>
      <c r="AD35">
        <v>3588.3893050000001</v>
      </c>
      <c r="AE35">
        <v>3689.0194900000001</v>
      </c>
      <c r="AF35">
        <v>3789.6504669999999</v>
      </c>
      <c r="AG35">
        <v>3890.2812899999999</v>
      </c>
      <c r="AH35">
        <v>3990.909588</v>
      </c>
      <c r="AI35">
        <v>4091.5398570000002</v>
      </c>
      <c r="AJ35">
        <v>4192.1697940000004</v>
      </c>
      <c r="AK35">
        <v>4292.7993550000001</v>
      </c>
      <c r="AL35">
        <v>4393.4276739999996</v>
      </c>
      <c r="AM35">
        <v>4494.0561029999999</v>
      </c>
    </row>
    <row r="36" spans="1:39" x14ac:dyDescent="0.25">
      <c r="A36" t="s">
        <v>30</v>
      </c>
      <c r="B36">
        <v>23979.722119999999</v>
      </c>
      <c r="C36">
        <v>25125.560750000001</v>
      </c>
      <c r="D36">
        <v>26269.89702</v>
      </c>
      <c r="E36">
        <v>27414.371770000002</v>
      </c>
      <c r="F36">
        <v>28559.31148</v>
      </c>
      <c r="G36">
        <v>29704.487160000001</v>
      </c>
      <c r="H36">
        <v>30850.201369999999</v>
      </c>
      <c r="I36">
        <v>31996.037479999999</v>
      </c>
      <c r="J36">
        <v>33142.022850000001</v>
      </c>
      <c r="K36">
        <v>34288.15251</v>
      </c>
      <c r="L36">
        <v>35434.374629999998</v>
      </c>
      <c r="M36">
        <v>36580.601119999999</v>
      </c>
      <c r="N36">
        <v>37726.815629999997</v>
      </c>
      <c r="O36">
        <v>38873.021540000002</v>
      </c>
      <c r="P36">
        <v>40019.295120000002</v>
      </c>
      <c r="Q36">
        <v>41165.728770000002</v>
      </c>
      <c r="R36">
        <v>42312.186269999998</v>
      </c>
      <c r="S36">
        <v>43458.561529999999</v>
      </c>
      <c r="T36">
        <v>43964.420310000001</v>
      </c>
      <c r="U36">
        <v>44470.068520000001</v>
      </c>
      <c r="V36">
        <v>44976.567860000003</v>
      </c>
      <c r="W36">
        <v>45483.565649999997</v>
      </c>
      <c r="X36">
        <v>45990.78054</v>
      </c>
      <c r="Y36">
        <v>46498.042600000001</v>
      </c>
      <c r="Z36">
        <v>47005.248630000002</v>
      </c>
      <c r="AA36">
        <v>47512.356870000003</v>
      </c>
      <c r="AB36">
        <v>48019.308259999998</v>
      </c>
      <c r="AC36">
        <v>48526.113590000001</v>
      </c>
      <c r="AD36">
        <v>49032.716560000001</v>
      </c>
      <c r="AE36">
        <v>49539.31972</v>
      </c>
      <c r="AF36">
        <v>50046.058250000002</v>
      </c>
      <c r="AG36">
        <v>50552.823499999999</v>
      </c>
      <c r="AH36">
        <v>51059.572059999999</v>
      </c>
      <c r="AI36">
        <v>51566.353840000003</v>
      </c>
      <c r="AJ36">
        <v>52073.135240000003</v>
      </c>
      <c r="AK36">
        <v>52579.922409999999</v>
      </c>
      <c r="AL36">
        <v>53086.767520000001</v>
      </c>
      <c r="AM36">
        <v>53593.648430000001</v>
      </c>
    </row>
    <row r="37" spans="1:39" x14ac:dyDescent="0.25">
      <c r="A37" t="s">
        <v>132</v>
      </c>
      <c r="B37">
        <v>54227.928500000002</v>
      </c>
      <c r="C37">
        <v>58270.365449999998</v>
      </c>
      <c r="D37">
        <v>62233.31007</v>
      </c>
      <c r="E37">
        <v>66245.841769999999</v>
      </c>
      <c r="F37">
        <v>70337.954370000007</v>
      </c>
      <c r="G37">
        <v>74482.744170000005</v>
      </c>
      <c r="H37">
        <v>78709.939419999995</v>
      </c>
      <c r="I37">
        <v>83018.668420000002</v>
      </c>
      <c r="J37">
        <v>87371.548060000001</v>
      </c>
      <c r="K37">
        <v>91740.536970000001</v>
      </c>
      <c r="L37">
        <v>96104.079949999999</v>
      </c>
      <c r="M37">
        <v>100446.3982</v>
      </c>
      <c r="N37">
        <v>104759.2108</v>
      </c>
      <c r="O37">
        <v>109046.0257</v>
      </c>
      <c r="P37">
        <v>113343.9577</v>
      </c>
      <c r="Q37">
        <v>117566.21460000001</v>
      </c>
      <c r="R37">
        <v>121684.5738</v>
      </c>
      <c r="S37">
        <v>125686.2543</v>
      </c>
      <c r="T37">
        <v>128586.72010000001</v>
      </c>
      <c r="U37">
        <v>131699.3211</v>
      </c>
      <c r="V37">
        <v>134958.46960000001</v>
      </c>
      <c r="W37">
        <v>138285.027</v>
      </c>
      <c r="X37">
        <v>141617.1097</v>
      </c>
      <c r="Y37">
        <v>144916.16880000001</v>
      </c>
      <c r="Z37">
        <v>148163.15429999999</v>
      </c>
      <c r="AA37">
        <v>151351.98240000001</v>
      </c>
      <c r="AB37">
        <v>154483.54620000001</v>
      </c>
      <c r="AC37">
        <v>157562.55179999999</v>
      </c>
      <c r="AD37">
        <v>160595.37220000001</v>
      </c>
      <c r="AE37">
        <v>163622.82569999999</v>
      </c>
      <c r="AF37">
        <v>166645.52650000001</v>
      </c>
      <c r="AG37">
        <v>169658.8364</v>
      </c>
      <c r="AH37">
        <v>172654.83540000001</v>
      </c>
      <c r="AI37">
        <v>175627.8455</v>
      </c>
      <c r="AJ37">
        <v>178575.97169999999</v>
      </c>
      <c r="AK37">
        <v>181500.98060000001</v>
      </c>
      <c r="AL37">
        <v>184406.18100000001</v>
      </c>
      <c r="AM37">
        <v>187295.5626</v>
      </c>
    </row>
    <row r="38" spans="1:39" x14ac:dyDescent="0.25">
      <c r="A38" t="s">
        <v>31</v>
      </c>
      <c r="B38">
        <v>121.58713299999999</v>
      </c>
      <c r="C38">
        <v>124.9561575</v>
      </c>
      <c r="D38">
        <v>127.6961651</v>
      </c>
      <c r="E38">
        <v>132.5124457</v>
      </c>
      <c r="F38">
        <v>136.99580019999999</v>
      </c>
      <c r="G38">
        <v>141.02833240000001</v>
      </c>
      <c r="H38">
        <v>144.44880280000001</v>
      </c>
      <c r="I38">
        <v>147.27852469999999</v>
      </c>
      <c r="J38">
        <v>149.71091609999999</v>
      </c>
      <c r="K38">
        <v>151.9886918</v>
      </c>
      <c r="L38">
        <v>154.1338337</v>
      </c>
      <c r="M38">
        <v>156.17848319999999</v>
      </c>
      <c r="N38">
        <v>158.1556707</v>
      </c>
      <c r="O38">
        <v>160.25316219999999</v>
      </c>
      <c r="P38">
        <v>163.15007550000001</v>
      </c>
      <c r="Q38">
        <v>166.25226889999999</v>
      </c>
      <c r="R38">
        <v>169.40279179999999</v>
      </c>
      <c r="S38">
        <v>172.36642320000001</v>
      </c>
      <c r="T38">
        <v>175.3630119</v>
      </c>
      <c r="U38">
        <v>178.81438059999999</v>
      </c>
      <c r="V38">
        <v>182.319098</v>
      </c>
      <c r="W38">
        <v>185.79100030000001</v>
      </c>
      <c r="X38">
        <v>189.18969680000001</v>
      </c>
      <c r="Y38">
        <v>192.4897689</v>
      </c>
      <c r="Z38">
        <v>195.66994980000001</v>
      </c>
      <c r="AA38">
        <v>198.70846409999999</v>
      </c>
      <c r="AB38">
        <v>201.581007</v>
      </c>
      <c r="AC38">
        <v>204.26004180000001</v>
      </c>
      <c r="AD38">
        <v>207.0031299</v>
      </c>
      <c r="AE38">
        <v>210.4191648</v>
      </c>
      <c r="AF38">
        <v>214.07010529999999</v>
      </c>
      <c r="AG38">
        <v>217.86637490000001</v>
      </c>
      <c r="AH38">
        <v>221.73713910000001</v>
      </c>
      <c r="AI38">
        <v>225.63155499999999</v>
      </c>
      <c r="AJ38">
        <v>229.51584199999999</v>
      </c>
      <c r="AK38">
        <v>233.36955929999999</v>
      </c>
      <c r="AL38">
        <v>237.1826681</v>
      </c>
      <c r="AM38">
        <v>240.95345789999999</v>
      </c>
    </row>
    <row r="39" spans="1:39" x14ac:dyDescent="0.25">
      <c r="A39" t="s">
        <v>32</v>
      </c>
      <c r="B39">
        <v>411.05060300000002</v>
      </c>
      <c r="C39">
        <v>424.15821579999999</v>
      </c>
      <c r="D39">
        <v>435.53327780000001</v>
      </c>
      <c r="E39">
        <v>448.60360910000003</v>
      </c>
      <c r="F39">
        <v>461.45477970000002</v>
      </c>
      <c r="G39">
        <v>471.50948870000002</v>
      </c>
      <c r="H39">
        <v>479.6671202</v>
      </c>
      <c r="I39">
        <v>484.65713299999999</v>
      </c>
      <c r="J39">
        <v>488.5324147</v>
      </c>
      <c r="K39">
        <v>492.06373409999998</v>
      </c>
      <c r="L39">
        <v>495.34001560000002</v>
      </c>
      <c r="M39">
        <v>498.46247690000001</v>
      </c>
      <c r="N39">
        <v>501.53083559999999</v>
      </c>
      <c r="O39">
        <v>504.6589515</v>
      </c>
      <c r="P39">
        <v>510.86264510000001</v>
      </c>
      <c r="Q39">
        <v>517.53781749999996</v>
      </c>
      <c r="R39">
        <v>523.65243759999998</v>
      </c>
      <c r="S39">
        <v>528.19911690000004</v>
      </c>
      <c r="T39">
        <v>530.09570789999998</v>
      </c>
      <c r="U39">
        <v>533.87730450000004</v>
      </c>
      <c r="V39">
        <v>538.89084560000003</v>
      </c>
      <c r="W39">
        <v>544.81719769999995</v>
      </c>
      <c r="X39">
        <v>551.33634240000004</v>
      </c>
      <c r="Y39">
        <v>558.16191289999995</v>
      </c>
      <c r="Z39">
        <v>565.03441459999999</v>
      </c>
      <c r="AA39">
        <v>571.7105699</v>
      </c>
      <c r="AB39">
        <v>577.95526289999998</v>
      </c>
      <c r="AC39">
        <v>583.53827309999997</v>
      </c>
      <c r="AD39">
        <v>588.17220350000002</v>
      </c>
      <c r="AE39">
        <v>595.06715629999997</v>
      </c>
      <c r="AF39">
        <v>602.45670389999998</v>
      </c>
      <c r="AG39">
        <v>610.06979260000003</v>
      </c>
      <c r="AH39">
        <v>617.69502969999996</v>
      </c>
      <c r="AI39">
        <v>625.14869020000003</v>
      </c>
      <c r="AJ39">
        <v>632.28541510000002</v>
      </c>
      <c r="AK39">
        <v>639.00504950000004</v>
      </c>
      <c r="AL39">
        <v>645.24994670000001</v>
      </c>
      <c r="AM39">
        <v>650.99343569999996</v>
      </c>
    </row>
    <row r="40" spans="1:39" x14ac:dyDescent="0.25">
      <c r="A40" t="s">
        <v>33</v>
      </c>
      <c r="B40">
        <v>801.19622289999995</v>
      </c>
      <c r="C40">
        <v>837.65221240000005</v>
      </c>
      <c r="D40">
        <v>881.59513900000002</v>
      </c>
      <c r="E40">
        <v>925.06368069999996</v>
      </c>
      <c r="F40">
        <v>966.63964629999998</v>
      </c>
      <c r="G40">
        <v>1009.781325</v>
      </c>
      <c r="H40">
        <v>1053.479934</v>
      </c>
      <c r="I40">
        <v>1096.8388440000001</v>
      </c>
      <c r="J40">
        <v>1139.8427859999999</v>
      </c>
      <c r="K40">
        <v>1182.585323</v>
      </c>
      <c r="L40">
        <v>1225.209132</v>
      </c>
      <c r="M40">
        <v>1267.8215709999999</v>
      </c>
      <c r="N40">
        <v>1310.5353700000001</v>
      </c>
      <c r="O40">
        <v>1353.293011</v>
      </c>
      <c r="P40">
        <v>1396.0956719999999</v>
      </c>
      <c r="Q40">
        <v>1438.859633</v>
      </c>
      <c r="R40">
        <v>1481.4379590000001</v>
      </c>
      <c r="S40">
        <v>1523.7083439999999</v>
      </c>
      <c r="T40">
        <v>1539.266799</v>
      </c>
      <c r="U40">
        <v>1554.3325950000001</v>
      </c>
      <c r="V40">
        <v>1569.43887</v>
      </c>
      <c r="W40">
        <v>1584.688881</v>
      </c>
      <c r="X40">
        <v>1600.0734890000001</v>
      </c>
      <c r="Y40">
        <v>1615.557378</v>
      </c>
      <c r="Z40">
        <v>1631.097428</v>
      </c>
      <c r="AA40">
        <v>1646.6506079999999</v>
      </c>
      <c r="AB40">
        <v>1662.1696039999999</v>
      </c>
      <c r="AC40">
        <v>1677.6080790000001</v>
      </c>
      <c r="AD40">
        <v>1692.8196150000001</v>
      </c>
      <c r="AE40">
        <v>1707.847381</v>
      </c>
      <c r="AF40">
        <v>1723.0550049999999</v>
      </c>
      <c r="AG40">
        <v>1738.5305169999999</v>
      </c>
      <c r="AH40">
        <v>1754.2245789999999</v>
      </c>
      <c r="AI40">
        <v>1770.0871870000001</v>
      </c>
      <c r="AJ40">
        <v>1786.0875940000001</v>
      </c>
      <c r="AK40">
        <v>1802.2142650000001</v>
      </c>
      <c r="AL40">
        <v>1818.4829870000001</v>
      </c>
      <c r="AM40">
        <v>1834.9269629999999</v>
      </c>
    </row>
    <row r="41" spans="1:39" x14ac:dyDescent="0.25">
      <c r="A41" t="s">
        <v>34</v>
      </c>
      <c r="B41">
        <v>94.437168270000001</v>
      </c>
      <c r="C41">
        <v>92.735740980000003</v>
      </c>
      <c r="D41">
        <v>90.882201499999894</v>
      </c>
      <c r="E41">
        <v>89.178577959999998</v>
      </c>
      <c r="F41">
        <v>87.587150390000005</v>
      </c>
      <c r="G41">
        <v>86.161209020000001</v>
      </c>
      <c r="H41">
        <v>84.701907689999999</v>
      </c>
      <c r="I41">
        <v>83.21578787</v>
      </c>
      <c r="J41">
        <v>81.72752156</v>
      </c>
      <c r="K41">
        <v>80.238606610000005</v>
      </c>
      <c r="L41">
        <v>78.737782179999996</v>
      </c>
      <c r="M41">
        <v>77.227353489999999</v>
      </c>
      <c r="N41">
        <v>75.704365170000003</v>
      </c>
      <c r="O41">
        <v>74.15063576</v>
      </c>
      <c r="P41">
        <v>72.630661790000005</v>
      </c>
      <c r="Q41">
        <v>71.120959889999995</v>
      </c>
      <c r="R41">
        <v>69.640918450000001</v>
      </c>
      <c r="S41">
        <v>68.186355579999997</v>
      </c>
      <c r="T41">
        <v>68.280454700000007</v>
      </c>
      <c r="U41">
        <v>68.405938809999995</v>
      </c>
      <c r="V41">
        <v>68.389477740000004</v>
      </c>
      <c r="W41">
        <v>68.245568399999996</v>
      </c>
      <c r="X41">
        <v>68.008242390000007</v>
      </c>
      <c r="Y41">
        <v>67.718852130000002</v>
      </c>
      <c r="Z41">
        <v>67.419939499999998</v>
      </c>
      <c r="AA41">
        <v>67.150771399999996</v>
      </c>
      <c r="AB41">
        <v>66.944523129999894</v>
      </c>
      <c r="AC41">
        <v>66.826768220000005</v>
      </c>
      <c r="AD41">
        <v>66.826300059999994</v>
      </c>
      <c r="AE41">
        <v>67.243220969999996</v>
      </c>
      <c r="AF41">
        <v>67.852308730000004</v>
      </c>
      <c r="AG41">
        <v>68.654043250000001</v>
      </c>
      <c r="AH41">
        <v>69.657401269999994</v>
      </c>
      <c r="AI41">
        <v>70.869828049999995</v>
      </c>
      <c r="AJ41">
        <v>72.293617620000006</v>
      </c>
      <c r="AK41">
        <v>73.924969599999997</v>
      </c>
      <c r="AL41">
        <v>75.759811600000006</v>
      </c>
      <c r="AM41">
        <v>77.791458930000005</v>
      </c>
    </row>
    <row r="42" spans="1:39" x14ac:dyDescent="0.25">
      <c r="A42" t="s">
        <v>35</v>
      </c>
      <c r="B42">
        <v>6.5447287100000001E-2</v>
      </c>
      <c r="C42">
        <v>6.7575395999999996E-2</v>
      </c>
      <c r="D42">
        <v>6.9372681899999997E-2</v>
      </c>
      <c r="E42">
        <v>7.2274334300000007E-2</v>
      </c>
      <c r="F42">
        <v>7.4692513399999896E-2</v>
      </c>
      <c r="G42">
        <v>7.6724095699999995E-2</v>
      </c>
      <c r="H42">
        <v>7.8446897099999996E-2</v>
      </c>
      <c r="I42">
        <v>7.9953787799999995E-2</v>
      </c>
      <c r="J42">
        <v>8.1327268199999997E-2</v>
      </c>
      <c r="K42">
        <v>8.2685426100000001E-2</v>
      </c>
      <c r="L42">
        <v>8.4027747200000003E-2</v>
      </c>
      <c r="M42">
        <v>8.5365373499999994E-2</v>
      </c>
      <c r="N42">
        <v>8.6715187299999996E-2</v>
      </c>
      <c r="O42">
        <v>8.8116713900000004E-2</v>
      </c>
      <c r="P42">
        <v>8.9898198799999995E-2</v>
      </c>
      <c r="Q42">
        <v>9.1727361199999996E-2</v>
      </c>
      <c r="R42">
        <v>9.3522377300000001E-2</v>
      </c>
      <c r="S42">
        <v>9.5161704700000002E-2</v>
      </c>
      <c r="T42">
        <v>9.6729931800000002E-2</v>
      </c>
      <c r="U42">
        <v>9.8509499799999997E-2</v>
      </c>
      <c r="V42">
        <v>0.1003063564</v>
      </c>
      <c r="W42">
        <v>0.102085973</v>
      </c>
      <c r="X42">
        <v>0.10383118719999999</v>
      </c>
      <c r="Y42">
        <v>0.105529018</v>
      </c>
      <c r="Z42">
        <v>0.10716683120000001</v>
      </c>
      <c r="AA42">
        <v>0.1087309182</v>
      </c>
      <c r="AB42">
        <v>0.1102059833</v>
      </c>
      <c r="AC42">
        <v>0.1115750747</v>
      </c>
      <c r="AD42">
        <v>0.11313052630000001</v>
      </c>
      <c r="AE42">
        <v>0.1151172084</v>
      </c>
      <c r="AF42">
        <v>0.1172603788</v>
      </c>
      <c r="AG42">
        <v>0.1194959272</v>
      </c>
      <c r="AH42">
        <v>0.12177943970000001</v>
      </c>
      <c r="AI42">
        <v>0.1240819011</v>
      </c>
      <c r="AJ42">
        <v>0.12638560069999999</v>
      </c>
      <c r="AK42">
        <v>0.1286808525</v>
      </c>
      <c r="AL42">
        <v>0.13096379499999999</v>
      </c>
      <c r="AM42">
        <v>0.13323502240000001</v>
      </c>
    </row>
    <row r="43" spans="1:39" x14ac:dyDescent="0.25">
      <c r="A43" t="s">
        <v>36</v>
      </c>
      <c r="B43">
        <v>593.18299999999999</v>
      </c>
      <c r="C43">
        <v>612.42076239999994</v>
      </c>
      <c r="D43">
        <v>630.55125520000001</v>
      </c>
      <c r="E43">
        <v>648.30645849999996</v>
      </c>
      <c r="F43">
        <v>665.81763030000002</v>
      </c>
      <c r="G43">
        <v>683.30124450000005</v>
      </c>
      <c r="H43">
        <v>700.34658000000002</v>
      </c>
      <c r="I43">
        <v>716.84813870000005</v>
      </c>
      <c r="J43">
        <v>733.37658169999997</v>
      </c>
      <c r="K43">
        <v>749.82261259999996</v>
      </c>
      <c r="L43">
        <v>766.13328109999998</v>
      </c>
      <c r="M43">
        <v>782.30807010000001</v>
      </c>
      <c r="N43">
        <v>798.30840839999996</v>
      </c>
      <c r="O43">
        <v>813.97481849999997</v>
      </c>
      <c r="P43">
        <v>829.64006770000003</v>
      </c>
      <c r="Q43">
        <v>844.92341160000001</v>
      </c>
      <c r="R43">
        <v>859.68415119999997</v>
      </c>
      <c r="S43">
        <v>873.82564300000001</v>
      </c>
      <c r="T43">
        <v>879.00315490000003</v>
      </c>
      <c r="U43">
        <v>886.29355550000002</v>
      </c>
      <c r="V43">
        <v>894.35818689999996</v>
      </c>
      <c r="W43">
        <v>902.98890040000003</v>
      </c>
      <c r="X43">
        <v>912.09934929999997</v>
      </c>
      <c r="Y43">
        <v>921.62077490000001</v>
      </c>
      <c r="Z43">
        <v>931.48161760000005</v>
      </c>
      <c r="AA43">
        <v>941.60617779999995</v>
      </c>
      <c r="AB43">
        <v>951.91859920000002</v>
      </c>
      <c r="AC43">
        <v>962.34414019999997</v>
      </c>
      <c r="AD43">
        <v>972.26901129999999</v>
      </c>
      <c r="AE43">
        <v>983.81414580000001</v>
      </c>
      <c r="AF43">
        <v>995.51310169999999</v>
      </c>
      <c r="AG43">
        <v>1007.353398</v>
      </c>
      <c r="AH43">
        <v>1019.351258</v>
      </c>
      <c r="AI43">
        <v>1031.5173179999999</v>
      </c>
      <c r="AJ43">
        <v>1043.8494310000001</v>
      </c>
      <c r="AK43">
        <v>1056.3252749999999</v>
      </c>
      <c r="AL43">
        <v>1068.9406630000001</v>
      </c>
      <c r="AM43">
        <v>1081.693086</v>
      </c>
    </row>
    <row r="44" spans="1:39" x14ac:dyDescent="0.25">
      <c r="A44" t="s">
        <v>37</v>
      </c>
      <c r="B44">
        <v>1.3886131559999999</v>
      </c>
      <c r="C44">
        <v>1.879268433</v>
      </c>
      <c r="D44">
        <v>2.3588144780000002</v>
      </c>
      <c r="E44">
        <v>2.8389777540000001</v>
      </c>
      <c r="F44">
        <v>3.3145379039999998</v>
      </c>
      <c r="G44">
        <v>3.7717042909999998</v>
      </c>
      <c r="H44">
        <v>4.1759625260000002</v>
      </c>
      <c r="I44">
        <v>4.5245979629999997</v>
      </c>
      <c r="J44">
        <v>4.8595062889999996</v>
      </c>
      <c r="K44">
        <v>5.1495154330000004</v>
      </c>
      <c r="L44">
        <v>5.3920893850000002</v>
      </c>
      <c r="M44">
        <v>5.5858995980000001</v>
      </c>
      <c r="N44">
        <v>5.729802329</v>
      </c>
      <c r="O44">
        <v>5.8291463600000002</v>
      </c>
      <c r="P44">
        <v>5.8969601919999999</v>
      </c>
      <c r="Q44">
        <v>5.952146978</v>
      </c>
      <c r="R44">
        <v>5.993758616</v>
      </c>
      <c r="S44">
        <v>6.019209257</v>
      </c>
      <c r="T44">
        <v>6.2031587630000002</v>
      </c>
      <c r="U44">
        <v>6.4168057100000002</v>
      </c>
      <c r="V44">
        <v>6.6515326520000002</v>
      </c>
      <c r="W44">
        <v>6.902666709</v>
      </c>
      <c r="X44">
        <v>7.167853268</v>
      </c>
      <c r="Y44">
        <v>7.4454369280000003</v>
      </c>
      <c r="Z44">
        <v>7.7337266810000003</v>
      </c>
      <c r="AA44">
        <v>8.0306716700000003</v>
      </c>
      <c r="AB44">
        <v>8.3336365919999995</v>
      </c>
      <c r="AC44">
        <v>8.6392690329999997</v>
      </c>
      <c r="AD44">
        <v>8.9583308370000001</v>
      </c>
      <c r="AE44">
        <v>9.3123804329999995</v>
      </c>
      <c r="AF44">
        <v>9.7277073200000004</v>
      </c>
      <c r="AG44">
        <v>10.21226469</v>
      </c>
      <c r="AH44">
        <v>10.774213489999999</v>
      </c>
      <c r="AI44">
        <v>11.422987340000001</v>
      </c>
      <c r="AJ44">
        <v>12.16950585</v>
      </c>
      <c r="AK44">
        <v>13.02658607</v>
      </c>
      <c r="AL44">
        <v>14.00937686</v>
      </c>
      <c r="AM44">
        <v>15.135891340000001</v>
      </c>
    </row>
    <row r="45" spans="1:39" x14ac:dyDescent="0.25">
      <c r="A45" t="s">
        <v>38</v>
      </c>
      <c r="B45">
        <v>11.097</v>
      </c>
      <c r="C45">
        <v>11.871845840000001</v>
      </c>
      <c r="D45">
        <v>12.72543844</v>
      </c>
      <c r="E45">
        <v>13.628888379999999</v>
      </c>
      <c r="F45">
        <v>14.576292840000001</v>
      </c>
      <c r="G45">
        <v>15.552016679999999</v>
      </c>
      <c r="H45">
        <v>16.513584529999999</v>
      </c>
      <c r="I45">
        <v>17.469849369999999</v>
      </c>
      <c r="J45">
        <v>18.432643429999999</v>
      </c>
      <c r="K45">
        <v>19.403744199999998</v>
      </c>
      <c r="L45">
        <v>20.382271800000002</v>
      </c>
      <c r="M45">
        <v>21.3677378</v>
      </c>
      <c r="N45">
        <v>22.355812709999999</v>
      </c>
      <c r="O45">
        <v>23.332742060000001</v>
      </c>
      <c r="P45">
        <v>24.32904937</v>
      </c>
      <c r="Q45">
        <v>25.336023170000001</v>
      </c>
      <c r="R45">
        <v>26.335015680000001</v>
      </c>
      <c r="S45">
        <v>27.301429559999999</v>
      </c>
      <c r="T45">
        <v>27.767700099999999</v>
      </c>
      <c r="U45">
        <v>28.191800539999999</v>
      </c>
      <c r="V45">
        <v>28.562696119999998</v>
      </c>
      <c r="W45">
        <v>28.904513349999998</v>
      </c>
      <c r="X45">
        <v>29.24040269</v>
      </c>
      <c r="Y45">
        <v>29.592397689999999</v>
      </c>
      <c r="Z45">
        <v>29.980137490000001</v>
      </c>
      <c r="AA45">
        <v>30.419766689999999</v>
      </c>
      <c r="AB45">
        <v>30.92317671</v>
      </c>
      <c r="AC45">
        <v>31.497649150000001</v>
      </c>
      <c r="AD45">
        <v>32.150798739999999</v>
      </c>
      <c r="AE45">
        <v>33.02257728</v>
      </c>
      <c r="AF45">
        <v>34.0154675</v>
      </c>
      <c r="AG45">
        <v>35.132947569999999</v>
      </c>
      <c r="AH45">
        <v>36.382036110000001</v>
      </c>
      <c r="AI45">
        <v>37.767195119999997</v>
      </c>
      <c r="AJ45">
        <v>39.289152420000001</v>
      </c>
      <c r="AK45">
        <v>40.944625160000001</v>
      </c>
      <c r="AL45">
        <v>42.729323729999997</v>
      </c>
      <c r="AM45">
        <v>44.636944499999998</v>
      </c>
    </row>
    <row r="46" spans="1:39" x14ac:dyDescent="0.25">
      <c r="A46" t="s">
        <v>39</v>
      </c>
      <c r="B46">
        <v>37.027999999999999</v>
      </c>
      <c r="C46">
        <v>37.862248690000001</v>
      </c>
      <c r="D46">
        <v>38.074183910000002</v>
      </c>
      <c r="E46">
        <v>38.549125680000003</v>
      </c>
      <c r="F46">
        <v>38.774056909999999</v>
      </c>
      <c r="G46">
        <v>38.902938550000002</v>
      </c>
      <c r="H46">
        <v>39.040197970000001</v>
      </c>
      <c r="I46">
        <v>39.264911150000003</v>
      </c>
      <c r="J46">
        <v>39.58600904</v>
      </c>
      <c r="K46">
        <v>39.999151130000001</v>
      </c>
      <c r="L46">
        <v>40.444351130000001</v>
      </c>
      <c r="M46">
        <v>40.868570130000002</v>
      </c>
      <c r="N46">
        <v>41.231150409999998</v>
      </c>
      <c r="O46">
        <v>41.6002163</v>
      </c>
      <c r="P46">
        <v>42.006047289999998</v>
      </c>
      <c r="Q46">
        <v>42.236645289999998</v>
      </c>
      <c r="R46">
        <v>42.24837222</v>
      </c>
      <c r="S46">
        <v>41.998756659999998</v>
      </c>
      <c r="T46">
        <v>41.882618819999998</v>
      </c>
      <c r="U46">
        <v>42.062844939999998</v>
      </c>
      <c r="V46">
        <v>42.430033600000002</v>
      </c>
      <c r="W46">
        <v>42.923429650000003</v>
      </c>
      <c r="X46">
        <v>43.488151629999997</v>
      </c>
      <c r="Y46">
        <v>44.077731790000001</v>
      </c>
      <c r="Z46">
        <v>44.655078619999998</v>
      </c>
      <c r="AA46">
        <v>45.191851939999999</v>
      </c>
      <c r="AB46">
        <v>45.66712854</v>
      </c>
      <c r="AC46">
        <v>46.065821300000003</v>
      </c>
      <c r="AD46">
        <v>46.500157459999997</v>
      </c>
      <c r="AE46">
        <v>47.103934000000002</v>
      </c>
      <c r="AF46">
        <v>47.784553610000003</v>
      </c>
      <c r="AG46">
        <v>48.525371380000003</v>
      </c>
      <c r="AH46">
        <v>49.31182724</v>
      </c>
      <c r="AI46">
        <v>50.132708600000001</v>
      </c>
      <c r="AJ46">
        <v>50.980229999999999</v>
      </c>
      <c r="AK46">
        <v>51.849464349999998</v>
      </c>
      <c r="AL46">
        <v>52.737614469999997</v>
      </c>
      <c r="AM46">
        <v>53.643558239999997</v>
      </c>
    </row>
    <row r="47" spans="1:39" x14ac:dyDescent="0.25">
      <c r="A47" t="s">
        <v>40</v>
      </c>
      <c r="B47">
        <v>530.98400000000004</v>
      </c>
      <c r="C47">
        <v>565.9626882</v>
      </c>
      <c r="D47">
        <v>600.54705060000003</v>
      </c>
      <c r="E47">
        <v>635.18697050000003</v>
      </c>
      <c r="F47">
        <v>669.90431320000005</v>
      </c>
      <c r="G47">
        <v>704.06562440000005</v>
      </c>
      <c r="H47">
        <v>736.88228119999997</v>
      </c>
      <c r="I47">
        <v>769.30178450000005</v>
      </c>
      <c r="J47">
        <v>801.81696369999997</v>
      </c>
      <c r="K47">
        <v>834.44870730000002</v>
      </c>
      <c r="L47">
        <v>866.91857249999998</v>
      </c>
      <c r="M47">
        <v>898.97685869999998</v>
      </c>
      <c r="N47">
        <v>930.37547289999998</v>
      </c>
      <c r="O47">
        <v>961.32885759999999</v>
      </c>
      <c r="P47">
        <v>992.71020599999997</v>
      </c>
      <c r="Q47">
        <v>1024.122879</v>
      </c>
      <c r="R47">
        <v>1055.8235930000001</v>
      </c>
      <c r="S47">
        <v>1088.402214</v>
      </c>
      <c r="T47">
        <v>1115.980517</v>
      </c>
      <c r="U47">
        <v>1141.4275259999999</v>
      </c>
      <c r="V47">
        <v>1164.1566809999999</v>
      </c>
      <c r="W47">
        <v>1184.4697100000001</v>
      </c>
      <c r="X47">
        <v>1202.6118819999999</v>
      </c>
      <c r="Y47">
        <v>1218.8640600000001</v>
      </c>
      <c r="Z47">
        <v>1233.5263050000001</v>
      </c>
      <c r="AA47">
        <v>1246.9075359999999</v>
      </c>
      <c r="AB47">
        <v>1259.3009709999999</v>
      </c>
      <c r="AC47">
        <v>1270.9790539999999</v>
      </c>
      <c r="AD47">
        <v>1284.7720039999999</v>
      </c>
      <c r="AE47">
        <v>1305.1882310000001</v>
      </c>
      <c r="AF47">
        <v>1328.0997609999999</v>
      </c>
      <c r="AG47">
        <v>1353.3383510000001</v>
      </c>
      <c r="AH47">
        <v>1381.000358</v>
      </c>
      <c r="AI47">
        <v>1411.2104360000001</v>
      </c>
      <c r="AJ47">
        <v>1444.054881</v>
      </c>
      <c r="AK47">
        <v>1479.5988010000001</v>
      </c>
      <c r="AL47">
        <v>1517.9715859999999</v>
      </c>
      <c r="AM47">
        <v>1559.317084</v>
      </c>
    </row>
    <row r="48" spans="1:39" x14ac:dyDescent="0.25">
      <c r="A48" t="s">
        <v>41</v>
      </c>
      <c r="B48">
        <v>4.1814573929999996</v>
      </c>
      <c r="C48">
        <v>4.4609737389999999</v>
      </c>
      <c r="D48">
        <v>4.7404927619999997</v>
      </c>
      <c r="E48">
        <v>5.020009419</v>
      </c>
      <c r="F48">
        <v>5.2995264259999999</v>
      </c>
      <c r="G48">
        <v>5.568825092</v>
      </c>
      <c r="H48">
        <v>5.8342326780000002</v>
      </c>
      <c r="I48">
        <v>6.0954499240000004</v>
      </c>
      <c r="J48">
        <v>6.354473692</v>
      </c>
      <c r="K48">
        <v>6.6116745080000001</v>
      </c>
      <c r="L48">
        <v>6.8667374270000003</v>
      </c>
      <c r="M48">
        <v>7.118380052</v>
      </c>
      <c r="N48">
        <v>7.3656380400000003</v>
      </c>
      <c r="O48">
        <v>7.6135120130000002</v>
      </c>
      <c r="P48">
        <v>7.8621966419999998</v>
      </c>
      <c r="Q48">
        <v>8.1131205259999994</v>
      </c>
      <c r="R48">
        <v>8.3695747560000004</v>
      </c>
      <c r="S48">
        <v>8.6357270840000009</v>
      </c>
      <c r="T48">
        <v>8.9773655770000005</v>
      </c>
      <c r="U48">
        <v>9.3024460859999998</v>
      </c>
      <c r="V48">
        <v>9.6083188140000004</v>
      </c>
      <c r="W48">
        <v>9.894405978</v>
      </c>
      <c r="X48">
        <v>10.16155322</v>
      </c>
      <c r="Y48">
        <v>10.41156966</v>
      </c>
      <c r="Z48">
        <v>10.64682421</v>
      </c>
      <c r="AA48">
        <v>10.869962599999999</v>
      </c>
      <c r="AB48">
        <v>11.083736869999999</v>
      </c>
      <c r="AC48">
        <v>11.29077873</v>
      </c>
      <c r="AD48">
        <v>11.53133478</v>
      </c>
      <c r="AE48">
        <v>11.79822789</v>
      </c>
      <c r="AF48">
        <v>12.089353900000001</v>
      </c>
      <c r="AG48">
        <v>12.40418496</v>
      </c>
      <c r="AH48">
        <v>12.7427817</v>
      </c>
      <c r="AI48">
        <v>13.10576451</v>
      </c>
      <c r="AJ48">
        <v>13.493706359999999</v>
      </c>
      <c r="AK48">
        <v>13.90754542</v>
      </c>
      <c r="AL48">
        <v>14.348426610000001</v>
      </c>
      <c r="AM48">
        <v>14.81765689</v>
      </c>
    </row>
    <row r="49" spans="1:39" x14ac:dyDescent="0.25">
      <c r="A49" t="s">
        <v>42</v>
      </c>
      <c r="B49">
        <v>86.326999639999997</v>
      </c>
      <c r="C49">
        <v>90.452018710000004</v>
      </c>
      <c r="D49">
        <v>94.571629279999996</v>
      </c>
      <c r="E49">
        <v>98.691738369999996</v>
      </c>
      <c r="F49">
        <v>102.8135213</v>
      </c>
      <c r="G49">
        <v>106.8043162</v>
      </c>
      <c r="H49">
        <v>110.556302</v>
      </c>
      <c r="I49">
        <v>114.2148782</v>
      </c>
      <c r="J49">
        <v>117.8727796</v>
      </c>
      <c r="K49">
        <v>121.5300774</v>
      </c>
      <c r="L49">
        <v>125.1469297</v>
      </c>
      <c r="M49">
        <v>128.682275</v>
      </c>
      <c r="N49">
        <v>132.09048490000001</v>
      </c>
      <c r="O49">
        <v>135.4429792</v>
      </c>
      <c r="P49">
        <v>138.85575320000001</v>
      </c>
      <c r="Q49">
        <v>142.26962789999999</v>
      </c>
      <c r="R49">
        <v>145.75911260000001</v>
      </c>
      <c r="S49">
        <v>149.4342978</v>
      </c>
      <c r="T49">
        <v>150.94196310000001</v>
      </c>
      <c r="U49">
        <v>151.98173360000001</v>
      </c>
      <c r="V49">
        <v>152.50462569999999</v>
      </c>
      <c r="W49">
        <v>152.59335379999999</v>
      </c>
      <c r="X49">
        <v>152.33194359999999</v>
      </c>
      <c r="Y49">
        <v>151.80871049999999</v>
      </c>
      <c r="Z49">
        <v>151.1083754</v>
      </c>
      <c r="AA49">
        <v>150.30615499999999</v>
      </c>
      <c r="AB49">
        <v>149.4659183</v>
      </c>
      <c r="AC49">
        <v>148.64015860000001</v>
      </c>
      <c r="AD49">
        <v>148.39023589999999</v>
      </c>
      <c r="AE49">
        <v>149.1971734</v>
      </c>
      <c r="AF49">
        <v>150.49562090000001</v>
      </c>
      <c r="AG49">
        <v>152.2416881</v>
      </c>
      <c r="AH49">
        <v>154.4310965</v>
      </c>
      <c r="AI49">
        <v>157.06692430000001</v>
      </c>
      <c r="AJ49">
        <v>160.14723380000001</v>
      </c>
      <c r="AK49">
        <v>163.66875909999999</v>
      </c>
      <c r="AL49">
        <v>167.63612639999999</v>
      </c>
      <c r="AM49">
        <v>172.05560209999999</v>
      </c>
    </row>
    <row r="50" spans="1:39" x14ac:dyDescent="0.25">
      <c r="A50" t="s">
        <v>43</v>
      </c>
      <c r="B50">
        <v>10285.555560000001</v>
      </c>
      <c r="C50">
        <v>10517.291300000001</v>
      </c>
      <c r="D50">
        <v>10576.162200000001</v>
      </c>
      <c r="E50">
        <v>10708.090469999999</v>
      </c>
      <c r="F50">
        <v>10770.57136</v>
      </c>
      <c r="G50">
        <v>10806.37182</v>
      </c>
      <c r="H50">
        <v>10844.49944</v>
      </c>
      <c r="I50">
        <v>10906.919760000001</v>
      </c>
      <c r="J50">
        <v>10996.11362</v>
      </c>
      <c r="K50">
        <v>11110.875309999999</v>
      </c>
      <c r="L50">
        <v>11234.54198</v>
      </c>
      <c r="M50">
        <v>11352.380590000001</v>
      </c>
      <c r="N50">
        <v>11453.09734</v>
      </c>
      <c r="O50">
        <v>11555.61564</v>
      </c>
      <c r="P50">
        <v>11668.34647</v>
      </c>
      <c r="Q50">
        <v>11732.401470000001</v>
      </c>
      <c r="R50">
        <v>11735.658949999999</v>
      </c>
      <c r="S50">
        <v>11666.32129</v>
      </c>
      <c r="T50">
        <v>11634.06078</v>
      </c>
      <c r="U50">
        <v>11684.123600000001</v>
      </c>
      <c r="V50">
        <v>11786.120440000001</v>
      </c>
      <c r="W50">
        <v>11923.1749</v>
      </c>
      <c r="X50">
        <v>12080.04212</v>
      </c>
      <c r="Y50">
        <v>12243.81439</v>
      </c>
      <c r="Z50">
        <v>12404.18851</v>
      </c>
      <c r="AA50">
        <v>12553.29221</v>
      </c>
      <c r="AB50">
        <v>12685.313480000001</v>
      </c>
      <c r="AC50">
        <v>12796.061470000001</v>
      </c>
      <c r="AD50">
        <v>12916.71041</v>
      </c>
      <c r="AE50">
        <v>13084.42611</v>
      </c>
      <c r="AF50">
        <v>13273.48712</v>
      </c>
      <c r="AG50">
        <v>13479.269829999999</v>
      </c>
      <c r="AH50">
        <v>13697.729789999999</v>
      </c>
      <c r="AI50">
        <v>13925.75239</v>
      </c>
      <c r="AJ50">
        <v>14161.174999999999</v>
      </c>
      <c r="AK50">
        <v>14402.628989999999</v>
      </c>
      <c r="AL50">
        <v>14649.33735</v>
      </c>
      <c r="AM50">
        <v>14900.9884</v>
      </c>
    </row>
    <row r="51" spans="1:39" x14ac:dyDescent="0.25">
      <c r="A51" t="s">
        <v>44</v>
      </c>
      <c r="B51">
        <v>147495.55559999999</v>
      </c>
      <c r="C51">
        <v>157211.8578</v>
      </c>
      <c r="D51">
        <v>166818.62520000001</v>
      </c>
      <c r="E51">
        <v>176440.82509999999</v>
      </c>
      <c r="F51">
        <v>186084.53150000001</v>
      </c>
      <c r="G51">
        <v>195573.78450000001</v>
      </c>
      <c r="H51">
        <v>204689.5226</v>
      </c>
      <c r="I51">
        <v>213694.94010000001</v>
      </c>
      <c r="J51">
        <v>222726.9344</v>
      </c>
      <c r="K51">
        <v>231791.3076</v>
      </c>
      <c r="L51">
        <v>240810.71460000001</v>
      </c>
      <c r="M51">
        <v>249715.7941</v>
      </c>
      <c r="N51">
        <v>258437.63140000001</v>
      </c>
      <c r="O51">
        <v>267035.79379999998</v>
      </c>
      <c r="P51">
        <v>275752.83500000002</v>
      </c>
      <c r="Q51">
        <v>284478.57760000002</v>
      </c>
      <c r="R51">
        <v>293284.33149999997</v>
      </c>
      <c r="S51">
        <v>302333.94829999999</v>
      </c>
      <c r="T51">
        <v>309994.58809999999</v>
      </c>
      <c r="U51">
        <v>317063.20159999997</v>
      </c>
      <c r="V51">
        <v>323376.85590000002</v>
      </c>
      <c r="W51">
        <v>329019.36379999999</v>
      </c>
      <c r="X51">
        <v>334058.85619999998</v>
      </c>
      <c r="Y51">
        <v>338573.35</v>
      </c>
      <c r="Z51">
        <v>342646.19569999998</v>
      </c>
      <c r="AA51">
        <v>346363.20439999999</v>
      </c>
      <c r="AB51">
        <v>349805.82520000002</v>
      </c>
      <c r="AC51">
        <v>353049.73719999997</v>
      </c>
      <c r="AD51">
        <v>356881.11229999998</v>
      </c>
      <c r="AE51">
        <v>362552.28629999998</v>
      </c>
      <c r="AF51">
        <v>368916.60029999999</v>
      </c>
      <c r="AG51">
        <v>375927.3198</v>
      </c>
      <c r="AH51">
        <v>383611.21039999998</v>
      </c>
      <c r="AI51">
        <v>392002.89889999997</v>
      </c>
      <c r="AJ51">
        <v>401126.35570000001</v>
      </c>
      <c r="AK51">
        <v>410999.66700000002</v>
      </c>
      <c r="AL51">
        <v>421658.77399999998</v>
      </c>
      <c r="AM51">
        <v>433143.63439999998</v>
      </c>
    </row>
    <row r="52" spans="1:39" x14ac:dyDescent="0.25">
      <c r="A52" t="s">
        <v>45</v>
      </c>
      <c r="B52">
        <v>1161.515942</v>
      </c>
      <c r="C52">
        <v>1239.1593720000001</v>
      </c>
      <c r="D52">
        <v>1316.803545</v>
      </c>
      <c r="E52">
        <v>1394.4470610000001</v>
      </c>
      <c r="F52">
        <v>1472.090674</v>
      </c>
      <c r="G52">
        <v>1546.895859</v>
      </c>
      <c r="H52">
        <v>1620.6201880000001</v>
      </c>
      <c r="I52">
        <v>1693.1805340000001</v>
      </c>
      <c r="J52">
        <v>1765.1315810000001</v>
      </c>
      <c r="K52">
        <v>1836.5762520000001</v>
      </c>
      <c r="L52">
        <v>1907.4270630000001</v>
      </c>
      <c r="M52">
        <v>1977.327792</v>
      </c>
      <c r="N52">
        <v>2046.010567</v>
      </c>
      <c r="O52">
        <v>2114.8644479999998</v>
      </c>
      <c r="P52">
        <v>2183.9435119999998</v>
      </c>
      <c r="Q52">
        <v>2253.6445899999999</v>
      </c>
      <c r="R52">
        <v>2324.8818769999998</v>
      </c>
      <c r="S52">
        <v>2398.813079</v>
      </c>
      <c r="T52">
        <v>2493.7126600000001</v>
      </c>
      <c r="U52">
        <v>2584.0128020000002</v>
      </c>
      <c r="V52">
        <v>2668.9774480000001</v>
      </c>
      <c r="W52">
        <v>2748.446105</v>
      </c>
      <c r="X52">
        <v>2822.6536719999999</v>
      </c>
      <c r="Y52">
        <v>2892.1026830000001</v>
      </c>
      <c r="Z52">
        <v>2957.4511680000001</v>
      </c>
      <c r="AA52">
        <v>3019.4340560000001</v>
      </c>
      <c r="AB52">
        <v>3078.8157970000002</v>
      </c>
      <c r="AC52">
        <v>3136.3274240000001</v>
      </c>
      <c r="AD52">
        <v>3203.1485499999999</v>
      </c>
      <c r="AE52">
        <v>3277.2855249999998</v>
      </c>
      <c r="AF52">
        <v>3358.1538620000001</v>
      </c>
      <c r="AG52">
        <v>3445.6069339999999</v>
      </c>
      <c r="AH52">
        <v>3539.6615820000002</v>
      </c>
      <c r="AI52">
        <v>3640.490143</v>
      </c>
      <c r="AJ52">
        <v>3748.2517670000002</v>
      </c>
      <c r="AK52">
        <v>3863.2070610000001</v>
      </c>
      <c r="AL52">
        <v>3985.6740580000001</v>
      </c>
      <c r="AM52">
        <v>4116.0158030000002</v>
      </c>
    </row>
    <row r="53" spans="1:39" x14ac:dyDescent="0.25">
      <c r="A53" t="s">
        <v>46</v>
      </c>
      <c r="B53">
        <v>23979.722119999999</v>
      </c>
      <c r="C53">
        <v>25125.560750000001</v>
      </c>
      <c r="D53">
        <v>26269.89702</v>
      </c>
      <c r="E53">
        <v>27414.371770000002</v>
      </c>
      <c r="F53">
        <v>28559.31148</v>
      </c>
      <c r="G53">
        <v>29667.865610000001</v>
      </c>
      <c r="H53">
        <v>30710.083879999998</v>
      </c>
      <c r="I53">
        <v>31726.355049999998</v>
      </c>
      <c r="J53">
        <v>32742.438770000001</v>
      </c>
      <c r="K53">
        <v>33758.35484</v>
      </c>
      <c r="L53">
        <v>34763.03602</v>
      </c>
      <c r="M53">
        <v>35745.076379999999</v>
      </c>
      <c r="N53">
        <v>36691.801370000001</v>
      </c>
      <c r="O53">
        <v>37623.049769999998</v>
      </c>
      <c r="P53">
        <v>38571.042549999998</v>
      </c>
      <c r="Q53">
        <v>39519.341070000002</v>
      </c>
      <c r="R53">
        <v>40488.642379999998</v>
      </c>
      <c r="S53">
        <v>41509.527170000001</v>
      </c>
      <c r="T53">
        <v>41928.323069999999</v>
      </c>
      <c r="U53">
        <v>42217.148229999999</v>
      </c>
      <c r="V53">
        <v>42362.39604</v>
      </c>
      <c r="W53">
        <v>42387.042719999998</v>
      </c>
      <c r="X53">
        <v>42314.428789999998</v>
      </c>
      <c r="Y53">
        <v>42169.086239999997</v>
      </c>
      <c r="Z53">
        <v>41974.548710000003</v>
      </c>
      <c r="AA53">
        <v>41751.709730000002</v>
      </c>
      <c r="AB53">
        <v>41518.31063</v>
      </c>
      <c r="AC53">
        <v>41288.932950000002</v>
      </c>
      <c r="AD53">
        <v>41219.509960000003</v>
      </c>
      <c r="AE53">
        <v>41443.65928</v>
      </c>
      <c r="AF53">
        <v>41804.33915</v>
      </c>
      <c r="AG53">
        <v>42289.357810000001</v>
      </c>
      <c r="AH53">
        <v>42897.5268</v>
      </c>
      <c r="AI53">
        <v>43629.701200000003</v>
      </c>
      <c r="AJ53">
        <v>44485.342729999997</v>
      </c>
      <c r="AK53">
        <v>45463.544179999997</v>
      </c>
      <c r="AL53">
        <v>46565.590660000002</v>
      </c>
      <c r="AM53">
        <v>47793.222800000003</v>
      </c>
    </row>
    <row r="54" spans="1:39" x14ac:dyDescent="0.25">
      <c r="A54" t="s">
        <v>133</v>
      </c>
      <c r="B54">
        <v>54227.928500000002</v>
      </c>
      <c r="C54">
        <v>58270.365449999998</v>
      </c>
      <c r="D54">
        <v>62233.31007</v>
      </c>
      <c r="E54">
        <v>66245.841769999999</v>
      </c>
      <c r="F54">
        <v>70337.954370000007</v>
      </c>
      <c r="G54">
        <v>74280.333580000006</v>
      </c>
      <c r="H54">
        <v>78186.191149999999</v>
      </c>
      <c r="I54">
        <v>82162.964760000003</v>
      </c>
      <c r="J54">
        <v>86217.661789999998</v>
      </c>
      <c r="K54">
        <v>90302.358429999906</v>
      </c>
      <c r="L54">
        <v>94366.798670000004</v>
      </c>
      <c r="M54">
        <v>98353.77403</v>
      </c>
      <c r="N54">
        <v>102236.44960000001</v>
      </c>
      <c r="O54">
        <v>106171.4886</v>
      </c>
      <c r="P54">
        <v>110158.10490000001</v>
      </c>
      <c r="Q54">
        <v>114140.06389999999</v>
      </c>
      <c r="R54">
        <v>118154.07150000001</v>
      </c>
      <c r="S54">
        <v>122260.378</v>
      </c>
      <c r="T54">
        <v>125051.0148</v>
      </c>
      <c r="U54">
        <v>127642.8131</v>
      </c>
      <c r="V54">
        <v>130009.71980000001</v>
      </c>
      <c r="W54">
        <v>132155.76560000001</v>
      </c>
      <c r="X54">
        <v>134105.02929999999</v>
      </c>
      <c r="Y54">
        <v>135892.90890000001</v>
      </c>
      <c r="Z54">
        <v>137559.07930000001</v>
      </c>
      <c r="AA54">
        <v>139142.38370000001</v>
      </c>
      <c r="AB54">
        <v>140677.93220000001</v>
      </c>
      <c r="AC54">
        <v>142195.44070000001</v>
      </c>
      <c r="AD54">
        <v>144583.0564</v>
      </c>
      <c r="AE54">
        <v>147430.79829999999</v>
      </c>
      <c r="AF54">
        <v>150561.2323</v>
      </c>
      <c r="AG54">
        <v>153902.68160000001</v>
      </c>
      <c r="AH54">
        <v>157436.28649999999</v>
      </c>
      <c r="AI54">
        <v>161164.7164</v>
      </c>
      <c r="AJ54">
        <v>165091.70379999999</v>
      </c>
      <c r="AK54">
        <v>169229.63399999999</v>
      </c>
      <c r="AL54">
        <v>173591.60930000001</v>
      </c>
      <c r="AM54">
        <v>178190.39069999999</v>
      </c>
    </row>
    <row r="55" spans="1:39" x14ac:dyDescent="0.25">
      <c r="A55" t="s">
        <v>47</v>
      </c>
      <c r="B55">
        <v>4633.6257349999996</v>
      </c>
      <c r="C55">
        <v>4816.514193</v>
      </c>
      <c r="D55">
        <v>5001.755255</v>
      </c>
      <c r="E55">
        <v>5191.0787520000003</v>
      </c>
      <c r="F55">
        <v>5377.9779330000001</v>
      </c>
      <c r="G55">
        <v>5562.101764</v>
      </c>
      <c r="H55">
        <v>5743.585529</v>
      </c>
      <c r="I55">
        <v>5921.332238</v>
      </c>
      <c r="J55">
        <v>6097.4210560000001</v>
      </c>
      <c r="K55">
        <v>6272.5047949999998</v>
      </c>
      <c r="L55">
        <v>6446.9161569999997</v>
      </c>
      <c r="M55">
        <v>6620.697349</v>
      </c>
      <c r="N55">
        <v>6793.8597499999996</v>
      </c>
      <c r="O55">
        <v>6966.8506429999998</v>
      </c>
      <c r="P55">
        <v>7143.8439909999997</v>
      </c>
      <c r="Q55">
        <v>7320.6146650000001</v>
      </c>
      <c r="R55">
        <v>7495.0777479999997</v>
      </c>
      <c r="S55">
        <v>7665.3503970000002</v>
      </c>
      <c r="T55">
        <v>7743.087098</v>
      </c>
      <c r="U55">
        <v>7829.0688879999998</v>
      </c>
      <c r="V55">
        <v>7919.4727730000004</v>
      </c>
      <c r="W55">
        <v>8012.5876619999999</v>
      </c>
      <c r="X55">
        <v>8107.3814769999999</v>
      </c>
      <c r="Y55">
        <v>8203.1642319999901</v>
      </c>
      <c r="Z55">
        <v>8299.4191300000002</v>
      </c>
      <c r="AA55">
        <v>8395.7194330000002</v>
      </c>
      <c r="AB55">
        <v>8491.6697960000001</v>
      </c>
      <c r="AC55">
        <v>8586.9012399999901</v>
      </c>
      <c r="AD55">
        <v>8682.019585</v>
      </c>
      <c r="AE55">
        <v>8779.2320469999995</v>
      </c>
      <c r="AF55">
        <v>8877.4046510000007</v>
      </c>
      <c r="AG55">
        <v>8976.1175600000006</v>
      </c>
      <c r="AH55">
        <v>9075.0695990000004</v>
      </c>
      <c r="AI55">
        <v>9174.0542949999999</v>
      </c>
      <c r="AJ55">
        <v>9272.9615209999902</v>
      </c>
      <c r="AK55">
        <v>9371.7704369999901</v>
      </c>
      <c r="AL55">
        <v>9470.5023139999994</v>
      </c>
      <c r="AM55">
        <v>9569.2104670000008</v>
      </c>
    </row>
    <row r="56" spans="1:39" x14ac:dyDescent="0.25">
      <c r="A56" t="s">
        <v>48</v>
      </c>
      <c r="B56">
        <v>4633.6257349999996</v>
      </c>
      <c r="C56">
        <v>4816.514193</v>
      </c>
      <c r="D56">
        <v>5001.755255</v>
      </c>
      <c r="E56">
        <v>5191.0787520000003</v>
      </c>
      <c r="F56">
        <v>5377.9779330000001</v>
      </c>
      <c r="G56">
        <v>5563.1057090000004</v>
      </c>
      <c r="H56">
        <v>5743.6289319999996</v>
      </c>
      <c r="I56">
        <v>5918.490777</v>
      </c>
      <c r="J56">
        <v>6090.6514349999998</v>
      </c>
      <c r="K56">
        <v>6261.1357319999997</v>
      </c>
      <c r="L56">
        <v>6430.358268</v>
      </c>
      <c r="M56">
        <v>6598.5114469999999</v>
      </c>
      <c r="N56">
        <v>6765.7158529999997</v>
      </c>
      <c r="O56">
        <v>6933.1116629999997</v>
      </c>
      <c r="P56">
        <v>7106.3119880000004</v>
      </c>
      <c r="Q56">
        <v>7279.7838019999999</v>
      </c>
      <c r="R56">
        <v>7451.9699909999999</v>
      </c>
      <c r="S56">
        <v>7621.8911200000002</v>
      </c>
      <c r="T56">
        <v>7699.0884850000002</v>
      </c>
      <c r="U56">
        <v>7777.938075</v>
      </c>
      <c r="V56">
        <v>7855.1009489999997</v>
      </c>
      <c r="W56">
        <v>7930.3085950000004</v>
      </c>
      <c r="X56">
        <v>8003.5454879999998</v>
      </c>
      <c r="Y56">
        <v>8074.9678569999996</v>
      </c>
      <c r="Z56">
        <v>8144.773236</v>
      </c>
      <c r="AA56">
        <v>8213.1278610000008</v>
      </c>
      <c r="AB56">
        <v>8280.1197769999999</v>
      </c>
      <c r="AC56">
        <v>8345.7568859999901</v>
      </c>
      <c r="AD56">
        <v>8416.2313560000002</v>
      </c>
      <c r="AE56">
        <v>8501.9959720000006</v>
      </c>
      <c r="AF56">
        <v>8593.7836659999903</v>
      </c>
      <c r="AG56">
        <v>8690.5920069999902</v>
      </c>
      <c r="AH56">
        <v>8791.9575839999998</v>
      </c>
      <c r="AI56">
        <v>8897.6448390000005</v>
      </c>
      <c r="AJ56">
        <v>9007.4865489999902</v>
      </c>
      <c r="AK56">
        <v>9121.4163559999997</v>
      </c>
      <c r="AL56">
        <v>9239.5595420000009</v>
      </c>
      <c r="AM56">
        <v>9362.1207630000008</v>
      </c>
    </row>
    <row r="57" spans="1:39" x14ac:dyDescent="0.25">
      <c r="A57" t="s">
        <v>49</v>
      </c>
      <c r="B57">
        <v>237150.27770000001</v>
      </c>
      <c r="C57">
        <v>252364.2347</v>
      </c>
      <c r="D57">
        <v>267214.79800000001</v>
      </c>
      <c r="E57">
        <v>282203.57620000001</v>
      </c>
      <c r="F57">
        <v>297224.45929999999</v>
      </c>
      <c r="G57">
        <v>312317.92700000003</v>
      </c>
      <c r="H57">
        <v>327546.02889999998</v>
      </c>
      <c r="I57">
        <v>342919.35460000002</v>
      </c>
      <c r="J57">
        <v>358382.15149999998</v>
      </c>
      <c r="K57">
        <v>373910.12589999998</v>
      </c>
      <c r="L57">
        <v>389452.2072</v>
      </c>
      <c r="M57">
        <v>404965.92570000002</v>
      </c>
      <c r="N57">
        <v>420423.79639999999</v>
      </c>
      <c r="O57">
        <v>435837.0833</v>
      </c>
      <c r="P57">
        <v>451263.71429999999</v>
      </c>
      <c r="Q57">
        <v>466552.04599999997</v>
      </c>
      <c r="R57">
        <v>481604.48379999999</v>
      </c>
      <c r="S57">
        <v>496384.55249999999</v>
      </c>
      <c r="T57">
        <v>507884.07909999997</v>
      </c>
      <c r="U57">
        <v>519855.66509999998</v>
      </c>
      <c r="V57">
        <v>532132.63269999996</v>
      </c>
      <c r="W57">
        <v>544580.81530000002</v>
      </c>
      <c r="X57">
        <v>557087.18649999995</v>
      </c>
      <c r="Y57">
        <v>569574.06960000005</v>
      </c>
      <c r="Z57">
        <v>581992.24840000004</v>
      </c>
      <c r="AA57">
        <v>594314.93929999997</v>
      </c>
      <c r="AB57">
        <v>606526.96799999999</v>
      </c>
      <c r="AC57">
        <v>618622.41980000003</v>
      </c>
      <c r="AD57">
        <v>630587.94889999996</v>
      </c>
      <c r="AE57">
        <v>642524.54969999997</v>
      </c>
      <c r="AF57">
        <v>654434.43130000005</v>
      </c>
      <c r="AG57">
        <v>666312.36800000002</v>
      </c>
      <c r="AH57">
        <v>678147.62150000001</v>
      </c>
      <c r="AI57">
        <v>689929.91650000005</v>
      </c>
      <c r="AJ57">
        <v>701655.09120000002</v>
      </c>
      <c r="AK57">
        <v>713324.91280000005</v>
      </c>
      <c r="AL57">
        <v>724944.73800000001</v>
      </c>
      <c r="AM57">
        <v>736521.02529999998</v>
      </c>
    </row>
    <row r="58" spans="1:39" x14ac:dyDescent="0.25">
      <c r="A58" t="s">
        <v>50</v>
      </c>
      <c r="B58">
        <v>237150.27770000001</v>
      </c>
      <c r="C58">
        <v>252364.2347</v>
      </c>
      <c r="D58">
        <v>267214.79800000001</v>
      </c>
      <c r="E58">
        <v>282203.57620000001</v>
      </c>
      <c r="F58">
        <v>297224.45929999999</v>
      </c>
      <c r="G58">
        <v>311875.25140000001</v>
      </c>
      <c r="H58">
        <v>326050.91720000003</v>
      </c>
      <c r="I58">
        <v>340184.3602</v>
      </c>
      <c r="J58">
        <v>354448.28009999997</v>
      </c>
      <c r="K58">
        <v>368799.47240000003</v>
      </c>
      <c r="L58">
        <v>383082.5183</v>
      </c>
      <c r="M58">
        <v>397144.3529</v>
      </c>
      <c r="N58">
        <v>410864.9903</v>
      </c>
      <c r="O58">
        <v>424500.81219999999</v>
      </c>
      <c r="P58">
        <v>438334.27250000002</v>
      </c>
      <c r="Q58">
        <v>452124.02870000002</v>
      </c>
      <c r="R58">
        <v>465987.58620000002</v>
      </c>
      <c r="S58">
        <v>480168.9878</v>
      </c>
      <c r="T58">
        <v>491101.69939999998</v>
      </c>
      <c r="U58">
        <v>501191.29930000001</v>
      </c>
      <c r="V58">
        <v>510204.06959999999</v>
      </c>
      <c r="W58">
        <v>518233.79310000001</v>
      </c>
      <c r="X58">
        <v>525381.01</v>
      </c>
      <c r="Y58">
        <v>531771.2622</v>
      </c>
      <c r="Z58">
        <v>537541.46340000001</v>
      </c>
      <c r="AA58">
        <v>542830.02410000004</v>
      </c>
      <c r="AB58">
        <v>547766.19739999995</v>
      </c>
      <c r="AC58">
        <v>552466.49970000004</v>
      </c>
      <c r="AD58">
        <v>558803.53760000004</v>
      </c>
      <c r="AE58">
        <v>567788.45550000004</v>
      </c>
      <c r="AF58">
        <v>577913.81270000001</v>
      </c>
      <c r="AG58">
        <v>589044.23600000003</v>
      </c>
      <c r="AH58">
        <v>601182.41509999998</v>
      </c>
      <c r="AI58">
        <v>614363.55900000001</v>
      </c>
      <c r="AJ58">
        <v>628612.82900000003</v>
      </c>
      <c r="AK58">
        <v>643958.68119999999</v>
      </c>
      <c r="AL58">
        <v>660450.98540000001</v>
      </c>
      <c r="AM58">
        <v>678144.25199999998</v>
      </c>
    </row>
    <row r="59" spans="1:39" x14ac:dyDescent="0.25">
      <c r="A59" t="s">
        <v>57</v>
      </c>
      <c r="B59">
        <v>1712.076548</v>
      </c>
      <c r="C59">
        <v>1767.6140370000001</v>
      </c>
      <c r="D59">
        <v>1822.6319490000001</v>
      </c>
      <c r="E59">
        <v>1877.9581189999999</v>
      </c>
      <c r="F59">
        <v>1933.365906</v>
      </c>
      <c r="G59">
        <v>1988.1362630000001</v>
      </c>
      <c r="H59">
        <v>2042.5515869999999</v>
      </c>
      <c r="I59">
        <v>2097.0713059999998</v>
      </c>
      <c r="J59">
        <v>2151.1754380000002</v>
      </c>
      <c r="K59">
        <v>2204.7554279999999</v>
      </c>
      <c r="L59">
        <v>2258.1960119999999</v>
      </c>
      <c r="M59">
        <v>2311.6520260000002</v>
      </c>
      <c r="N59">
        <v>2365.180151</v>
      </c>
      <c r="O59">
        <v>2418.6423570000002</v>
      </c>
      <c r="P59">
        <v>2472.766623</v>
      </c>
      <c r="Q59">
        <v>2526.7588999999998</v>
      </c>
      <c r="R59">
        <v>2580.2710849999999</v>
      </c>
      <c r="S59">
        <v>2633.0481410000002</v>
      </c>
      <c r="T59">
        <v>2642.8746329999999</v>
      </c>
      <c r="U59">
        <v>2653.8275210000002</v>
      </c>
      <c r="V59">
        <v>2665.17769</v>
      </c>
      <c r="W59">
        <v>2676.6817460000002</v>
      </c>
      <c r="X59">
        <v>2688.316597</v>
      </c>
      <c r="Y59">
        <v>2700.1196960000002</v>
      </c>
      <c r="Z59">
        <v>2712.1208240000001</v>
      </c>
      <c r="AA59">
        <v>2724.3162120000002</v>
      </c>
      <c r="AB59">
        <v>2736.6745660000001</v>
      </c>
      <c r="AC59">
        <v>2749.1494440000001</v>
      </c>
      <c r="AD59">
        <v>2761.68658</v>
      </c>
      <c r="AE59">
        <v>2774.5386330000001</v>
      </c>
      <c r="AF59">
        <v>2787.284897</v>
      </c>
      <c r="AG59">
        <v>2799.7721780000002</v>
      </c>
      <c r="AH59">
        <v>2811.985772</v>
      </c>
      <c r="AI59">
        <v>2823.9679059999999</v>
      </c>
      <c r="AJ59">
        <v>2835.774054</v>
      </c>
      <c r="AK59">
        <v>2847.4526529999998</v>
      </c>
      <c r="AL59">
        <v>2859.0365179999999</v>
      </c>
      <c r="AM59">
        <v>2870.5421700000002</v>
      </c>
    </row>
    <row r="60" spans="1:39" x14ac:dyDescent="0.25">
      <c r="A60" t="s">
        <v>58</v>
      </c>
      <c r="B60">
        <v>33.802999999999997</v>
      </c>
      <c r="C60">
        <v>34.64713218</v>
      </c>
      <c r="D60">
        <v>35.7383691</v>
      </c>
      <c r="E60">
        <v>36.982846700000003</v>
      </c>
      <c r="F60">
        <v>38.143443169999998</v>
      </c>
      <c r="G60">
        <v>39.153216960000002</v>
      </c>
      <c r="H60">
        <v>40.089005149999998</v>
      </c>
      <c r="I60">
        <v>40.995269649999997</v>
      </c>
      <c r="J60">
        <v>41.913047259999999</v>
      </c>
      <c r="K60">
        <v>42.850093100000002</v>
      </c>
      <c r="L60">
        <v>43.802686639999997</v>
      </c>
      <c r="M60">
        <v>44.773305270000002</v>
      </c>
      <c r="N60">
        <v>45.769660430000002</v>
      </c>
      <c r="O60">
        <v>46.821038880000003</v>
      </c>
      <c r="P60">
        <v>47.911796449999997</v>
      </c>
      <c r="Q60">
        <v>49.061970539999997</v>
      </c>
      <c r="R60">
        <v>50.276122229999999</v>
      </c>
      <c r="S60">
        <v>51.550078460000002</v>
      </c>
      <c r="T60">
        <v>52.967579860000001</v>
      </c>
      <c r="U60">
        <v>54.478157680000002</v>
      </c>
      <c r="V60">
        <v>56.058762870000002</v>
      </c>
      <c r="W60">
        <v>57.702262769999997</v>
      </c>
      <c r="X60">
        <v>59.408134089999997</v>
      </c>
      <c r="Y60">
        <v>61.177638260000002</v>
      </c>
      <c r="Z60">
        <v>63.01185109</v>
      </c>
      <c r="AA60">
        <v>64.911157590000002</v>
      </c>
      <c r="AB60">
        <v>66.875384490000002</v>
      </c>
      <c r="AC60">
        <v>68.904144740000007</v>
      </c>
      <c r="AD60">
        <v>71.080210629999996</v>
      </c>
      <c r="AE60">
        <v>73.364444770000006</v>
      </c>
      <c r="AF60">
        <v>75.758705050000003</v>
      </c>
      <c r="AG60">
        <v>78.253738810000002</v>
      </c>
      <c r="AH60">
        <v>80.836378730000007</v>
      </c>
      <c r="AI60">
        <v>83.495810230000004</v>
      </c>
      <c r="AJ60">
        <v>86.226143300000004</v>
      </c>
      <c r="AK60">
        <v>89.026241170000006</v>
      </c>
      <c r="AL60">
        <v>91.899177280000004</v>
      </c>
      <c r="AM60">
        <v>94.851592370000006</v>
      </c>
    </row>
    <row r="61" spans="1:39" x14ac:dyDescent="0.25">
      <c r="A61" t="s">
        <v>59</v>
      </c>
      <c r="B61">
        <v>195.22054259999999</v>
      </c>
      <c r="C61">
        <v>209.77331559999999</v>
      </c>
      <c r="D61">
        <v>224.03991629999999</v>
      </c>
      <c r="E61">
        <v>238.4850304</v>
      </c>
      <c r="F61">
        <v>253.21663570000001</v>
      </c>
      <c r="G61">
        <v>268.137879</v>
      </c>
      <c r="H61">
        <v>283.35578190000001</v>
      </c>
      <c r="I61">
        <v>298.86720630000002</v>
      </c>
      <c r="J61">
        <v>314.53757300000001</v>
      </c>
      <c r="K61">
        <v>330.26593309999998</v>
      </c>
      <c r="L61">
        <v>345.97468780000003</v>
      </c>
      <c r="M61">
        <v>361.6070335</v>
      </c>
      <c r="N61">
        <v>377.13315899999998</v>
      </c>
      <c r="O61">
        <v>392.56569239999999</v>
      </c>
      <c r="P61">
        <v>408.03824759999998</v>
      </c>
      <c r="Q61">
        <v>423.23837259999999</v>
      </c>
      <c r="R61">
        <v>438.06446549999998</v>
      </c>
      <c r="S61">
        <v>452.4705156</v>
      </c>
      <c r="T61">
        <v>462.91219219999999</v>
      </c>
      <c r="U61">
        <v>474.11755599999998</v>
      </c>
      <c r="V61">
        <v>485.85049070000002</v>
      </c>
      <c r="W61">
        <v>497.82609719999999</v>
      </c>
      <c r="X61">
        <v>509.821595</v>
      </c>
      <c r="Y61">
        <v>521.69820760000005</v>
      </c>
      <c r="Z61">
        <v>533.38735540000005</v>
      </c>
      <c r="AA61">
        <v>544.86713650000002</v>
      </c>
      <c r="AB61">
        <v>556.14076609999995</v>
      </c>
      <c r="AC61">
        <v>567.22518660000003</v>
      </c>
      <c r="AD61">
        <v>578.14333999999997</v>
      </c>
      <c r="AE61">
        <v>589.04217240000003</v>
      </c>
      <c r="AF61">
        <v>599.92389530000003</v>
      </c>
      <c r="AG61">
        <v>610.77181099999996</v>
      </c>
      <c r="AH61">
        <v>621.55740730000002</v>
      </c>
      <c r="AI61">
        <v>632.26024380000001</v>
      </c>
      <c r="AJ61">
        <v>642.87349830000005</v>
      </c>
      <c r="AK61">
        <v>653.40353010000001</v>
      </c>
      <c r="AL61">
        <v>663.86225160000004</v>
      </c>
      <c r="AM61">
        <v>674.2640255</v>
      </c>
    </row>
    <row r="62" spans="1:39" x14ac:dyDescent="0.25">
      <c r="A62" t="s">
        <v>60</v>
      </c>
      <c r="B62">
        <v>1712.076548</v>
      </c>
      <c r="C62">
        <v>1767.6140370000001</v>
      </c>
      <c r="D62">
        <v>1822.6319490000001</v>
      </c>
      <c r="E62">
        <v>1877.9581189999999</v>
      </c>
      <c r="F62">
        <v>1933.365906</v>
      </c>
      <c r="G62">
        <v>1990.0326700000001</v>
      </c>
      <c r="H62">
        <v>2046.3693020000001</v>
      </c>
      <c r="I62">
        <v>2101.9476869999999</v>
      </c>
      <c r="J62">
        <v>2156.1855270000001</v>
      </c>
      <c r="K62">
        <v>2209.2868570000001</v>
      </c>
      <c r="L62">
        <v>2262.043615</v>
      </c>
      <c r="M62">
        <v>2314.9546869999999</v>
      </c>
      <c r="N62">
        <v>2368.363081</v>
      </c>
      <c r="O62">
        <v>2422.3887869999999</v>
      </c>
      <c r="P62">
        <v>2477.5255830000001</v>
      </c>
      <c r="Q62">
        <v>2532.7735889999999</v>
      </c>
      <c r="R62">
        <v>2587.626647</v>
      </c>
      <c r="S62">
        <v>2641.7231459999998</v>
      </c>
      <c r="T62">
        <v>2651.785386</v>
      </c>
      <c r="U62">
        <v>2662.4803240000001</v>
      </c>
      <c r="V62">
        <v>2673.368297</v>
      </c>
      <c r="W62">
        <v>2684.321829</v>
      </c>
      <c r="X62">
        <v>2695.3658890000002</v>
      </c>
      <c r="Y62">
        <v>2706.5599309999998</v>
      </c>
      <c r="Z62">
        <v>2717.9445850000002</v>
      </c>
      <c r="AA62">
        <v>2729.5193420000001</v>
      </c>
      <c r="AB62">
        <v>2741.2482289999998</v>
      </c>
      <c r="AC62">
        <v>2753.0701119999999</v>
      </c>
      <c r="AD62">
        <v>2765.0493139999999</v>
      </c>
      <c r="AE62">
        <v>2777.624378</v>
      </c>
      <c r="AF62">
        <v>2790.5686420000002</v>
      </c>
      <c r="AG62">
        <v>2803.6537440000002</v>
      </c>
      <c r="AH62">
        <v>2816.7112310000002</v>
      </c>
      <c r="AI62">
        <v>2829.6408919999999</v>
      </c>
      <c r="AJ62">
        <v>2842.3876329999998</v>
      </c>
      <c r="AK62">
        <v>2854.9315419999998</v>
      </c>
      <c r="AL62">
        <v>2867.2642599999999</v>
      </c>
      <c r="AM62">
        <v>2879.3803640000001</v>
      </c>
    </row>
    <row r="63" spans="1:39" x14ac:dyDescent="0.25">
      <c r="A63" t="s">
        <v>61</v>
      </c>
      <c r="B63">
        <v>33.802999999999997</v>
      </c>
      <c r="C63">
        <v>34.64713218</v>
      </c>
      <c r="D63">
        <v>35.7383691</v>
      </c>
      <c r="E63">
        <v>36.982846700000003</v>
      </c>
      <c r="F63">
        <v>38.143443169999998</v>
      </c>
      <c r="G63">
        <v>39.140089230000001</v>
      </c>
      <c r="H63">
        <v>40.063988520000002</v>
      </c>
      <c r="I63">
        <v>40.966563299999997</v>
      </c>
      <c r="J63">
        <v>41.888403080000003</v>
      </c>
      <c r="K63">
        <v>42.835860889999999</v>
      </c>
      <c r="L63">
        <v>43.805153679999997</v>
      </c>
      <c r="M63">
        <v>44.800132300000001</v>
      </c>
      <c r="N63">
        <v>45.831827070000003</v>
      </c>
      <c r="O63">
        <v>46.93936678</v>
      </c>
      <c r="P63">
        <v>48.087994809999998</v>
      </c>
      <c r="Q63">
        <v>49.2897222</v>
      </c>
      <c r="R63">
        <v>50.547478910000002</v>
      </c>
      <c r="S63">
        <v>51.857934819999997</v>
      </c>
      <c r="T63">
        <v>53.260263649999999</v>
      </c>
      <c r="U63">
        <v>54.738183360000001</v>
      </c>
      <c r="V63">
        <v>56.286987410000002</v>
      </c>
      <c r="W63">
        <v>57.904296510000002</v>
      </c>
      <c r="X63">
        <v>59.588755939999999</v>
      </c>
      <c r="Y63">
        <v>61.339331899999998</v>
      </c>
      <c r="Z63">
        <v>63.155001079999998</v>
      </c>
      <c r="AA63">
        <v>65.034671220000007</v>
      </c>
      <c r="AB63">
        <v>66.977221909999997</v>
      </c>
      <c r="AC63">
        <v>68.981578979999995</v>
      </c>
      <c r="AD63">
        <v>71.176787039999894</v>
      </c>
      <c r="AE63">
        <v>73.492010550000003</v>
      </c>
      <c r="AF63">
        <v>75.917638780000004</v>
      </c>
      <c r="AG63">
        <v>78.440179439999994</v>
      </c>
      <c r="AH63">
        <v>81.046223519999998</v>
      </c>
      <c r="AI63">
        <v>83.726292189999995</v>
      </c>
      <c r="AJ63">
        <v>86.475787650000001</v>
      </c>
      <c r="AK63">
        <v>89.294551179999999</v>
      </c>
      <c r="AL63">
        <v>92.185994489999999</v>
      </c>
      <c r="AM63">
        <v>95.156620430000004</v>
      </c>
    </row>
    <row r="64" spans="1:39" x14ac:dyDescent="0.25">
      <c r="A64" t="s">
        <v>62</v>
      </c>
      <c r="B64">
        <v>195.22054259999999</v>
      </c>
      <c r="C64">
        <v>209.77331559999999</v>
      </c>
      <c r="D64">
        <v>224.03991629999999</v>
      </c>
      <c r="E64">
        <v>238.4850304</v>
      </c>
      <c r="F64">
        <v>253.21663570000001</v>
      </c>
      <c r="G64">
        <v>267.40920089999997</v>
      </c>
      <c r="H64">
        <v>281.4702881</v>
      </c>
      <c r="I64">
        <v>295.78667309999997</v>
      </c>
      <c r="J64">
        <v>310.38358240000002</v>
      </c>
      <c r="K64">
        <v>325.08849029999999</v>
      </c>
      <c r="L64">
        <v>339.72047520000001</v>
      </c>
      <c r="M64">
        <v>354.07358649999998</v>
      </c>
      <c r="N64">
        <v>368.05121869999999</v>
      </c>
      <c r="O64">
        <v>382.21735890000002</v>
      </c>
      <c r="P64">
        <v>396.56917770000001</v>
      </c>
      <c r="Q64">
        <v>410.90423019999997</v>
      </c>
      <c r="R64">
        <v>425.35465740000001</v>
      </c>
      <c r="S64">
        <v>440.13736080000001</v>
      </c>
      <c r="T64">
        <v>450.18365319999998</v>
      </c>
      <c r="U64">
        <v>459.5141271</v>
      </c>
      <c r="V64">
        <v>468.03499119999998</v>
      </c>
      <c r="W64">
        <v>475.76075609999998</v>
      </c>
      <c r="X64">
        <v>482.77810540000002</v>
      </c>
      <c r="Y64">
        <v>489.214472</v>
      </c>
      <c r="Z64">
        <v>495.21268559999999</v>
      </c>
      <c r="AA64">
        <v>500.91258149999999</v>
      </c>
      <c r="AB64">
        <v>506.44055609999998</v>
      </c>
      <c r="AC64">
        <v>511.90358650000002</v>
      </c>
      <c r="AD64">
        <v>520.49900309999998</v>
      </c>
      <c r="AE64">
        <v>530.75087389999999</v>
      </c>
      <c r="AF64">
        <v>542.02043639999999</v>
      </c>
      <c r="AG64">
        <v>554.04965370000002</v>
      </c>
      <c r="AH64">
        <v>566.77063139999996</v>
      </c>
      <c r="AI64">
        <v>580.19297919999997</v>
      </c>
      <c r="AJ64">
        <v>594.33013349999999</v>
      </c>
      <c r="AK64">
        <v>609.22668220000003</v>
      </c>
      <c r="AL64">
        <v>624.92979339999999</v>
      </c>
      <c r="AM64">
        <v>641.48540639999999</v>
      </c>
    </row>
    <row r="65" spans="1:39" x14ac:dyDescent="0.25">
      <c r="A65" t="s">
        <v>69</v>
      </c>
      <c r="B65">
        <v>158.6805803</v>
      </c>
      <c r="C65">
        <v>162.88598160000001</v>
      </c>
      <c r="D65">
        <v>165.83972170000001</v>
      </c>
      <c r="E65">
        <v>171.13384569999999</v>
      </c>
      <c r="F65">
        <v>175.84454969999999</v>
      </c>
      <c r="G65">
        <v>180.01421049999999</v>
      </c>
      <c r="H65">
        <v>183.55022510000001</v>
      </c>
      <c r="I65">
        <v>186.6443495</v>
      </c>
      <c r="J65">
        <v>189.48169300000001</v>
      </c>
      <c r="K65">
        <v>192.2858597</v>
      </c>
      <c r="L65">
        <v>195.00996259999999</v>
      </c>
      <c r="M65">
        <v>197.62270849999999</v>
      </c>
      <c r="N65">
        <v>200.10801029999999</v>
      </c>
      <c r="O65">
        <v>202.7108824</v>
      </c>
      <c r="P65">
        <v>206.09400909999999</v>
      </c>
      <c r="Q65">
        <v>209.4799414</v>
      </c>
      <c r="R65">
        <v>212.65443089999999</v>
      </c>
      <c r="S65">
        <v>215.3214108</v>
      </c>
      <c r="T65">
        <v>218.1408812</v>
      </c>
      <c r="U65">
        <v>221.86144229999999</v>
      </c>
      <c r="V65">
        <v>225.95383140000001</v>
      </c>
      <c r="W65">
        <v>230.24486730000001</v>
      </c>
      <c r="X65">
        <v>234.62425440000001</v>
      </c>
      <c r="Y65">
        <v>239.00640430000001</v>
      </c>
      <c r="Z65">
        <v>243.31913840000001</v>
      </c>
      <c r="AA65">
        <v>247.49820030000001</v>
      </c>
      <c r="AB65">
        <v>251.4841529</v>
      </c>
      <c r="AC65">
        <v>255.22065509999999</v>
      </c>
      <c r="AD65">
        <v>258.98527589999998</v>
      </c>
      <c r="AE65">
        <v>263.33631689999999</v>
      </c>
      <c r="AF65">
        <v>267.880585</v>
      </c>
      <c r="AG65">
        <v>272.51539910000002</v>
      </c>
      <c r="AH65">
        <v>277.16167430000002</v>
      </c>
      <c r="AI65">
        <v>281.76144529999999</v>
      </c>
      <c r="AJ65">
        <v>286.27797909999998</v>
      </c>
      <c r="AK65">
        <v>290.69121439999998</v>
      </c>
      <c r="AL65">
        <v>294.99089279999998</v>
      </c>
      <c r="AM65">
        <v>299.17648700000001</v>
      </c>
    </row>
    <row r="66" spans="1:39" x14ac:dyDescent="0.25">
      <c r="A66" t="s">
        <v>70</v>
      </c>
      <c r="B66">
        <v>1535.2176030000001</v>
      </c>
      <c r="C66">
        <v>1602.5416660000001</v>
      </c>
      <c r="D66">
        <v>1666.631584</v>
      </c>
      <c r="E66">
        <v>1732.0970380000001</v>
      </c>
      <c r="F66">
        <v>1797.176723</v>
      </c>
      <c r="G66">
        <v>1859.0969789999999</v>
      </c>
      <c r="H66">
        <v>1919.2806210000001</v>
      </c>
      <c r="I66">
        <v>1975.958138</v>
      </c>
      <c r="J66">
        <v>2031.508689</v>
      </c>
      <c r="K66">
        <v>2086.579592</v>
      </c>
      <c r="L66">
        <v>2141.2201730000002</v>
      </c>
      <c r="M66">
        <v>2195.4086440000001</v>
      </c>
      <c r="N66">
        <v>2249.1356030000002</v>
      </c>
      <c r="O66">
        <v>2302.7674820000002</v>
      </c>
      <c r="P66">
        <v>2359.0071029999999</v>
      </c>
      <c r="Q66">
        <v>2415.449607</v>
      </c>
      <c r="R66">
        <v>2470.7824869999999</v>
      </c>
      <c r="S66">
        <v>2523.8641339999999</v>
      </c>
      <c r="T66">
        <v>2558.7392759999998</v>
      </c>
      <c r="U66">
        <v>2598.9672329999999</v>
      </c>
      <c r="V66">
        <v>2642.0914720000001</v>
      </c>
      <c r="W66">
        <v>2687.0747280000001</v>
      </c>
      <c r="X66">
        <v>2733.2425410000001</v>
      </c>
      <c r="Y66">
        <v>2780.0986269999999</v>
      </c>
      <c r="Z66">
        <v>2827.2426999999998</v>
      </c>
      <c r="AA66">
        <v>2874.340741</v>
      </c>
      <c r="AB66">
        <v>2921.0944599999998</v>
      </c>
      <c r="AC66">
        <v>2967.2342039999999</v>
      </c>
      <c r="AD66">
        <v>3013.1020330000001</v>
      </c>
      <c r="AE66">
        <v>3060.0744169999998</v>
      </c>
      <c r="AF66">
        <v>3107.6596009999998</v>
      </c>
      <c r="AG66">
        <v>3155.645348</v>
      </c>
      <c r="AH66">
        <v>3203.8185910000002</v>
      </c>
      <c r="AI66">
        <v>3251.981464</v>
      </c>
      <c r="AJ66">
        <v>3299.9802880000002</v>
      </c>
      <c r="AK66">
        <v>3347.7257589999999</v>
      </c>
      <c r="AL66">
        <v>3395.1596119999999</v>
      </c>
      <c r="AM66">
        <v>3442.2525869999999</v>
      </c>
    </row>
    <row r="67" spans="1:39" x14ac:dyDescent="0.25">
      <c r="A67" t="s">
        <v>71</v>
      </c>
      <c r="B67">
        <v>806.7662934</v>
      </c>
      <c r="C67">
        <v>843.99245450000001</v>
      </c>
      <c r="D67">
        <v>888.69444620000002</v>
      </c>
      <c r="E67">
        <v>932.92266789999996</v>
      </c>
      <c r="F67">
        <v>975.25371070000006</v>
      </c>
      <c r="G67">
        <v>1018.985181</v>
      </c>
      <c r="H67">
        <v>1062.5246729999999</v>
      </c>
      <c r="I67">
        <v>1105.899633</v>
      </c>
      <c r="J67">
        <v>1149.2446279999999</v>
      </c>
      <c r="K67">
        <v>1192.5417829999999</v>
      </c>
      <c r="L67">
        <v>1235.8129200000001</v>
      </c>
      <c r="M67">
        <v>1279.048916</v>
      </c>
      <c r="N67">
        <v>1322.248511</v>
      </c>
      <c r="O67">
        <v>1365.3631009999999</v>
      </c>
      <c r="P67">
        <v>1408.3484330000001</v>
      </c>
      <c r="Q67">
        <v>1451.2120540000001</v>
      </c>
      <c r="R67">
        <v>1493.8514769999999</v>
      </c>
      <c r="S67">
        <v>1536.1800109999999</v>
      </c>
      <c r="T67">
        <v>1552.116912</v>
      </c>
      <c r="U67">
        <v>1567.9218820000001</v>
      </c>
      <c r="V67">
        <v>1583.923665</v>
      </c>
      <c r="W67">
        <v>1600.170204</v>
      </c>
      <c r="X67">
        <v>1616.637954</v>
      </c>
      <c r="Y67">
        <v>1633.2832800000001</v>
      </c>
      <c r="Z67">
        <v>1650.0591549999999</v>
      </c>
      <c r="AA67">
        <v>1666.922313</v>
      </c>
      <c r="AB67">
        <v>1683.8283160000001</v>
      </c>
      <c r="AC67">
        <v>1700.7369630000001</v>
      </c>
      <c r="AD67">
        <v>1717.5627529999999</v>
      </c>
      <c r="AE67">
        <v>1734.1933710000001</v>
      </c>
      <c r="AF67">
        <v>1750.7840550000001</v>
      </c>
      <c r="AG67">
        <v>1767.3939789999999</v>
      </c>
      <c r="AH67">
        <v>1784.057943</v>
      </c>
      <c r="AI67">
        <v>1800.806098</v>
      </c>
      <c r="AJ67">
        <v>1817.674704</v>
      </c>
      <c r="AK67">
        <v>1834.703998</v>
      </c>
      <c r="AL67">
        <v>1851.94677</v>
      </c>
      <c r="AM67">
        <v>1869.4645</v>
      </c>
    </row>
    <row r="68" spans="1:39" x14ac:dyDescent="0.25">
      <c r="A68" t="s">
        <v>72</v>
      </c>
      <c r="B68">
        <v>191.8611679</v>
      </c>
      <c r="C68">
        <v>195.0596055</v>
      </c>
      <c r="D68">
        <v>198.17926919999999</v>
      </c>
      <c r="E68">
        <v>201.49920470000001</v>
      </c>
      <c r="F68">
        <v>204.97696450000001</v>
      </c>
      <c r="G68">
        <v>208.57803530000001</v>
      </c>
      <c r="H68">
        <v>212.23363620000001</v>
      </c>
      <c r="I68">
        <v>215.8963364</v>
      </c>
      <c r="J68">
        <v>219.55998740000001</v>
      </c>
      <c r="K68">
        <v>223.22610649999999</v>
      </c>
      <c r="L68">
        <v>226.89971510000001</v>
      </c>
      <c r="M68">
        <v>230.58471589999999</v>
      </c>
      <c r="N68">
        <v>234.28465439999999</v>
      </c>
      <c r="O68">
        <v>237.98008999999999</v>
      </c>
      <c r="P68">
        <v>241.6777802</v>
      </c>
      <c r="Q68">
        <v>245.41381809999999</v>
      </c>
      <c r="R68">
        <v>249.1776806</v>
      </c>
      <c r="S68">
        <v>252.9161063</v>
      </c>
      <c r="T68">
        <v>255.3356235</v>
      </c>
      <c r="U68">
        <v>257.8950964</v>
      </c>
      <c r="V68">
        <v>260.4168603</v>
      </c>
      <c r="W68">
        <v>262.8877564</v>
      </c>
      <c r="X68">
        <v>265.33040089999997</v>
      </c>
      <c r="Y68">
        <v>267.78037810000001</v>
      </c>
      <c r="Z68">
        <v>270.27810640000001</v>
      </c>
      <c r="AA68">
        <v>272.86367369999999</v>
      </c>
      <c r="AB68">
        <v>275.5721494</v>
      </c>
      <c r="AC68">
        <v>278.43064129999999</v>
      </c>
      <c r="AD68">
        <v>281.4593926</v>
      </c>
      <c r="AE68">
        <v>284.68269140000001</v>
      </c>
      <c r="AF68">
        <v>288.11291340000002</v>
      </c>
      <c r="AG68">
        <v>291.76510560000003</v>
      </c>
      <c r="AH68">
        <v>295.65183239999999</v>
      </c>
      <c r="AI68">
        <v>299.78132779999999</v>
      </c>
      <c r="AJ68">
        <v>304.15485469999999</v>
      </c>
      <c r="AK68">
        <v>308.767042</v>
      </c>
      <c r="AL68">
        <v>313.60709259999999</v>
      </c>
      <c r="AM68">
        <v>318.65910650000001</v>
      </c>
    </row>
    <row r="69" spans="1:39" x14ac:dyDescent="0.25">
      <c r="A69" t="s">
        <v>231</v>
      </c>
      <c r="B69">
        <v>989.40725499999996</v>
      </c>
      <c r="C69">
        <v>1019.288412</v>
      </c>
      <c r="D69">
        <v>1050.108782</v>
      </c>
      <c r="E69">
        <v>1084.8213310000001</v>
      </c>
      <c r="F69">
        <v>1120.5917440000001</v>
      </c>
      <c r="G69">
        <v>1158.806867</v>
      </c>
      <c r="H69">
        <v>1194.9534610000001</v>
      </c>
      <c r="I69">
        <v>1227.9239439999999</v>
      </c>
      <c r="J69">
        <v>1244.110627</v>
      </c>
      <c r="K69">
        <v>1251.344427</v>
      </c>
      <c r="L69">
        <v>1255.662378</v>
      </c>
      <c r="M69">
        <v>1257.6281329999999</v>
      </c>
      <c r="N69">
        <v>1257.0682690000001</v>
      </c>
      <c r="O69">
        <v>1259.035707</v>
      </c>
      <c r="P69">
        <v>1277.177874</v>
      </c>
      <c r="Q69">
        <v>1297.128461</v>
      </c>
      <c r="R69">
        <v>1316.9336430000001</v>
      </c>
      <c r="S69">
        <v>1335.8129309999999</v>
      </c>
      <c r="T69">
        <v>1344.335664</v>
      </c>
      <c r="U69">
        <v>1352.682892</v>
      </c>
      <c r="V69">
        <v>1361.242064</v>
      </c>
      <c r="W69">
        <v>1369.764795</v>
      </c>
      <c r="X69">
        <v>1378.0306049999999</v>
      </c>
      <c r="Y69">
        <v>1385.8846719999999</v>
      </c>
      <c r="Z69">
        <v>1393.218701</v>
      </c>
      <c r="AA69">
        <v>1399.9542759999999</v>
      </c>
      <c r="AB69">
        <v>1406.031311</v>
      </c>
      <c r="AC69">
        <v>1411.403448</v>
      </c>
      <c r="AD69">
        <v>1419.016222</v>
      </c>
      <c r="AE69">
        <v>1442.8569930000001</v>
      </c>
      <c r="AF69">
        <v>1470.450145</v>
      </c>
      <c r="AG69">
        <v>1500.061813</v>
      </c>
      <c r="AH69">
        <v>1531.2153169999999</v>
      </c>
      <c r="AI69">
        <v>1563.6586609999999</v>
      </c>
      <c r="AJ69">
        <v>1597.240826</v>
      </c>
      <c r="AK69">
        <v>1631.886964</v>
      </c>
      <c r="AL69">
        <v>1667.5807569999999</v>
      </c>
      <c r="AM69">
        <v>1704.3571400000001</v>
      </c>
    </row>
    <row r="70" spans="1:39" x14ac:dyDescent="0.25">
      <c r="A70" t="s">
        <v>232</v>
      </c>
      <c r="B70">
        <v>2168.3875360000002</v>
      </c>
      <c r="C70">
        <v>2310.4599579999999</v>
      </c>
      <c r="D70">
        <v>2419.4310420000002</v>
      </c>
      <c r="E70">
        <v>2591.4083569999998</v>
      </c>
      <c r="F70">
        <v>2770.473876</v>
      </c>
      <c r="G70">
        <v>3054.072928</v>
      </c>
      <c r="H70">
        <v>3273.1723350000002</v>
      </c>
      <c r="I70">
        <v>3432.8496230000001</v>
      </c>
      <c r="J70">
        <v>3549.5788210000001</v>
      </c>
      <c r="K70">
        <v>3634.5548050000002</v>
      </c>
      <c r="L70">
        <v>3687.517026</v>
      </c>
      <c r="M70">
        <v>3701.5158459999998</v>
      </c>
      <c r="N70">
        <v>3664.0023609999998</v>
      </c>
      <c r="O70">
        <v>3732.1152059999999</v>
      </c>
      <c r="P70">
        <v>3817.1701670000002</v>
      </c>
      <c r="Q70">
        <v>3901.8186329999999</v>
      </c>
      <c r="R70">
        <v>3984.3265660000002</v>
      </c>
      <c r="S70">
        <v>4064.140116</v>
      </c>
      <c r="T70">
        <v>4080.1526469999999</v>
      </c>
      <c r="U70">
        <v>4089.5613539999999</v>
      </c>
      <c r="V70">
        <v>4091.7427889999999</v>
      </c>
      <c r="W70">
        <v>4085.9408239999998</v>
      </c>
      <c r="X70">
        <v>4071.4354910000002</v>
      </c>
      <c r="Y70">
        <v>4047.7027899999998</v>
      </c>
      <c r="Z70">
        <v>4014.4205919999999</v>
      </c>
      <c r="AA70">
        <v>3971.4589919999999</v>
      </c>
      <c r="AB70">
        <v>3918.834899</v>
      </c>
      <c r="AC70">
        <v>3856.7051259999998</v>
      </c>
      <c r="AD70">
        <v>3861.4688580000002</v>
      </c>
      <c r="AE70">
        <v>3907.6043890000001</v>
      </c>
      <c r="AF70">
        <v>3972.8188810000001</v>
      </c>
      <c r="AG70">
        <v>4049.5767169999999</v>
      </c>
      <c r="AH70">
        <v>4133.8498639999998</v>
      </c>
      <c r="AI70">
        <v>4223.193843</v>
      </c>
      <c r="AJ70">
        <v>4316.1013640000001</v>
      </c>
      <c r="AK70">
        <v>4411.6518610000003</v>
      </c>
      <c r="AL70">
        <v>4509.293017</v>
      </c>
      <c r="AM70">
        <v>4608.7085010000001</v>
      </c>
    </row>
    <row r="71" spans="1:39" x14ac:dyDescent="0.25">
      <c r="A71" t="s">
        <v>74</v>
      </c>
      <c r="B71">
        <v>158.6805803</v>
      </c>
      <c r="C71">
        <v>162.88598160000001</v>
      </c>
      <c r="D71">
        <v>165.83972170000001</v>
      </c>
      <c r="E71">
        <v>171.13384569999999</v>
      </c>
      <c r="F71">
        <v>175.84454969999999</v>
      </c>
      <c r="G71">
        <v>180.00799499999999</v>
      </c>
      <c r="H71">
        <v>183.5674477</v>
      </c>
      <c r="I71">
        <v>186.6233896</v>
      </c>
      <c r="J71">
        <v>189.37825240000001</v>
      </c>
      <c r="K71">
        <v>192.0705284</v>
      </c>
      <c r="L71">
        <v>194.6622126</v>
      </c>
      <c r="M71">
        <v>197.13241869999999</v>
      </c>
      <c r="N71">
        <v>199.47353630000001</v>
      </c>
      <c r="O71">
        <v>201.94149530000001</v>
      </c>
      <c r="P71">
        <v>205.24602100000001</v>
      </c>
      <c r="Q71">
        <v>208.58064160000001</v>
      </c>
      <c r="R71">
        <v>211.74468640000001</v>
      </c>
      <c r="S71">
        <v>214.4603415</v>
      </c>
      <c r="T71">
        <v>217.3423607</v>
      </c>
      <c r="U71">
        <v>220.97573510000001</v>
      </c>
      <c r="V71">
        <v>224.84943799999999</v>
      </c>
      <c r="W71">
        <v>228.81651590000001</v>
      </c>
      <c r="X71">
        <v>232.78167959999999</v>
      </c>
      <c r="Y71">
        <v>236.6730297</v>
      </c>
      <c r="Z71">
        <v>240.43219529999999</v>
      </c>
      <c r="AA71">
        <v>244.00904689999999</v>
      </c>
      <c r="AB71">
        <v>247.35834149999999</v>
      </c>
      <c r="AC71">
        <v>250.43743810000001</v>
      </c>
      <c r="AD71">
        <v>253.61641789999999</v>
      </c>
      <c r="AE71">
        <v>257.638216</v>
      </c>
      <c r="AF71">
        <v>261.97191930000002</v>
      </c>
      <c r="AG71">
        <v>266.51124220000003</v>
      </c>
      <c r="AH71">
        <v>271.17074580000002</v>
      </c>
      <c r="AI71">
        <v>275.88834550000001</v>
      </c>
      <c r="AJ71">
        <v>280.62245769999998</v>
      </c>
      <c r="AK71">
        <v>285.34770450000002</v>
      </c>
      <c r="AL71">
        <v>290.0512463</v>
      </c>
      <c r="AM71">
        <v>294.7302512</v>
      </c>
    </row>
    <row r="72" spans="1:39" x14ac:dyDescent="0.25">
      <c r="A72" t="s">
        <v>75</v>
      </c>
      <c r="B72">
        <v>1535.2176030000001</v>
      </c>
      <c r="C72">
        <v>1602.5416660000001</v>
      </c>
      <c r="D72">
        <v>1666.631584</v>
      </c>
      <c r="E72">
        <v>1732.0970380000001</v>
      </c>
      <c r="F72">
        <v>1797.176723</v>
      </c>
      <c r="G72">
        <v>1858.876358</v>
      </c>
      <c r="H72">
        <v>1916.8959809999999</v>
      </c>
      <c r="I72">
        <v>1970.8070560000001</v>
      </c>
      <c r="J72">
        <v>2023.72596</v>
      </c>
      <c r="K72">
        <v>2076.3350540000001</v>
      </c>
      <c r="L72">
        <v>2128.391869</v>
      </c>
      <c r="M72">
        <v>2179.747406</v>
      </c>
      <c r="N72">
        <v>2230.2147169999998</v>
      </c>
      <c r="O72">
        <v>2279.9626280000002</v>
      </c>
      <c r="P72">
        <v>2333.2129190000001</v>
      </c>
      <c r="Q72">
        <v>2386.584108</v>
      </c>
      <c r="R72">
        <v>2439.1601820000001</v>
      </c>
      <c r="S72">
        <v>2490.426974</v>
      </c>
      <c r="T72">
        <v>2525.0793800000001</v>
      </c>
      <c r="U72">
        <v>2561.5983860000001</v>
      </c>
      <c r="V72">
        <v>2597.405714</v>
      </c>
      <c r="W72">
        <v>2632.2758079999999</v>
      </c>
      <c r="X72">
        <v>2666.0475740000002</v>
      </c>
      <c r="Y72">
        <v>2698.6467480000001</v>
      </c>
      <c r="Z72">
        <v>2730.0423369999999</v>
      </c>
      <c r="AA72">
        <v>2760.2242839999999</v>
      </c>
      <c r="AB72">
        <v>2789.174833</v>
      </c>
      <c r="AC72">
        <v>2816.8614670000002</v>
      </c>
      <c r="AD72">
        <v>2845.2132190000002</v>
      </c>
      <c r="AE72">
        <v>2884.0695329999999</v>
      </c>
      <c r="AF72">
        <v>2926.069567</v>
      </c>
      <c r="AG72">
        <v>2970.7615420000002</v>
      </c>
      <c r="AH72">
        <v>3018.0466449999999</v>
      </c>
      <c r="AI72">
        <v>3067.876444</v>
      </c>
      <c r="AJ72">
        <v>3120.1897269999999</v>
      </c>
      <c r="AK72">
        <v>3174.929126</v>
      </c>
      <c r="AL72">
        <v>3232.1621960000002</v>
      </c>
      <c r="AM72">
        <v>3292.0036060000002</v>
      </c>
    </row>
    <row r="73" spans="1:39" x14ac:dyDescent="0.25">
      <c r="A73" t="s">
        <v>76</v>
      </c>
      <c r="B73">
        <v>806.7662934</v>
      </c>
      <c r="C73">
        <v>843.99245450000001</v>
      </c>
      <c r="D73">
        <v>888.69444620000002</v>
      </c>
      <c r="E73">
        <v>932.92266789999996</v>
      </c>
      <c r="F73">
        <v>975.25371070000006</v>
      </c>
      <c r="G73">
        <v>1019.121855</v>
      </c>
      <c r="H73">
        <v>1063.4901299999999</v>
      </c>
      <c r="I73">
        <v>1107.4588920000001</v>
      </c>
      <c r="J73">
        <v>1151.0567659999999</v>
      </c>
      <c r="K73">
        <v>1194.346513</v>
      </c>
      <c r="L73">
        <v>1237.467958</v>
      </c>
      <c r="M73">
        <v>1280.52585</v>
      </c>
      <c r="N73">
        <v>1323.6308100000001</v>
      </c>
      <c r="O73">
        <v>1366.73567</v>
      </c>
      <c r="P73">
        <v>1409.8548290000001</v>
      </c>
      <c r="Q73">
        <v>1452.9249</v>
      </c>
      <c r="R73">
        <v>1495.8012920000001</v>
      </c>
      <c r="S73">
        <v>1538.36328</v>
      </c>
      <c r="T73">
        <v>1554.4473230000001</v>
      </c>
      <c r="U73">
        <v>1570.0518460000001</v>
      </c>
      <c r="V73">
        <v>1585.698721</v>
      </c>
      <c r="W73">
        <v>1601.485954</v>
      </c>
      <c r="X73">
        <v>1617.4028960000001</v>
      </c>
      <c r="Y73">
        <v>1633.414385</v>
      </c>
      <c r="Z73">
        <v>1649.477979</v>
      </c>
      <c r="AA73">
        <v>1665.5512430000001</v>
      </c>
      <c r="AB73">
        <v>1681.5869769999999</v>
      </c>
      <c r="AC73">
        <v>1697.538127</v>
      </c>
      <c r="AD73">
        <v>1713.3092799999999</v>
      </c>
      <c r="AE73">
        <v>1728.9579900000001</v>
      </c>
      <c r="AF73">
        <v>1744.8720659999999</v>
      </c>
      <c r="AG73">
        <v>1761.1469669999999</v>
      </c>
      <c r="AH73">
        <v>1777.7415739999999</v>
      </c>
      <c r="AI73">
        <v>1794.6159379999999</v>
      </c>
      <c r="AJ73">
        <v>1811.750806</v>
      </c>
      <c r="AK73">
        <v>1829.148396</v>
      </c>
      <c r="AL73">
        <v>1846.84079</v>
      </c>
      <c r="AM73">
        <v>1864.8805110000001</v>
      </c>
    </row>
    <row r="74" spans="1:39" x14ac:dyDescent="0.25">
      <c r="A74" t="s">
        <v>77</v>
      </c>
      <c r="B74">
        <v>191.8611679</v>
      </c>
      <c r="C74">
        <v>195.0596055</v>
      </c>
      <c r="D74">
        <v>198.17926919999999</v>
      </c>
      <c r="E74">
        <v>201.49920470000001</v>
      </c>
      <c r="F74">
        <v>204.97696450000001</v>
      </c>
      <c r="G74">
        <v>208.5175419</v>
      </c>
      <c r="H74">
        <v>211.77179419999999</v>
      </c>
      <c r="I74">
        <v>214.90051539999999</v>
      </c>
      <c r="J74">
        <v>218.03294460000001</v>
      </c>
      <c r="K74">
        <v>221.17242830000001</v>
      </c>
      <c r="L74">
        <v>224.2669837</v>
      </c>
      <c r="M74">
        <v>227.27736630000001</v>
      </c>
      <c r="N74">
        <v>230.15066279999999</v>
      </c>
      <c r="O74">
        <v>232.926357</v>
      </c>
      <c r="P74">
        <v>235.8154643</v>
      </c>
      <c r="Q74">
        <v>238.7266109</v>
      </c>
      <c r="R74">
        <v>241.7350467</v>
      </c>
      <c r="S74">
        <v>244.92208299999999</v>
      </c>
      <c r="T74">
        <v>246.9901179</v>
      </c>
      <c r="U74">
        <v>248.57947300000001</v>
      </c>
      <c r="V74">
        <v>249.45679960000001</v>
      </c>
      <c r="W74">
        <v>249.7434355</v>
      </c>
      <c r="X74">
        <v>249.58058869999999</v>
      </c>
      <c r="Y74">
        <v>249.1199603</v>
      </c>
      <c r="Z74">
        <v>248.50845229999999</v>
      </c>
      <c r="AA74">
        <v>247.87669310000001</v>
      </c>
      <c r="AB74">
        <v>247.3336181</v>
      </c>
      <c r="AC74">
        <v>246.96457599999999</v>
      </c>
      <c r="AD74">
        <v>247.36733469999999</v>
      </c>
      <c r="AE74">
        <v>249.4629717</v>
      </c>
      <c r="AF74">
        <v>252.36339720000001</v>
      </c>
      <c r="AG74">
        <v>256.02867900000001</v>
      </c>
      <c r="AH74">
        <v>260.47053390000002</v>
      </c>
      <c r="AI74">
        <v>265.70394750000003</v>
      </c>
      <c r="AJ74">
        <v>271.73000389999999</v>
      </c>
      <c r="AK74">
        <v>278.53835379999998</v>
      </c>
      <c r="AL74">
        <v>286.12526170000001</v>
      </c>
      <c r="AM74">
        <v>294.48400550000002</v>
      </c>
    </row>
    <row r="75" spans="1:39" x14ac:dyDescent="0.25">
      <c r="A75" t="s">
        <v>233</v>
      </c>
      <c r="B75">
        <v>989.40725499999996</v>
      </c>
      <c r="C75">
        <v>1019.288412</v>
      </c>
      <c r="D75">
        <v>1050.108782</v>
      </c>
      <c r="E75">
        <v>1084.8213310000001</v>
      </c>
      <c r="F75">
        <v>1120.5917440000001</v>
      </c>
      <c r="G75">
        <v>1154.866456</v>
      </c>
      <c r="H75">
        <v>1186.6618719999999</v>
      </c>
      <c r="I75">
        <v>1215.7091519999999</v>
      </c>
      <c r="J75">
        <v>1228.8391979999999</v>
      </c>
      <c r="K75">
        <v>1233.5088450000001</v>
      </c>
      <c r="L75">
        <v>1235.4804549999999</v>
      </c>
      <c r="M75">
        <v>1235.0819670000001</v>
      </c>
      <c r="N75">
        <v>1231.9415509999999</v>
      </c>
      <c r="O75">
        <v>1230.1422729999999</v>
      </c>
      <c r="P75">
        <v>1243.7870439999999</v>
      </c>
      <c r="Q75">
        <v>1258.8524600000001</v>
      </c>
      <c r="R75">
        <v>1273.487265</v>
      </c>
      <c r="S75">
        <v>1287.0091640000001</v>
      </c>
      <c r="T75">
        <v>1293.069968</v>
      </c>
      <c r="U75">
        <v>1299.017063</v>
      </c>
      <c r="V75">
        <v>1305.0103039999999</v>
      </c>
      <c r="W75">
        <v>1310.933538</v>
      </c>
      <c r="X75">
        <v>1316.6853659999999</v>
      </c>
      <c r="Y75">
        <v>1322.2034080000001</v>
      </c>
      <c r="Z75">
        <v>1327.44832</v>
      </c>
      <c r="AA75">
        <v>1332.3891799999999</v>
      </c>
      <c r="AB75">
        <v>1336.9942060000001</v>
      </c>
      <c r="AC75">
        <v>1341.2279080000001</v>
      </c>
      <c r="AD75">
        <v>1347.2063599999999</v>
      </c>
      <c r="AE75">
        <v>1368.3048490000001</v>
      </c>
      <c r="AF75">
        <v>1392.4506739999999</v>
      </c>
      <c r="AG75">
        <v>1418.0979150000001</v>
      </c>
      <c r="AH75">
        <v>1444.881386</v>
      </c>
      <c r="AI75">
        <v>1472.6254670000001</v>
      </c>
      <c r="AJ75">
        <v>1501.2283600000001</v>
      </c>
      <c r="AK75">
        <v>1530.643646</v>
      </c>
      <c r="AL75">
        <v>1560.88004</v>
      </c>
      <c r="AM75">
        <v>1591.9915530000001</v>
      </c>
    </row>
    <row r="76" spans="1:39" x14ac:dyDescent="0.25">
      <c r="A76" t="s">
        <v>234</v>
      </c>
      <c r="B76">
        <v>2168.3875360000002</v>
      </c>
      <c r="C76">
        <v>2310.4599579999999</v>
      </c>
      <c r="D76">
        <v>2419.4310420000002</v>
      </c>
      <c r="E76">
        <v>2591.4083569999998</v>
      </c>
      <c r="F76">
        <v>2770.473876</v>
      </c>
      <c r="G76">
        <v>3026.233178</v>
      </c>
      <c r="H76">
        <v>3216.1656250000001</v>
      </c>
      <c r="I76">
        <v>3344.9101099999998</v>
      </c>
      <c r="J76">
        <v>3427.6915880000001</v>
      </c>
      <c r="K76">
        <v>3472.0912389999999</v>
      </c>
      <c r="L76">
        <v>3472.3586489999998</v>
      </c>
      <c r="M76">
        <v>3414.3967290000001</v>
      </c>
      <c r="N76">
        <v>3277.792461</v>
      </c>
      <c r="O76">
        <v>3187.9736170000001</v>
      </c>
      <c r="P76">
        <v>3096.9300079999998</v>
      </c>
      <c r="Q76">
        <v>2992.371095</v>
      </c>
      <c r="R76">
        <v>2875.5643650000002</v>
      </c>
      <c r="S76">
        <v>2749.1400020000001</v>
      </c>
      <c r="T76">
        <v>2672.3684629999998</v>
      </c>
      <c r="U76">
        <v>2594.2000830000002</v>
      </c>
      <c r="V76">
        <v>2506.8790300000001</v>
      </c>
      <c r="W76">
        <v>2411.5691670000001</v>
      </c>
      <c r="X76">
        <v>2310.1168769999999</v>
      </c>
      <c r="Y76">
        <v>2204.4150589999999</v>
      </c>
      <c r="Z76">
        <v>2096.2477309999999</v>
      </c>
      <c r="AA76">
        <v>1987.2152550000001</v>
      </c>
      <c r="AB76">
        <v>1878.688367</v>
      </c>
      <c r="AC76">
        <v>1771.803216</v>
      </c>
      <c r="AD76">
        <v>1679.5464890000001</v>
      </c>
      <c r="AE76">
        <v>1602.1751919999999</v>
      </c>
      <c r="AF76">
        <v>1530.6066450000001</v>
      </c>
      <c r="AG76">
        <v>1463.1773390000001</v>
      </c>
      <c r="AH76">
        <v>1399.037701</v>
      </c>
      <c r="AI76">
        <v>1337.590956</v>
      </c>
      <c r="AJ76">
        <v>1278.336671</v>
      </c>
      <c r="AK76">
        <v>1220.8580529999999</v>
      </c>
      <c r="AL76">
        <v>1164.850921</v>
      </c>
      <c r="AM76">
        <v>1110.076018</v>
      </c>
    </row>
    <row r="77" spans="1:39" x14ac:dyDescent="0.25">
      <c r="A77" t="s">
        <v>73</v>
      </c>
      <c r="B77">
        <v>1941.100091</v>
      </c>
      <c r="C77">
        <v>2012.0344849999999</v>
      </c>
      <c r="D77">
        <v>2082.4102339999999</v>
      </c>
      <c r="E77">
        <v>2153.4259959999999</v>
      </c>
      <c r="F77">
        <v>2224.7259840000002</v>
      </c>
      <c r="G77">
        <v>2295.4273589999998</v>
      </c>
      <c r="H77">
        <v>2365.9963739999998</v>
      </c>
      <c r="I77">
        <v>2436.9337810000002</v>
      </c>
      <c r="J77">
        <v>2507.6260579999998</v>
      </c>
      <c r="K77">
        <v>2577.8714540000001</v>
      </c>
      <c r="L77">
        <v>2647.9733860000001</v>
      </c>
      <c r="M77">
        <v>2718.032365</v>
      </c>
      <c r="N77">
        <v>2788.0829709999998</v>
      </c>
      <c r="O77">
        <v>2858.0290879999998</v>
      </c>
      <c r="P77">
        <v>2928.7166670000001</v>
      </c>
      <c r="Q77">
        <v>2999.0592430000002</v>
      </c>
      <c r="R77">
        <v>3068.611672</v>
      </c>
      <c r="S77">
        <v>3137.0687349999998</v>
      </c>
      <c r="T77">
        <v>3158.7544050000001</v>
      </c>
      <c r="U77">
        <v>3182.4232350000002</v>
      </c>
      <c r="V77">
        <v>3207.0869440000001</v>
      </c>
      <c r="W77">
        <v>3232.210106</v>
      </c>
      <c r="X77">
        <v>3257.5463260000001</v>
      </c>
      <c r="Y77">
        <v>3282.9955420000001</v>
      </c>
      <c r="Z77">
        <v>3308.5200300000001</v>
      </c>
      <c r="AA77">
        <v>3334.0945059999999</v>
      </c>
      <c r="AB77">
        <v>3359.6907169999999</v>
      </c>
      <c r="AC77">
        <v>3385.2787760000001</v>
      </c>
      <c r="AD77">
        <v>3410.9101310000001</v>
      </c>
      <c r="AE77">
        <v>3436.9452500000002</v>
      </c>
      <c r="AF77">
        <v>3462.9674970000001</v>
      </c>
      <c r="AG77">
        <v>3488.7977270000001</v>
      </c>
      <c r="AH77">
        <v>3514.3795580000001</v>
      </c>
      <c r="AI77">
        <v>3539.7239599999998</v>
      </c>
      <c r="AJ77">
        <v>3564.8736950000002</v>
      </c>
      <c r="AK77">
        <v>3589.8824239999999</v>
      </c>
      <c r="AL77">
        <v>3614.797947</v>
      </c>
      <c r="AM77">
        <v>3639.6577870000001</v>
      </c>
    </row>
    <row r="78" spans="1:39" x14ac:dyDescent="0.25">
      <c r="A78" t="s">
        <v>238</v>
      </c>
      <c r="B78">
        <v>1941.100091</v>
      </c>
      <c r="C78">
        <v>2012.0344849999999</v>
      </c>
      <c r="D78">
        <v>2082.4102339999999</v>
      </c>
      <c r="E78">
        <v>2153.4259959999999</v>
      </c>
      <c r="F78">
        <v>2224.7259840000002</v>
      </c>
      <c r="G78">
        <v>2296.58196</v>
      </c>
      <c r="H78">
        <v>2367.9035789999998</v>
      </c>
      <c r="I78">
        <v>2438.7009240000002</v>
      </c>
      <c r="J78">
        <v>2508.4575129999998</v>
      </c>
      <c r="K78">
        <v>2577.2112080000002</v>
      </c>
      <c r="L78">
        <v>2645.5692439999998</v>
      </c>
      <c r="M78">
        <v>2713.8284060000001</v>
      </c>
      <c r="N78">
        <v>2782.2461269999999</v>
      </c>
      <c r="O78">
        <v>2851.545513</v>
      </c>
      <c r="P78">
        <v>2922.1827549999998</v>
      </c>
      <c r="Q78">
        <v>2992.967541</v>
      </c>
      <c r="R78">
        <v>3063.5287840000001</v>
      </c>
      <c r="S78">
        <v>3133.7184419999999</v>
      </c>
      <c r="T78">
        <v>3155.2293030000001</v>
      </c>
      <c r="U78">
        <v>3176.732634</v>
      </c>
      <c r="V78">
        <v>3197.6902759999998</v>
      </c>
      <c r="W78">
        <v>3217.9868820000002</v>
      </c>
      <c r="X78">
        <v>3237.7327500000001</v>
      </c>
      <c r="Y78">
        <v>3257.1137349999999</v>
      </c>
      <c r="Z78">
        <v>3276.3122720000001</v>
      </c>
      <c r="AA78">
        <v>3295.4665949999999</v>
      </c>
      <c r="AB78">
        <v>3314.6660069999998</v>
      </c>
      <c r="AC78">
        <v>3333.9552779999999</v>
      </c>
      <c r="AD78">
        <v>3356.7251040000001</v>
      </c>
      <c r="AE78">
        <v>3381.8672620000002</v>
      </c>
      <c r="AF78">
        <v>3408.5067170000002</v>
      </c>
      <c r="AG78">
        <v>3436.1435769999998</v>
      </c>
      <c r="AH78">
        <v>3464.5280859999998</v>
      </c>
      <c r="AI78">
        <v>3493.560164</v>
      </c>
      <c r="AJ78">
        <v>3523.1935539999999</v>
      </c>
      <c r="AK78">
        <v>3553.4527760000001</v>
      </c>
      <c r="AL78">
        <v>3584.3800470000001</v>
      </c>
      <c r="AM78">
        <v>3616.0223900000001</v>
      </c>
    </row>
    <row r="79" spans="1:39" x14ac:dyDescent="0.25">
      <c r="A79" t="s">
        <v>80</v>
      </c>
      <c r="B79">
        <v>8814662.9269999899</v>
      </c>
      <c r="C79">
        <v>9058924.1779999901</v>
      </c>
      <c r="D79">
        <v>9257584.2400000002</v>
      </c>
      <c r="E79">
        <v>9606766.4289999995</v>
      </c>
      <c r="F79">
        <v>9931795.0099999998</v>
      </c>
      <c r="G79">
        <v>10220047.5</v>
      </c>
      <c r="H79">
        <v>10459635.550000001</v>
      </c>
      <c r="I79">
        <v>10659368.93</v>
      </c>
      <c r="J79">
        <v>10833254.59</v>
      </c>
      <c r="K79">
        <v>10997935.970000001</v>
      </c>
      <c r="L79">
        <v>11154144.42</v>
      </c>
      <c r="M79">
        <v>11302997.84</v>
      </c>
      <c r="N79">
        <v>11445984.939999999</v>
      </c>
      <c r="O79">
        <v>11597653.060000001</v>
      </c>
      <c r="P79">
        <v>11804310.4</v>
      </c>
      <c r="Q79">
        <v>12025439.84</v>
      </c>
      <c r="R79">
        <v>12249993.449999999</v>
      </c>
      <c r="S79">
        <v>12461074.9</v>
      </c>
      <c r="T79">
        <v>12672293.029999999</v>
      </c>
      <c r="U79">
        <v>12920882.15</v>
      </c>
      <c r="V79">
        <v>13176195.039999999</v>
      </c>
      <c r="W79">
        <v>13430490.449999999</v>
      </c>
      <c r="X79">
        <v>13680330.050000001</v>
      </c>
      <c r="Y79">
        <v>13923648.449999999</v>
      </c>
      <c r="Z79">
        <v>14158816.35</v>
      </c>
      <c r="AA79">
        <v>14384240.800000001</v>
      </c>
      <c r="AB79">
        <v>14598194.189999999</v>
      </c>
      <c r="AC79">
        <v>14798748.029999999</v>
      </c>
      <c r="AD79">
        <v>15009010.880000001</v>
      </c>
      <c r="AE79">
        <v>15259021.49</v>
      </c>
      <c r="AF79">
        <v>15524538.539999999</v>
      </c>
      <c r="AG79">
        <v>15799007.039999999</v>
      </c>
      <c r="AH79">
        <v>16077723.550000001</v>
      </c>
      <c r="AI79">
        <v>16357389.630000001</v>
      </c>
      <c r="AJ79">
        <v>16635900.630000001</v>
      </c>
      <c r="AK79">
        <v>16912148.34</v>
      </c>
      <c r="AL79">
        <v>17185583.140000001</v>
      </c>
      <c r="AM79">
        <v>17456206.079999998</v>
      </c>
    </row>
    <row r="80" spans="1:39" x14ac:dyDescent="0.25">
      <c r="A80" t="s">
        <v>81</v>
      </c>
      <c r="B80">
        <v>68248372.930000007</v>
      </c>
      <c r="C80">
        <v>70448862.150000006</v>
      </c>
      <c r="D80">
        <v>72423203.969999999</v>
      </c>
      <c r="E80">
        <v>74524655.150000006</v>
      </c>
      <c r="F80">
        <v>76585725.25</v>
      </c>
      <c r="G80">
        <v>78353233.239999995</v>
      </c>
      <c r="H80">
        <v>79959074.049999997</v>
      </c>
      <c r="I80">
        <v>81292705.189999998</v>
      </c>
      <c r="J80">
        <v>82533478.390000001</v>
      </c>
      <c r="K80">
        <v>83732792.239999995</v>
      </c>
      <c r="L80">
        <v>84897577</v>
      </c>
      <c r="M80">
        <v>86029703.159999996</v>
      </c>
      <c r="N80">
        <v>87130731.769999996</v>
      </c>
      <c r="O80">
        <v>88236055.420000002</v>
      </c>
      <c r="P80">
        <v>89564140.219999999</v>
      </c>
      <c r="Q80">
        <v>90912110.700000003</v>
      </c>
      <c r="R80">
        <v>92187675.120000005</v>
      </c>
      <c r="S80">
        <v>93300224.969999999</v>
      </c>
      <c r="T80">
        <v>93610565.290000007</v>
      </c>
      <c r="U80">
        <v>94259105.709999904</v>
      </c>
      <c r="V80">
        <v>95102465.810000002</v>
      </c>
      <c r="W80">
        <v>96075102.579999998</v>
      </c>
      <c r="X80">
        <v>97134176.989999995</v>
      </c>
      <c r="Y80">
        <v>98247039.790000007</v>
      </c>
      <c r="Z80">
        <v>99386517.879999995</v>
      </c>
      <c r="AA80">
        <v>100528566.09999999</v>
      </c>
      <c r="AB80">
        <v>101651113.40000001</v>
      </c>
      <c r="AC80">
        <v>102733267.8</v>
      </c>
      <c r="AD80">
        <v>103813475.59999999</v>
      </c>
      <c r="AE80">
        <v>104986966.3</v>
      </c>
      <c r="AF80">
        <v>106210048.40000001</v>
      </c>
      <c r="AG80">
        <v>107464630.3</v>
      </c>
      <c r="AH80">
        <v>108732677.59999999</v>
      </c>
      <c r="AI80">
        <v>109998038.59999999</v>
      </c>
      <c r="AJ80">
        <v>111247952.90000001</v>
      </c>
      <c r="AK80">
        <v>112474567.59999999</v>
      </c>
      <c r="AL80">
        <v>113672158.59999999</v>
      </c>
      <c r="AM80">
        <v>114837366</v>
      </c>
    </row>
    <row r="81" spans="1:39" x14ac:dyDescent="0.25">
      <c r="A81" t="s">
        <v>82</v>
      </c>
      <c r="B81">
        <v>57504410.18</v>
      </c>
      <c r="C81">
        <v>60144949.509999998</v>
      </c>
      <c r="D81">
        <v>63321018.920000002</v>
      </c>
      <c r="E81">
        <v>66463168.659999996</v>
      </c>
      <c r="F81">
        <v>69470144.150000006</v>
      </c>
      <c r="G81">
        <v>72577695.189999998</v>
      </c>
      <c r="H81">
        <v>75673133.890000001</v>
      </c>
      <c r="I81">
        <v>78757887.980000004</v>
      </c>
      <c r="J81">
        <v>81840913.159999996</v>
      </c>
      <c r="K81">
        <v>84921402.129999995</v>
      </c>
      <c r="L81">
        <v>88000934.5</v>
      </c>
      <c r="M81">
        <v>91078857.319999903</v>
      </c>
      <c r="N81">
        <v>94155083.340000004</v>
      </c>
      <c r="O81">
        <v>97225556.590000004</v>
      </c>
      <c r="P81">
        <v>100286532.90000001</v>
      </c>
      <c r="Q81">
        <v>103338758.8</v>
      </c>
      <c r="R81">
        <v>106375010.8</v>
      </c>
      <c r="S81">
        <v>109389161.3</v>
      </c>
      <c r="T81">
        <v>110503158.3</v>
      </c>
      <c r="U81">
        <v>111607253.5</v>
      </c>
      <c r="V81">
        <v>112725107</v>
      </c>
      <c r="W81">
        <v>113860239.40000001</v>
      </c>
      <c r="X81">
        <v>115011013.2</v>
      </c>
      <c r="Y81">
        <v>116174338.90000001</v>
      </c>
      <c r="Z81">
        <v>117346882.2</v>
      </c>
      <c r="AA81">
        <v>118525581</v>
      </c>
      <c r="AB81">
        <v>119707294.40000001</v>
      </c>
      <c r="AC81">
        <v>120889196.3</v>
      </c>
      <c r="AD81">
        <v>122064642.7</v>
      </c>
      <c r="AE81">
        <v>123225035.2</v>
      </c>
      <c r="AF81">
        <v>124381509</v>
      </c>
      <c r="AG81">
        <v>125538267.7</v>
      </c>
      <c r="AH81">
        <v>126697707.8</v>
      </c>
      <c r="AI81">
        <v>127861861</v>
      </c>
      <c r="AJ81">
        <v>129033172.90000001</v>
      </c>
      <c r="AK81">
        <v>130214344.8</v>
      </c>
      <c r="AL81">
        <v>131408944.09999999</v>
      </c>
      <c r="AM81">
        <v>132621119.09999999</v>
      </c>
    </row>
    <row r="82" spans="1:39" x14ac:dyDescent="0.25">
      <c r="A82" t="s">
        <v>83</v>
      </c>
      <c r="B82">
        <v>6833613.2439999999</v>
      </c>
      <c r="C82">
        <v>6766794.4519999996</v>
      </c>
      <c r="D82">
        <v>6694549.0269999998</v>
      </c>
      <c r="E82">
        <v>6635013.8619999997</v>
      </c>
      <c r="F82">
        <v>6585374.5549999997</v>
      </c>
      <c r="G82">
        <v>6543568.4460000005</v>
      </c>
      <c r="H82">
        <v>6505187.4139999999</v>
      </c>
      <c r="I82">
        <v>6467243.0970000001</v>
      </c>
      <c r="J82">
        <v>6429298.5259999996</v>
      </c>
      <c r="K82">
        <v>6391445.6090000002</v>
      </c>
      <c r="L82">
        <v>6354003.0039999997</v>
      </c>
      <c r="M82">
        <v>6317240.943</v>
      </c>
      <c r="N82">
        <v>6281404.9579999996</v>
      </c>
      <c r="O82">
        <v>6245288.7340000002</v>
      </c>
      <c r="P82">
        <v>6209232.1509999996</v>
      </c>
      <c r="Q82">
        <v>6175515.2609999999</v>
      </c>
      <c r="R82">
        <v>6143640.8490000004</v>
      </c>
      <c r="S82">
        <v>6110382.4970000004</v>
      </c>
      <c r="T82">
        <v>6145932.8640000001</v>
      </c>
      <c r="U82">
        <v>6190698.6619999995</v>
      </c>
      <c r="V82">
        <v>6232855.3720000004</v>
      </c>
      <c r="W82">
        <v>6271544.977</v>
      </c>
      <c r="X82">
        <v>6308205.5889999997</v>
      </c>
      <c r="Y82">
        <v>6345092.8959999997</v>
      </c>
      <c r="Z82">
        <v>6384770.3039999995</v>
      </c>
      <c r="AA82">
        <v>6429779.943</v>
      </c>
      <c r="AB82">
        <v>6482361.6890000002</v>
      </c>
      <c r="AC82">
        <v>6544245.477</v>
      </c>
      <c r="AD82">
        <v>6616742.6969999997</v>
      </c>
      <c r="AE82">
        <v>6701364.0899999999</v>
      </c>
      <c r="AF82">
        <v>6798811.4989999998</v>
      </c>
      <c r="AG82">
        <v>6910048.125</v>
      </c>
      <c r="AH82">
        <v>7035873.1579999998</v>
      </c>
      <c r="AI82">
        <v>7176803.0880000005</v>
      </c>
      <c r="AJ82">
        <v>7332940.0870000003</v>
      </c>
      <c r="AK82">
        <v>7503962.2209999999</v>
      </c>
      <c r="AL82">
        <v>7689198.4780000001</v>
      </c>
      <c r="AM82">
        <v>7887675.0750000002</v>
      </c>
    </row>
    <row r="83" spans="1:39" x14ac:dyDescent="0.25">
      <c r="A83" t="s">
        <v>128</v>
      </c>
      <c r="B83">
        <v>41882012.060000002</v>
      </c>
      <c r="C83">
        <v>43142352.960000001</v>
      </c>
      <c r="D83">
        <v>44440535.399999999</v>
      </c>
      <c r="E83">
        <v>45900811.979999997</v>
      </c>
      <c r="F83">
        <v>47411337.890000001</v>
      </c>
      <c r="G83">
        <v>49022944.539999999</v>
      </c>
      <c r="H83">
        <v>50552569.090000004</v>
      </c>
      <c r="I83">
        <v>51952300.25</v>
      </c>
      <c r="J83">
        <v>52622161.560000002</v>
      </c>
      <c r="K83">
        <v>52927240.759999998</v>
      </c>
      <c r="L83">
        <v>53112689.490000002</v>
      </c>
      <c r="M83">
        <v>53201381.289999999</v>
      </c>
      <c r="N83">
        <v>53186220.170000002</v>
      </c>
      <c r="O83">
        <v>53271143.619999997</v>
      </c>
      <c r="P83">
        <v>54051609.380000003</v>
      </c>
      <c r="Q83">
        <v>54910477.18</v>
      </c>
      <c r="R83">
        <v>55764924.479999997</v>
      </c>
      <c r="S83">
        <v>56582688.810000002</v>
      </c>
      <c r="T83">
        <v>56955790.780000001</v>
      </c>
      <c r="U83">
        <v>57319101.549999997</v>
      </c>
      <c r="V83">
        <v>57689971.289999999</v>
      </c>
      <c r="W83">
        <v>58058485.57</v>
      </c>
      <c r="X83">
        <v>58415871.359999999</v>
      </c>
      <c r="Y83">
        <v>58756051.200000003</v>
      </c>
      <c r="Z83">
        <v>59074820.700000003</v>
      </c>
      <c r="AA83">
        <v>59369148.460000001</v>
      </c>
      <c r="AB83">
        <v>59636698.659999996</v>
      </c>
      <c r="AC83">
        <v>59875650.789999999</v>
      </c>
      <c r="AD83">
        <v>60196857.740000002</v>
      </c>
      <c r="AE83">
        <v>61201139.130000003</v>
      </c>
      <c r="AF83">
        <v>62360617.07</v>
      </c>
      <c r="AG83">
        <v>63602974.899999999</v>
      </c>
      <c r="AH83">
        <v>64908711.009999998</v>
      </c>
      <c r="AI83">
        <v>66267581.670000002</v>
      </c>
      <c r="AJ83">
        <v>67673455.859999999</v>
      </c>
      <c r="AK83">
        <v>69123327.810000002</v>
      </c>
      <c r="AL83">
        <v>70616599.519999996</v>
      </c>
      <c r="AM83">
        <v>72154785.900000006</v>
      </c>
    </row>
    <row r="84" spans="1:39" x14ac:dyDescent="0.25">
      <c r="A84" t="s">
        <v>126</v>
      </c>
      <c r="B84">
        <v>125966805.8</v>
      </c>
      <c r="C84">
        <v>131494087.3</v>
      </c>
      <c r="D84">
        <v>133891636.09999999</v>
      </c>
      <c r="E84">
        <v>140665966.69999999</v>
      </c>
      <c r="F84">
        <v>147794965.59999999</v>
      </c>
      <c r="G84">
        <v>148273831.5</v>
      </c>
      <c r="H84">
        <v>150081931.19999999</v>
      </c>
      <c r="I84">
        <v>152703586</v>
      </c>
      <c r="J84">
        <v>155341536.59999999</v>
      </c>
      <c r="K84">
        <v>157566875.19999999</v>
      </c>
      <c r="L84">
        <v>158878768.09999999</v>
      </c>
      <c r="M84">
        <v>158736859.09999999</v>
      </c>
      <c r="N84">
        <v>156487540.5</v>
      </c>
      <c r="O84">
        <v>157503462.69999999</v>
      </c>
      <c r="P84">
        <v>159163747.09999999</v>
      </c>
      <c r="Q84">
        <v>160837164.40000001</v>
      </c>
      <c r="R84">
        <v>162459769.69999999</v>
      </c>
      <c r="S84">
        <v>164012602.69999999</v>
      </c>
      <c r="T84">
        <v>164061349</v>
      </c>
      <c r="U84">
        <v>163944950.09999999</v>
      </c>
      <c r="V84">
        <v>163540115.30000001</v>
      </c>
      <c r="W84">
        <v>162812528.40000001</v>
      </c>
      <c r="X84">
        <v>161737941.19999999</v>
      </c>
      <c r="Y84">
        <v>160300261.30000001</v>
      </c>
      <c r="Z84">
        <v>158491074.30000001</v>
      </c>
      <c r="AA84">
        <v>156309238.59999999</v>
      </c>
      <c r="AB84">
        <v>153759106.80000001</v>
      </c>
      <c r="AC84">
        <v>150850253.90000001</v>
      </c>
      <c r="AD84">
        <v>145584188</v>
      </c>
      <c r="AE84">
        <v>142884698.80000001</v>
      </c>
      <c r="AF84">
        <v>142052321.90000001</v>
      </c>
      <c r="AG84">
        <v>142510943</v>
      </c>
      <c r="AH84">
        <v>143863799</v>
      </c>
      <c r="AI84">
        <v>145840760.30000001</v>
      </c>
      <c r="AJ84">
        <v>148258360</v>
      </c>
      <c r="AK84">
        <v>150992172</v>
      </c>
      <c r="AL84">
        <v>153957992.09999999</v>
      </c>
      <c r="AM84">
        <v>157098943.40000001</v>
      </c>
    </row>
    <row r="85" spans="1:39" x14ac:dyDescent="0.25">
      <c r="A85" t="s">
        <v>235</v>
      </c>
      <c r="B85">
        <v>121404962</v>
      </c>
      <c r="C85">
        <v>125328600.5</v>
      </c>
      <c r="D85">
        <v>129230259.59999999</v>
      </c>
      <c r="E85">
        <v>133162276.59999999</v>
      </c>
      <c r="F85">
        <v>137095143.40000001</v>
      </c>
      <c r="G85">
        <v>140974825.5</v>
      </c>
      <c r="H85">
        <v>144825463.59999999</v>
      </c>
      <c r="I85">
        <v>148681680.19999999</v>
      </c>
      <c r="J85">
        <v>152509566.09999999</v>
      </c>
      <c r="K85">
        <v>156301995</v>
      </c>
      <c r="L85">
        <v>160085595.5</v>
      </c>
      <c r="M85">
        <v>163871313.59999999</v>
      </c>
      <c r="N85">
        <v>167663549.40000001</v>
      </c>
      <c r="O85">
        <v>171454363.80000001</v>
      </c>
      <c r="P85">
        <v>175293645</v>
      </c>
      <c r="Q85">
        <v>179127148.90000001</v>
      </c>
      <c r="R85">
        <v>182930851.5</v>
      </c>
      <c r="S85">
        <v>186686717.90000001</v>
      </c>
      <c r="T85">
        <v>187454187.40000001</v>
      </c>
      <c r="U85">
        <v>188305621.90000001</v>
      </c>
      <c r="V85">
        <v>189188819.5</v>
      </c>
      <c r="W85">
        <v>190086386.40000001</v>
      </c>
      <c r="X85">
        <v>190996681.30000001</v>
      </c>
      <c r="Y85">
        <v>191922390.09999999</v>
      </c>
      <c r="Z85">
        <v>192865652.80000001</v>
      </c>
      <c r="AA85">
        <v>193826228.80000001</v>
      </c>
      <c r="AB85">
        <v>194801924.5</v>
      </c>
      <c r="AC85">
        <v>195789477.30000001</v>
      </c>
      <c r="AD85">
        <v>196789881.59999999</v>
      </c>
      <c r="AE85">
        <v>197818505.30000001</v>
      </c>
      <c r="AF85">
        <v>198846102.69999999</v>
      </c>
      <c r="AG85">
        <v>199861450.90000001</v>
      </c>
      <c r="AH85">
        <v>200862763.69999999</v>
      </c>
      <c r="AI85">
        <v>201852362.40000001</v>
      </c>
      <c r="AJ85">
        <v>202833777.5</v>
      </c>
      <c r="AK85">
        <v>203810322.69999999</v>
      </c>
      <c r="AL85">
        <v>204784465.19999999</v>
      </c>
      <c r="AM85">
        <v>205757741</v>
      </c>
    </row>
    <row r="86" spans="1:39" x14ac:dyDescent="0.25">
      <c r="A86" t="s">
        <v>86</v>
      </c>
      <c r="B86">
        <v>8814662.9269999899</v>
      </c>
      <c r="C86">
        <v>9058924.1779999901</v>
      </c>
      <c r="D86">
        <v>9257584.2400000002</v>
      </c>
      <c r="E86">
        <v>9606766.4289999995</v>
      </c>
      <c r="F86">
        <v>9931795.0099999998</v>
      </c>
      <c r="G86">
        <v>10224132.15</v>
      </c>
      <c r="H86">
        <v>10472098.050000001</v>
      </c>
      <c r="I86">
        <v>10677242.539999999</v>
      </c>
      <c r="J86">
        <v>10853586.539999999</v>
      </c>
      <c r="K86">
        <v>11018725.34</v>
      </c>
      <c r="L86">
        <v>11174251.83</v>
      </c>
      <c r="M86">
        <v>11322495.810000001</v>
      </c>
      <c r="N86">
        <v>11465851.82</v>
      </c>
      <c r="O86">
        <v>11617928.73</v>
      </c>
      <c r="P86">
        <v>11827958.140000001</v>
      </c>
      <c r="Q86">
        <v>12052866.050000001</v>
      </c>
      <c r="R86">
        <v>12281274.210000001</v>
      </c>
      <c r="S86">
        <v>12496130.18</v>
      </c>
      <c r="T86">
        <v>12713370.32</v>
      </c>
      <c r="U86">
        <v>12963578.560000001</v>
      </c>
      <c r="V86">
        <v>13217653.74</v>
      </c>
      <c r="W86">
        <v>13469349.949999999</v>
      </c>
      <c r="X86">
        <v>13715739.289999999</v>
      </c>
      <c r="Y86">
        <v>13954979.01</v>
      </c>
      <c r="Z86">
        <v>14185527.279999999</v>
      </c>
      <c r="AA86">
        <v>14405805.34</v>
      </c>
      <c r="AB86">
        <v>14614051.039999999</v>
      </c>
      <c r="AC86">
        <v>14808267.939999999</v>
      </c>
      <c r="AD86">
        <v>15007137.27</v>
      </c>
      <c r="AE86">
        <v>15254796.99</v>
      </c>
      <c r="AF86">
        <v>15519488.310000001</v>
      </c>
      <c r="AG86">
        <v>15794716.34</v>
      </c>
      <c r="AH86">
        <v>16075345.42</v>
      </c>
      <c r="AI86">
        <v>16357689.529999999</v>
      </c>
      <c r="AJ86">
        <v>16639299.73</v>
      </c>
      <c r="AK86">
        <v>16918694.170000002</v>
      </c>
      <c r="AL86">
        <v>17195145.190000001</v>
      </c>
      <c r="AM86">
        <v>17468528.870000001</v>
      </c>
    </row>
    <row r="87" spans="1:39" x14ac:dyDescent="0.25">
      <c r="A87" t="s">
        <v>87</v>
      </c>
      <c r="B87" s="8">
        <v>68248372.930000007</v>
      </c>
      <c r="C87">
        <v>70448862.150000006</v>
      </c>
      <c r="D87">
        <v>72423203.969999999</v>
      </c>
      <c r="E87">
        <v>74524655.150000006</v>
      </c>
      <c r="F87">
        <v>76585725.25</v>
      </c>
      <c r="G87">
        <v>78388146.459999904</v>
      </c>
      <c r="H87">
        <v>79996549.950000003</v>
      </c>
      <c r="I87">
        <v>81325677.879999995</v>
      </c>
      <c r="J87">
        <v>82567830.030000001</v>
      </c>
      <c r="K87">
        <v>83776674.319999903</v>
      </c>
      <c r="L87">
        <v>84954737.239999995</v>
      </c>
      <c r="M87">
        <v>86109097.379999995</v>
      </c>
      <c r="N87">
        <v>87243926.959999904</v>
      </c>
      <c r="O87">
        <v>88364476.599999994</v>
      </c>
      <c r="P87">
        <v>89738797.269999996</v>
      </c>
      <c r="Q87">
        <v>91123241.140000001</v>
      </c>
      <c r="R87">
        <v>92422565.519999996</v>
      </c>
      <c r="S87">
        <v>93547471.909999996</v>
      </c>
      <c r="T87">
        <v>93929682.760000005</v>
      </c>
      <c r="U87">
        <v>94595676.829999998</v>
      </c>
      <c r="V87">
        <v>95414728.840000004</v>
      </c>
      <c r="W87">
        <v>96347130.530000001</v>
      </c>
      <c r="X87">
        <v>97360124.370000005</v>
      </c>
      <c r="Y87">
        <v>98425042.420000002</v>
      </c>
      <c r="Z87">
        <v>99515494.700000003</v>
      </c>
      <c r="AA87">
        <v>100606351.7</v>
      </c>
      <c r="AB87">
        <v>101673275.59999999</v>
      </c>
      <c r="AC87">
        <v>102692512.40000001</v>
      </c>
      <c r="AD87">
        <v>103613447.3</v>
      </c>
      <c r="AE87">
        <v>104811113</v>
      </c>
      <c r="AF87">
        <v>106057688.5</v>
      </c>
      <c r="AG87">
        <v>107331108.3</v>
      </c>
      <c r="AH87">
        <v>108615033</v>
      </c>
      <c r="AI87">
        <v>109894801.90000001</v>
      </c>
      <c r="AJ87">
        <v>111158092.2</v>
      </c>
      <c r="AK87">
        <v>112395127.8</v>
      </c>
      <c r="AL87">
        <v>113600664.5</v>
      </c>
      <c r="AM87">
        <v>114772068.40000001</v>
      </c>
    </row>
    <row r="88" spans="1:39" x14ac:dyDescent="0.25">
      <c r="A88" t="s">
        <v>88</v>
      </c>
      <c r="B88">
        <v>57504410.18</v>
      </c>
      <c r="C88">
        <v>60144949.509999998</v>
      </c>
      <c r="D88">
        <v>63321018.920000002</v>
      </c>
      <c r="E88">
        <v>66463168.659999996</v>
      </c>
      <c r="F88">
        <v>69470144.150000006</v>
      </c>
      <c r="G88">
        <v>72588259.549999997</v>
      </c>
      <c r="H88">
        <v>75744143.920000002</v>
      </c>
      <c r="I88">
        <v>78872806.969999999</v>
      </c>
      <c r="J88">
        <v>81975460.540000007</v>
      </c>
      <c r="K88">
        <v>85057044.109999999</v>
      </c>
      <c r="L88">
        <v>88127613.310000002</v>
      </c>
      <c r="M88">
        <v>91194766.950000003</v>
      </c>
      <c r="N88">
        <v>94266502.579999998</v>
      </c>
      <c r="O88">
        <v>97338511.700000003</v>
      </c>
      <c r="P88">
        <v>100411248.59999999</v>
      </c>
      <c r="Q88">
        <v>103480279.7</v>
      </c>
      <c r="R88">
        <v>106535130.3</v>
      </c>
      <c r="S88">
        <v>109566935.2</v>
      </c>
      <c r="T88">
        <v>110692919.7</v>
      </c>
      <c r="U88">
        <v>111785294.09999999</v>
      </c>
      <c r="V88">
        <v>112881745.59999999</v>
      </c>
      <c r="W88">
        <v>113989421.09999999</v>
      </c>
      <c r="X88">
        <v>115107544.40000001</v>
      </c>
      <c r="Y88">
        <v>116233501.5</v>
      </c>
      <c r="Z88">
        <v>117364115.3</v>
      </c>
      <c r="AA88">
        <v>118496192.90000001</v>
      </c>
      <c r="AB88">
        <v>119626199.7</v>
      </c>
      <c r="AC88">
        <v>120750629.59999999</v>
      </c>
      <c r="AD88">
        <v>121859214.90000001</v>
      </c>
      <c r="AE88">
        <v>122956063.7</v>
      </c>
      <c r="AF88">
        <v>124069125</v>
      </c>
      <c r="AG88">
        <v>125205241.09999999</v>
      </c>
      <c r="AH88">
        <v>126361363.59999999</v>
      </c>
      <c r="AI88">
        <v>127534456</v>
      </c>
      <c r="AJ88">
        <v>128722942.7</v>
      </c>
      <c r="AK88">
        <v>129926731.5</v>
      </c>
      <c r="AL88">
        <v>131147820.7</v>
      </c>
      <c r="AM88">
        <v>132389620.8</v>
      </c>
    </row>
    <row r="89" spans="1:39" x14ac:dyDescent="0.25">
      <c r="A89" t="s">
        <v>89</v>
      </c>
      <c r="B89">
        <v>6833613.2439999999</v>
      </c>
      <c r="C89">
        <v>6766794.4519999996</v>
      </c>
      <c r="D89">
        <v>6694549.0269999998</v>
      </c>
      <c r="E89">
        <v>6635013.8619999997</v>
      </c>
      <c r="F89">
        <v>6585374.5549999997</v>
      </c>
      <c r="G89">
        <v>6548222.5800000001</v>
      </c>
      <c r="H89">
        <v>6508065.4400000004</v>
      </c>
      <c r="I89">
        <v>6465843.4040000001</v>
      </c>
      <c r="J89">
        <v>6423857.7139999997</v>
      </c>
      <c r="K89">
        <v>6382309.2510000002</v>
      </c>
      <c r="L89">
        <v>6340408.7699999996</v>
      </c>
      <c r="M89">
        <v>6298279.2240000004</v>
      </c>
      <c r="N89">
        <v>6255476.7640000004</v>
      </c>
      <c r="O89">
        <v>6210014.7429999998</v>
      </c>
      <c r="P89">
        <v>6167885.4170000004</v>
      </c>
      <c r="Q89">
        <v>6127045.733</v>
      </c>
      <c r="R89">
        <v>6087690.0609999998</v>
      </c>
      <c r="S89">
        <v>6048123.5319999997</v>
      </c>
      <c r="T89">
        <v>6081223.9349999996</v>
      </c>
      <c r="U89">
        <v>6113946.8310000002</v>
      </c>
      <c r="V89">
        <v>6134288.8080000002</v>
      </c>
      <c r="W89">
        <v>6144593.9469999997</v>
      </c>
      <c r="X89">
        <v>6148430.9380000001</v>
      </c>
      <c r="Y89">
        <v>6149784.0250000004</v>
      </c>
      <c r="Z89">
        <v>6152577.1579999998</v>
      </c>
      <c r="AA89">
        <v>6160317.7010000004</v>
      </c>
      <c r="AB89">
        <v>6175867.915</v>
      </c>
      <c r="AC89">
        <v>6201325.3370000003</v>
      </c>
      <c r="AD89">
        <v>6239017.8799999999</v>
      </c>
      <c r="AE89">
        <v>6316707.7290000003</v>
      </c>
      <c r="AF89">
        <v>6413993.7889999999</v>
      </c>
      <c r="AG89">
        <v>6531108.4170000004</v>
      </c>
      <c r="AH89">
        <v>6669045.6260000002</v>
      </c>
      <c r="AI89">
        <v>6828551.3439999996</v>
      </c>
      <c r="AJ89">
        <v>7009818.0369999995</v>
      </c>
      <c r="AK89">
        <v>7212406.8940000003</v>
      </c>
      <c r="AL89">
        <v>7435803.1160000004</v>
      </c>
      <c r="AM89">
        <v>7679204.2869999995</v>
      </c>
    </row>
    <row r="90" spans="1:39" x14ac:dyDescent="0.25">
      <c r="A90" t="s">
        <v>84</v>
      </c>
      <c r="B90">
        <v>41882012.060000002</v>
      </c>
      <c r="C90">
        <v>43142352.960000001</v>
      </c>
      <c r="D90">
        <v>44440535.399999999</v>
      </c>
      <c r="E90">
        <v>45900811.979999997</v>
      </c>
      <c r="F90">
        <v>47411337.890000001</v>
      </c>
      <c r="G90">
        <v>48845953.880000003</v>
      </c>
      <c r="H90">
        <v>50181281.490000002</v>
      </c>
      <c r="I90">
        <v>51407273.439999998</v>
      </c>
      <c r="J90">
        <v>51943214.619999997</v>
      </c>
      <c r="K90">
        <v>52137777.119999997</v>
      </c>
      <c r="L90">
        <v>52224216.479999997</v>
      </c>
      <c r="M90">
        <v>52215458.159999996</v>
      </c>
      <c r="N90">
        <v>52096178.380000003</v>
      </c>
      <c r="O90">
        <v>52030090.700000003</v>
      </c>
      <c r="P90">
        <v>52628792.450000003</v>
      </c>
      <c r="Q90">
        <v>53289714.689999998</v>
      </c>
      <c r="R90">
        <v>53934134.859999999</v>
      </c>
      <c r="S90">
        <v>54533657.869999997</v>
      </c>
      <c r="T90">
        <v>54806569.030000001</v>
      </c>
      <c r="U90">
        <v>55072163.530000001</v>
      </c>
      <c r="V90">
        <v>55338896.350000001</v>
      </c>
      <c r="W90">
        <v>55602387.600000001</v>
      </c>
      <c r="X90">
        <v>55858732</v>
      </c>
      <c r="Y90">
        <v>56105583.829999998</v>
      </c>
      <c r="Z90">
        <v>56341484.329999998</v>
      </c>
      <c r="AA90">
        <v>56565252.460000001</v>
      </c>
      <c r="AB90">
        <v>56775605.659999996</v>
      </c>
      <c r="AC90">
        <v>56971056.579999998</v>
      </c>
      <c r="AD90">
        <v>57232652.329999998</v>
      </c>
      <c r="AE90">
        <v>58131210.530000001</v>
      </c>
      <c r="AF90">
        <v>59154588.460000001</v>
      </c>
      <c r="AG90">
        <v>60238228.100000001</v>
      </c>
      <c r="AH90">
        <v>61367368.030000001</v>
      </c>
      <c r="AI90">
        <v>62535055.039999999</v>
      </c>
      <c r="AJ90">
        <v>63737310.299999997</v>
      </c>
      <c r="AK90">
        <v>64972394.270000003</v>
      </c>
      <c r="AL90">
        <v>66240821.060000002</v>
      </c>
      <c r="AM90">
        <v>67544959.189999998</v>
      </c>
    </row>
    <row r="91" spans="1:39" x14ac:dyDescent="0.25">
      <c r="A91" t="s">
        <v>85</v>
      </c>
      <c r="B91" s="8">
        <v>125966805.8</v>
      </c>
      <c r="C91">
        <v>131494087.3</v>
      </c>
      <c r="D91">
        <v>133891636.09999999</v>
      </c>
      <c r="E91">
        <v>140665966.69999999</v>
      </c>
      <c r="F91">
        <v>147794965.59999999</v>
      </c>
      <c r="G91">
        <v>140489990.80000001</v>
      </c>
      <c r="H91">
        <v>134387097.59999999</v>
      </c>
      <c r="I91">
        <v>130435820.8</v>
      </c>
      <c r="J91">
        <v>127915425.3</v>
      </c>
      <c r="K91">
        <v>126011242.3</v>
      </c>
      <c r="L91">
        <v>123790199.7</v>
      </c>
      <c r="M91">
        <v>120306218.2</v>
      </c>
      <c r="N91">
        <v>114566976.09999999</v>
      </c>
      <c r="O91">
        <v>111279945</v>
      </c>
      <c r="P91">
        <v>108030500.7</v>
      </c>
      <c r="Q91">
        <v>104334626.5</v>
      </c>
      <c r="R91">
        <v>100229761.8</v>
      </c>
      <c r="S91">
        <v>95805206.629999995</v>
      </c>
      <c r="T91">
        <v>92985693.739999995</v>
      </c>
      <c r="U91">
        <v>90128565</v>
      </c>
      <c r="V91">
        <v>86975737.829999998</v>
      </c>
      <c r="W91">
        <v>83565045.950000003</v>
      </c>
      <c r="X91">
        <v>79957470.469999999</v>
      </c>
      <c r="Y91">
        <v>76216056.060000002</v>
      </c>
      <c r="Z91">
        <v>72400528.019999996</v>
      </c>
      <c r="AA91">
        <v>68564622.530000001</v>
      </c>
      <c r="AB91">
        <v>64754422.909999996</v>
      </c>
      <c r="AC91">
        <v>61008129.68</v>
      </c>
      <c r="AD91">
        <v>57796625.229999997</v>
      </c>
      <c r="AE91">
        <v>55095166.880000003</v>
      </c>
      <c r="AF91">
        <v>52589901.920000002</v>
      </c>
      <c r="AG91">
        <v>50223309.340000004</v>
      </c>
      <c r="AH91">
        <v>47966114.170000002</v>
      </c>
      <c r="AI91">
        <v>45797690.350000001</v>
      </c>
      <c r="AJ91">
        <v>43700623.869999997</v>
      </c>
      <c r="AK91">
        <v>41660252.740000002</v>
      </c>
      <c r="AL91">
        <v>39665657.189999998</v>
      </c>
      <c r="AM91">
        <v>37708034.640000001</v>
      </c>
    </row>
    <row r="92" spans="1:39" x14ac:dyDescent="0.25">
      <c r="A92" t="s">
        <v>236</v>
      </c>
      <c r="B92">
        <v>121404962</v>
      </c>
      <c r="C92">
        <v>125328600.5</v>
      </c>
      <c r="D92">
        <v>129230259.59999999</v>
      </c>
      <c r="E92">
        <v>133162276.59999999</v>
      </c>
      <c r="F92">
        <v>137095143.40000001</v>
      </c>
      <c r="G92">
        <v>141106380.80000001</v>
      </c>
      <c r="H92">
        <v>145090383.09999999</v>
      </c>
      <c r="I92">
        <v>149020250.40000001</v>
      </c>
      <c r="J92">
        <v>152857699.69999999</v>
      </c>
      <c r="K92">
        <v>156617333.59999999</v>
      </c>
      <c r="L92">
        <v>160354187.59999999</v>
      </c>
      <c r="M92">
        <v>164103291.69999999</v>
      </c>
      <c r="N92">
        <v>167889214.90000001</v>
      </c>
      <c r="O92">
        <v>171722588.69999999</v>
      </c>
      <c r="P92">
        <v>175635857.09999999</v>
      </c>
      <c r="Q92">
        <v>179559951.5</v>
      </c>
      <c r="R92">
        <v>183459726.09999999</v>
      </c>
      <c r="S92">
        <v>187309758.90000001</v>
      </c>
      <c r="T92">
        <v>188092800.30000001</v>
      </c>
      <c r="U92">
        <v>188924351.30000001</v>
      </c>
      <c r="V92">
        <v>189773464.5</v>
      </c>
      <c r="W92">
        <v>190631108.40000001</v>
      </c>
      <c r="X92">
        <v>191498946.69999999</v>
      </c>
      <c r="Y92">
        <v>192381068</v>
      </c>
      <c r="Z92">
        <v>193280248</v>
      </c>
      <c r="AA92">
        <v>194196388</v>
      </c>
      <c r="AB92">
        <v>195126913.40000001</v>
      </c>
      <c r="AC92">
        <v>196067497</v>
      </c>
      <c r="AD92">
        <v>197030079.5</v>
      </c>
      <c r="AE92">
        <v>198041167.30000001</v>
      </c>
      <c r="AF92">
        <v>199084391</v>
      </c>
      <c r="AG92">
        <v>200143038.30000001</v>
      </c>
      <c r="AH92">
        <v>201204581.59999999</v>
      </c>
      <c r="AI92">
        <v>202261481.90000001</v>
      </c>
      <c r="AJ92">
        <v>203309629.40000001</v>
      </c>
      <c r="AK92">
        <v>204347625.90000001</v>
      </c>
      <c r="AL92">
        <v>205375085.19999999</v>
      </c>
      <c r="AM92">
        <v>206392004.40000001</v>
      </c>
    </row>
    <row r="93" spans="1:39" x14ac:dyDescent="0.25">
      <c r="A93" t="s">
        <v>90</v>
      </c>
      <c r="B93" s="8">
        <v>3.4552374029999999</v>
      </c>
      <c r="C93">
        <v>3.7130685460000001</v>
      </c>
      <c r="D93">
        <v>3.945045141</v>
      </c>
      <c r="E93">
        <v>4.1913364980000001</v>
      </c>
      <c r="F93">
        <v>4.4179371500000002</v>
      </c>
      <c r="G93">
        <v>4.8504234960000003</v>
      </c>
      <c r="H93">
        <v>5.1434089350000001</v>
      </c>
      <c r="I93">
        <v>5.3237035439999998</v>
      </c>
      <c r="J93">
        <v>5.4324922300000003</v>
      </c>
      <c r="K93">
        <v>5.4825282800000004</v>
      </c>
      <c r="L93">
        <v>5.4708930479999998</v>
      </c>
      <c r="M93">
        <v>5.3864766160000004</v>
      </c>
      <c r="N93">
        <v>5.2115667370000001</v>
      </c>
      <c r="O93">
        <v>5.257379072</v>
      </c>
      <c r="P93">
        <v>5.3197212150000004</v>
      </c>
      <c r="Q93">
        <v>5.327239026</v>
      </c>
      <c r="R93">
        <v>5.2741251670000002</v>
      </c>
      <c r="S93">
        <v>5.1615342210000001</v>
      </c>
      <c r="T93">
        <v>5.0080675550000002</v>
      </c>
      <c r="U93">
        <v>4.9444517259999996</v>
      </c>
      <c r="V93">
        <v>4.9396817029999998</v>
      </c>
      <c r="W93">
        <v>4.9705766240000004</v>
      </c>
      <c r="X93">
        <v>5.0195529270000003</v>
      </c>
      <c r="Y93">
        <v>5.0733180779999998</v>
      </c>
      <c r="Z93">
        <v>5.1218688520000004</v>
      </c>
      <c r="AA93">
        <v>5.1578144860000004</v>
      </c>
      <c r="AB93">
        <v>5.1758437549999998</v>
      </c>
      <c r="AC93">
        <v>5.1723721850000004</v>
      </c>
      <c r="AD93">
        <v>5.3126258799999997</v>
      </c>
      <c r="AE93">
        <v>5.4117253559999998</v>
      </c>
      <c r="AF93">
        <v>5.4770216200000004</v>
      </c>
      <c r="AG93">
        <v>5.519049249</v>
      </c>
      <c r="AH93">
        <v>5.5428728889999999</v>
      </c>
      <c r="AI93">
        <v>5.5508219990000001</v>
      </c>
      <c r="AJ93">
        <v>5.5443834000000001</v>
      </c>
      <c r="AK93">
        <v>5.5247632360000001</v>
      </c>
      <c r="AL93">
        <v>5.4927129209999999</v>
      </c>
      <c r="AM93">
        <v>5.4488763980000003</v>
      </c>
    </row>
    <row r="94" spans="1:39" x14ac:dyDescent="0.25">
      <c r="A94" t="s">
        <v>91</v>
      </c>
      <c r="B94">
        <v>0.51584152589999999</v>
      </c>
      <c r="C94">
        <v>0.66512729680000005</v>
      </c>
      <c r="D94">
        <v>0.86383902069999996</v>
      </c>
      <c r="E94">
        <v>1.123084282</v>
      </c>
      <c r="F94">
        <v>1.448009254</v>
      </c>
      <c r="G94">
        <v>1.8411571760000001</v>
      </c>
      <c r="H94">
        <v>2.2499776730000001</v>
      </c>
      <c r="I94">
        <v>2.6829592510000002</v>
      </c>
      <c r="J94">
        <v>3.1540099210000001</v>
      </c>
      <c r="K94">
        <v>3.6673814810000001</v>
      </c>
      <c r="L94">
        <v>4.2176346819999999</v>
      </c>
      <c r="M94">
        <v>4.7880097839999998</v>
      </c>
      <c r="N94">
        <v>5.3447823449999996</v>
      </c>
      <c r="O94">
        <v>5.861698681</v>
      </c>
      <c r="P94">
        <v>6.4125801109999996</v>
      </c>
      <c r="Q94">
        <v>6.9459722819999996</v>
      </c>
      <c r="R94">
        <v>7.4460344120000004</v>
      </c>
      <c r="S94">
        <v>7.8978515839999996</v>
      </c>
      <c r="T94">
        <v>8.1230520500000001</v>
      </c>
      <c r="U94">
        <v>8.4675111829999903</v>
      </c>
      <c r="V94">
        <v>8.9160435499999995</v>
      </c>
      <c r="W94">
        <v>9.4460549010000001</v>
      </c>
      <c r="X94">
        <v>10.03686809</v>
      </c>
      <c r="Y94">
        <v>10.669888240000001</v>
      </c>
      <c r="Z94">
        <v>11.32802373</v>
      </c>
      <c r="AA94">
        <v>11.995406559999999</v>
      </c>
      <c r="AB94">
        <v>12.657205920000001</v>
      </c>
      <c r="AC94">
        <v>13.29968862</v>
      </c>
      <c r="AD94">
        <v>13.89210257</v>
      </c>
      <c r="AE94">
        <v>14.34092877</v>
      </c>
      <c r="AF94">
        <v>14.703676209999999</v>
      </c>
      <c r="AG94">
        <v>15.010231170000001</v>
      </c>
      <c r="AH94">
        <v>15.2723718</v>
      </c>
      <c r="AI94">
        <v>15.494293089999999</v>
      </c>
      <c r="AJ94">
        <v>15.678083539999999</v>
      </c>
      <c r="AK94">
        <v>15.82524675</v>
      </c>
      <c r="AL94">
        <v>15.936203089999999</v>
      </c>
      <c r="AM94">
        <v>16.011247740000002</v>
      </c>
    </row>
    <row r="95" spans="1:39" x14ac:dyDescent="0.25">
      <c r="A95" t="s">
        <v>92</v>
      </c>
      <c r="B95">
        <v>0.74823260869999997</v>
      </c>
      <c r="C95">
        <v>0.77813157700000002</v>
      </c>
      <c r="D95">
        <v>0.79571590299999995</v>
      </c>
      <c r="E95">
        <v>0.81258865859999996</v>
      </c>
      <c r="F95">
        <v>0.82353166440000003</v>
      </c>
      <c r="G95">
        <v>0.98103563230000002</v>
      </c>
      <c r="H95">
        <v>1.145232244</v>
      </c>
      <c r="I95">
        <v>1.3079905199999999</v>
      </c>
      <c r="J95">
        <v>1.4738069789999999</v>
      </c>
      <c r="K95">
        <v>1.643282371</v>
      </c>
      <c r="L95">
        <v>1.8129459269999999</v>
      </c>
      <c r="M95">
        <v>1.975350959</v>
      </c>
      <c r="N95">
        <v>2.1177334989999999</v>
      </c>
      <c r="O95">
        <v>2.122913542</v>
      </c>
      <c r="P95">
        <v>2.1138615180000002</v>
      </c>
      <c r="Q95">
        <v>2.0863926140000002</v>
      </c>
      <c r="R95">
        <v>2.0424279250000001</v>
      </c>
      <c r="S95">
        <v>1.9838799439999999</v>
      </c>
      <c r="T95">
        <v>1.947392233</v>
      </c>
      <c r="U95">
        <v>1.9413675560000001</v>
      </c>
      <c r="V95">
        <v>1.9505669880000001</v>
      </c>
      <c r="W95">
        <v>1.967160222</v>
      </c>
      <c r="X95">
        <v>1.9859617979999999</v>
      </c>
      <c r="Y95">
        <v>2.0033529780000001</v>
      </c>
      <c r="Z95">
        <v>2.0167733430000001</v>
      </c>
      <c r="AA95">
        <v>2.0244307639999999</v>
      </c>
      <c r="AB95">
        <v>2.025098941</v>
      </c>
      <c r="AC95">
        <v>2.017996127</v>
      </c>
      <c r="AD95">
        <v>2.0659096250000002</v>
      </c>
      <c r="AE95">
        <v>2.098199836</v>
      </c>
      <c r="AF95">
        <v>2.117660501</v>
      </c>
      <c r="AG95">
        <v>2.1284062800000001</v>
      </c>
      <c r="AH95">
        <v>2.1325714589999998</v>
      </c>
      <c r="AI95">
        <v>2.1312625390000002</v>
      </c>
      <c r="AJ95">
        <v>2.1252044809999999</v>
      </c>
      <c r="AK95">
        <v>2.1149774059999999</v>
      </c>
      <c r="AL95">
        <v>2.1009464169999998</v>
      </c>
      <c r="AM95">
        <v>2.0834003920000002</v>
      </c>
    </row>
    <row r="96" spans="1:39" x14ac:dyDescent="0.25">
      <c r="A96" t="s">
        <v>93</v>
      </c>
      <c r="B96">
        <v>2.4028705899999999E-3</v>
      </c>
      <c r="C96">
        <v>4.7843514300000001E-3</v>
      </c>
      <c r="D96">
        <v>1.0007866000000001E-2</v>
      </c>
      <c r="E96">
        <v>2.0979070999999998E-2</v>
      </c>
      <c r="F96">
        <v>4.3597917999999999E-2</v>
      </c>
      <c r="G96">
        <v>8.29826694E-2</v>
      </c>
      <c r="H96">
        <v>0.15105822290000001</v>
      </c>
      <c r="I96">
        <v>0.26851331210000001</v>
      </c>
      <c r="J96">
        <v>0.4709072453</v>
      </c>
      <c r="K96">
        <v>0.81737928189999998</v>
      </c>
      <c r="L96">
        <v>1.4041301180000001</v>
      </c>
      <c r="M96">
        <v>2.3828239959999999</v>
      </c>
      <c r="N96">
        <v>3.9799786639999999</v>
      </c>
      <c r="O96">
        <v>4.3388440409999998</v>
      </c>
      <c r="P96">
        <v>4.5271825090000002</v>
      </c>
      <c r="Q96">
        <v>4.6694805129999999</v>
      </c>
      <c r="R96">
        <v>4.7820344199999996</v>
      </c>
      <c r="S96">
        <v>4.8674746349999998</v>
      </c>
      <c r="T96">
        <v>5.339902468</v>
      </c>
      <c r="U96">
        <v>5.9813255529999996</v>
      </c>
      <c r="V96">
        <v>6.746516271</v>
      </c>
      <c r="W96">
        <v>7.628494291</v>
      </c>
      <c r="X96">
        <v>8.6263849359999902</v>
      </c>
      <c r="Y96">
        <v>9.7409802009999904</v>
      </c>
      <c r="Z96">
        <v>10.973568500000001</v>
      </c>
      <c r="AA96">
        <v>12.325371990000001</v>
      </c>
      <c r="AB96">
        <v>13.797049489999999</v>
      </c>
      <c r="AC96">
        <v>15.38836525</v>
      </c>
      <c r="AD96">
        <v>16.24380845</v>
      </c>
      <c r="AE96">
        <v>16.86940469</v>
      </c>
      <c r="AF96">
        <v>17.397830249999998</v>
      </c>
      <c r="AG96">
        <v>17.870287220000002</v>
      </c>
      <c r="AH96">
        <v>18.30255292</v>
      </c>
      <c r="AI96">
        <v>18.701628939999999</v>
      </c>
      <c r="AJ96">
        <v>19.07148729</v>
      </c>
      <c r="AK96">
        <v>19.415123009999999</v>
      </c>
      <c r="AL96">
        <v>19.733795140000002</v>
      </c>
      <c r="AM96">
        <v>20.028184979999999</v>
      </c>
    </row>
    <row r="97" spans="1:39" x14ac:dyDescent="0.25">
      <c r="A97" t="s">
        <v>94</v>
      </c>
      <c r="B97">
        <v>18.786700339999999</v>
      </c>
      <c r="C97">
        <v>25.169691690000001</v>
      </c>
      <c r="D97">
        <v>33.344770339999997</v>
      </c>
      <c r="E97">
        <v>46.072390570000003</v>
      </c>
      <c r="F97">
        <v>63.539726049999999</v>
      </c>
      <c r="G97">
        <v>77.063687189999996</v>
      </c>
      <c r="H97">
        <v>88.262262579999998</v>
      </c>
      <c r="I97">
        <v>98.14135813</v>
      </c>
      <c r="J97">
        <v>107.25409310000001</v>
      </c>
      <c r="K97">
        <v>115.8472958</v>
      </c>
      <c r="L97">
        <v>123.847897</v>
      </c>
      <c r="M97">
        <v>130.8992805</v>
      </c>
      <c r="N97">
        <v>136.35707160000001</v>
      </c>
      <c r="O97">
        <v>137.33482950000001</v>
      </c>
      <c r="P97">
        <v>137.63310200000001</v>
      </c>
      <c r="Q97">
        <v>137.55741219999999</v>
      </c>
      <c r="R97">
        <v>137.20390610000001</v>
      </c>
      <c r="S97">
        <v>136.59741460000001</v>
      </c>
      <c r="T97">
        <v>137.50936540000001</v>
      </c>
      <c r="U97">
        <v>138.57576470000001</v>
      </c>
      <c r="V97">
        <v>139.47043690000001</v>
      </c>
      <c r="W97">
        <v>140.11573480000001</v>
      </c>
      <c r="X97">
        <v>140.4681593</v>
      </c>
      <c r="Y97">
        <v>140.49672509999999</v>
      </c>
      <c r="Z97">
        <v>140.17948609999999</v>
      </c>
      <c r="AA97">
        <v>139.5024181</v>
      </c>
      <c r="AB97">
        <v>138.4575317</v>
      </c>
      <c r="AC97">
        <v>137.04249429999999</v>
      </c>
      <c r="AD97">
        <v>73.39141051</v>
      </c>
      <c r="AE97">
        <v>36.582044570000001</v>
      </c>
      <c r="AF97">
        <v>18.020928120000001</v>
      </c>
      <c r="AG97">
        <v>8.8532590189999905</v>
      </c>
      <c r="AH97">
        <v>4.3497838340000001</v>
      </c>
      <c r="AI97">
        <v>2.1425520200000001</v>
      </c>
      <c r="AJ97">
        <v>1.0619489040000001</v>
      </c>
      <c r="AK97">
        <v>0.53340993879999998</v>
      </c>
      <c r="AL97">
        <v>0.2749650528</v>
      </c>
      <c r="AM97">
        <v>0.14917273850000001</v>
      </c>
    </row>
    <row r="98" spans="1:39" x14ac:dyDescent="0.25">
      <c r="A98" t="s">
        <v>95</v>
      </c>
      <c r="B98">
        <v>11.05650142</v>
      </c>
      <c r="C98">
        <v>12.43909923</v>
      </c>
      <c r="D98">
        <v>13.566982039999999</v>
      </c>
      <c r="E98">
        <v>15.400331980000001</v>
      </c>
      <c r="F98">
        <v>17.458223709999999</v>
      </c>
      <c r="G98">
        <v>19.855878730000001</v>
      </c>
      <c r="H98">
        <v>21.628091099999999</v>
      </c>
      <c r="I98">
        <v>22.908571980000001</v>
      </c>
      <c r="J98">
        <v>23.854823079999999</v>
      </c>
      <c r="K98">
        <v>24.553083130000001</v>
      </c>
      <c r="L98">
        <v>25.014573819999999</v>
      </c>
      <c r="M98">
        <v>25.196883979999999</v>
      </c>
      <c r="N98">
        <v>25.01556398</v>
      </c>
      <c r="O98">
        <v>24.958513320000002</v>
      </c>
      <c r="P98">
        <v>24.879003440000002</v>
      </c>
      <c r="Q98">
        <v>24.742745029999998</v>
      </c>
      <c r="R98">
        <v>24.558313590000001</v>
      </c>
      <c r="S98">
        <v>24.329840090000001</v>
      </c>
      <c r="T98">
        <v>22.532116850000001</v>
      </c>
      <c r="U98">
        <v>20.718447210000001</v>
      </c>
      <c r="V98">
        <v>19.010668330000001</v>
      </c>
      <c r="W98">
        <v>17.411233500000002</v>
      </c>
      <c r="X98">
        <v>15.91344737</v>
      </c>
      <c r="Y98">
        <v>14.511610210000001</v>
      </c>
      <c r="Z98">
        <v>13.201281030000001</v>
      </c>
      <c r="AA98">
        <v>11.978833330000001</v>
      </c>
      <c r="AB98">
        <v>10.841003219999999</v>
      </c>
      <c r="AC98">
        <v>9.7846977729999995</v>
      </c>
      <c r="AD98">
        <v>8.2642033809999997</v>
      </c>
      <c r="AE98">
        <v>6.8782163089999999</v>
      </c>
      <c r="AF98">
        <v>5.6863995349999996</v>
      </c>
      <c r="AG98">
        <v>4.6848055229999996</v>
      </c>
      <c r="AH98">
        <v>3.852037282</v>
      </c>
      <c r="AI98">
        <v>3.1636649499999998</v>
      </c>
      <c r="AJ98">
        <v>2.5966310969999999</v>
      </c>
      <c r="AK98">
        <v>2.1305817619999998</v>
      </c>
      <c r="AL98">
        <v>1.748097904</v>
      </c>
      <c r="AM98">
        <v>1.4345198130000001</v>
      </c>
    </row>
    <row r="99" spans="1:39" x14ac:dyDescent="0.25">
      <c r="A99" t="s">
        <v>96</v>
      </c>
      <c r="B99" s="8">
        <v>7.0719006999999997E-5</v>
      </c>
      <c r="C99">
        <v>3.7030124400000002E-4</v>
      </c>
      <c r="D99">
        <v>2.1778701599999999E-3</v>
      </c>
      <c r="E99">
        <v>1.3902338699999999E-2</v>
      </c>
      <c r="F99">
        <v>8.8464464199999995E-2</v>
      </c>
      <c r="G99">
        <v>0.12940454600000001</v>
      </c>
      <c r="H99">
        <v>0.1562808494</v>
      </c>
      <c r="I99">
        <v>0.1814471262</v>
      </c>
      <c r="J99">
        <v>0.20751347310000001</v>
      </c>
      <c r="K99">
        <v>0.23483651920000001</v>
      </c>
      <c r="L99">
        <v>0.26293699129999998</v>
      </c>
      <c r="M99">
        <v>0.29064703460000002</v>
      </c>
      <c r="N99">
        <v>0.31588376289999998</v>
      </c>
      <c r="O99">
        <v>0.31545674460000001</v>
      </c>
      <c r="P99">
        <v>0.31189643249999999</v>
      </c>
      <c r="Q99">
        <v>0.3047989821</v>
      </c>
      <c r="R99">
        <v>0.29433321620000003</v>
      </c>
      <c r="S99">
        <v>0.28070023929999999</v>
      </c>
      <c r="T99">
        <v>0.2533717781</v>
      </c>
      <c r="U99">
        <v>0.23166494230000001</v>
      </c>
      <c r="V99">
        <v>0.21438612630000001</v>
      </c>
      <c r="W99">
        <v>0.1999986416</v>
      </c>
      <c r="X99">
        <v>0.18740141229999999</v>
      </c>
      <c r="Y99">
        <v>0.17586501769999999</v>
      </c>
      <c r="Z99">
        <v>0.16492676079999999</v>
      </c>
      <c r="AA99">
        <v>0.1543128819</v>
      </c>
      <c r="AB99">
        <v>0.1438808466</v>
      </c>
      <c r="AC99">
        <v>0.1335787863</v>
      </c>
      <c r="AD99">
        <v>0.1326926528</v>
      </c>
      <c r="AE99">
        <v>0.131252169</v>
      </c>
      <c r="AF99">
        <v>0.12903117059999999</v>
      </c>
      <c r="AG99">
        <v>0.1262923322</v>
      </c>
      <c r="AH99">
        <v>0.12318375149999999</v>
      </c>
      <c r="AI99">
        <v>0.1197823172</v>
      </c>
      <c r="AJ99">
        <v>0.1161431341</v>
      </c>
      <c r="AK99">
        <v>0.1123125738</v>
      </c>
      <c r="AL99">
        <v>0.10832601510000001</v>
      </c>
      <c r="AM99">
        <v>0.1042156278</v>
      </c>
    </row>
    <row r="100" spans="1:39" x14ac:dyDescent="0.25">
      <c r="A100" t="s">
        <v>97</v>
      </c>
      <c r="B100">
        <v>1.454606002</v>
      </c>
      <c r="C100">
        <v>1.489958127</v>
      </c>
      <c r="D100">
        <v>1.500753435</v>
      </c>
      <c r="E100">
        <v>1.5107108359999999</v>
      </c>
      <c r="F100">
        <v>1.509037881</v>
      </c>
      <c r="G100">
        <v>1.636854364</v>
      </c>
      <c r="H100">
        <v>1.722832277</v>
      </c>
      <c r="I100">
        <v>1.7710823259999999</v>
      </c>
      <c r="J100">
        <v>1.795237609</v>
      </c>
      <c r="K100">
        <v>1.799830992</v>
      </c>
      <c r="L100">
        <v>1.7842468419999999</v>
      </c>
      <c r="M100">
        <v>1.7452522420000001</v>
      </c>
      <c r="N100">
        <v>1.6775856659999999</v>
      </c>
      <c r="O100">
        <v>1.655654967</v>
      </c>
      <c r="P100">
        <v>1.636324023</v>
      </c>
      <c r="Q100">
        <v>1.600192624</v>
      </c>
      <c r="R100">
        <v>1.5468972830000001</v>
      </c>
      <c r="S100">
        <v>1.477941095</v>
      </c>
      <c r="T100">
        <v>1.430147184</v>
      </c>
      <c r="U100">
        <v>1.4114903219999999</v>
      </c>
      <c r="V100">
        <v>1.410122066</v>
      </c>
      <c r="W100">
        <v>1.4190838379999999</v>
      </c>
      <c r="X100">
        <v>1.4332777919999999</v>
      </c>
      <c r="Y100">
        <v>1.4488641529999999</v>
      </c>
      <c r="Z100">
        <v>1.462955703</v>
      </c>
      <c r="AA100">
        <v>1.4734230690000001</v>
      </c>
      <c r="AB100">
        <v>1.478741278</v>
      </c>
      <c r="AC100">
        <v>1.4778869670000001</v>
      </c>
      <c r="AD100">
        <v>1.517946464</v>
      </c>
      <c r="AE100">
        <v>1.5462161640000001</v>
      </c>
      <c r="AF100">
        <v>1.5648039739999999</v>
      </c>
      <c r="AG100">
        <v>1.5767242319999999</v>
      </c>
      <c r="AH100">
        <v>1.5834351840000001</v>
      </c>
      <c r="AI100">
        <v>1.585618017</v>
      </c>
      <c r="AJ100">
        <v>1.5837135739999999</v>
      </c>
      <c r="AK100">
        <v>1.578083326</v>
      </c>
      <c r="AL100">
        <v>1.5689586600000001</v>
      </c>
      <c r="AM100">
        <v>1.556539557</v>
      </c>
    </row>
    <row r="101" spans="1:39" x14ac:dyDescent="0.25">
      <c r="A101" t="s">
        <v>98</v>
      </c>
      <c r="B101">
        <v>344.32535730000001</v>
      </c>
      <c r="C101">
        <v>354.95206430000002</v>
      </c>
      <c r="D101">
        <v>357.463009</v>
      </c>
      <c r="E101">
        <v>367.672574</v>
      </c>
      <c r="F101">
        <v>376.84711759999999</v>
      </c>
      <c r="G101">
        <v>417.68363340000002</v>
      </c>
      <c r="H101">
        <v>446.43781319999999</v>
      </c>
      <c r="I101">
        <v>463.63987040000001</v>
      </c>
      <c r="J101">
        <v>472.94623999999999</v>
      </c>
      <c r="K101">
        <v>476.98552080000002</v>
      </c>
      <c r="L101">
        <v>476.26848639999997</v>
      </c>
      <c r="M101">
        <v>470.27088989999999</v>
      </c>
      <c r="N101">
        <v>457.70607769999998</v>
      </c>
      <c r="O101">
        <v>438.27692400000001</v>
      </c>
      <c r="P101">
        <v>419.74450739999997</v>
      </c>
      <c r="Q101">
        <v>401.58902860000001</v>
      </c>
      <c r="R101">
        <v>383.73399560000001</v>
      </c>
      <c r="S101">
        <v>366.17249900000002</v>
      </c>
      <c r="T101">
        <v>358.88064409999998</v>
      </c>
      <c r="U101">
        <v>352.69978090000001</v>
      </c>
      <c r="V101">
        <v>346.06070560000001</v>
      </c>
      <c r="W101">
        <v>338.81115140000003</v>
      </c>
      <c r="X101">
        <v>330.93778800000001</v>
      </c>
      <c r="Y101">
        <v>322.45305789999998</v>
      </c>
      <c r="Z101">
        <v>313.38353339999998</v>
      </c>
      <c r="AA101">
        <v>303.7679435</v>
      </c>
      <c r="AB101">
        <v>293.65326729999998</v>
      </c>
      <c r="AC101">
        <v>283.09383400000002</v>
      </c>
      <c r="AD101">
        <v>210.80292439999999</v>
      </c>
      <c r="AE101">
        <v>151.8491879</v>
      </c>
      <c r="AF101">
        <v>108.53282419999999</v>
      </c>
      <c r="AG101">
        <v>77.347318700000002</v>
      </c>
      <c r="AH101">
        <v>55.06584909</v>
      </c>
      <c r="AI101">
        <v>39.209611340000002</v>
      </c>
      <c r="AJ101">
        <v>27.95166657</v>
      </c>
      <c r="AK101">
        <v>19.9693942</v>
      </c>
      <c r="AL101">
        <v>14.31468903</v>
      </c>
      <c r="AM101">
        <v>10.310633320000001</v>
      </c>
    </row>
    <row r="102" spans="1:39" x14ac:dyDescent="0.25">
      <c r="A102" t="s">
        <v>99</v>
      </c>
      <c r="B102">
        <v>1654.8800980000001</v>
      </c>
      <c r="C102">
        <v>1778.2180040000001</v>
      </c>
      <c r="D102">
        <v>1881.7397699999999</v>
      </c>
      <c r="E102">
        <v>2027.5095160000001</v>
      </c>
      <c r="F102">
        <v>2175.626346</v>
      </c>
      <c r="G102">
        <v>2456.5138929999998</v>
      </c>
      <c r="H102">
        <v>2668.3022700000001</v>
      </c>
      <c r="I102">
        <v>2817.5013629999999</v>
      </c>
      <c r="J102">
        <v>2923.407882</v>
      </c>
      <c r="K102">
        <v>2998.6864609999998</v>
      </c>
      <c r="L102">
        <v>3044.9510679999999</v>
      </c>
      <c r="M102">
        <v>3057.273103</v>
      </c>
      <c r="N102">
        <v>3025.561416</v>
      </c>
      <c r="O102">
        <v>3111.3394079999998</v>
      </c>
      <c r="P102">
        <v>3213.9590939999998</v>
      </c>
      <c r="Q102">
        <v>3316.3782339999998</v>
      </c>
      <c r="R102">
        <v>3416.8418579999998</v>
      </c>
      <c r="S102">
        <v>3514.7820750000001</v>
      </c>
      <c r="T102">
        <v>3538.512197</v>
      </c>
      <c r="U102">
        <v>3553.9376309999998</v>
      </c>
      <c r="V102">
        <v>3562.332484</v>
      </c>
      <c r="W102">
        <v>3563.2375520000001</v>
      </c>
      <c r="X102">
        <v>3556.046859</v>
      </c>
      <c r="Y102">
        <v>3540.2998130000001</v>
      </c>
      <c r="Z102">
        <v>3515.70568</v>
      </c>
      <c r="AA102">
        <v>3482.1395630000002</v>
      </c>
      <c r="AB102">
        <v>3439.604879</v>
      </c>
      <c r="AC102">
        <v>3388.2288090000002</v>
      </c>
      <c r="AD102">
        <v>3528.7032720000002</v>
      </c>
      <c r="AE102">
        <v>3670.6770839999999</v>
      </c>
      <c r="AF102">
        <v>3797.8892190000001</v>
      </c>
      <c r="AG102">
        <v>3915.0787089999999</v>
      </c>
      <c r="AH102">
        <v>4026.157463</v>
      </c>
      <c r="AI102">
        <v>4133.5359870000002</v>
      </c>
      <c r="AJ102">
        <v>4238.7172140000002</v>
      </c>
      <c r="AK102">
        <v>4342.6908860000003</v>
      </c>
      <c r="AL102">
        <v>4446.1486150000001</v>
      </c>
      <c r="AM102">
        <v>4549.6004419999999</v>
      </c>
    </row>
    <row r="103" spans="1:39" x14ac:dyDescent="0.25">
      <c r="A103" t="s">
        <v>100</v>
      </c>
      <c r="B103">
        <v>5.531089014</v>
      </c>
      <c r="C103">
        <v>6.5448126670000004</v>
      </c>
      <c r="D103">
        <v>7.5595368010000001</v>
      </c>
      <c r="E103">
        <v>9.1560826080000002</v>
      </c>
      <c r="F103">
        <v>11.091751970000001</v>
      </c>
      <c r="G103">
        <v>8.2020648279999904</v>
      </c>
      <c r="H103">
        <v>5.493986874</v>
      </c>
      <c r="I103">
        <v>3.5449331069999999</v>
      </c>
      <c r="J103">
        <v>2.2409739869999998</v>
      </c>
      <c r="K103">
        <v>1.3983300350000001</v>
      </c>
      <c r="L103">
        <v>0.86282460159999996</v>
      </c>
      <c r="M103">
        <v>0.52615697370000003</v>
      </c>
      <c r="N103">
        <v>0.31655146940000001</v>
      </c>
      <c r="O103">
        <v>0.28321599759999999</v>
      </c>
      <c r="P103">
        <v>0.26486973699999999</v>
      </c>
      <c r="Q103">
        <v>0.2487968287</v>
      </c>
      <c r="R103">
        <v>0.233708691</v>
      </c>
      <c r="S103">
        <v>0.21941874489999999</v>
      </c>
      <c r="T103">
        <v>0.24261833059999999</v>
      </c>
      <c r="U103">
        <v>0.27310934869999998</v>
      </c>
      <c r="V103">
        <v>0.30758106800000001</v>
      </c>
      <c r="W103">
        <v>0.3458428569</v>
      </c>
      <c r="X103">
        <v>0.38805191690000002</v>
      </c>
      <c r="Y103">
        <v>0.43439937090000003</v>
      </c>
      <c r="Z103">
        <v>0.4850717122</v>
      </c>
      <c r="AA103">
        <v>0.54024466059999998</v>
      </c>
      <c r="AB103">
        <v>0.60007573520000002</v>
      </c>
      <c r="AC103">
        <v>0.66470034349999996</v>
      </c>
      <c r="AD103">
        <v>0.73185996689999999</v>
      </c>
      <c r="AE103">
        <v>0.8006120055</v>
      </c>
      <c r="AF103">
        <v>0.87139196159999999</v>
      </c>
      <c r="AG103">
        <v>0.94544222639999997</v>
      </c>
      <c r="AH103">
        <v>1.023676934</v>
      </c>
      <c r="AI103">
        <v>1.1067676129999999</v>
      </c>
      <c r="AJ103">
        <v>1.1952583999999999</v>
      </c>
      <c r="AK103">
        <v>1.2896358240000001</v>
      </c>
      <c r="AL103">
        <v>1.3903671710000001</v>
      </c>
      <c r="AM103">
        <v>1.4979227129999999</v>
      </c>
    </row>
    <row r="104" spans="1:39" x14ac:dyDescent="0.25">
      <c r="A104" t="s">
        <v>101</v>
      </c>
      <c r="B104" s="8">
        <v>127.6313988</v>
      </c>
      <c r="C104">
        <v>126.4848464</v>
      </c>
      <c r="D104">
        <v>118.6394344</v>
      </c>
      <c r="E104">
        <v>117.9248597</v>
      </c>
      <c r="F104">
        <v>117.5801323</v>
      </c>
      <c r="G104">
        <v>65.231913039999995</v>
      </c>
      <c r="H104">
        <v>32.479120889999997</v>
      </c>
      <c r="I104">
        <v>15.57783014</v>
      </c>
      <c r="J104">
        <v>7.3408409749999999</v>
      </c>
      <c r="K104">
        <v>3.438874625</v>
      </c>
      <c r="L104">
        <v>1.6193881939999999</v>
      </c>
      <c r="M104">
        <v>0.78097130999999997</v>
      </c>
      <c r="N104">
        <v>0.39814936839999998</v>
      </c>
      <c r="O104">
        <v>0.37036799370000001</v>
      </c>
      <c r="P104">
        <v>0.36802474429999998</v>
      </c>
      <c r="Q104">
        <v>0.36834005489999999</v>
      </c>
      <c r="R104">
        <v>0.3689318955</v>
      </c>
      <c r="S104">
        <v>0.36948719130000002</v>
      </c>
      <c r="T104">
        <v>0.37377187899999997</v>
      </c>
      <c r="U104">
        <v>0.37880970539999997</v>
      </c>
      <c r="V104">
        <v>0.38359695649999997</v>
      </c>
      <c r="W104">
        <v>0.3879407936</v>
      </c>
      <c r="X104">
        <v>0.39173828020000001</v>
      </c>
      <c r="Y104">
        <v>0.39491583660000001</v>
      </c>
      <c r="Z104">
        <v>0.39742272579999999</v>
      </c>
      <c r="AA104">
        <v>0.39922909750000002</v>
      </c>
      <c r="AB104">
        <v>0.40032170750000001</v>
      </c>
      <c r="AC104">
        <v>0.40070229099999999</v>
      </c>
      <c r="AD104">
        <v>0.410101681</v>
      </c>
      <c r="AE104">
        <v>0.41951704010000002</v>
      </c>
      <c r="AF104">
        <v>0.42809475870000002</v>
      </c>
      <c r="AG104">
        <v>0.43619268100000003</v>
      </c>
      <c r="AH104">
        <v>0.44406572760000002</v>
      </c>
      <c r="AI104">
        <v>0.45185244479999997</v>
      </c>
      <c r="AJ104">
        <v>0.45962991240000001</v>
      </c>
      <c r="AK104">
        <v>0.46744672500000001</v>
      </c>
      <c r="AL104">
        <v>0.47534019519999998</v>
      </c>
      <c r="AM104">
        <v>0.48334560189999998</v>
      </c>
    </row>
    <row r="105" spans="1:39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106</v>
      </c>
      <c r="B109">
        <v>822139.67220000003</v>
      </c>
      <c r="C109">
        <v>1101470.7830000001</v>
      </c>
      <c r="D109">
        <v>1459226.8589999999</v>
      </c>
      <c r="E109">
        <v>2016210.4550000001</v>
      </c>
      <c r="F109">
        <v>2780612.4279999998</v>
      </c>
      <c r="G109">
        <v>3372445.2349999999</v>
      </c>
      <c r="H109">
        <v>3862514.9890000001</v>
      </c>
      <c r="I109">
        <v>4294841.9380000001</v>
      </c>
      <c r="J109">
        <v>4693631.574</v>
      </c>
      <c r="K109">
        <v>5069685.5429999996</v>
      </c>
      <c r="L109">
        <v>5419806.2079999996</v>
      </c>
      <c r="M109">
        <v>5728387.4000000004</v>
      </c>
      <c r="N109">
        <v>5967230.1339999996</v>
      </c>
      <c r="O109">
        <v>6010018.5729999999</v>
      </c>
      <c r="P109">
        <v>6023071.5130000003</v>
      </c>
      <c r="Q109">
        <v>6019759.1919999998</v>
      </c>
      <c r="R109">
        <v>6004289.1310000001</v>
      </c>
      <c r="S109">
        <v>5977747.9740000004</v>
      </c>
      <c r="T109">
        <v>6017656.5789999999</v>
      </c>
      <c r="U109">
        <v>6064324.1270000003</v>
      </c>
      <c r="V109">
        <v>6103476.5870000003</v>
      </c>
      <c r="W109">
        <v>6131715.9809999997</v>
      </c>
      <c r="X109">
        <v>6147138.7079999996</v>
      </c>
      <c r="Y109">
        <v>6148388.7989999996</v>
      </c>
      <c r="Z109">
        <v>6134505.852</v>
      </c>
      <c r="AA109">
        <v>6104876.142</v>
      </c>
      <c r="AB109">
        <v>6059150.0369999995</v>
      </c>
      <c r="AC109">
        <v>5997225.4620000003</v>
      </c>
      <c r="AD109">
        <v>3211787.8560000001</v>
      </c>
      <c r="AE109">
        <v>1600938.713</v>
      </c>
      <c r="AF109">
        <v>788650.51069999998</v>
      </c>
      <c r="AG109">
        <v>387448.625</v>
      </c>
      <c r="AH109">
        <v>190362.8322</v>
      </c>
      <c r="AI109">
        <v>93762.533630000005</v>
      </c>
      <c r="AJ109">
        <v>46471.472629999997</v>
      </c>
      <c r="AK109">
        <v>23341.387890000002</v>
      </c>
      <c r="AL109">
        <v>12045.648810000001</v>
      </c>
      <c r="AM109">
        <v>6538.3309200000003</v>
      </c>
    </row>
    <row r="110" spans="1:39" x14ac:dyDescent="0.25">
      <c r="A110" t="s">
        <v>107</v>
      </c>
      <c r="B110">
        <v>483852.31530000002</v>
      </c>
      <c r="C110">
        <v>544357.27350000001</v>
      </c>
      <c r="D110">
        <v>593715.446</v>
      </c>
      <c r="E110">
        <v>673946.12490000005</v>
      </c>
      <c r="F110">
        <v>764003.15480000002</v>
      </c>
      <c r="G110">
        <v>868928.83510000003</v>
      </c>
      <c r="H110">
        <v>946484.02399999998</v>
      </c>
      <c r="I110">
        <v>1002520.162</v>
      </c>
      <c r="J110">
        <v>1043929.806</v>
      </c>
      <c r="K110">
        <v>1074486.9169999999</v>
      </c>
      <c r="L110">
        <v>1094682.577</v>
      </c>
      <c r="M110">
        <v>1102660.7960000001</v>
      </c>
      <c r="N110">
        <v>1094725.9080000001</v>
      </c>
      <c r="O110">
        <v>1092229.2690000001</v>
      </c>
      <c r="P110">
        <v>1088749.774</v>
      </c>
      <c r="Q110">
        <v>1082786.862</v>
      </c>
      <c r="R110">
        <v>1074715.811</v>
      </c>
      <c r="S110">
        <v>1064717.4010000001</v>
      </c>
      <c r="T110">
        <v>986045.81110000005</v>
      </c>
      <c r="U110">
        <v>906676.37730000005</v>
      </c>
      <c r="V110">
        <v>831940.91330000001</v>
      </c>
      <c r="W110">
        <v>761946.77879999997</v>
      </c>
      <c r="X110">
        <v>696400.97360000003</v>
      </c>
      <c r="Y110">
        <v>635054.06740000006</v>
      </c>
      <c r="Z110">
        <v>577711.71409999998</v>
      </c>
      <c r="AA110">
        <v>524215.2121</v>
      </c>
      <c r="AB110">
        <v>474421.72720000002</v>
      </c>
      <c r="AC110">
        <v>428195.908</v>
      </c>
      <c r="AD110">
        <v>361656.34899999999</v>
      </c>
      <c r="AE110">
        <v>301003.07120000001</v>
      </c>
      <c r="AF110">
        <v>248847.0325</v>
      </c>
      <c r="AG110">
        <v>205015.48269999999</v>
      </c>
      <c r="AH110">
        <v>168572.05160000001</v>
      </c>
      <c r="AI110">
        <v>138447.64550000001</v>
      </c>
      <c r="AJ110">
        <v>113633.2276</v>
      </c>
      <c r="AK110">
        <v>93238.073390000005</v>
      </c>
      <c r="AL110">
        <v>76499.893169999996</v>
      </c>
      <c r="AM110">
        <v>62777.153559999999</v>
      </c>
    </row>
    <row r="111" spans="1:39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110</v>
      </c>
      <c r="B113">
        <v>34453082.130000003</v>
      </c>
      <c r="C113">
        <v>35516386.939999998</v>
      </c>
      <c r="D113">
        <v>35767631.25</v>
      </c>
      <c r="E113">
        <v>36789196.969999999</v>
      </c>
      <c r="F113">
        <v>37707198.780000001</v>
      </c>
      <c r="G113">
        <v>41793287.130000003</v>
      </c>
      <c r="H113">
        <v>44670420.920000002</v>
      </c>
      <c r="I113">
        <v>46391653.109999999</v>
      </c>
      <c r="J113">
        <v>47322845.390000001</v>
      </c>
      <c r="K113">
        <v>47727014.5</v>
      </c>
      <c r="L113">
        <v>47655268.280000001</v>
      </c>
      <c r="M113">
        <v>47055150.75</v>
      </c>
      <c r="N113">
        <v>45797919.770000003</v>
      </c>
      <c r="O113">
        <v>43853845.020000003</v>
      </c>
      <c r="P113">
        <v>41999497.509999998</v>
      </c>
      <c r="Q113">
        <v>40182866.270000003</v>
      </c>
      <c r="R113">
        <v>38396297.530000001</v>
      </c>
      <c r="S113">
        <v>36639099.950000003</v>
      </c>
      <c r="T113">
        <v>35909479.340000004</v>
      </c>
      <c r="U113">
        <v>35291024.200000003</v>
      </c>
      <c r="V113">
        <v>34626720.509999998</v>
      </c>
      <c r="W113">
        <v>33901332.5</v>
      </c>
      <c r="X113">
        <v>33113526.34</v>
      </c>
      <c r="Y113">
        <v>32264547.039999999</v>
      </c>
      <c r="Z113">
        <v>31357053.399999999</v>
      </c>
      <c r="AA113">
        <v>30394920.629999999</v>
      </c>
      <c r="AB113">
        <v>29382849.449999999</v>
      </c>
      <c r="AC113">
        <v>28326276.02</v>
      </c>
      <c r="AD113">
        <v>21092871.359999999</v>
      </c>
      <c r="AE113">
        <v>15193979.85</v>
      </c>
      <c r="AF113">
        <v>10859758.73</v>
      </c>
      <c r="AG113">
        <v>7739347.2980000004</v>
      </c>
      <c r="AH113">
        <v>5509870.7690000003</v>
      </c>
      <c r="AI113">
        <v>3923300.8289999999</v>
      </c>
      <c r="AJ113">
        <v>2796834.574</v>
      </c>
      <c r="AK113">
        <v>1998131.023</v>
      </c>
      <c r="AL113">
        <v>1432323.081</v>
      </c>
      <c r="AM113">
        <v>1031678.5820000001</v>
      </c>
    </row>
    <row r="114" spans="1:39" x14ac:dyDescent="0.25">
      <c r="A114" t="s">
        <v>111</v>
      </c>
      <c r="B114">
        <v>56591382.229999997</v>
      </c>
      <c r="C114">
        <v>60809127.409999996</v>
      </c>
      <c r="D114">
        <v>64349226.710000001</v>
      </c>
      <c r="E114">
        <v>69334066.040000007</v>
      </c>
      <c r="F114">
        <v>74399167.810000002</v>
      </c>
      <c r="G114">
        <v>84004585.5</v>
      </c>
      <c r="H114">
        <v>91247041.920000002</v>
      </c>
      <c r="I114">
        <v>96349153.480000004</v>
      </c>
      <c r="J114">
        <v>99970803.359999999</v>
      </c>
      <c r="K114">
        <v>102545079.8</v>
      </c>
      <c r="L114">
        <v>104127175.09999999</v>
      </c>
      <c r="M114">
        <v>104548547.59999999</v>
      </c>
      <c r="N114">
        <v>103464113.7</v>
      </c>
      <c r="O114">
        <v>106397435</v>
      </c>
      <c r="P114">
        <v>109906686.2</v>
      </c>
      <c r="Q114">
        <v>113409079.3</v>
      </c>
      <c r="R114">
        <v>116844600.3</v>
      </c>
      <c r="S114">
        <v>120193829.2</v>
      </c>
      <c r="T114">
        <v>121005320.3</v>
      </c>
      <c r="U114">
        <v>121532818.7</v>
      </c>
      <c r="V114">
        <v>121819894.7</v>
      </c>
      <c r="W114">
        <v>121850845</v>
      </c>
      <c r="X114">
        <v>121604947.2</v>
      </c>
      <c r="Y114">
        <v>121066450.8</v>
      </c>
      <c r="Z114">
        <v>120225413.40000001</v>
      </c>
      <c r="AA114">
        <v>119077564.09999999</v>
      </c>
      <c r="AB114">
        <v>117623019.7</v>
      </c>
      <c r="AC114">
        <v>115866129.40000001</v>
      </c>
      <c r="AD114">
        <v>120669887.8</v>
      </c>
      <c r="AE114">
        <v>125524918.8</v>
      </c>
      <c r="AF114">
        <v>129875149.7</v>
      </c>
      <c r="AG114">
        <v>133882639.5</v>
      </c>
      <c r="AH114">
        <v>137681162.59999999</v>
      </c>
      <c r="AI114">
        <v>141353150.19999999</v>
      </c>
      <c r="AJ114">
        <v>144949997.5</v>
      </c>
      <c r="AK114">
        <v>148505550.40000001</v>
      </c>
      <c r="AL114">
        <v>152043459.80000001</v>
      </c>
      <c r="AM114">
        <v>155581167.40000001</v>
      </c>
    </row>
    <row r="115" spans="1:39" x14ac:dyDescent="0.25">
      <c r="A115" t="s">
        <v>112</v>
      </c>
      <c r="B115">
        <v>1083848.0830000001</v>
      </c>
      <c r="C115">
        <v>1282492.9620000001</v>
      </c>
      <c r="D115">
        <v>1481333.885</v>
      </c>
      <c r="E115">
        <v>1794186.05</v>
      </c>
      <c r="F115">
        <v>2173491.3829999999</v>
      </c>
      <c r="G115">
        <v>1607240.858</v>
      </c>
      <c r="H115">
        <v>1076585.2679999999</v>
      </c>
      <c r="I115">
        <v>694660.70239999995</v>
      </c>
      <c r="J115">
        <v>439148.97259999998</v>
      </c>
      <c r="K115">
        <v>274019.26130000001</v>
      </c>
      <c r="L115">
        <v>169079.5092</v>
      </c>
      <c r="M115">
        <v>103119.9186</v>
      </c>
      <c r="N115">
        <v>62033.194029999999</v>
      </c>
      <c r="O115">
        <v>55500.588459999999</v>
      </c>
      <c r="P115">
        <v>51905.352789999997</v>
      </c>
      <c r="Q115">
        <v>48755.61593</v>
      </c>
      <c r="R115">
        <v>45798.860209999999</v>
      </c>
      <c r="S115">
        <v>42998.522559999998</v>
      </c>
      <c r="T115">
        <v>47544.842980000001</v>
      </c>
      <c r="U115">
        <v>53520.033369999997</v>
      </c>
      <c r="V115">
        <v>60275.304259999997</v>
      </c>
      <c r="W115">
        <v>67773.298389999996</v>
      </c>
      <c r="X115">
        <v>76044.821849999906</v>
      </c>
      <c r="Y115">
        <v>85127.328129999994</v>
      </c>
      <c r="Z115">
        <v>95057.363509999996</v>
      </c>
      <c r="AA115">
        <v>105869.363</v>
      </c>
      <c r="AB115">
        <v>117594.19500000001</v>
      </c>
      <c r="AC115">
        <v>130258.3946</v>
      </c>
      <c r="AD115">
        <v>143419.36979999999</v>
      </c>
      <c r="AE115">
        <v>156892.40349999999</v>
      </c>
      <c r="AF115">
        <v>170762.83929999999</v>
      </c>
      <c r="AG115">
        <v>185274.14309999999</v>
      </c>
      <c r="AH115">
        <v>200605.45370000001</v>
      </c>
      <c r="AI115">
        <v>216888.36749999999</v>
      </c>
      <c r="AJ115">
        <v>234229.51680000001</v>
      </c>
      <c r="AK115">
        <v>252724.2444</v>
      </c>
      <c r="AL115">
        <v>272464.12229999999</v>
      </c>
      <c r="AM115">
        <v>293541.3075</v>
      </c>
    </row>
    <row r="116" spans="1:39" x14ac:dyDescent="0.25">
      <c r="A116" t="s">
        <v>113</v>
      </c>
      <c r="B116">
        <v>32532501.420000002</v>
      </c>
      <c r="C116">
        <v>32240251.890000001</v>
      </c>
      <c r="D116">
        <v>30240501.98</v>
      </c>
      <c r="E116">
        <v>30058361.039999999</v>
      </c>
      <c r="F116">
        <v>29970492.030000001</v>
      </c>
      <c r="G116">
        <v>16627343.890000001</v>
      </c>
      <c r="H116">
        <v>8278884.0630000001</v>
      </c>
      <c r="I116">
        <v>3970756.648</v>
      </c>
      <c r="J116">
        <v>1871177.4739999999</v>
      </c>
      <c r="K116">
        <v>876589.14049999998</v>
      </c>
      <c r="L116">
        <v>412756.45549999998</v>
      </c>
      <c r="M116">
        <v>198992.5925</v>
      </c>
      <c r="N116">
        <v>101517.80100000001</v>
      </c>
      <c r="O116">
        <v>94434.268249999906</v>
      </c>
      <c r="P116">
        <v>93836.800199999998</v>
      </c>
      <c r="Q116">
        <v>93917.196249999906</v>
      </c>
      <c r="R116">
        <v>94068.100309999994</v>
      </c>
      <c r="S116">
        <v>94209.686400000006</v>
      </c>
      <c r="T116">
        <v>95302.171050000004</v>
      </c>
      <c r="U116">
        <v>96586.686589999998</v>
      </c>
      <c r="V116">
        <v>97807.31194</v>
      </c>
      <c r="W116">
        <v>98914.878159999906</v>
      </c>
      <c r="X116">
        <v>99883.139120000007</v>
      </c>
      <c r="Y116">
        <v>100693.3339</v>
      </c>
      <c r="Z116">
        <v>101332.5258</v>
      </c>
      <c r="AA116">
        <v>101793.10400000001</v>
      </c>
      <c r="AB116">
        <v>102071.69130000001</v>
      </c>
      <c r="AC116">
        <v>102168.73020000001</v>
      </c>
      <c r="AD116">
        <v>104565.3318</v>
      </c>
      <c r="AE116">
        <v>106966.00509999999</v>
      </c>
      <c r="AF116">
        <v>109153.1017</v>
      </c>
      <c r="AG116">
        <v>111217.86259999999</v>
      </c>
      <c r="AH116">
        <v>113225.2861</v>
      </c>
      <c r="AI116">
        <v>115210.69779999999</v>
      </c>
      <c r="AJ116">
        <v>117193.751</v>
      </c>
      <c r="AK116">
        <v>119186.8363</v>
      </c>
      <c r="AL116">
        <v>121199.4672</v>
      </c>
      <c r="AM116">
        <v>123240.639</v>
      </c>
    </row>
    <row r="117" spans="1:39" x14ac:dyDescent="0.25">
      <c r="A117" t="s">
        <v>157</v>
      </c>
      <c r="B117">
        <v>80.751014299999994</v>
      </c>
      <c r="C117">
        <v>86.867979419999998</v>
      </c>
      <c r="D117">
        <v>92.723707439999998</v>
      </c>
      <c r="E117">
        <v>98.378439420000007</v>
      </c>
      <c r="F117">
        <v>103.5277749</v>
      </c>
      <c r="G117">
        <v>115.5016067</v>
      </c>
      <c r="H117">
        <v>123.3847883</v>
      </c>
      <c r="I117">
        <v>128.69767920000001</v>
      </c>
      <c r="J117">
        <v>132.34676680000001</v>
      </c>
      <c r="K117">
        <v>134.7278604</v>
      </c>
      <c r="L117">
        <v>135.8638943</v>
      </c>
      <c r="M117">
        <v>135.5135296</v>
      </c>
      <c r="N117">
        <v>133.2127466</v>
      </c>
      <c r="O117">
        <v>137.56636159999999</v>
      </c>
      <c r="P117">
        <v>141.74522160000001</v>
      </c>
      <c r="Q117">
        <v>145.6899099</v>
      </c>
      <c r="R117">
        <v>149.35959389999999</v>
      </c>
      <c r="S117">
        <v>152.7340189</v>
      </c>
      <c r="T117">
        <v>154.7793465</v>
      </c>
      <c r="U117">
        <v>156.68957069999999</v>
      </c>
      <c r="V117">
        <v>158.38896750000001</v>
      </c>
      <c r="W117">
        <v>159.81326319999999</v>
      </c>
      <c r="X117">
        <v>160.90665659999999</v>
      </c>
      <c r="Y117">
        <v>161.6263218</v>
      </c>
      <c r="Z117">
        <v>161.9404988</v>
      </c>
      <c r="AA117">
        <v>161.82687720000001</v>
      </c>
      <c r="AB117">
        <v>161.2697695</v>
      </c>
      <c r="AC117">
        <v>160.25977739999999</v>
      </c>
      <c r="AD117">
        <v>164.6134524</v>
      </c>
      <c r="AE117">
        <v>167.3389938</v>
      </c>
      <c r="AF117">
        <v>169.04883290000001</v>
      </c>
      <c r="AG117">
        <v>170.10807310000001</v>
      </c>
      <c r="AH117">
        <v>170.73264069999999</v>
      </c>
      <c r="AI117">
        <v>171.05253540000001</v>
      </c>
      <c r="AJ117">
        <v>171.14924379999999</v>
      </c>
      <c r="AK117">
        <v>171.07610260000001</v>
      </c>
      <c r="AL117">
        <v>170.86933440000001</v>
      </c>
      <c r="AM117">
        <v>170.5541881</v>
      </c>
    </row>
    <row r="118" spans="1:39" x14ac:dyDescent="0.25">
      <c r="A118" t="s">
        <v>158</v>
      </c>
      <c r="B118">
        <v>12.055532449999999</v>
      </c>
      <c r="C118">
        <v>15.854374610000001</v>
      </c>
      <c r="D118">
        <v>20.68860316</v>
      </c>
      <c r="E118">
        <v>26.834363329999999</v>
      </c>
      <c r="F118">
        <v>34.522261030000003</v>
      </c>
      <c r="G118">
        <v>44.243547679999999</v>
      </c>
      <c r="H118">
        <v>54.292908019999999</v>
      </c>
      <c r="I118">
        <v>65.053664380000001</v>
      </c>
      <c r="J118">
        <v>76.848244530000002</v>
      </c>
      <c r="K118">
        <v>89.866451589999997</v>
      </c>
      <c r="L118">
        <v>104.10313429999999</v>
      </c>
      <c r="M118">
        <v>119.27844519999999</v>
      </c>
      <c r="N118">
        <v>134.6928868</v>
      </c>
      <c r="O118">
        <v>149.65098750000001</v>
      </c>
      <c r="P118">
        <v>165.89917299999999</v>
      </c>
      <c r="Q118">
        <v>183.456763</v>
      </c>
      <c r="R118">
        <v>202.35122290000001</v>
      </c>
      <c r="S118">
        <v>222.62654520000001</v>
      </c>
      <c r="T118">
        <v>237.1999697</v>
      </c>
      <c r="U118">
        <v>252.46557290000001</v>
      </c>
      <c r="V118">
        <v>268.31654609999998</v>
      </c>
      <c r="W118">
        <v>284.6399141</v>
      </c>
      <c r="X118">
        <v>301.31270519999998</v>
      </c>
      <c r="Y118">
        <v>318.21157740000001</v>
      </c>
      <c r="Z118">
        <v>335.21219730000001</v>
      </c>
      <c r="AA118">
        <v>352.18872379999999</v>
      </c>
      <c r="AB118">
        <v>369.01006489999997</v>
      </c>
      <c r="AC118">
        <v>385.54070330000002</v>
      </c>
      <c r="AD118">
        <v>401.31767589999998</v>
      </c>
      <c r="AE118">
        <v>413.42561719999998</v>
      </c>
      <c r="AF118">
        <v>423.24289069999998</v>
      </c>
      <c r="AG118">
        <v>431.59825999999998</v>
      </c>
      <c r="AH118">
        <v>438.98388990000001</v>
      </c>
      <c r="AI118">
        <v>445.69607139999999</v>
      </c>
      <c r="AJ118">
        <v>451.91997730000003</v>
      </c>
      <c r="AK118">
        <v>457.77615600000001</v>
      </c>
      <c r="AL118">
        <v>463.34578110000001</v>
      </c>
      <c r="AM118">
        <v>468.6846592</v>
      </c>
    </row>
    <row r="119" spans="1:39" x14ac:dyDescent="0.25">
      <c r="A119" t="s">
        <v>159</v>
      </c>
      <c r="B119">
        <v>17.48665437</v>
      </c>
      <c r="C119">
        <v>18.1984937</v>
      </c>
      <c r="D119">
        <v>18.792453900000002</v>
      </c>
      <c r="E119">
        <v>19.288995750000002</v>
      </c>
      <c r="F119">
        <v>19.637380310000001</v>
      </c>
      <c r="G119">
        <v>24.137847369999999</v>
      </c>
      <c r="H119">
        <v>28.409001589999999</v>
      </c>
      <c r="I119">
        <v>32.647422990000003</v>
      </c>
      <c r="J119">
        <v>36.989236470000002</v>
      </c>
      <c r="K119">
        <v>41.486164330000001</v>
      </c>
      <c r="L119">
        <v>46.092871950000003</v>
      </c>
      <c r="M119">
        <v>50.651954400000001</v>
      </c>
      <c r="N119">
        <v>54.858404550000003</v>
      </c>
      <c r="O119">
        <v>55.33045903</v>
      </c>
      <c r="P119">
        <v>55.682032759999998</v>
      </c>
      <c r="Q119">
        <v>55.897291029999998</v>
      </c>
      <c r="R119">
        <v>55.969192649999997</v>
      </c>
      <c r="S119">
        <v>55.899294910000002</v>
      </c>
      <c r="T119">
        <v>56.643918890000002</v>
      </c>
      <c r="U119">
        <v>57.338999059999999</v>
      </c>
      <c r="V119">
        <v>57.956837239999999</v>
      </c>
      <c r="W119">
        <v>58.473932529999999</v>
      </c>
      <c r="X119">
        <v>58.86989037</v>
      </c>
      <c r="Y119">
        <v>59.129068699999998</v>
      </c>
      <c r="Z119">
        <v>59.23987794</v>
      </c>
      <c r="AA119">
        <v>59.194188189999998</v>
      </c>
      <c r="AB119">
        <v>58.986294350000001</v>
      </c>
      <c r="AC119">
        <v>58.612793029999999</v>
      </c>
      <c r="AD119">
        <v>60.120152330000003</v>
      </c>
      <c r="AE119">
        <v>61.029353499999999</v>
      </c>
      <c r="AF119">
        <v>61.565960580000002</v>
      </c>
      <c r="AG119">
        <v>61.864324519999997</v>
      </c>
      <c r="AH119">
        <v>62.003866840000001</v>
      </c>
      <c r="AI119">
        <v>62.032402339999997</v>
      </c>
      <c r="AJ119">
        <v>61.979909319999997</v>
      </c>
      <c r="AK119">
        <v>61.866018449999999</v>
      </c>
      <c r="AL119">
        <v>61.704070399999999</v>
      </c>
      <c r="AM119">
        <v>61.503374049999998</v>
      </c>
    </row>
    <row r="120" spans="1:39" x14ac:dyDescent="0.25">
      <c r="A120" t="s">
        <v>160</v>
      </c>
      <c r="B120">
        <v>5.6156558400000001E-2</v>
      </c>
      <c r="C120">
        <v>0.1199273294</v>
      </c>
      <c r="D120">
        <v>0.25412955500000001</v>
      </c>
      <c r="E120">
        <v>0.5352667445</v>
      </c>
      <c r="F120">
        <v>1.118235197</v>
      </c>
      <c r="G120">
        <v>2.1334270540000002</v>
      </c>
      <c r="H120">
        <v>3.8973094170000002</v>
      </c>
      <c r="I120">
        <v>6.9516432479999999</v>
      </c>
      <c r="J120">
        <v>12.22485148</v>
      </c>
      <c r="K120">
        <v>21.28144743</v>
      </c>
      <c r="L120">
        <v>36.69959763</v>
      </c>
      <c r="M120">
        <v>62.596982070000003</v>
      </c>
      <c r="N120">
        <v>105.2276849</v>
      </c>
      <c r="O120">
        <v>110.759203</v>
      </c>
      <c r="P120">
        <v>116.3213239</v>
      </c>
      <c r="Q120">
        <v>121.860715</v>
      </c>
      <c r="R120">
        <v>127.3358551</v>
      </c>
      <c r="S120">
        <v>132.72010080000001</v>
      </c>
      <c r="T120">
        <v>150.80385670000001</v>
      </c>
      <c r="U120">
        <v>171.1740977</v>
      </c>
      <c r="V120">
        <v>194.0087872</v>
      </c>
      <c r="W120">
        <v>219.48649789999999</v>
      </c>
      <c r="X120">
        <v>247.7807238</v>
      </c>
      <c r="Y120">
        <v>279.06419110000002</v>
      </c>
      <c r="Z120">
        <v>313.50611199999997</v>
      </c>
      <c r="AA120">
        <v>351.26890709999998</v>
      </c>
      <c r="AB120">
        <v>392.5007923</v>
      </c>
      <c r="AC120">
        <v>437.33136380000002</v>
      </c>
      <c r="AD120">
        <v>459.19150330000002</v>
      </c>
      <c r="AE120">
        <v>477.16447620000002</v>
      </c>
      <c r="AF120">
        <v>492.74878039999999</v>
      </c>
      <c r="AG120">
        <v>506.85150110000001</v>
      </c>
      <c r="AH120">
        <v>520.01371749999998</v>
      </c>
      <c r="AI120">
        <v>532.56201750000002</v>
      </c>
      <c r="AJ120">
        <v>544.70089480000001</v>
      </c>
      <c r="AK120">
        <v>556.5637064</v>
      </c>
      <c r="AL120">
        <v>568.24038140000005</v>
      </c>
      <c r="AM120">
        <v>579.79275540000003</v>
      </c>
    </row>
    <row r="121" spans="1:39" x14ac:dyDescent="0.25">
      <c r="A121" t="s">
        <v>161</v>
      </c>
      <c r="B121">
        <v>6.4122143400000002</v>
      </c>
      <c r="C121">
        <v>8.8756230800000004</v>
      </c>
      <c r="D121">
        <v>12.190148750000001</v>
      </c>
      <c r="E121">
        <v>16.641682509999999</v>
      </c>
      <c r="F121">
        <v>22.533739499999999</v>
      </c>
      <c r="G121">
        <v>26.73169918</v>
      </c>
      <c r="H121">
        <v>30.364232600000001</v>
      </c>
      <c r="I121">
        <v>33.677012249999997</v>
      </c>
      <c r="J121">
        <v>36.824624380000003</v>
      </c>
      <c r="K121">
        <v>39.860666160000001</v>
      </c>
      <c r="L121">
        <v>42.74185319</v>
      </c>
      <c r="M121">
        <v>45.330874430000001</v>
      </c>
      <c r="N121">
        <v>47.382652870000001</v>
      </c>
      <c r="O121">
        <v>47.790876369999999</v>
      </c>
      <c r="P121">
        <v>48.095043789999998</v>
      </c>
      <c r="Q121">
        <v>48.281474600000003</v>
      </c>
      <c r="R121">
        <v>48.3440832</v>
      </c>
      <c r="S121">
        <v>48.284210880000003</v>
      </c>
      <c r="T121">
        <v>48.872747269999998</v>
      </c>
      <c r="U121">
        <v>49.417209739999997</v>
      </c>
      <c r="V121">
        <v>49.893898880000002</v>
      </c>
      <c r="W121">
        <v>50.282830820000001</v>
      </c>
      <c r="X121">
        <v>50.566779670000003</v>
      </c>
      <c r="Y121">
        <v>50.73267482</v>
      </c>
      <c r="Z121">
        <v>50.770977979999998</v>
      </c>
      <c r="AA121">
        <v>50.675156110000003</v>
      </c>
      <c r="AB121">
        <v>50.440779839999998</v>
      </c>
      <c r="AC121">
        <v>50.065406639999999</v>
      </c>
      <c r="AD121">
        <v>25.200576250000001</v>
      </c>
      <c r="AE121">
        <v>12.553772009999999</v>
      </c>
      <c r="AF121">
        <v>6.2147147010000001</v>
      </c>
      <c r="AG121">
        <v>3.0645441330000001</v>
      </c>
      <c r="AH121">
        <v>1.507264422</v>
      </c>
      <c r="AI121">
        <v>0.7400044684</v>
      </c>
      <c r="AJ121">
        <v>0.36283714969999997</v>
      </c>
      <c r="AK121">
        <v>0.17772889689999999</v>
      </c>
      <c r="AL121">
        <v>8.6989084600000002E-2</v>
      </c>
      <c r="AM121">
        <v>4.2549548600000001E-2</v>
      </c>
    </row>
    <row r="122" spans="1:39" x14ac:dyDescent="0.25">
      <c r="A122" t="s">
        <v>162</v>
      </c>
      <c r="B122">
        <v>3.7737684480000002</v>
      </c>
      <c r="C122">
        <v>4.3060577550000003</v>
      </c>
      <c r="D122">
        <v>4.8753274070000003</v>
      </c>
      <c r="E122">
        <v>5.4866315329999997</v>
      </c>
      <c r="F122">
        <v>6.1242881149999997</v>
      </c>
      <c r="G122">
        <v>6.9243193950000004</v>
      </c>
      <c r="H122">
        <v>7.4961974800000002</v>
      </c>
      <c r="I122">
        <v>7.9239266519999996</v>
      </c>
      <c r="J122">
        <v>8.2579718880000001</v>
      </c>
      <c r="K122">
        <v>8.5193764569999999</v>
      </c>
      <c r="L122">
        <v>8.7065237240000002</v>
      </c>
      <c r="M122">
        <v>8.8006291099999903</v>
      </c>
      <c r="N122">
        <v>8.7673264349999904</v>
      </c>
      <c r="O122">
        <v>8.7953288740000009</v>
      </c>
      <c r="P122">
        <v>8.8037296470000008</v>
      </c>
      <c r="Q122">
        <v>8.7903503099999902</v>
      </c>
      <c r="R122">
        <v>8.7544379709999998</v>
      </c>
      <c r="S122">
        <v>8.6965973620000003</v>
      </c>
      <c r="T122">
        <v>8.0277546480000002</v>
      </c>
      <c r="U122">
        <v>7.4026747930000001</v>
      </c>
      <c r="V122">
        <v>6.8161792989999999</v>
      </c>
      <c r="W122">
        <v>6.2646439889999996</v>
      </c>
      <c r="X122">
        <v>5.7454637039999996</v>
      </c>
      <c r="Y122">
        <v>5.256911455</v>
      </c>
      <c r="Z122">
        <v>4.7977934060000003</v>
      </c>
      <c r="AA122">
        <v>4.3672114720000001</v>
      </c>
      <c r="AB122">
        <v>3.9643686389999999</v>
      </c>
      <c r="AC122">
        <v>3.5885012359999999</v>
      </c>
      <c r="AD122">
        <v>3.017590969</v>
      </c>
      <c r="AE122">
        <v>2.511300506</v>
      </c>
      <c r="AF122">
        <v>2.0769220179999999</v>
      </c>
      <c r="AG122">
        <v>1.710958287</v>
      </c>
      <c r="AH122">
        <v>1.4058453120000001</v>
      </c>
      <c r="AI122">
        <v>1.1530734659999999</v>
      </c>
      <c r="AJ122">
        <v>0.94451515389999996</v>
      </c>
      <c r="AK122">
        <v>0.77291151260000002</v>
      </c>
      <c r="AL122">
        <v>0.63199121160000005</v>
      </c>
      <c r="AM122">
        <v>0.51643513659999996</v>
      </c>
    </row>
    <row r="123" spans="1:39" x14ac:dyDescent="0.25">
      <c r="A123" t="s">
        <v>163</v>
      </c>
      <c r="B123">
        <v>1.65276387E-3</v>
      </c>
      <c r="C123">
        <v>1.0671584E-2</v>
      </c>
      <c r="D123">
        <v>6.8370113199999999E-2</v>
      </c>
      <c r="E123">
        <v>0.43539334229999999</v>
      </c>
      <c r="F123">
        <v>2.750078421</v>
      </c>
      <c r="G123">
        <v>3.4456285050000002</v>
      </c>
      <c r="H123">
        <v>4.1336554400000001</v>
      </c>
      <c r="I123">
        <v>4.842120532</v>
      </c>
      <c r="J123">
        <v>5.5920422490000004</v>
      </c>
      <c r="K123">
        <v>6.3930300830000002</v>
      </c>
      <c r="L123">
        <v>7.2401176119999997</v>
      </c>
      <c r="M123">
        <v>8.1099176980000003</v>
      </c>
      <c r="N123">
        <v>8.9530662890000006</v>
      </c>
      <c r="O123">
        <v>9.0302498789999994</v>
      </c>
      <c r="P123">
        <v>9.0877724450000006</v>
      </c>
      <c r="Q123">
        <v>9.1230486559999999</v>
      </c>
      <c r="R123">
        <v>9.1349282370000005</v>
      </c>
      <c r="S123">
        <v>9.1236642569999997</v>
      </c>
      <c r="T123">
        <v>8.582300322</v>
      </c>
      <c r="U123">
        <v>8.0646954809999905</v>
      </c>
      <c r="V123">
        <v>7.5671090699999999</v>
      </c>
      <c r="W123">
        <v>7.0872062040000001</v>
      </c>
      <c r="X123">
        <v>6.6235900320000001</v>
      </c>
      <c r="Y123">
        <v>6.1757357639999997</v>
      </c>
      <c r="Z123">
        <v>5.7436672580000003</v>
      </c>
      <c r="AA123">
        <v>5.3277229979999996</v>
      </c>
      <c r="AB123">
        <v>4.9283453350000004</v>
      </c>
      <c r="AC123">
        <v>4.546004752</v>
      </c>
      <c r="AD123">
        <v>4.5335797070000003</v>
      </c>
      <c r="AE123">
        <v>4.4744912960000001</v>
      </c>
      <c r="AF123">
        <v>4.3886330879999997</v>
      </c>
      <c r="AG123">
        <v>4.2875836239999998</v>
      </c>
      <c r="AH123">
        <v>4.1780613999999998</v>
      </c>
      <c r="AI123">
        <v>4.0640435999999998</v>
      </c>
      <c r="AJ123">
        <v>3.9479751420000002</v>
      </c>
      <c r="AK123">
        <v>3.8314164069999999</v>
      </c>
      <c r="AL123">
        <v>3.7153926419999999</v>
      </c>
      <c r="AM123">
        <v>3.6005890749999998</v>
      </c>
    </row>
    <row r="124" spans="1:39" x14ac:dyDescent="0.25">
      <c r="A124" t="s">
        <v>164</v>
      </c>
      <c r="B124">
        <v>33.995033239999998</v>
      </c>
      <c r="C124">
        <v>34.711785140000003</v>
      </c>
      <c r="D124">
        <v>35.168817199999999</v>
      </c>
      <c r="E124">
        <v>35.417397729999998</v>
      </c>
      <c r="F124">
        <v>35.377190849999998</v>
      </c>
      <c r="G124">
        <v>39.210268470000003</v>
      </c>
      <c r="H124">
        <v>41.612013990000001</v>
      </c>
      <c r="I124">
        <v>43.119444420000001</v>
      </c>
      <c r="J124">
        <v>44.051540729999999</v>
      </c>
      <c r="K124">
        <v>44.550286880000002</v>
      </c>
      <c r="L124">
        <v>44.63160207</v>
      </c>
      <c r="M124">
        <v>44.22485322</v>
      </c>
      <c r="N124">
        <v>43.189169360000001</v>
      </c>
      <c r="O124">
        <v>43.561499359999999</v>
      </c>
      <c r="P124">
        <v>43.8389855</v>
      </c>
      <c r="Q124">
        <v>44.009156279999999</v>
      </c>
      <c r="R124">
        <v>44.066462819999998</v>
      </c>
      <c r="S124">
        <v>44.012125910000002</v>
      </c>
      <c r="T124">
        <v>44.601511410000001</v>
      </c>
      <c r="U124">
        <v>45.151965269999998</v>
      </c>
      <c r="V124">
        <v>45.641666690000001</v>
      </c>
      <c r="W124">
        <v>46.052094459999999</v>
      </c>
      <c r="X124">
        <v>46.367168790000001</v>
      </c>
      <c r="Y124">
        <v>46.574548880000002</v>
      </c>
      <c r="Z124">
        <v>46.665082740000003</v>
      </c>
      <c r="AA124">
        <v>46.632341310000001</v>
      </c>
      <c r="AB124">
        <v>46.4718041</v>
      </c>
      <c r="AC124">
        <v>46.180762880000003</v>
      </c>
      <c r="AD124">
        <v>47.430905379999999</v>
      </c>
      <c r="AE124">
        <v>48.211735820000001</v>
      </c>
      <c r="AF124">
        <v>48.699815409999999</v>
      </c>
      <c r="AG124">
        <v>49.000395670000003</v>
      </c>
      <c r="AH124">
        <v>49.175721760000002</v>
      </c>
      <c r="AI124">
        <v>49.263268719999999</v>
      </c>
      <c r="AJ124">
        <v>49.28652709</v>
      </c>
      <c r="AK124">
        <v>49.260872970000001</v>
      </c>
      <c r="AL124">
        <v>49.196749279999999</v>
      </c>
      <c r="AM124">
        <v>49.101435780000003</v>
      </c>
    </row>
    <row r="125" spans="1:39" x14ac:dyDescent="0.25">
      <c r="A125" t="s">
        <v>165</v>
      </c>
      <c r="B125">
        <v>103.399939</v>
      </c>
      <c r="C125">
        <v>106.974729</v>
      </c>
      <c r="D125">
        <v>109.8149434</v>
      </c>
      <c r="E125">
        <v>112.0520386</v>
      </c>
      <c r="F125">
        <v>113.403352</v>
      </c>
      <c r="G125">
        <v>126.4556872</v>
      </c>
      <c r="H125">
        <v>135.0185031</v>
      </c>
      <c r="I125">
        <v>140.76144360000001</v>
      </c>
      <c r="J125">
        <v>144.6797206</v>
      </c>
      <c r="K125">
        <v>147.20856069999999</v>
      </c>
      <c r="L125">
        <v>148.3751054</v>
      </c>
      <c r="M125">
        <v>147.91797990000001</v>
      </c>
      <c r="N125">
        <v>145.33339580000001</v>
      </c>
      <c r="O125">
        <v>140.41723579999999</v>
      </c>
      <c r="P125">
        <v>135.3646066</v>
      </c>
      <c r="Q125">
        <v>130.1711383</v>
      </c>
      <c r="R125">
        <v>124.855271</v>
      </c>
      <c r="S125">
        <v>119.4532766</v>
      </c>
      <c r="T125">
        <v>117.7961856</v>
      </c>
      <c r="U125">
        <v>116.0417423</v>
      </c>
      <c r="V125">
        <v>114.144505</v>
      </c>
      <c r="W125">
        <v>112.0724412</v>
      </c>
      <c r="X125">
        <v>109.80344220000001</v>
      </c>
      <c r="Y125">
        <v>107.32724090000001</v>
      </c>
      <c r="Z125">
        <v>104.6427825</v>
      </c>
      <c r="AA125">
        <v>101.7560855</v>
      </c>
      <c r="AB125">
        <v>98.677612769999996</v>
      </c>
      <c r="AC125">
        <v>95.421477269999997</v>
      </c>
      <c r="AD125">
        <v>69.319801979999994</v>
      </c>
      <c r="AE125">
        <v>49.837876860000001</v>
      </c>
      <c r="AF125">
        <v>35.60778389</v>
      </c>
      <c r="AG125">
        <v>25.341252900000001</v>
      </c>
      <c r="AH125">
        <v>17.988299300000001</v>
      </c>
      <c r="AI125">
        <v>12.745986459999999</v>
      </c>
      <c r="AJ125">
        <v>9.0196422219999999</v>
      </c>
      <c r="AK125">
        <v>6.3763781279999998</v>
      </c>
      <c r="AL125">
        <v>4.5042162460000004</v>
      </c>
      <c r="AM125">
        <v>3.1797127089999999</v>
      </c>
    </row>
    <row r="126" spans="1:39" x14ac:dyDescent="0.25">
      <c r="A126" t="s">
        <v>166</v>
      </c>
      <c r="B126">
        <v>441.38007470000002</v>
      </c>
      <c r="C126">
        <v>477.52933300000001</v>
      </c>
      <c r="D126">
        <v>512.63318760000004</v>
      </c>
      <c r="E126">
        <v>547.00520170000004</v>
      </c>
      <c r="F126">
        <v>578.9272651</v>
      </c>
      <c r="G126">
        <v>654.78941250000003</v>
      </c>
      <c r="H126">
        <v>709.12327819999996</v>
      </c>
      <c r="I126">
        <v>749.85507710000002</v>
      </c>
      <c r="J126">
        <v>781.74741919999997</v>
      </c>
      <c r="K126">
        <v>806.78354539999998</v>
      </c>
      <c r="L126">
        <v>824.80289560000006</v>
      </c>
      <c r="M126">
        <v>834.01771310000004</v>
      </c>
      <c r="N126">
        <v>831.16050689999997</v>
      </c>
      <c r="O126">
        <v>865.37819860000002</v>
      </c>
      <c r="P126">
        <v>898.99382449999996</v>
      </c>
      <c r="Q126">
        <v>931.60613149999995</v>
      </c>
      <c r="R126">
        <v>962.92080390000001</v>
      </c>
      <c r="S126">
        <v>992.76808589999996</v>
      </c>
      <c r="T126">
        <v>1000.365426</v>
      </c>
      <c r="U126">
        <v>1006.976631</v>
      </c>
      <c r="V126">
        <v>1012.133654</v>
      </c>
      <c r="W126">
        <v>1015.451988</v>
      </c>
      <c r="X126">
        <v>1016.609637</v>
      </c>
      <c r="Y126">
        <v>1015.3737640000001</v>
      </c>
      <c r="Z126">
        <v>1011.5863430000001</v>
      </c>
      <c r="AA126">
        <v>1005.152078</v>
      </c>
      <c r="AB126">
        <v>996.01922920000004</v>
      </c>
      <c r="AC126">
        <v>984.17636170000003</v>
      </c>
      <c r="AD126">
        <v>1033.948848</v>
      </c>
      <c r="AE126">
        <v>1075.019196</v>
      </c>
      <c r="AF126">
        <v>1110.7506559999999</v>
      </c>
      <c r="AG126">
        <v>1143.1801170000001</v>
      </c>
      <c r="AH126">
        <v>1173.5230670000001</v>
      </c>
      <c r="AI126">
        <v>1202.5134</v>
      </c>
      <c r="AJ126">
        <v>1230.6108200000001</v>
      </c>
      <c r="AK126">
        <v>1258.115254</v>
      </c>
      <c r="AL126">
        <v>1285.2290800000001</v>
      </c>
      <c r="AM126">
        <v>1312.0915540000001</v>
      </c>
    </row>
    <row r="127" spans="1:39" x14ac:dyDescent="0.25">
      <c r="A127" t="s">
        <v>167</v>
      </c>
      <c r="B127">
        <v>6.4144215210000004</v>
      </c>
      <c r="C127">
        <v>7.7405896920000004</v>
      </c>
      <c r="D127">
        <v>9.2685102199999996</v>
      </c>
      <c r="E127">
        <v>11.031228779999999</v>
      </c>
      <c r="F127">
        <v>13.02223895</v>
      </c>
      <c r="G127">
        <v>9.0321541760000006</v>
      </c>
      <c r="H127">
        <v>5.9984559329999998</v>
      </c>
      <c r="I127">
        <v>3.889762669</v>
      </c>
      <c r="J127">
        <v>2.4867965769999998</v>
      </c>
      <c r="K127">
        <v>1.573833821</v>
      </c>
      <c r="L127">
        <v>0.98668847530000003</v>
      </c>
      <c r="M127">
        <v>0.61183341219999998</v>
      </c>
      <c r="N127">
        <v>0.37391324729999997</v>
      </c>
      <c r="O127">
        <v>0.35596324410000002</v>
      </c>
      <c r="P127">
        <v>0.33811868270000001</v>
      </c>
      <c r="Q127">
        <v>0.32037458130000002</v>
      </c>
      <c r="R127">
        <v>0.3027816398</v>
      </c>
      <c r="S127">
        <v>0.28543026989999998</v>
      </c>
      <c r="T127">
        <v>0.32352707180000001</v>
      </c>
      <c r="U127">
        <v>0.36632881299999998</v>
      </c>
      <c r="V127">
        <v>0.41418015419999998</v>
      </c>
      <c r="W127">
        <v>0.46742350399999999</v>
      </c>
      <c r="X127">
        <v>0.526386943</v>
      </c>
      <c r="Y127">
        <v>0.59139351279999997</v>
      </c>
      <c r="Z127">
        <v>0.66275545199999997</v>
      </c>
      <c r="AA127">
        <v>0.74076739660000002</v>
      </c>
      <c r="AB127">
        <v>0.82569098110000005</v>
      </c>
      <c r="AC127">
        <v>0.91774595849999996</v>
      </c>
      <c r="AD127">
        <v>1.0118549210000001</v>
      </c>
      <c r="AE127">
        <v>1.104091478</v>
      </c>
      <c r="AF127">
        <v>1.197223025</v>
      </c>
      <c r="AG127">
        <v>1.293131789</v>
      </c>
      <c r="AH127">
        <v>1.3931228</v>
      </c>
      <c r="AI127">
        <v>1.498157035</v>
      </c>
      <c r="AJ127">
        <v>1.609006454</v>
      </c>
      <c r="AK127">
        <v>1.726343161</v>
      </c>
      <c r="AL127">
        <v>1.850788908</v>
      </c>
      <c r="AM127">
        <v>1.982942532</v>
      </c>
    </row>
    <row r="128" spans="1:39" x14ac:dyDescent="0.25">
      <c r="A128" t="s">
        <v>168</v>
      </c>
      <c r="B128">
        <v>148.01453799999999</v>
      </c>
      <c r="C128">
        <v>147.32168060000001</v>
      </c>
      <c r="D128">
        <v>145.49507399999999</v>
      </c>
      <c r="E128">
        <v>142.8262349</v>
      </c>
      <c r="F128">
        <v>139.06424920000001</v>
      </c>
      <c r="G128">
        <v>71.738938809999894</v>
      </c>
      <c r="H128">
        <v>35.435359990000002</v>
      </c>
      <c r="I128">
        <v>17.090479630000001</v>
      </c>
      <c r="J128">
        <v>8.1265306650000007</v>
      </c>
      <c r="K128">
        <v>3.8252300780000001</v>
      </c>
      <c r="L128">
        <v>1.7836618129999999</v>
      </c>
      <c r="M128">
        <v>0.82262029430000005</v>
      </c>
      <c r="N128">
        <v>0.37391324729999997</v>
      </c>
      <c r="O128">
        <v>0.37713672030000001</v>
      </c>
      <c r="P128">
        <v>0.37953907590000002</v>
      </c>
      <c r="Q128">
        <v>0.3810123413</v>
      </c>
      <c r="R128">
        <v>0.38150847669999999</v>
      </c>
      <c r="S128">
        <v>0.38103805099999999</v>
      </c>
      <c r="T128">
        <v>0.38614069719999999</v>
      </c>
      <c r="U128">
        <v>0.39090628979999997</v>
      </c>
      <c r="V128">
        <v>0.3951459141</v>
      </c>
      <c r="W128">
        <v>0.3986992211</v>
      </c>
      <c r="X128">
        <v>0.40142699920000002</v>
      </c>
      <c r="Y128">
        <v>0.40322240679999999</v>
      </c>
      <c r="Z128">
        <v>0.40400620990000002</v>
      </c>
      <c r="AA128">
        <v>0.40372274870000002</v>
      </c>
      <c r="AB128">
        <v>0.4023328867</v>
      </c>
      <c r="AC128">
        <v>0.39981317690000001</v>
      </c>
      <c r="AD128">
        <v>0.41067464619999999</v>
      </c>
      <c r="AE128">
        <v>0.41747427729999997</v>
      </c>
      <c r="AF128">
        <v>0.42173995279999998</v>
      </c>
      <c r="AG128">
        <v>0.42438252589999997</v>
      </c>
      <c r="AH128">
        <v>0.4259406859</v>
      </c>
      <c r="AI128">
        <v>0.42673875350000001</v>
      </c>
      <c r="AJ128">
        <v>0.42698002000000002</v>
      </c>
      <c r="AK128">
        <v>0.42679754869999997</v>
      </c>
      <c r="AL128">
        <v>0.42628170720000003</v>
      </c>
      <c r="AM128">
        <v>0.42549548599999998</v>
      </c>
    </row>
    <row r="129" spans="1:39" x14ac:dyDescent="0.25">
      <c r="A129" t="s">
        <v>170</v>
      </c>
      <c r="B129">
        <v>80.751014299999994</v>
      </c>
      <c r="C129">
        <v>86.867979419999998</v>
      </c>
      <c r="D129">
        <v>92.723707439999998</v>
      </c>
      <c r="E129">
        <v>98.378439420000007</v>
      </c>
      <c r="F129">
        <v>103.5277749</v>
      </c>
      <c r="G129">
        <v>118.9627296</v>
      </c>
      <c r="H129">
        <v>129.33236830000001</v>
      </c>
      <c r="I129">
        <v>135.92817650000001</v>
      </c>
      <c r="J129">
        <v>139.7569082</v>
      </c>
      <c r="K129">
        <v>141.27543549999999</v>
      </c>
      <c r="L129">
        <v>140.45424199999999</v>
      </c>
      <c r="M129">
        <v>136.88930529999999</v>
      </c>
      <c r="N129">
        <v>129.90445579999999</v>
      </c>
      <c r="O129">
        <v>138.3836676</v>
      </c>
      <c r="P129">
        <v>146.4990918</v>
      </c>
      <c r="Q129">
        <v>153.9970864</v>
      </c>
      <c r="R129">
        <v>160.7441183</v>
      </c>
      <c r="S129">
        <v>166.66404120000001</v>
      </c>
      <c r="T129">
        <v>170.5860892</v>
      </c>
      <c r="U129">
        <v>173.80864030000001</v>
      </c>
      <c r="V129">
        <v>176.23217</v>
      </c>
      <c r="W129">
        <v>177.87897219999999</v>
      </c>
      <c r="X129">
        <v>178.78135900000001</v>
      </c>
      <c r="Y129">
        <v>178.9870737</v>
      </c>
      <c r="Z129">
        <v>178.55339240000001</v>
      </c>
      <c r="AA129">
        <v>177.54247860000001</v>
      </c>
      <c r="AB129">
        <v>176.01663379999999</v>
      </c>
      <c r="AC129">
        <v>174.0361375</v>
      </c>
      <c r="AD129">
        <v>177.05896480000001</v>
      </c>
      <c r="AE129">
        <v>180.55076629999999</v>
      </c>
      <c r="AF129">
        <v>183.99048519999999</v>
      </c>
      <c r="AG129">
        <v>187.27867330000001</v>
      </c>
      <c r="AH129">
        <v>190.3491516</v>
      </c>
      <c r="AI129">
        <v>193.13485220000001</v>
      </c>
      <c r="AJ129">
        <v>195.55382700000001</v>
      </c>
      <c r="AK129">
        <v>197.51363950000001</v>
      </c>
      <c r="AL129">
        <v>198.91780969999999</v>
      </c>
      <c r="AM129">
        <v>199.6623955</v>
      </c>
    </row>
    <row r="130" spans="1:39" x14ac:dyDescent="0.25">
      <c r="A130" t="s">
        <v>171</v>
      </c>
      <c r="B130">
        <v>12.055532449999999</v>
      </c>
      <c r="C130">
        <v>15.854374610000001</v>
      </c>
      <c r="D130">
        <v>20.68860316</v>
      </c>
      <c r="E130">
        <v>26.834363329999999</v>
      </c>
      <c r="F130">
        <v>34.522261030000003</v>
      </c>
      <c r="G130">
        <v>47.212283790000001</v>
      </c>
      <c r="H130">
        <v>61.087598919999998</v>
      </c>
      <c r="I130">
        <v>76.411205659999894</v>
      </c>
      <c r="J130">
        <v>93.502362099999999</v>
      </c>
      <c r="K130">
        <v>112.49097709999999</v>
      </c>
      <c r="L130">
        <v>133.10293469999999</v>
      </c>
      <c r="M130">
        <v>154.3917276</v>
      </c>
      <c r="N130">
        <v>174.3734225</v>
      </c>
      <c r="O130">
        <v>207.8066255</v>
      </c>
      <c r="P130">
        <v>246.10916979999999</v>
      </c>
      <c r="Q130">
        <v>289.4167597</v>
      </c>
      <c r="R130">
        <v>337.9594333</v>
      </c>
      <c r="S130">
        <v>392.00327950000002</v>
      </c>
      <c r="T130">
        <v>428.94786770000002</v>
      </c>
      <c r="U130">
        <v>467.24576200000001</v>
      </c>
      <c r="V130">
        <v>506.49166880000001</v>
      </c>
      <c r="W130">
        <v>546.54363009999997</v>
      </c>
      <c r="X130">
        <v>587.26696070000003</v>
      </c>
      <c r="Y130">
        <v>628.56198300000005</v>
      </c>
      <c r="Z130">
        <v>670.35932790000004</v>
      </c>
      <c r="AA130">
        <v>712.61496420000003</v>
      </c>
      <c r="AB130">
        <v>755.29998990000001</v>
      </c>
      <c r="AC130">
        <v>798.3959261</v>
      </c>
      <c r="AD130">
        <v>827.39934449999998</v>
      </c>
      <c r="AE130">
        <v>859.43881399999998</v>
      </c>
      <c r="AF130">
        <v>892.13251390000005</v>
      </c>
      <c r="AG130">
        <v>924.99780569999996</v>
      </c>
      <c r="AH130">
        <v>957.68282650000003</v>
      </c>
      <c r="AI130">
        <v>989.80531450000001</v>
      </c>
      <c r="AJ130">
        <v>1020.877953</v>
      </c>
      <c r="AK130">
        <v>1050.323234</v>
      </c>
      <c r="AL130">
        <v>1077.5016029999999</v>
      </c>
      <c r="AM130">
        <v>1101.6887369999999</v>
      </c>
    </row>
    <row r="131" spans="1:39" x14ac:dyDescent="0.25">
      <c r="A131" t="s">
        <v>172</v>
      </c>
      <c r="B131">
        <v>17.48665437</v>
      </c>
      <c r="C131">
        <v>18.1984937</v>
      </c>
      <c r="D131">
        <v>18.792453900000002</v>
      </c>
      <c r="E131">
        <v>19.288995750000002</v>
      </c>
      <c r="F131">
        <v>19.637380310000001</v>
      </c>
      <c r="G131">
        <v>24.861162459999999</v>
      </c>
      <c r="H131">
        <v>29.77841523</v>
      </c>
      <c r="I131">
        <v>34.481621619999999</v>
      </c>
      <c r="J131">
        <v>39.060276700000003</v>
      </c>
      <c r="K131">
        <v>43.502330720000003</v>
      </c>
      <c r="L131">
        <v>47.650182819999998</v>
      </c>
      <c r="M131">
        <v>51.166188990000002</v>
      </c>
      <c r="N131">
        <v>53.496015870000001</v>
      </c>
      <c r="O131">
        <v>54.09343818</v>
      </c>
      <c r="P131">
        <v>54.357195339999997</v>
      </c>
      <c r="Q131">
        <v>54.237163760000001</v>
      </c>
      <c r="R131">
        <v>53.738051589999998</v>
      </c>
      <c r="S131">
        <v>52.887262970000002</v>
      </c>
      <c r="T131">
        <v>53.186930070000003</v>
      </c>
      <c r="U131">
        <v>53.245731790000001</v>
      </c>
      <c r="V131">
        <v>53.045769550000003</v>
      </c>
      <c r="W131">
        <v>52.606850739999999</v>
      </c>
      <c r="X131">
        <v>51.950777799999997</v>
      </c>
      <c r="Y131">
        <v>51.102672730000002</v>
      </c>
      <c r="Z131">
        <v>50.088979119999998</v>
      </c>
      <c r="AA131">
        <v>48.936001419999997</v>
      </c>
      <c r="AB131">
        <v>47.668560800000002</v>
      </c>
      <c r="AC131">
        <v>46.309478689999999</v>
      </c>
      <c r="AD131">
        <v>45.903112989999997</v>
      </c>
      <c r="AE131">
        <v>45.605509939999997</v>
      </c>
      <c r="AF131">
        <v>45.280071790000001</v>
      </c>
      <c r="AG131">
        <v>44.904909770000003</v>
      </c>
      <c r="AH131">
        <v>44.468267709999999</v>
      </c>
      <c r="AI131">
        <v>43.959594699999997</v>
      </c>
      <c r="AJ131">
        <v>43.366373860000003</v>
      </c>
      <c r="AK131">
        <v>42.675404239999999</v>
      </c>
      <c r="AL131">
        <v>41.87434073</v>
      </c>
      <c r="AM131">
        <v>40.950985099999997</v>
      </c>
    </row>
    <row r="132" spans="1:39" x14ac:dyDescent="0.25">
      <c r="A132" t="s">
        <v>173</v>
      </c>
      <c r="B132">
        <v>5.6156558400000001E-2</v>
      </c>
      <c r="C132">
        <v>0.1199273294</v>
      </c>
      <c r="D132">
        <v>0.25412955500000001</v>
      </c>
      <c r="E132">
        <v>0.5352667445</v>
      </c>
      <c r="F132">
        <v>1.118235197</v>
      </c>
      <c r="G132">
        <v>2.3335695780000001</v>
      </c>
      <c r="H132">
        <v>4.6073437989999997</v>
      </c>
      <c r="I132">
        <v>8.7939995090000007</v>
      </c>
      <c r="J132">
        <v>16.420402060000001</v>
      </c>
      <c r="K132">
        <v>30.14468244</v>
      </c>
      <c r="L132">
        <v>54.426759130000001</v>
      </c>
      <c r="M132">
        <v>96.334243270000002</v>
      </c>
      <c r="N132">
        <v>166.02319779999999</v>
      </c>
      <c r="O132">
        <v>187.53679120000001</v>
      </c>
      <c r="P132">
        <v>210.5200644</v>
      </c>
      <c r="Q132">
        <v>234.65401180000001</v>
      </c>
      <c r="R132">
        <v>259.72125199999999</v>
      </c>
      <c r="S132">
        <v>285.54280590000002</v>
      </c>
      <c r="T132">
        <v>301.48652770000001</v>
      </c>
      <c r="U132">
        <v>316.8769446</v>
      </c>
      <c r="V132">
        <v>331.43582620000001</v>
      </c>
      <c r="W132">
        <v>345.09117750000001</v>
      </c>
      <c r="X132">
        <v>357.78856969999998</v>
      </c>
      <c r="Y132">
        <v>369.5054753</v>
      </c>
      <c r="Z132">
        <v>380.24393789999999</v>
      </c>
      <c r="AA132">
        <v>390.02410980000002</v>
      </c>
      <c r="AB132">
        <v>398.8759665</v>
      </c>
      <c r="AC132">
        <v>406.8352519</v>
      </c>
      <c r="AD132">
        <v>413.89526710000001</v>
      </c>
      <c r="AE132">
        <v>422.05133089999998</v>
      </c>
      <c r="AF132">
        <v>430.08540119999998</v>
      </c>
      <c r="AG132">
        <v>437.76502299999999</v>
      </c>
      <c r="AH132">
        <v>444.9355213</v>
      </c>
      <c r="AI132">
        <v>451.44015200000001</v>
      </c>
      <c r="AJ132">
        <v>457.08740010000002</v>
      </c>
      <c r="AK132">
        <v>461.66124710000003</v>
      </c>
      <c r="AL132">
        <v>464.93623650000001</v>
      </c>
      <c r="AM132">
        <v>466.66948439999999</v>
      </c>
    </row>
    <row r="133" spans="1:39" x14ac:dyDescent="0.25">
      <c r="A133" t="s">
        <v>174</v>
      </c>
      <c r="B133">
        <v>6.4122143400000002</v>
      </c>
      <c r="C133">
        <v>8.8756230800000004</v>
      </c>
      <c r="D133">
        <v>12.190148750000001</v>
      </c>
      <c r="E133">
        <v>16.641682509999999</v>
      </c>
      <c r="F133">
        <v>22.533739499999999</v>
      </c>
      <c r="G133">
        <v>27.53274167</v>
      </c>
      <c r="H133">
        <v>31.82789524</v>
      </c>
      <c r="I133">
        <v>35.569055300000002</v>
      </c>
      <c r="J133">
        <v>38.886447930000003</v>
      </c>
      <c r="K133">
        <v>41.797835730000003</v>
      </c>
      <c r="L133">
        <v>44.185945289999999</v>
      </c>
      <c r="M133">
        <v>45.791087740000002</v>
      </c>
      <c r="N133">
        <v>46.205921779999997</v>
      </c>
      <c r="O133">
        <v>50.098230180000002</v>
      </c>
      <c r="P133">
        <v>53.980442009999997</v>
      </c>
      <c r="Q133">
        <v>57.753454290000001</v>
      </c>
      <c r="R133">
        <v>61.357055279999997</v>
      </c>
      <c r="S133">
        <v>64.749330549999996</v>
      </c>
      <c r="T133">
        <v>65.509927700000006</v>
      </c>
      <c r="U133">
        <v>65.978889629999998</v>
      </c>
      <c r="V133">
        <v>66.128544250000004</v>
      </c>
      <c r="W133">
        <v>65.977904480000007</v>
      </c>
      <c r="X133">
        <v>65.549030669999894</v>
      </c>
      <c r="Y133">
        <v>64.868796450000005</v>
      </c>
      <c r="Z133">
        <v>63.966473950000001</v>
      </c>
      <c r="AA133">
        <v>62.871919140000003</v>
      </c>
      <c r="AB133">
        <v>61.613840920000001</v>
      </c>
      <c r="AC133">
        <v>60.219083410000003</v>
      </c>
      <c r="AD133">
        <v>58.568592019999997</v>
      </c>
      <c r="AE133">
        <v>57.095036810000003</v>
      </c>
      <c r="AF133">
        <v>55.621992749999997</v>
      </c>
      <c r="AG133">
        <v>54.124221370000001</v>
      </c>
      <c r="AH133">
        <v>52.590396040000002</v>
      </c>
      <c r="AI133">
        <v>51.01152484</v>
      </c>
      <c r="AJ133">
        <v>49.37716279</v>
      </c>
      <c r="AK133">
        <v>47.677015560000001</v>
      </c>
      <c r="AL133">
        <v>45.902654099999999</v>
      </c>
      <c r="AM133">
        <v>44.046617640000001</v>
      </c>
    </row>
    <row r="134" spans="1:39" x14ac:dyDescent="0.25">
      <c r="A134" t="s">
        <v>175</v>
      </c>
      <c r="B134">
        <v>3.7737684480000002</v>
      </c>
      <c r="C134">
        <v>4.3060577550000003</v>
      </c>
      <c r="D134">
        <v>4.8753274070000003</v>
      </c>
      <c r="E134">
        <v>5.4866315329999997</v>
      </c>
      <c r="F134">
        <v>6.1242881149999997</v>
      </c>
      <c r="G134">
        <v>7.2152215130000004</v>
      </c>
      <c r="H134">
        <v>8.0424059939999903</v>
      </c>
      <c r="I134">
        <v>8.6661912359999995</v>
      </c>
      <c r="J134">
        <v>9.1354948369999995</v>
      </c>
      <c r="K134">
        <v>9.4681572299999903</v>
      </c>
      <c r="L134">
        <v>9.6510303519999905</v>
      </c>
      <c r="M134">
        <v>9.6438035590000002</v>
      </c>
      <c r="N134">
        <v>9.3830255380000001</v>
      </c>
      <c r="O134">
        <v>9.3924315170000003</v>
      </c>
      <c r="P134">
        <v>9.3433471059999995</v>
      </c>
      <c r="Q134">
        <v>9.2289948860000006</v>
      </c>
      <c r="R134">
        <v>9.0521416699999904</v>
      </c>
      <c r="S134">
        <v>8.8192673880000001</v>
      </c>
      <c r="T134">
        <v>8.3596609500000003</v>
      </c>
      <c r="U134">
        <v>7.8880719309999998</v>
      </c>
      <c r="V134">
        <v>7.4069453139999997</v>
      </c>
      <c r="W134">
        <v>6.923616591</v>
      </c>
      <c r="X134">
        <v>6.4444384790000004</v>
      </c>
      <c r="Y134">
        <v>5.975014517</v>
      </c>
      <c r="Z134">
        <v>5.5200098439999996</v>
      </c>
      <c r="AA134">
        <v>5.083097897</v>
      </c>
      <c r="AB134">
        <v>4.666962979</v>
      </c>
      <c r="AC134">
        <v>4.2734096859999999</v>
      </c>
      <c r="AD134">
        <v>4.8562800490000004</v>
      </c>
      <c r="AE134">
        <v>5.5314099619999997</v>
      </c>
      <c r="AF134">
        <v>6.2962590030000003</v>
      </c>
      <c r="AG134">
        <v>7.1585696189999997</v>
      </c>
      <c r="AH134">
        <v>8.1271744730000002</v>
      </c>
      <c r="AI134">
        <v>9.2108561140000003</v>
      </c>
      <c r="AJ134">
        <v>10.41732887</v>
      </c>
      <c r="AK134">
        <v>11.75270555</v>
      </c>
      <c r="AL134">
        <v>13.221025450000001</v>
      </c>
      <c r="AM134">
        <v>14.82308022</v>
      </c>
    </row>
    <row r="135" spans="1:39" x14ac:dyDescent="0.25">
      <c r="A135" t="s">
        <v>176</v>
      </c>
      <c r="B135">
        <v>1.65276387E-3</v>
      </c>
      <c r="C135">
        <v>1.0671584E-2</v>
      </c>
      <c r="D135">
        <v>6.8370113199999999E-2</v>
      </c>
      <c r="E135">
        <v>0.43539334229999999</v>
      </c>
      <c r="F135">
        <v>2.750078421</v>
      </c>
      <c r="G135">
        <v>3.5488802590000001</v>
      </c>
      <c r="H135">
        <v>4.3329121490000002</v>
      </c>
      <c r="I135">
        <v>5.1141607130000004</v>
      </c>
      <c r="J135">
        <v>5.9051426420000004</v>
      </c>
      <c r="K135">
        <v>6.7037219129999999</v>
      </c>
      <c r="L135">
        <v>7.4847349120000004</v>
      </c>
      <c r="M135">
        <v>8.1922521370000005</v>
      </c>
      <c r="N135">
        <v>8.7307201180000007</v>
      </c>
      <c r="O135">
        <v>8.8519686019999995</v>
      </c>
      <c r="P135">
        <v>8.9190576420000003</v>
      </c>
      <c r="Q135">
        <v>8.9233012009999904</v>
      </c>
      <c r="R135">
        <v>8.8649675309999996</v>
      </c>
      <c r="S135">
        <v>8.7480846519999904</v>
      </c>
      <c r="T135">
        <v>8.1652814859999996</v>
      </c>
      <c r="U135">
        <v>7.5867433010000003</v>
      </c>
      <c r="V135">
        <v>7.0149680310000004</v>
      </c>
      <c r="W135">
        <v>6.456863394</v>
      </c>
      <c r="X135">
        <v>5.9180100839999996</v>
      </c>
      <c r="Y135">
        <v>5.4029582769999998</v>
      </c>
      <c r="Z135">
        <v>4.9151245980000002</v>
      </c>
      <c r="AA135">
        <v>4.456820918</v>
      </c>
      <c r="AB135">
        <v>4.0293324000000004</v>
      </c>
      <c r="AC135">
        <v>3.6330828400000001</v>
      </c>
      <c r="AD135">
        <v>3.5219317929999998</v>
      </c>
      <c r="AE135">
        <v>3.4220749100000001</v>
      </c>
      <c r="AF135">
        <v>3.3228649940000001</v>
      </c>
      <c r="AG135">
        <v>3.2227959679999998</v>
      </c>
      <c r="AH135">
        <v>3.1212071199999998</v>
      </c>
      <c r="AI135">
        <v>3.0175845730000002</v>
      </c>
      <c r="AJ135">
        <v>2.9113356229999998</v>
      </c>
      <c r="AK135">
        <v>2.80188433</v>
      </c>
      <c r="AL135">
        <v>2.688771741</v>
      </c>
      <c r="AM135">
        <v>2.5716016740000001</v>
      </c>
    </row>
    <row r="136" spans="1:39" x14ac:dyDescent="0.25">
      <c r="A136" t="s">
        <v>177</v>
      </c>
      <c r="B136">
        <v>33.995033239999998</v>
      </c>
      <c r="C136">
        <v>34.711785140000003</v>
      </c>
      <c r="D136">
        <v>35.168817199999999</v>
      </c>
      <c r="E136">
        <v>35.417397729999998</v>
      </c>
      <c r="F136">
        <v>35.377190849999998</v>
      </c>
      <c r="G136">
        <v>40.385243950000003</v>
      </c>
      <c r="H136">
        <v>43.617859189999997</v>
      </c>
      <c r="I136">
        <v>45.541982519999998</v>
      </c>
      <c r="J136">
        <v>46.518001839999997</v>
      </c>
      <c r="K136">
        <v>46.7153651</v>
      </c>
      <c r="L136">
        <v>46.139541940000001</v>
      </c>
      <c r="M136">
        <v>44.673837859999999</v>
      </c>
      <c r="N136">
        <v>42.116581920000002</v>
      </c>
      <c r="O136">
        <v>42.737481019999997</v>
      </c>
      <c r="P136">
        <v>43.097693820000003</v>
      </c>
      <c r="Q136">
        <v>43.154552549999998</v>
      </c>
      <c r="R136">
        <v>42.908587590000003</v>
      </c>
      <c r="S136">
        <v>42.378545940000002</v>
      </c>
      <c r="T136">
        <v>42.91145521</v>
      </c>
      <c r="U136">
        <v>43.254020169999997</v>
      </c>
      <c r="V136">
        <v>43.387616389999998</v>
      </c>
      <c r="W136">
        <v>43.324214840000003</v>
      </c>
      <c r="X136">
        <v>43.07782924</v>
      </c>
      <c r="Y136">
        <v>42.665685760000002</v>
      </c>
      <c r="Z136">
        <v>42.106646580000003</v>
      </c>
      <c r="AA136">
        <v>41.420020960000002</v>
      </c>
      <c r="AB136">
        <v>40.624425610000003</v>
      </c>
      <c r="AC136">
        <v>39.737308229999996</v>
      </c>
      <c r="AD136">
        <v>49.032950339999999</v>
      </c>
      <c r="AE136">
        <v>60.642980379999997</v>
      </c>
      <c r="AF136">
        <v>74.952765540000001</v>
      </c>
      <c r="AG136">
        <v>92.531950559999999</v>
      </c>
      <c r="AH136">
        <v>114.06842229999999</v>
      </c>
      <c r="AI136">
        <v>140.3738582</v>
      </c>
      <c r="AJ136">
        <v>172.3864002</v>
      </c>
      <c r="AK136">
        <v>211.17615050000001</v>
      </c>
      <c r="AL136">
        <v>257.94822390000002</v>
      </c>
      <c r="AM136">
        <v>314.02646240000001</v>
      </c>
    </row>
    <row r="137" spans="1:39" x14ac:dyDescent="0.25">
      <c r="A137" t="s">
        <v>178</v>
      </c>
      <c r="B137">
        <v>103.399939</v>
      </c>
      <c r="C137">
        <v>106.974729</v>
      </c>
      <c r="D137">
        <v>109.8149434</v>
      </c>
      <c r="E137">
        <v>112.0520386</v>
      </c>
      <c r="F137">
        <v>113.403352</v>
      </c>
      <c r="G137">
        <v>89.999069599999999</v>
      </c>
      <c r="H137">
        <v>67.575990039999894</v>
      </c>
      <c r="I137">
        <v>49.051553370000001</v>
      </c>
      <c r="J137">
        <v>34.831698009999997</v>
      </c>
      <c r="K137">
        <v>24.317902010000001</v>
      </c>
      <c r="L137">
        <v>16.697536339999999</v>
      </c>
      <c r="M137">
        <v>11.23945219</v>
      </c>
      <c r="N137">
        <v>7.3664417689999997</v>
      </c>
      <c r="O137">
        <v>6.6401530600000003</v>
      </c>
      <c r="P137">
        <v>5.9482296510000001</v>
      </c>
      <c r="Q137">
        <v>5.2908425909999997</v>
      </c>
      <c r="R137">
        <v>4.6731203849999998</v>
      </c>
      <c r="S137">
        <v>4.0999006050000002</v>
      </c>
      <c r="T137">
        <v>3.154711651</v>
      </c>
      <c r="U137">
        <v>2.416417966</v>
      </c>
      <c r="V137">
        <v>1.8419189659999999</v>
      </c>
      <c r="W137">
        <v>1.397637612</v>
      </c>
      <c r="X137">
        <v>1.056031419</v>
      </c>
      <c r="Y137">
        <v>0.79480558440000004</v>
      </c>
      <c r="Z137">
        <v>0.59606275409999998</v>
      </c>
      <c r="AA137">
        <v>0.44556471879999998</v>
      </c>
      <c r="AB137">
        <v>0.33208316879999999</v>
      </c>
      <c r="AC137">
        <v>0.24684095980000001</v>
      </c>
      <c r="AD137">
        <v>0.25919033479999998</v>
      </c>
      <c r="AE137">
        <v>0.27278677379999999</v>
      </c>
      <c r="AF137">
        <v>0.28690784899999999</v>
      </c>
      <c r="AG137">
        <v>0.3014105715</v>
      </c>
      <c r="AH137">
        <v>0.31618713349999999</v>
      </c>
      <c r="AI137">
        <v>0.33111357860000001</v>
      </c>
      <c r="AJ137">
        <v>0.34602362409999998</v>
      </c>
      <c r="AK137">
        <v>0.36071118889999998</v>
      </c>
      <c r="AL137">
        <v>0.37493784800000002</v>
      </c>
      <c r="AM137">
        <v>0.38842303989999999</v>
      </c>
    </row>
    <row r="138" spans="1:39" x14ac:dyDescent="0.25">
      <c r="A138" t="s">
        <v>179</v>
      </c>
      <c r="B138">
        <v>441.38007470000002</v>
      </c>
      <c r="C138">
        <v>477.52933300000001</v>
      </c>
      <c r="D138">
        <v>512.63318760000004</v>
      </c>
      <c r="E138">
        <v>547.00520170000004</v>
      </c>
      <c r="F138">
        <v>578.9272651</v>
      </c>
      <c r="G138">
        <v>677.50852199999997</v>
      </c>
      <c r="H138">
        <v>750.14944179999998</v>
      </c>
      <c r="I138">
        <v>802.94679540000004</v>
      </c>
      <c r="J138">
        <v>840.78950299999997</v>
      </c>
      <c r="K138">
        <v>865.6002426</v>
      </c>
      <c r="L138">
        <v>876.44020809999995</v>
      </c>
      <c r="M138">
        <v>869.94875500000001</v>
      </c>
      <c r="N138">
        <v>840.78492730000005</v>
      </c>
      <c r="O138">
        <v>821.94446949999997</v>
      </c>
      <c r="P138">
        <v>798.52652160000002</v>
      </c>
      <c r="Q138">
        <v>770.30672319999996</v>
      </c>
      <c r="R138">
        <v>737.87542529999996</v>
      </c>
      <c r="S138">
        <v>702.08005509999998</v>
      </c>
      <c r="T138">
        <v>684.97865239999999</v>
      </c>
      <c r="U138">
        <v>665.26317270000004</v>
      </c>
      <c r="V138">
        <v>642.97784100000001</v>
      </c>
      <c r="W138">
        <v>618.62024010000005</v>
      </c>
      <c r="X138">
        <v>592.66658870000003</v>
      </c>
      <c r="Y138">
        <v>565.5859011</v>
      </c>
      <c r="Z138">
        <v>537.81598929999996</v>
      </c>
      <c r="AA138">
        <v>509.74923059999998</v>
      </c>
      <c r="AB138">
        <v>481.72225220000001</v>
      </c>
      <c r="AC138">
        <v>454.01597029999999</v>
      </c>
      <c r="AD138">
        <v>429.94623330000002</v>
      </c>
      <c r="AE138">
        <v>408.0938951</v>
      </c>
      <c r="AF138">
        <v>387.09776219999998</v>
      </c>
      <c r="AG138">
        <v>366.75678249999999</v>
      </c>
      <c r="AH138">
        <v>346.98069270000002</v>
      </c>
      <c r="AI138">
        <v>327.7023456</v>
      </c>
      <c r="AJ138">
        <v>308.85152629999999</v>
      </c>
      <c r="AK138">
        <v>290.36552940000001</v>
      </c>
      <c r="AL138">
        <v>272.19877680000002</v>
      </c>
      <c r="AM138">
        <v>254.3157822</v>
      </c>
    </row>
    <row r="139" spans="1:39" x14ac:dyDescent="0.25">
      <c r="A139" t="s">
        <v>180</v>
      </c>
      <c r="B139">
        <v>6.4144215210000004</v>
      </c>
      <c r="C139">
        <v>7.7405896920000004</v>
      </c>
      <c r="D139">
        <v>9.2685102199999996</v>
      </c>
      <c r="E139">
        <v>11.031228779999999</v>
      </c>
      <c r="F139">
        <v>13.02223895</v>
      </c>
      <c r="G139">
        <v>9.3028118410000005</v>
      </c>
      <c r="H139">
        <v>6.2876025740000001</v>
      </c>
      <c r="I139">
        <v>4.1082974490000002</v>
      </c>
      <c r="J139">
        <v>2.6260331830000001</v>
      </c>
      <c r="K139">
        <v>1.6503198219999999</v>
      </c>
      <c r="L139">
        <v>1.0200250980000001</v>
      </c>
      <c r="M139">
        <v>0.61804493760000001</v>
      </c>
      <c r="N139">
        <v>0.36462724670000002</v>
      </c>
      <c r="O139">
        <v>0.34752568900000003</v>
      </c>
      <c r="P139">
        <v>0.32916527639999998</v>
      </c>
      <c r="Q139">
        <v>0.30957693310000001</v>
      </c>
      <c r="R139">
        <v>0.2891133769</v>
      </c>
      <c r="S139">
        <v>0.26819582339999998</v>
      </c>
      <c r="T139">
        <v>0.30571447759999998</v>
      </c>
      <c r="U139">
        <v>0.34690139510000001</v>
      </c>
      <c r="V139">
        <v>0.39172578920000001</v>
      </c>
      <c r="W139">
        <v>0.44033568049999999</v>
      </c>
      <c r="X139">
        <v>0.49288294640000002</v>
      </c>
      <c r="Y139">
        <v>0.54954785419999996</v>
      </c>
      <c r="Z139">
        <v>0.61054017350000001</v>
      </c>
      <c r="AA139">
        <v>0.67609964749999996</v>
      </c>
      <c r="AB139">
        <v>0.74649075450000002</v>
      </c>
      <c r="AC139">
        <v>0.82200119569999996</v>
      </c>
      <c r="AD139">
        <v>0.89149336820000002</v>
      </c>
      <c r="AE139">
        <v>0.96909580809999996</v>
      </c>
      <c r="AF139">
        <v>1.0527613360000001</v>
      </c>
      <c r="AG139">
        <v>1.1423260180000001</v>
      </c>
      <c r="AH139">
        <v>1.237712774</v>
      </c>
      <c r="AI139">
        <v>1.33874161</v>
      </c>
      <c r="AJ139">
        <v>1.4450058750000001</v>
      </c>
      <c r="AK139">
        <v>1.5558494389999999</v>
      </c>
      <c r="AL139">
        <v>1.6703647930000001</v>
      </c>
      <c r="AM139">
        <v>1.787315078</v>
      </c>
    </row>
    <row r="140" spans="1:39" x14ac:dyDescent="0.25">
      <c r="A140" t="s">
        <v>181</v>
      </c>
      <c r="B140">
        <v>148.01453799999999</v>
      </c>
      <c r="C140">
        <v>147.32168060000001</v>
      </c>
      <c r="D140">
        <v>145.49507399999999</v>
      </c>
      <c r="E140">
        <v>142.8262349</v>
      </c>
      <c r="F140">
        <v>139.06424920000001</v>
      </c>
      <c r="G140">
        <v>73.888668899999999</v>
      </c>
      <c r="H140">
        <v>37.143468779999999</v>
      </c>
      <c r="I140">
        <v>18.05065754</v>
      </c>
      <c r="J140">
        <v>8.5815379479999905</v>
      </c>
      <c r="K140">
        <v>4.011130616</v>
      </c>
      <c r="L140">
        <v>1.843925273</v>
      </c>
      <c r="M140">
        <v>0.83097179460000004</v>
      </c>
      <c r="N140">
        <v>0.36462724670000002</v>
      </c>
      <c r="O140">
        <v>0.37014207170000002</v>
      </c>
      <c r="P140">
        <v>0.37340238869999998</v>
      </c>
      <c r="Q140">
        <v>0.37403583159999998</v>
      </c>
      <c r="R140">
        <v>0.37204402980000001</v>
      </c>
      <c r="S140">
        <v>0.36758662600000003</v>
      </c>
      <c r="T140">
        <v>0.37329938629999998</v>
      </c>
      <c r="U140">
        <v>0.37738175060000001</v>
      </c>
      <c r="V140">
        <v>0.3796562825</v>
      </c>
      <c r="W140">
        <v>0.38021205540000003</v>
      </c>
      <c r="X140">
        <v>0.37915725929999999</v>
      </c>
      <c r="Y140">
        <v>0.37662979880000003</v>
      </c>
      <c r="Z140">
        <v>0.37278376130000002</v>
      </c>
      <c r="AA140">
        <v>0.36777908500000001</v>
      </c>
      <c r="AB140">
        <v>0.3617714829</v>
      </c>
      <c r="AC140">
        <v>0.35490811080000001</v>
      </c>
      <c r="AD140">
        <v>0.35937480869999999</v>
      </c>
      <c r="AE140">
        <v>0.36473905439999998</v>
      </c>
      <c r="AF140">
        <v>0.36994019249999999</v>
      </c>
      <c r="AG140">
        <v>0.37478111530000002</v>
      </c>
      <c r="AH140">
        <v>0.37913470669999999</v>
      </c>
      <c r="AI140">
        <v>0.38287452430000002</v>
      </c>
      <c r="AJ140">
        <v>0.385847206</v>
      </c>
      <c r="AK140">
        <v>0.3878817564</v>
      </c>
      <c r="AL140">
        <v>0.3888025926</v>
      </c>
      <c r="AM140">
        <v>0.38842303989999999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5" t="s">
        <v>219</v>
      </c>
      <c r="B2" t="s">
        <v>239</v>
      </c>
      <c r="C2">
        <v>7249502.9989999998</v>
      </c>
      <c r="D2">
        <v>7329320.0800000001</v>
      </c>
      <c r="E2">
        <v>7410472.4560000002</v>
      </c>
      <c r="F2">
        <v>7492258.7560000001</v>
      </c>
      <c r="G2">
        <v>7571891.0300000003</v>
      </c>
      <c r="H2">
        <v>7647985.7390000001</v>
      </c>
      <c r="I2">
        <v>7720110.7369999997</v>
      </c>
      <c r="J2">
        <v>7788440.9199999999</v>
      </c>
      <c r="K2">
        <v>7853649.233</v>
      </c>
      <c r="L2">
        <v>7916351.6299999999</v>
      </c>
      <c r="M2">
        <v>7977067.2529999996</v>
      </c>
      <c r="N2">
        <v>8036282.5539999995</v>
      </c>
      <c r="O2">
        <v>8094505.4819999998</v>
      </c>
      <c r="P2">
        <v>8153134.7060000002</v>
      </c>
      <c r="Q2">
        <v>8212439.0520000001</v>
      </c>
      <c r="R2">
        <v>8272178.8870000001</v>
      </c>
      <c r="S2">
        <v>8332003.1289999997</v>
      </c>
      <c r="T2">
        <v>8391535.1290000007</v>
      </c>
      <c r="U2">
        <v>8452640.6779999901</v>
      </c>
      <c r="V2">
        <v>8516587.2029999997</v>
      </c>
      <c r="W2">
        <v>8583852.4539999999</v>
      </c>
      <c r="X2">
        <v>8654502.9629999995</v>
      </c>
      <c r="Y2">
        <v>8728373.6579999998</v>
      </c>
      <c r="Z2">
        <v>8805171.2349999994</v>
      </c>
      <c r="AA2">
        <v>8884539.6199999899</v>
      </c>
      <c r="AB2">
        <v>8966103.75</v>
      </c>
      <c r="AC2">
        <v>9049498.2650000006</v>
      </c>
      <c r="AD2">
        <v>9134386.8640000001</v>
      </c>
      <c r="AE2">
        <v>9220027.9629999995</v>
      </c>
      <c r="AF2">
        <v>9306203.4940000009</v>
      </c>
      <c r="AG2">
        <v>9392536.8269999996</v>
      </c>
      <c r="AH2">
        <v>9478640.1870000008</v>
      </c>
      <c r="AI2">
        <v>9564202.0779999997</v>
      </c>
      <c r="AJ2">
        <v>9649040.1760000009</v>
      </c>
      <c r="AK2">
        <v>9733134.0879999995</v>
      </c>
      <c r="AL2">
        <v>9816617.9580000006</v>
      </c>
      <c r="AM2">
        <v>9899772.2809999995</v>
      </c>
      <c r="AN2">
        <v>9983017.4179999996</v>
      </c>
    </row>
    <row r="3" spans="1:40" x14ac:dyDescent="0.25">
      <c r="A3" s="5" t="s">
        <v>219</v>
      </c>
      <c r="B3" t="s">
        <v>240</v>
      </c>
      <c r="C3">
        <v>100707</v>
      </c>
      <c r="D3">
        <v>101812.8132</v>
      </c>
      <c r="E3">
        <v>102896.96219999999</v>
      </c>
      <c r="F3">
        <v>103940.5687</v>
      </c>
      <c r="G3">
        <v>104938.228</v>
      </c>
      <c r="H3">
        <v>105905.98050000001</v>
      </c>
      <c r="I3">
        <v>106850.2221</v>
      </c>
      <c r="J3">
        <v>107773.98179999999</v>
      </c>
      <c r="K3">
        <v>108682.8854</v>
      </c>
      <c r="L3">
        <v>109583.2926</v>
      </c>
      <c r="M3">
        <v>110480.12239999999</v>
      </c>
      <c r="N3">
        <v>111375.9311</v>
      </c>
      <c r="O3">
        <v>112271.1492</v>
      </c>
      <c r="P3">
        <v>113170.715</v>
      </c>
      <c r="Q3">
        <v>114064.9682</v>
      </c>
      <c r="R3">
        <v>114940.4286</v>
      </c>
      <c r="S3">
        <v>115784.3046</v>
      </c>
      <c r="T3">
        <v>116585.3331</v>
      </c>
      <c r="U3">
        <v>117332.5266</v>
      </c>
      <c r="V3">
        <v>118049.6413</v>
      </c>
      <c r="W3">
        <v>118762.6302</v>
      </c>
      <c r="X3">
        <v>119488.9987</v>
      </c>
      <c r="Y3">
        <v>120238.3181</v>
      </c>
      <c r="Z3">
        <v>121014.4843</v>
      </c>
      <c r="AA3">
        <v>121817.6879</v>
      </c>
      <c r="AB3">
        <v>122645.8789</v>
      </c>
      <c r="AC3">
        <v>123495.8069</v>
      </c>
      <c r="AD3">
        <v>124363.7579</v>
      </c>
      <c r="AE3">
        <v>125234.4834</v>
      </c>
      <c r="AF3">
        <v>126096.5168</v>
      </c>
      <c r="AG3">
        <v>126943.3689</v>
      </c>
      <c r="AH3">
        <v>127772.8659</v>
      </c>
      <c r="AI3">
        <v>128585.6983</v>
      </c>
      <c r="AJ3">
        <v>129384.5148</v>
      </c>
      <c r="AK3">
        <v>130173.5572</v>
      </c>
      <c r="AL3">
        <v>130958.36350000001</v>
      </c>
      <c r="AM3">
        <v>131745.66519999999</v>
      </c>
      <c r="AN3">
        <v>132543.40090000001</v>
      </c>
    </row>
    <row r="4" spans="1:40" x14ac:dyDescent="0.25">
      <c r="A4" s="5" t="s">
        <v>218</v>
      </c>
      <c r="B4" t="s">
        <v>241</v>
      </c>
      <c r="C4">
        <v>1859303</v>
      </c>
      <c r="D4">
        <v>1879861.993</v>
      </c>
      <c r="E4">
        <v>1901231.997</v>
      </c>
      <c r="F4">
        <v>1923258.426</v>
      </c>
      <c r="G4">
        <v>1944731.561</v>
      </c>
      <c r="H4">
        <v>1964883.7450000001</v>
      </c>
      <c r="I4">
        <v>1983494.375</v>
      </c>
      <c r="J4">
        <v>2000648.0630000001</v>
      </c>
      <c r="K4">
        <v>2016637.8770000001</v>
      </c>
      <c r="L4">
        <v>2031727.03</v>
      </c>
      <c r="M4">
        <v>2046133.9550000001</v>
      </c>
      <c r="N4">
        <v>2060055.2919999999</v>
      </c>
      <c r="O4">
        <v>2073679.5179999999</v>
      </c>
      <c r="P4">
        <v>2087752.7509999999</v>
      </c>
      <c r="Q4">
        <v>2102419.923</v>
      </c>
      <c r="R4">
        <v>2117645.8629999999</v>
      </c>
      <c r="S4">
        <v>2133333.7039999999</v>
      </c>
      <c r="T4">
        <v>2149365.1609999998</v>
      </c>
      <c r="U4">
        <v>2167234.2680000002</v>
      </c>
      <c r="V4">
        <v>2186903.0329999998</v>
      </c>
      <c r="W4">
        <v>2208212.6</v>
      </c>
      <c r="X4">
        <v>2230963.5040000002</v>
      </c>
      <c r="Y4">
        <v>2254953.3450000002</v>
      </c>
      <c r="Z4">
        <v>2279992.2170000002</v>
      </c>
      <c r="AA4">
        <v>2305908.7680000002</v>
      </c>
      <c r="AB4">
        <v>2332552.4909999999</v>
      </c>
      <c r="AC4">
        <v>2359794.1680000001</v>
      </c>
      <c r="AD4">
        <v>2387525.7910000002</v>
      </c>
      <c r="AE4">
        <v>2415924.767</v>
      </c>
      <c r="AF4">
        <v>2444930.264</v>
      </c>
      <c r="AG4">
        <v>2474381.9470000002</v>
      </c>
      <c r="AH4">
        <v>2504085.6140000001</v>
      </c>
      <c r="AI4">
        <v>2533861.8939999999</v>
      </c>
      <c r="AJ4">
        <v>2563576.952</v>
      </c>
      <c r="AK4">
        <v>2593160.0449999999</v>
      </c>
      <c r="AL4">
        <v>2622602.8339999998</v>
      </c>
      <c r="AM4">
        <v>2651955.9550000001</v>
      </c>
      <c r="AN4">
        <v>2681324.969</v>
      </c>
    </row>
    <row r="5" spans="1:40" x14ac:dyDescent="0.25">
      <c r="A5" s="5" t="s">
        <v>218</v>
      </c>
      <c r="B5" t="s">
        <v>242</v>
      </c>
      <c r="C5">
        <v>286222</v>
      </c>
      <c r="D5">
        <v>289383.70880000002</v>
      </c>
      <c r="E5">
        <v>292566.83360000001</v>
      </c>
      <c r="F5">
        <v>295736.0993</v>
      </c>
      <c r="G5">
        <v>298818.5233</v>
      </c>
      <c r="H5">
        <v>301792.88959999999</v>
      </c>
      <c r="I5">
        <v>304646.58809999999</v>
      </c>
      <c r="J5">
        <v>307379.73080000002</v>
      </c>
      <c r="K5">
        <v>310011.054</v>
      </c>
      <c r="L5">
        <v>312562.64150000003</v>
      </c>
      <c r="M5">
        <v>315052.68550000002</v>
      </c>
      <c r="N5">
        <v>317493.94089999999</v>
      </c>
      <c r="O5">
        <v>319894.18839999998</v>
      </c>
      <c r="P5">
        <v>322311.17670000001</v>
      </c>
      <c r="Q5">
        <v>324737.27140000003</v>
      </c>
      <c r="R5">
        <v>327149.52439999999</v>
      </c>
      <c r="S5">
        <v>329525.00599999999</v>
      </c>
      <c r="T5">
        <v>331843.26699999999</v>
      </c>
      <c r="U5">
        <v>334192.95299999998</v>
      </c>
      <c r="V5">
        <v>336597.46909999999</v>
      </c>
      <c r="W5">
        <v>339070.91009999998</v>
      </c>
      <c r="X5">
        <v>341619.14769999997</v>
      </c>
      <c r="Y5">
        <v>344242.81189999997</v>
      </c>
      <c r="Z5">
        <v>346939.09850000002</v>
      </c>
      <c r="AA5">
        <v>349702.84350000002</v>
      </c>
      <c r="AB5">
        <v>352527.34759999998</v>
      </c>
      <c r="AC5">
        <v>355405.08919999999</v>
      </c>
      <c r="AD5">
        <v>358328.38789999997</v>
      </c>
      <c r="AE5">
        <v>361301.54239999998</v>
      </c>
      <c r="AF5">
        <v>364305.1925</v>
      </c>
      <c r="AG5">
        <v>367317.36440000002</v>
      </c>
      <c r="AH5">
        <v>370322.2648</v>
      </c>
      <c r="AI5">
        <v>373310.99320000003</v>
      </c>
      <c r="AJ5">
        <v>376281.24280000001</v>
      </c>
      <c r="AK5">
        <v>379237.15639999998</v>
      </c>
      <c r="AL5">
        <v>382188.50890000002</v>
      </c>
      <c r="AM5">
        <v>385150.20390000002</v>
      </c>
      <c r="AN5">
        <v>388142.02120000002</v>
      </c>
    </row>
    <row r="6" spans="1:40" x14ac:dyDescent="0.25">
      <c r="A6" s="5" t="s">
        <v>218</v>
      </c>
      <c r="B6" t="s">
        <v>243</v>
      </c>
      <c r="C6">
        <v>288023.5</v>
      </c>
      <c r="D6">
        <v>291209.63209999999</v>
      </c>
      <c r="E6">
        <v>294432.1813</v>
      </c>
      <c r="F6">
        <v>297682.23389999999</v>
      </c>
      <c r="G6">
        <v>300887.86210000003</v>
      </c>
      <c r="H6">
        <v>303980.54869999998</v>
      </c>
      <c r="I6">
        <v>306906.83960000001</v>
      </c>
      <c r="J6">
        <v>309666.13549999997</v>
      </c>
      <c r="K6">
        <v>312287.12160000001</v>
      </c>
      <c r="L6">
        <v>314801.80920000002</v>
      </c>
      <c r="M6">
        <v>317234.97100000002</v>
      </c>
      <c r="N6">
        <v>319603.81099999999</v>
      </c>
      <c r="O6">
        <v>321919.48690000002</v>
      </c>
      <c r="P6">
        <v>324250.6127</v>
      </c>
      <c r="Q6">
        <v>326593.67830000003</v>
      </c>
      <c r="R6">
        <v>328932.6825</v>
      </c>
      <c r="S6">
        <v>331252.17009999999</v>
      </c>
      <c r="T6">
        <v>333539.20640000002</v>
      </c>
      <c r="U6">
        <v>335905.27500000002</v>
      </c>
      <c r="V6">
        <v>338373.70970000001</v>
      </c>
      <c r="W6">
        <v>340952.26579999999</v>
      </c>
      <c r="X6">
        <v>343638.88530000002</v>
      </c>
      <c r="Y6">
        <v>346427.47649999999</v>
      </c>
      <c r="Z6">
        <v>349310.63390000002</v>
      </c>
      <c r="AA6">
        <v>352280.68459999998</v>
      </c>
      <c r="AB6">
        <v>355330.1226</v>
      </c>
      <c r="AC6">
        <v>358451.86300000001</v>
      </c>
      <c r="AD6">
        <v>361639.50630000001</v>
      </c>
      <c r="AE6">
        <v>364902.38679999998</v>
      </c>
      <c r="AF6">
        <v>368226.05379999999</v>
      </c>
      <c r="AG6">
        <v>371592.50630000001</v>
      </c>
      <c r="AH6">
        <v>374986.60879999999</v>
      </c>
      <c r="AI6">
        <v>378397.22070000001</v>
      </c>
      <c r="AJ6">
        <v>381818.37660000002</v>
      </c>
      <c r="AK6">
        <v>385250.34169999999</v>
      </c>
      <c r="AL6">
        <v>388699.39380000002</v>
      </c>
      <c r="AM6">
        <v>392177.58419999998</v>
      </c>
      <c r="AN6">
        <v>395702.54229999997</v>
      </c>
    </row>
    <row r="7" spans="1:40" x14ac:dyDescent="0.25">
      <c r="A7" s="5" t="s">
        <v>218</v>
      </c>
      <c r="B7" t="s">
        <v>244</v>
      </c>
      <c r="C7">
        <v>71746.000010000003</v>
      </c>
      <c r="D7">
        <v>72581.608099999998</v>
      </c>
      <c r="E7">
        <v>73455.600990000006</v>
      </c>
      <c r="F7">
        <v>74354.146389999994</v>
      </c>
      <c r="G7">
        <v>75297.530110000007</v>
      </c>
      <c r="H7">
        <v>76306.606079999998</v>
      </c>
      <c r="I7">
        <v>77367.104049999994</v>
      </c>
      <c r="J7">
        <v>78462.940549999999</v>
      </c>
      <c r="K7">
        <v>79582.972500000003</v>
      </c>
      <c r="L7">
        <v>80729.337469999999</v>
      </c>
      <c r="M7">
        <v>81916.53645</v>
      </c>
      <c r="N7">
        <v>83170.501000000004</v>
      </c>
      <c r="O7">
        <v>84531.071920000002</v>
      </c>
      <c r="P7">
        <v>85919.150859999994</v>
      </c>
      <c r="Q7">
        <v>87361.577059999996</v>
      </c>
      <c r="R7">
        <v>88896.872489999994</v>
      </c>
      <c r="S7">
        <v>90568.274869999994</v>
      </c>
      <c r="T7">
        <v>92428.055630000003</v>
      </c>
      <c r="U7">
        <v>94093.953640000007</v>
      </c>
      <c r="V7">
        <v>95596.100869999995</v>
      </c>
      <c r="W7">
        <v>96978.941900000005</v>
      </c>
      <c r="X7">
        <v>98273.317599999995</v>
      </c>
      <c r="Y7">
        <v>99503.395260000005</v>
      </c>
      <c r="Z7">
        <v>100691.31110000001</v>
      </c>
      <c r="AA7">
        <v>101858.4418</v>
      </c>
      <c r="AB7">
        <v>103025.26489999999</v>
      </c>
      <c r="AC7">
        <v>104210.9293</v>
      </c>
      <c r="AD7">
        <v>105433.0095</v>
      </c>
      <c r="AE7">
        <v>106540.4522</v>
      </c>
      <c r="AF7">
        <v>107537.57550000001</v>
      </c>
      <c r="AG7">
        <v>108447.1657</v>
      </c>
      <c r="AH7">
        <v>109290.24219999999</v>
      </c>
      <c r="AI7">
        <v>110085.4718</v>
      </c>
      <c r="AJ7">
        <v>110850.1945</v>
      </c>
      <c r="AK7">
        <v>111600.8679</v>
      </c>
      <c r="AL7">
        <v>112353.4618</v>
      </c>
      <c r="AM7">
        <v>113123.7631</v>
      </c>
      <c r="AN7">
        <v>113927.7009</v>
      </c>
    </row>
    <row r="8" spans="1:40" x14ac:dyDescent="0.25">
      <c r="A8" s="5" t="s">
        <v>218</v>
      </c>
      <c r="B8" t="s">
        <v>245</v>
      </c>
      <c r="C8">
        <v>28100</v>
      </c>
      <c r="D8">
        <v>28413.725020000002</v>
      </c>
      <c r="E8">
        <v>28716.026160000001</v>
      </c>
      <c r="F8">
        <v>28999.971119999998</v>
      </c>
      <c r="G8">
        <v>29278.387999999999</v>
      </c>
      <c r="H8">
        <v>29566.221560000002</v>
      </c>
      <c r="I8">
        <v>29864.75057</v>
      </c>
      <c r="J8">
        <v>30170.715990000001</v>
      </c>
      <c r="K8">
        <v>30481.345359999999</v>
      </c>
      <c r="L8">
        <v>30795.25202</v>
      </c>
      <c r="M8">
        <v>31111.622510000001</v>
      </c>
      <c r="N8">
        <v>31429.474969999999</v>
      </c>
      <c r="O8">
        <v>31747.3557</v>
      </c>
      <c r="P8">
        <v>32059.82043</v>
      </c>
      <c r="Q8">
        <v>32361.152129999999</v>
      </c>
      <c r="R8">
        <v>32648.69961</v>
      </c>
      <c r="S8">
        <v>32921.727200000001</v>
      </c>
      <c r="T8">
        <v>33180.691169999998</v>
      </c>
      <c r="U8">
        <v>33409.343289999997</v>
      </c>
      <c r="V8">
        <v>33610.311040000001</v>
      </c>
      <c r="W8">
        <v>33788.948219999998</v>
      </c>
      <c r="X8">
        <v>33950.805610000003</v>
      </c>
      <c r="Y8">
        <v>34101.033450000003</v>
      </c>
      <c r="Z8">
        <v>34244.073279999997</v>
      </c>
      <c r="AA8">
        <v>34383.503669999998</v>
      </c>
      <c r="AB8">
        <v>34522.031150000003</v>
      </c>
      <c r="AC8">
        <v>34661.58195</v>
      </c>
      <c r="AD8">
        <v>34803.448080000002</v>
      </c>
      <c r="AE8">
        <v>34944.060160000001</v>
      </c>
      <c r="AF8">
        <v>35078.326540000002</v>
      </c>
      <c r="AG8">
        <v>35204.1993</v>
      </c>
      <c r="AH8">
        <v>35322.42009</v>
      </c>
      <c r="AI8">
        <v>35435.218430000001</v>
      </c>
      <c r="AJ8">
        <v>35545.409979999997</v>
      </c>
      <c r="AK8">
        <v>35655.915300000001</v>
      </c>
      <c r="AL8">
        <v>35769.57591</v>
      </c>
      <c r="AM8">
        <v>35889.135069999997</v>
      </c>
      <c r="AN8">
        <v>36017.295279999998</v>
      </c>
    </row>
    <row r="9" spans="1:40" x14ac:dyDescent="0.25">
      <c r="A9" s="5" t="s">
        <v>218</v>
      </c>
      <c r="B9" t="s">
        <v>246</v>
      </c>
      <c r="C9">
        <v>2093869</v>
      </c>
      <c r="D9">
        <v>2116862.67</v>
      </c>
      <c r="E9">
        <v>2138693.8339999998</v>
      </c>
      <c r="F9">
        <v>2158984.023</v>
      </c>
      <c r="G9">
        <v>2178547.9789999998</v>
      </c>
      <c r="H9">
        <v>2198494.13</v>
      </c>
      <c r="I9">
        <v>2219193.6140000001</v>
      </c>
      <c r="J9">
        <v>2240639.8930000002</v>
      </c>
      <c r="K9">
        <v>2262788.432</v>
      </c>
      <c r="L9">
        <v>2285596.7549999999</v>
      </c>
      <c r="M9">
        <v>2309001.9750000001</v>
      </c>
      <c r="N9">
        <v>2332893.67</v>
      </c>
      <c r="O9">
        <v>2357096.6529999999</v>
      </c>
      <c r="P9">
        <v>2381539.3059999999</v>
      </c>
      <c r="Q9">
        <v>2405652.2429999998</v>
      </c>
      <c r="R9">
        <v>2429076.0750000002</v>
      </c>
      <c r="S9">
        <v>2451613.551</v>
      </c>
      <c r="T9">
        <v>2473154.87</v>
      </c>
      <c r="U9">
        <v>2493653.4249999998</v>
      </c>
      <c r="V9">
        <v>2513199.7969999998</v>
      </c>
      <c r="W9">
        <v>2531934.8650000002</v>
      </c>
      <c r="X9">
        <v>2550005.7629999998</v>
      </c>
      <c r="Y9">
        <v>2567547.253</v>
      </c>
      <c r="Z9">
        <v>2584672.4989999998</v>
      </c>
      <c r="AA9">
        <v>2601470.4270000001</v>
      </c>
      <c r="AB9">
        <v>2618007.4389999998</v>
      </c>
      <c r="AC9">
        <v>2634331.517</v>
      </c>
      <c r="AD9">
        <v>2650477.3130000001</v>
      </c>
      <c r="AE9">
        <v>2666436.8530000001</v>
      </c>
      <c r="AF9">
        <v>2681841.6970000002</v>
      </c>
      <c r="AG9">
        <v>2696501.2480000001</v>
      </c>
      <c r="AH9">
        <v>2710437.43</v>
      </c>
      <c r="AI9">
        <v>2723794.5469999998</v>
      </c>
      <c r="AJ9">
        <v>2736774.878</v>
      </c>
      <c r="AK9">
        <v>2749603.6150000002</v>
      </c>
      <c r="AL9">
        <v>2762513.202</v>
      </c>
      <c r="AM9">
        <v>2775740.7349999999</v>
      </c>
      <c r="AN9">
        <v>2789531.5630000001</v>
      </c>
    </row>
    <row r="10" spans="1:40" x14ac:dyDescent="0.25">
      <c r="A10" s="19" t="s">
        <v>222</v>
      </c>
      <c r="B10" t="s">
        <v>247</v>
      </c>
      <c r="C10">
        <v>52938</v>
      </c>
      <c r="D10">
        <v>53505.245439999999</v>
      </c>
      <c r="E10">
        <v>54016.403129999999</v>
      </c>
      <c r="F10">
        <v>54494.294370000003</v>
      </c>
      <c r="G10">
        <v>55003.437100000003</v>
      </c>
      <c r="H10">
        <v>55581.02953</v>
      </c>
      <c r="I10">
        <v>56209.961190000002</v>
      </c>
      <c r="J10">
        <v>56858.398739999997</v>
      </c>
      <c r="K10">
        <v>57505.440369999997</v>
      </c>
      <c r="L10">
        <v>58145.29494</v>
      </c>
      <c r="M10">
        <v>58774.896350000003</v>
      </c>
      <c r="N10">
        <v>59387.826309999997</v>
      </c>
      <c r="O10">
        <v>59973.411180000003</v>
      </c>
      <c r="P10">
        <v>60532.972269999998</v>
      </c>
      <c r="Q10">
        <v>61061.541740000001</v>
      </c>
      <c r="R10">
        <v>61545.17931</v>
      </c>
      <c r="S10">
        <v>61974.940750000002</v>
      </c>
      <c r="T10">
        <v>62344.904199999997</v>
      </c>
      <c r="U10">
        <v>62528.301729999999</v>
      </c>
      <c r="V10">
        <v>62588.428910000002</v>
      </c>
      <c r="W10">
        <v>62569.067300000002</v>
      </c>
      <c r="X10">
        <v>62494.541929999999</v>
      </c>
      <c r="Y10">
        <v>62378.841330000003</v>
      </c>
      <c r="Z10">
        <v>62230.796499999997</v>
      </c>
      <c r="AA10">
        <v>62056.554689999997</v>
      </c>
      <c r="AB10">
        <v>61860.700700000001</v>
      </c>
      <c r="AC10">
        <v>61646.751380000002</v>
      </c>
      <c r="AD10">
        <v>61417.408259999997</v>
      </c>
      <c r="AE10">
        <v>61150.903079999996</v>
      </c>
      <c r="AF10">
        <v>60858.926070000001</v>
      </c>
      <c r="AG10">
        <v>60549.114179999997</v>
      </c>
      <c r="AH10">
        <v>60228.937899999997</v>
      </c>
      <c r="AI10">
        <v>59905.410369999998</v>
      </c>
      <c r="AJ10">
        <v>59584.678549999997</v>
      </c>
      <c r="AK10">
        <v>59271.934229999999</v>
      </c>
      <c r="AL10">
        <v>58971.555319999999</v>
      </c>
      <c r="AM10">
        <v>58687.288209999999</v>
      </c>
      <c r="AN10">
        <v>58422.45377</v>
      </c>
    </row>
    <row r="11" spans="1:40" x14ac:dyDescent="0.25">
      <c r="A11" s="5" t="s">
        <v>218</v>
      </c>
      <c r="B11" t="s">
        <v>248</v>
      </c>
      <c r="C11">
        <v>5558098.0010000002</v>
      </c>
      <c r="D11">
        <v>5620554.5250000004</v>
      </c>
      <c r="E11">
        <v>5682809.4349999996</v>
      </c>
      <c r="F11">
        <v>5743762.2390000001</v>
      </c>
      <c r="G11">
        <v>5804152.1720000003</v>
      </c>
      <c r="H11">
        <v>5866115.9019999998</v>
      </c>
      <c r="I11">
        <v>5929411.9689999996</v>
      </c>
      <c r="J11">
        <v>5994197.1330000004</v>
      </c>
      <c r="K11">
        <v>6060618.9670000002</v>
      </c>
      <c r="L11">
        <v>6129505.8569999998</v>
      </c>
      <c r="M11">
        <v>6202334.8710000003</v>
      </c>
      <c r="N11">
        <v>6281304.4519999996</v>
      </c>
      <c r="O11">
        <v>6369711.5899999999</v>
      </c>
      <c r="P11">
        <v>6459957.5449999999</v>
      </c>
      <c r="Q11">
        <v>6555051.4809999997</v>
      </c>
      <c r="R11">
        <v>6657062.6890000002</v>
      </c>
      <c r="S11">
        <v>6768092.5760000004</v>
      </c>
      <c r="T11">
        <v>6890797.7139999997</v>
      </c>
      <c r="U11">
        <v>6990448.9359999998</v>
      </c>
      <c r="V11">
        <v>7078849.1629999997</v>
      </c>
      <c r="W11">
        <v>7162862.3260000004</v>
      </c>
      <c r="X11">
        <v>7246267.943</v>
      </c>
      <c r="Y11">
        <v>7331142.3480000002</v>
      </c>
      <c r="Z11">
        <v>7418680.392</v>
      </c>
      <c r="AA11">
        <v>7509637.2120000003</v>
      </c>
      <c r="AB11">
        <v>7604557.7319999998</v>
      </c>
      <c r="AC11">
        <v>7703893.5959999999</v>
      </c>
      <c r="AD11">
        <v>7808067.1339999996</v>
      </c>
      <c r="AE11">
        <v>7900922.4970000004</v>
      </c>
      <c r="AF11">
        <v>7984549.7280000001</v>
      </c>
      <c r="AG11">
        <v>8061115.3049999997</v>
      </c>
      <c r="AH11">
        <v>8132280.9289999995</v>
      </c>
      <c r="AI11">
        <v>8199372.1660000002</v>
      </c>
      <c r="AJ11">
        <v>8263537.8250000002</v>
      </c>
      <c r="AK11">
        <v>8325848.3859999999</v>
      </c>
      <c r="AL11">
        <v>8387355.0489999996</v>
      </c>
      <c r="AM11">
        <v>8449130.4879999999</v>
      </c>
      <c r="AN11">
        <v>8512301.6349999998</v>
      </c>
    </row>
    <row r="12" spans="1:40" x14ac:dyDescent="0.25">
      <c r="A12" s="5" t="s">
        <v>218</v>
      </c>
      <c r="B12" t="s">
        <v>249</v>
      </c>
      <c r="C12">
        <v>4011081</v>
      </c>
      <c r="D12">
        <v>4055584.838</v>
      </c>
      <c r="E12">
        <v>4099324.0610000002</v>
      </c>
      <c r="F12">
        <v>4141600.8470000001</v>
      </c>
      <c r="G12">
        <v>4182847.75</v>
      </c>
      <c r="H12">
        <v>4224170.8880000003</v>
      </c>
      <c r="I12">
        <v>4265676.8380000005</v>
      </c>
      <c r="J12">
        <v>4307171.6770000001</v>
      </c>
      <c r="K12">
        <v>4348587.591</v>
      </c>
      <c r="L12">
        <v>4389997.2209999999</v>
      </c>
      <c r="M12">
        <v>4431510.0559999999</v>
      </c>
      <c r="N12">
        <v>4473204.5970000001</v>
      </c>
      <c r="O12">
        <v>4515120.5020000003</v>
      </c>
      <c r="P12">
        <v>4557072.8849999998</v>
      </c>
      <c r="Q12">
        <v>4598647.4189999998</v>
      </c>
      <c r="R12">
        <v>4639515.37</v>
      </c>
      <c r="S12">
        <v>4679488.0719999997</v>
      </c>
      <c r="T12">
        <v>4718515.4519999996</v>
      </c>
      <c r="U12">
        <v>4754567.5760000004</v>
      </c>
      <c r="V12">
        <v>4788239.4050000003</v>
      </c>
      <c r="W12">
        <v>4820279.301</v>
      </c>
      <c r="X12">
        <v>4851268.3640000001</v>
      </c>
      <c r="Y12">
        <v>4881644.62</v>
      </c>
      <c r="Z12">
        <v>4911739.3540000003</v>
      </c>
      <c r="AA12">
        <v>4941799.13</v>
      </c>
      <c r="AB12">
        <v>4972001.8159999996</v>
      </c>
      <c r="AC12">
        <v>5002471.034</v>
      </c>
      <c r="AD12">
        <v>5033290.6239999998</v>
      </c>
      <c r="AE12">
        <v>5063677.7759999996</v>
      </c>
      <c r="AF12">
        <v>5093222.5959999999</v>
      </c>
      <c r="AG12">
        <v>5121758.9780000001</v>
      </c>
      <c r="AH12">
        <v>5149328.7120000003</v>
      </c>
      <c r="AI12">
        <v>5176103.9460000005</v>
      </c>
      <c r="AJ12">
        <v>5202333.53</v>
      </c>
      <c r="AK12">
        <v>5228313.29</v>
      </c>
      <c r="AL12">
        <v>5254369.2309999997</v>
      </c>
      <c r="AM12">
        <v>5280853.0829999996</v>
      </c>
      <c r="AN12">
        <v>5308144.5810000002</v>
      </c>
    </row>
    <row r="13" spans="1:40" x14ac:dyDescent="0.25">
      <c r="A13" s="5" t="s">
        <v>220</v>
      </c>
      <c r="B13" t="s">
        <v>250</v>
      </c>
      <c r="C13">
        <v>50441</v>
      </c>
      <c r="D13">
        <v>50990.910389999997</v>
      </c>
      <c r="E13">
        <v>51546.26986</v>
      </c>
      <c r="F13">
        <v>52106.47754</v>
      </c>
      <c r="G13">
        <v>52662.484920000003</v>
      </c>
      <c r="H13">
        <v>53198.575279999997</v>
      </c>
      <c r="I13">
        <v>53699.945399999997</v>
      </c>
      <c r="J13">
        <v>54158.192000000003</v>
      </c>
      <c r="K13">
        <v>54574.590609999999</v>
      </c>
      <c r="L13">
        <v>54954.000760000003</v>
      </c>
      <c r="M13">
        <v>55302.347800000003</v>
      </c>
      <c r="N13">
        <v>55625.606529999997</v>
      </c>
      <c r="O13">
        <v>55929.377220000002</v>
      </c>
      <c r="P13">
        <v>56227.468659999999</v>
      </c>
      <c r="Q13">
        <v>56527.272770000003</v>
      </c>
      <c r="R13">
        <v>56833.152750000001</v>
      </c>
      <c r="S13">
        <v>57147.963199999998</v>
      </c>
      <c r="T13">
        <v>57473.930130000001</v>
      </c>
      <c r="U13">
        <v>57844.685619999997</v>
      </c>
      <c r="V13">
        <v>58264.967019999996</v>
      </c>
      <c r="W13">
        <v>58734.380559999998</v>
      </c>
      <c r="X13">
        <v>59249.573190000003</v>
      </c>
      <c r="Y13">
        <v>59806.198969999998</v>
      </c>
      <c r="Z13">
        <v>60399.976849999999</v>
      </c>
      <c r="AA13">
        <v>61027.111850000001</v>
      </c>
      <c r="AB13">
        <v>61684.381119999998</v>
      </c>
      <c r="AC13">
        <v>62369.076520000002</v>
      </c>
      <c r="AD13">
        <v>63078.918579999998</v>
      </c>
      <c r="AE13">
        <v>63812.667049999996</v>
      </c>
      <c r="AF13">
        <v>64570.601739999998</v>
      </c>
      <c r="AG13">
        <v>65352.413619999999</v>
      </c>
      <c r="AH13">
        <v>66157.277589999998</v>
      </c>
      <c r="AI13">
        <v>66984.12156</v>
      </c>
      <c r="AJ13">
        <v>67832.041010000001</v>
      </c>
      <c r="AK13">
        <v>68700.70263</v>
      </c>
      <c r="AL13">
        <v>69590.454939999996</v>
      </c>
      <c r="AM13">
        <v>70502.408859999996</v>
      </c>
      <c r="AN13">
        <v>71438.509439999994</v>
      </c>
    </row>
    <row r="14" spans="1:40" x14ac:dyDescent="0.25">
      <c r="A14" s="5" t="s">
        <v>220</v>
      </c>
      <c r="B14" t="s">
        <v>251</v>
      </c>
      <c r="C14">
        <v>17000</v>
      </c>
      <c r="D14">
        <v>17131.902109999999</v>
      </c>
      <c r="E14">
        <v>17200.47766</v>
      </c>
      <c r="F14">
        <v>17217.081300000002</v>
      </c>
      <c r="G14">
        <v>17310.332640000001</v>
      </c>
      <c r="H14">
        <v>17510.25087</v>
      </c>
      <c r="I14">
        <v>17807.834129999999</v>
      </c>
      <c r="J14">
        <v>18186.017520000001</v>
      </c>
      <c r="K14">
        <v>18632.834760000002</v>
      </c>
      <c r="L14">
        <v>19141.487219999999</v>
      </c>
      <c r="M14">
        <v>19707.515869999999</v>
      </c>
      <c r="N14">
        <v>20327.449710000001</v>
      </c>
      <c r="O14">
        <v>20998.36334</v>
      </c>
      <c r="P14">
        <v>21645.177889999999</v>
      </c>
      <c r="Q14">
        <v>22243.330549999999</v>
      </c>
      <c r="R14">
        <v>22791.669460000001</v>
      </c>
      <c r="S14">
        <v>23299.662179999999</v>
      </c>
      <c r="T14">
        <v>23779.9395</v>
      </c>
      <c r="U14">
        <v>24238.559099999999</v>
      </c>
      <c r="V14">
        <v>24673.77031</v>
      </c>
      <c r="W14">
        <v>25081.597849999998</v>
      </c>
      <c r="X14">
        <v>25460.185679999999</v>
      </c>
      <c r="Y14">
        <v>25810.547750000002</v>
      </c>
      <c r="Z14">
        <v>26135.89086</v>
      </c>
      <c r="AA14">
        <v>26440.642830000001</v>
      </c>
      <c r="AB14">
        <v>26729.6342</v>
      </c>
      <c r="AC14">
        <v>27007.54552</v>
      </c>
      <c r="AD14">
        <v>27278.588360000002</v>
      </c>
      <c r="AE14">
        <v>27489.795419999999</v>
      </c>
      <c r="AF14">
        <v>27634.182939999999</v>
      </c>
      <c r="AG14">
        <v>27720.472989999998</v>
      </c>
      <c r="AH14">
        <v>27761.961019999999</v>
      </c>
      <c r="AI14">
        <v>27771.28152</v>
      </c>
      <c r="AJ14">
        <v>27758.752670000002</v>
      </c>
      <c r="AK14">
        <v>27732.245559999999</v>
      </c>
      <c r="AL14">
        <v>27697.63075</v>
      </c>
      <c r="AM14">
        <v>27659.309720000001</v>
      </c>
      <c r="AN14">
        <v>27620.687279999998</v>
      </c>
    </row>
    <row r="15" spans="1:40" x14ac:dyDescent="0.25">
      <c r="A15" s="5" t="s">
        <v>220</v>
      </c>
      <c r="B15" t="s">
        <v>252</v>
      </c>
      <c r="C15">
        <v>37402</v>
      </c>
      <c r="D15">
        <v>37618.627659999998</v>
      </c>
      <c r="E15">
        <v>37625.628960000002</v>
      </c>
      <c r="F15">
        <v>37463.842380000002</v>
      </c>
      <c r="G15">
        <v>37365.56349</v>
      </c>
      <c r="H15">
        <v>37402.495990000003</v>
      </c>
      <c r="I15">
        <v>37584.023990000002</v>
      </c>
      <c r="J15">
        <v>37904.575040000003</v>
      </c>
      <c r="K15">
        <v>38355.225899999998</v>
      </c>
      <c r="L15">
        <v>38927.930630000003</v>
      </c>
      <c r="M15">
        <v>39614.36275</v>
      </c>
      <c r="N15">
        <v>40405.614220000003</v>
      </c>
      <c r="O15">
        <v>41292.090129999997</v>
      </c>
      <c r="P15">
        <v>42162.493369999997</v>
      </c>
      <c r="Q15">
        <v>42946.090250000001</v>
      </c>
      <c r="R15">
        <v>43596.924550000003</v>
      </c>
      <c r="S15">
        <v>44088.866569999998</v>
      </c>
      <c r="T15">
        <v>44408.476089999996</v>
      </c>
      <c r="U15">
        <v>44609.350160000002</v>
      </c>
      <c r="V15">
        <v>44761.252780000003</v>
      </c>
      <c r="W15">
        <v>44916.639739999999</v>
      </c>
      <c r="X15">
        <v>45106.037799999998</v>
      </c>
      <c r="Y15">
        <v>45342.595679999999</v>
      </c>
      <c r="Z15">
        <v>45627.927470000002</v>
      </c>
      <c r="AA15">
        <v>45956.851649999997</v>
      </c>
      <c r="AB15">
        <v>46320.698609999999</v>
      </c>
      <c r="AC15">
        <v>46709.446640000002</v>
      </c>
      <c r="AD15">
        <v>47113.090499999998</v>
      </c>
      <c r="AE15">
        <v>47451.153639999997</v>
      </c>
      <c r="AF15">
        <v>47706.671190000001</v>
      </c>
      <c r="AG15">
        <v>47885.60226</v>
      </c>
      <c r="AH15">
        <v>48001.04103</v>
      </c>
      <c r="AI15">
        <v>48065.908069999998</v>
      </c>
      <c r="AJ15">
        <v>48090.95433</v>
      </c>
      <c r="AK15">
        <v>48084.971420000002</v>
      </c>
      <c r="AL15">
        <v>48055.022499999999</v>
      </c>
      <c r="AM15">
        <v>48006.880109999998</v>
      </c>
      <c r="AN15">
        <v>47945.400569999998</v>
      </c>
    </row>
    <row r="16" spans="1:40" x14ac:dyDescent="0.25">
      <c r="A16" s="5" t="s">
        <v>220</v>
      </c>
      <c r="B16" t="s">
        <v>253</v>
      </c>
      <c r="C16">
        <v>1072343</v>
      </c>
      <c r="D16">
        <v>1084719.547</v>
      </c>
      <c r="E16">
        <v>1097233.054</v>
      </c>
      <c r="F16">
        <v>1109547.3770000001</v>
      </c>
      <c r="G16">
        <v>1121576.2720000001</v>
      </c>
      <c r="H16">
        <v>1133768.1969999999</v>
      </c>
      <c r="I16">
        <v>1146337.649</v>
      </c>
      <c r="J16">
        <v>1159481.9550000001</v>
      </c>
      <c r="K16">
        <v>1173258.2220000001</v>
      </c>
      <c r="L16">
        <v>1187807.662</v>
      </c>
      <c r="M16">
        <v>1203252.8759999999</v>
      </c>
      <c r="N16">
        <v>1219662.1680000001</v>
      </c>
      <c r="O16">
        <v>1237068.513</v>
      </c>
      <c r="P16">
        <v>1255548.791</v>
      </c>
      <c r="Q16">
        <v>1274821.581</v>
      </c>
      <c r="R16">
        <v>1294453.953</v>
      </c>
      <c r="S16">
        <v>1314139.6059999999</v>
      </c>
      <c r="T16">
        <v>1333715.9609999999</v>
      </c>
      <c r="U16">
        <v>1352385.152</v>
      </c>
      <c r="V16">
        <v>1370146.675</v>
      </c>
      <c r="W16">
        <v>1387066.825</v>
      </c>
      <c r="X16">
        <v>1403229.5859999999</v>
      </c>
      <c r="Y16">
        <v>1418723.0889999999</v>
      </c>
      <c r="Z16">
        <v>1433633.115</v>
      </c>
      <c r="AA16">
        <v>1448040.6610000001</v>
      </c>
      <c r="AB16">
        <v>1462022.3219999999</v>
      </c>
      <c r="AC16">
        <v>1475652.0079999999</v>
      </c>
      <c r="AD16">
        <v>1489003.4920000001</v>
      </c>
      <c r="AE16">
        <v>1502020.496</v>
      </c>
      <c r="AF16">
        <v>1514527.2590000001</v>
      </c>
      <c r="AG16">
        <v>1526263.3030000001</v>
      </c>
      <c r="AH16">
        <v>1537071.943</v>
      </c>
      <c r="AI16">
        <v>1546896.1540000001</v>
      </c>
      <c r="AJ16">
        <v>1555754.3160000001</v>
      </c>
      <c r="AK16">
        <v>1563719.575</v>
      </c>
      <c r="AL16">
        <v>1570902.753</v>
      </c>
      <c r="AM16">
        <v>1577441.1089999999</v>
      </c>
      <c r="AN16">
        <v>1583491.5449999999</v>
      </c>
    </row>
    <row r="17" spans="1:40" x14ac:dyDescent="0.25">
      <c r="A17" s="5" t="s">
        <v>220</v>
      </c>
      <c r="B17" t="s">
        <v>254</v>
      </c>
      <c r="C17">
        <v>1078867</v>
      </c>
      <c r="D17">
        <v>1090988.7309999999</v>
      </c>
      <c r="E17">
        <v>1103739.432</v>
      </c>
      <c r="F17">
        <v>1117032.4240000001</v>
      </c>
      <c r="G17">
        <v>1130065.713</v>
      </c>
      <c r="H17">
        <v>1142136.415</v>
      </c>
      <c r="I17">
        <v>1152868.6059999999</v>
      </c>
      <c r="J17">
        <v>1162197.129</v>
      </c>
      <c r="K17">
        <v>1170333.3959999999</v>
      </c>
      <c r="L17">
        <v>1177554.003</v>
      </c>
      <c r="M17">
        <v>1184135.8060000001</v>
      </c>
      <c r="N17">
        <v>1190335.3500000001</v>
      </c>
      <c r="O17">
        <v>1196382.452</v>
      </c>
      <c r="P17">
        <v>1202837.6240000001</v>
      </c>
      <c r="Q17">
        <v>1209935.8600000001</v>
      </c>
      <c r="R17">
        <v>1217746.3359999999</v>
      </c>
      <c r="S17">
        <v>1226251.2039999999</v>
      </c>
      <c r="T17">
        <v>1235398.5120000001</v>
      </c>
      <c r="U17">
        <v>1246115.0049999999</v>
      </c>
      <c r="V17">
        <v>1258335.2949999999</v>
      </c>
      <c r="W17">
        <v>1271887.906</v>
      </c>
      <c r="X17">
        <v>1286568.8119999999</v>
      </c>
      <c r="Y17">
        <v>1302183.4680000001</v>
      </c>
      <c r="Z17">
        <v>1318563.9620000001</v>
      </c>
      <c r="AA17">
        <v>1335572.385</v>
      </c>
      <c r="AB17">
        <v>1353098.05</v>
      </c>
      <c r="AC17">
        <v>1371052.69</v>
      </c>
      <c r="AD17">
        <v>1389365.889</v>
      </c>
      <c r="AE17">
        <v>1408096.827</v>
      </c>
      <c r="AF17">
        <v>1427280.7549999999</v>
      </c>
      <c r="AG17">
        <v>1446905.4269999999</v>
      </c>
      <c r="AH17">
        <v>1466917.9979999999</v>
      </c>
      <c r="AI17">
        <v>1487246.504</v>
      </c>
      <c r="AJ17">
        <v>1507819.8130000001</v>
      </c>
      <c r="AK17">
        <v>1528583.27</v>
      </c>
      <c r="AL17">
        <v>1549504.1939999999</v>
      </c>
      <c r="AM17">
        <v>1570575.24</v>
      </c>
      <c r="AN17">
        <v>1591816.4939999999</v>
      </c>
    </row>
    <row r="18" spans="1:40" x14ac:dyDescent="0.25">
      <c r="A18" s="5" t="s">
        <v>220</v>
      </c>
      <c r="B18" t="s">
        <v>255</v>
      </c>
      <c r="C18">
        <v>24045</v>
      </c>
      <c r="D18">
        <v>24312.706579999998</v>
      </c>
      <c r="E18">
        <v>24572.38221</v>
      </c>
      <c r="F18">
        <v>24838.40826</v>
      </c>
      <c r="G18">
        <v>25123.518090000001</v>
      </c>
      <c r="H18">
        <v>25443.613430000001</v>
      </c>
      <c r="I18">
        <v>25770.492200000001</v>
      </c>
      <c r="J18">
        <v>26082.001079999998</v>
      </c>
      <c r="K18">
        <v>26359.618180000001</v>
      </c>
      <c r="L18">
        <v>26605.025379999999</v>
      </c>
      <c r="M18">
        <v>26823.54495</v>
      </c>
      <c r="N18">
        <v>27017.421750000001</v>
      </c>
      <c r="O18">
        <v>27185.474969999999</v>
      </c>
      <c r="P18">
        <v>27351.079000000002</v>
      </c>
      <c r="Q18">
        <v>27526.2732</v>
      </c>
      <c r="R18">
        <v>27702.152269999999</v>
      </c>
      <c r="S18">
        <v>27870.400000000001</v>
      </c>
      <c r="T18">
        <v>28024.857909999999</v>
      </c>
      <c r="U18">
        <v>28108.18996</v>
      </c>
      <c r="V18">
        <v>28150.491910000001</v>
      </c>
      <c r="W18">
        <v>28171.98849</v>
      </c>
      <c r="X18">
        <v>28182.841789999999</v>
      </c>
      <c r="Y18">
        <v>28187.905920000001</v>
      </c>
      <c r="Z18">
        <v>28189.463530000001</v>
      </c>
      <c r="AA18">
        <v>28188.550050000002</v>
      </c>
      <c r="AB18">
        <v>28185.57734</v>
      </c>
      <c r="AC18">
        <v>28180.626469999999</v>
      </c>
      <c r="AD18">
        <v>28173.603800000001</v>
      </c>
      <c r="AE18">
        <v>28165.12227</v>
      </c>
      <c r="AF18">
        <v>28165.83365</v>
      </c>
      <c r="AG18">
        <v>28173.992610000001</v>
      </c>
      <c r="AH18">
        <v>28186.913209999999</v>
      </c>
      <c r="AI18">
        <v>28202.718720000001</v>
      </c>
      <c r="AJ18">
        <v>28220.278900000001</v>
      </c>
      <c r="AK18">
        <v>28239.063849999999</v>
      </c>
      <c r="AL18">
        <v>28259.02347</v>
      </c>
      <c r="AM18">
        <v>28280.491249999999</v>
      </c>
      <c r="AN18">
        <v>28304.124800000001</v>
      </c>
    </row>
    <row r="19" spans="1:40" x14ac:dyDescent="0.25">
      <c r="A19" s="5" t="s">
        <v>221</v>
      </c>
      <c r="B19" t="s">
        <v>256</v>
      </c>
      <c r="C19">
        <v>30842308</v>
      </c>
      <c r="D19">
        <v>31184252.379999999</v>
      </c>
      <c r="E19">
        <v>31528759.510000002</v>
      </c>
      <c r="F19">
        <v>31872154.920000002</v>
      </c>
      <c r="G19">
        <v>32206785.09</v>
      </c>
      <c r="H19">
        <v>32532056.760000002</v>
      </c>
      <c r="I19">
        <v>32846358.609999999</v>
      </c>
      <c r="J19">
        <v>33149670.530000001</v>
      </c>
      <c r="K19">
        <v>33443421.850000001</v>
      </c>
      <c r="L19">
        <v>33730723.039999999</v>
      </c>
      <c r="M19">
        <v>34014571.740000002</v>
      </c>
      <c r="N19">
        <v>34297393.759999998</v>
      </c>
      <c r="O19">
        <v>34581195.219999999</v>
      </c>
      <c r="P19">
        <v>34873027.899999999</v>
      </c>
      <c r="Q19">
        <v>35173081.590000004</v>
      </c>
      <c r="R19">
        <v>35478770.25</v>
      </c>
      <c r="S19">
        <v>35787938.909999996</v>
      </c>
      <c r="T19">
        <v>36099089.299999997</v>
      </c>
      <c r="U19">
        <v>36417078.159999996</v>
      </c>
      <c r="V19">
        <v>36744803.310000002</v>
      </c>
      <c r="W19">
        <v>37083182.5</v>
      </c>
      <c r="X19">
        <v>37431618.329999998</v>
      </c>
      <c r="Y19">
        <v>37788829.310000002</v>
      </c>
      <c r="Z19">
        <v>38153323.310000002</v>
      </c>
      <c r="AA19">
        <v>38523623.770000003</v>
      </c>
      <c r="AB19">
        <v>38898377</v>
      </c>
      <c r="AC19">
        <v>39276405.490000002</v>
      </c>
      <c r="AD19">
        <v>39656743.950000003</v>
      </c>
      <c r="AE19">
        <v>40038402.700000003</v>
      </c>
      <c r="AF19">
        <v>40419561.18</v>
      </c>
      <c r="AG19">
        <v>40797515.039999999</v>
      </c>
      <c r="AH19">
        <v>41170392.259999998</v>
      </c>
      <c r="AI19">
        <v>41537262.439999998</v>
      </c>
      <c r="AJ19">
        <v>41898103.359999999</v>
      </c>
      <c r="AK19">
        <v>42253771.859999999</v>
      </c>
      <c r="AL19">
        <v>42605883.890000001</v>
      </c>
      <c r="AM19">
        <v>42956734.520000003</v>
      </c>
      <c r="AN19">
        <v>43309252.789999999</v>
      </c>
    </row>
    <row r="20" spans="1:40" x14ac:dyDescent="0.25">
      <c r="A20" s="5" t="s">
        <v>221</v>
      </c>
      <c r="B20" t="s">
        <v>257</v>
      </c>
      <c r="C20">
        <v>2580167</v>
      </c>
      <c r="D20">
        <v>2608831.2560000001</v>
      </c>
      <c r="E20">
        <v>2634795.324</v>
      </c>
      <c r="F20">
        <v>2657247.42</v>
      </c>
      <c r="G20">
        <v>2678542.966</v>
      </c>
      <c r="H20">
        <v>2701497.3480000002</v>
      </c>
      <c r="I20">
        <v>2727286.4989999998</v>
      </c>
      <c r="J20">
        <v>2756083.1159999999</v>
      </c>
      <c r="K20">
        <v>2787782.8029999998</v>
      </c>
      <c r="L20">
        <v>2822236.0430000001</v>
      </c>
      <c r="M20">
        <v>2859276.0580000002</v>
      </c>
      <c r="N20">
        <v>2898689.7740000002</v>
      </c>
      <c r="O20">
        <v>2940187.8659999999</v>
      </c>
      <c r="P20">
        <v>2983263.247</v>
      </c>
      <c r="Q20">
        <v>3026721.1540000001</v>
      </c>
      <c r="R20">
        <v>3069959.3790000002</v>
      </c>
      <c r="S20">
        <v>3112801.7689999999</v>
      </c>
      <c r="T20">
        <v>3155318.5079999999</v>
      </c>
      <c r="U20">
        <v>3196765.22</v>
      </c>
      <c r="V20">
        <v>3236969.6949999998</v>
      </c>
      <c r="W20">
        <v>3275953.9759999998</v>
      </c>
      <c r="X20">
        <v>3313809.7349999999</v>
      </c>
      <c r="Y20">
        <v>3350635.7940000002</v>
      </c>
      <c r="Z20">
        <v>3386516.2859999998</v>
      </c>
      <c r="AA20">
        <v>3421519.821</v>
      </c>
      <c r="AB20">
        <v>3455706.946</v>
      </c>
      <c r="AC20">
        <v>3489139.6159999999</v>
      </c>
      <c r="AD20">
        <v>3521889.7969999998</v>
      </c>
      <c r="AE20">
        <v>3553794.2080000001</v>
      </c>
      <c r="AF20">
        <v>3584025.7680000002</v>
      </c>
      <c r="AG20">
        <v>3612210.18</v>
      </c>
      <c r="AH20">
        <v>3638474.14</v>
      </c>
      <c r="AI20">
        <v>3663232.9619999998</v>
      </c>
      <c r="AJ20">
        <v>3687035.0380000002</v>
      </c>
      <c r="AK20">
        <v>3710472.5269999998</v>
      </c>
      <c r="AL20">
        <v>3734144.4610000001</v>
      </c>
      <c r="AM20">
        <v>3758651.696</v>
      </c>
      <c r="AN20">
        <v>3784607.4909999999</v>
      </c>
    </row>
    <row r="21" spans="1:40" x14ac:dyDescent="0.25">
      <c r="A21" s="19" t="s">
        <v>222</v>
      </c>
      <c r="B21" t="s">
        <v>258</v>
      </c>
      <c r="C21">
        <v>37645</v>
      </c>
      <c r="D21">
        <v>38013.858379999998</v>
      </c>
      <c r="E21">
        <v>38332.788860000001</v>
      </c>
      <c r="F21">
        <v>38658.223989999999</v>
      </c>
      <c r="G21">
        <v>39044.271099999998</v>
      </c>
      <c r="H21">
        <v>39493.733769999999</v>
      </c>
      <c r="I21">
        <v>39972.870269999999</v>
      </c>
      <c r="J21">
        <v>40438.154779999997</v>
      </c>
      <c r="K21">
        <v>40875.584239999996</v>
      </c>
      <c r="L21">
        <v>41283.928070000002</v>
      </c>
      <c r="M21">
        <v>41663.433879999997</v>
      </c>
      <c r="N21">
        <v>42010.234210000002</v>
      </c>
      <c r="O21">
        <v>42316.359380000002</v>
      </c>
      <c r="P21">
        <v>42593.750330000003</v>
      </c>
      <c r="Q21">
        <v>42853.087310000003</v>
      </c>
      <c r="R21">
        <v>43083.433259999998</v>
      </c>
      <c r="S21">
        <v>43276.199619999999</v>
      </c>
      <c r="T21">
        <v>43422.799290000003</v>
      </c>
      <c r="U21">
        <v>43301.717470000003</v>
      </c>
      <c r="V21">
        <v>43056.916409999998</v>
      </c>
      <c r="W21">
        <v>42754.8194</v>
      </c>
      <c r="X21">
        <v>42426.807650000002</v>
      </c>
      <c r="Y21">
        <v>42087.39</v>
      </c>
      <c r="Z21">
        <v>41742.988429999998</v>
      </c>
      <c r="AA21">
        <v>41396.153559999999</v>
      </c>
      <c r="AB21">
        <v>41047.554060000002</v>
      </c>
      <c r="AC21">
        <v>40696.890350000001</v>
      </c>
      <c r="AD21">
        <v>40343.36651</v>
      </c>
      <c r="AE21">
        <v>39940.375979999997</v>
      </c>
      <c r="AF21">
        <v>39521.589630000002</v>
      </c>
      <c r="AG21">
        <v>39102.714310000003</v>
      </c>
      <c r="AH21">
        <v>38691.557950000002</v>
      </c>
      <c r="AI21">
        <v>38291.1728</v>
      </c>
      <c r="AJ21">
        <v>37902.062890000001</v>
      </c>
      <c r="AK21">
        <v>37523.613299999997</v>
      </c>
      <c r="AL21">
        <v>37154.932079999999</v>
      </c>
      <c r="AM21">
        <v>36795.204400000002</v>
      </c>
      <c r="AN21">
        <v>36443.857889999999</v>
      </c>
    </row>
    <row r="22" spans="1:40" x14ac:dyDescent="0.25">
      <c r="A22" s="19" t="s">
        <v>222</v>
      </c>
      <c r="B22" t="s">
        <v>259</v>
      </c>
      <c r="C22">
        <v>27443.5</v>
      </c>
      <c r="D22">
        <v>27786.96012</v>
      </c>
      <c r="E22">
        <v>28091.12645</v>
      </c>
      <c r="F22">
        <v>28414.97827</v>
      </c>
      <c r="G22">
        <v>28819.873520000001</v>
      </c>
      <c r="H22">
        <v>29440.74899</v>
      </c>
      <c r="I22">
        <v>30104.187430000002</v>
      </c>
      <c r="J22">
        <v>30719.01597</v>
      </c>
      <c r="K22">
        <v>31168.73934</v>
      </c>
      <c r="L22">
        <v>31472.408810000001</v>
      </c>
      <c r="M22">
        <v>31662.041639999999</v>
      </c>
      <c r="N22">
        <v>31750.556939999999</v>
      </c>
      <c r="O22">
        <v>31733.455870000002</v>
      </c>
      <c r="P22">
        <v>31756.26526</v>
      </c>
      <c r="Q22">
        <v>31879.38535</v>
      </c>
      <c r="R22">
        <v>32045.221850000002</v>
      </c>
      <c r="S22">
        <v>32215.082409999999</v>
      </c>
      <c r="T22">
        <v>32366.18147</v>
      </c>
      <c r="U22">
        <v>32347.080460000001</v>
      </c>
      <c r="V22">
        <v>32239.048650000001</v>
      </c>
      <c r="W22">
        <v>32083.511849999999</v>
      </c>
      <c r="X22">
        <v>31899.858919999999</v>
      </c>
      <c r="Y22">
        <v>31696.90683</v>
      </c>
      <c r="Z22">
        <v>31478.614979999998</v>
      </c>
      <c r="AA22">
        <v>31246.794269999999</v>
      </c>
      <c r="AB22">
        <v>31002.367969999999</v>
      </c>
      <c r="AC22">
        <v>30745.922930000001</v>
      </c>
      <c r="AD22">
        <v>30477.952509999999</v>
      </c>
      <c r="AE22">
        <v>30259.488870000001</v>
      </c>
      <c r="AF22">
        <v>30127.172040000001</v>
      </c>
      <c r="AG22">
        <v>30041.535339999999</v>
      </c>
      <c r="AH22">
        <v>29976.74928</v>
      </c>
      <c r="AI22">
        <v>29919.68046</v>
      </c>
      <c r="AJ22">
        <v>29864.392090000001</v>
      </c>
      <c r="AK22">
        <v>29808.692869999999</v>
      </c>
      <c r="AL22">
        <v>29752.26728</v>
      </c>
      <c r="AM22">
        <v>29695.667290000001</v>
      </c>
      <c r="AN22">
        <v>29639.82589</v>
      </c>
    </row>
    <row r="23" spans="1:40" x14ac:dyDescent="0.25">
      <c r="A23" s="27" t="s">
        <v>425</v>
      </c>
      <c r="B23" t="s">
        <v>260</v>
      </c>
      <c r="C23">
        <v>22745.332849999999</v>
      </c>
      <c r="D23">
        <v>23627.19</v>
      </c>
      <c r="E23">
        <v>24900.971119999998</v>
      </c>
      <c r="F23">
        <v>26415.410349999998</v>
      </c>
      <c r="G23">
        <v>28029.505290000001</v>
      </c>
      <c r="H23">
        <v>30546.15784</v>
      </c>
      <c r="I23">
        <v>32896.143349999998</v>
      </c>
      <c r="J23">
        <v>34692.930410000001</v>
      </c>
      <c r="K23">
        <v>35866.243269999999</v>
      </c>
      <c r="L23">
        <v>36464.090759999999</v>
      </c>
      <c r="M23">
        <v>36547.101159999998</v>
      </c>
      <c r="N23">
        <v>36139.687059999997</v>
      </c>
      <c r="O23">
        <v>35213.959110000003</v>
      </c>
      <c r="P23">
        <v>34942.132380000003</v>
      </c>
      <c r="Q23">
        <v>34965.746400000004</v>
      </c>
      <c r="R23">
        <v>35102.982550000001</v>
      </c>
      <c r="S23">
        <v>35259.746550000003</v>
      </c>
      <c r="T23">
        <v>35389.567419999999</v>
      </c>
      <c r="U23">
        <v>35310.308210000003</v>
      </c>
      <c r="V23">
        <v>35096.955040000001</v>
      </c>
      <c r="W23">
        <v>34785.150650000003</v>
      </c>
      <c r="X23">
        <v>34390.462670000001</v>
      </c>
      <c r="Y23">
        <v>33918.646869999997</v>
      </c>
      <c r="Z23">
        <v>33371.574679999998</v>
      </c>
      <c r="AA23">
        <v>32750.16489</v>
      </c>
      <c r="AB23">
        <v>32055.768029999999</v>
      </c>
      <c r="AC23">
        <v>31290.598099999999</v>
      </c>
      <c r="AD23">
        <v>30457.88379</v>
      </c>
      <c r="AE23">
        <v>30123.363519999999</v>
      </c>
      <c r="AF23">
        <v>29879.411970000001</v>
      </c>
      <c r="AG23">
        <v>29584.973440000002</v>
      </c>
      <c r="AH23">
        <v>29206.22336</v>
      </c>
      <c r="AI23">
        <v>28749.24252</v>
      </c>
      <c r="AJ23">
        <v>28231.649270000002</v>
      </c>
      <c r="AK23">
        <v>27671.589769999999</v>
      </c>
      <c r="AL23">
        <v>27084.191599999998</v>
      </c>
      <c r="AM23">
        <v>26480.988379999999</v>
      </c>
      <c r="AN23">
        <v>25870.348450000001</v>
      </c>
    </row>
    <row r="24" spans="1:40" x14ac:dyDescent="0.25">
      <c r="A24" s="27" t="s">
        <v>426</v>
      </c>
      <c r="B24" t="s">
        <v>261</v>
      </c>
      <c r="C24">
        <v>2038.2376609999999</v>
      </c>
      <c r="D24">
        <v>2351.919997</v>
      </c>
      <c r="E24">
        <v>2906.7230060000002</v>
      </c>
      <c r="F24">
        <v>3715.1222320000002</v>
      </c>
      <c r="G24">
        <v>4810.3028059999997</v>
      </c>
      <c r="H24">
        <v>6231.8833629999999</v>
      </c>
      <c r="I24">
        <v>7868.8569189999998</v>
      </c>
      <c r="J24">
        <v>9658.3874250000008</v>
      </c>
      <c r="K24">
        <v>11574.490250000001</v>
      </c>
      <c r="L24">
        <v>13609.8213</v>
      </c>
      <c r="M24">
        <v>15755.33879</v>
      </c>
      <c r="N24">
        <v>17979.253830000001</v>
      </c>
      <c r="O24">
        <v>20204.520100000002</v>
      </c>
      <c r="P24">
        <v>22330.9319</v>
      </c>
      <c r="Q24">
        <v>24440.105899999999</v>
      </c>
      <c r="R24">
        <v>26582.636780000001</v>
      </c>
      <c r="S24">
        <v>28789.223770000001</v>
      </c>
      <c r="T24">
        <v>31080.15063</v>
      </c>
      <c r="U24">
        <v>32918.633860000002</v>
      </c>
      <c r="V24">
        <v>34500.364829999999</v>
      </c>
      <c r="W24">
        <v>35934.953430000001</v>
      </c>
      <c r="X24">
        <v>37278.126270000001</v>
      </c>
      <c r="Y24">
        <v>38553.891329999999</v>
      </c>
      <c r="Z24">
        <v>39768.729630000002</v>
      </c>
      <c r="AA24">
        <v>40919.81061</v>
      </c>
      <c r="AB24">
        <v>41999.669759999997</v>
      </c>
      <c r="AC24">
        <v>42998.65425</v>
      </c>
      <c r="AD24">
        <v>43906.355499999998</v>
      </c>
      <c r="AE24">
        <v>44690.16519</v>
      </c>
      <c r="AF24">
        <v>45172.13321</v>
      </c>
      <c r="AG24">
        <v>45351.400150000001</v>
      </c>
      <c r="AH24">
        <v>45285.926119999996</v>
      </c>
      <c r="AI24">
        <v>45041.552710000004</v>
      </c>
      <c r="AJ24">
        <v>44673.935140000001</v>
      </c>
      <c r="AK24">
        <v>44224.926270000004</v>
      </c>
      <c r="AL24">
        <v>43724.183279999997</v>
      </c>
      <c r="AM24">
        <v>43192.00993</v>
      </c>
      <c r="AN24">
        <v>42641.957900000001</v>
      </c>
    </row>
    <row r="25" spans="1:40" x14ac:dyDescent="0.25">
      <c r="A25" s="27" t="s">
        <v>427</v>
      </c>
      <c r="B25" t="s">
        <v>262</v>
      </c>
      <c r="C25">
        <v>3008.1718510000001</v>
      </c>
      <c r="D25">
        <v>3062.4674639999998</v>
      </c>
      <c r="E25">
        <v>3125.476302</v>
      </c>
      <c r="F25">
        <v>3188.5874100000001</v>
      </c>
      <c r="G25">
        <v>3241.6407250000002</v>
      </c>
      <c r="H25">
        <v>3622.762937</v>
      </c>
      <c r="I25">
        <v>4150.1594130000003</v>
      </c>
      <c r="J25">
        <v>4748.2746340000003</v>
      </c>
      <c r="K25">
        <v>5381.4939809999996</v>
      </c>
      <c r="L25">
        <v>6030.8850130000001</v>
      </c>
      <c r="M25">
        <v>6681.2896780000001</v>
      </c>
      <c r="N25">
        <v>7311.8983859999998</v>
      </c>
      <c r="O25">
        <v>7888.4680619999999</v>
      </c>
      <c r="P25">
        <v>8136.2018779999999</v>
      </c>
      <c r="Q25">
        <v>8187.5640380000004</v>
      </c>
      <c r="R25">
        <v>8125.7500739999996</v>
      </c>
      <c r="S25">
        <v>7998.8289459999996</v>
      </c>
      <c r="T25">
        <v>7834.0712540000004</v>
      </c>
      <c r="U25">
        <v>7707.8142969999999</v>
      </c>
      <c r="V25">
        <v>7598.3776749999997</v>
      </c>
      <c r="W25">
        <v>7493.1302969999997</v>
      </c>
      <c r="X25">
        <v>7384.4947620000003</v>
      </c>
      <c r="Y25">
        <v>7267.7986490000003</v>
      </c>
      <c r="Z25">
        <v>7140.2148239999997</v>
      </c>
      <c r="AA25">
        <v>7000.140985</v>
      </c>
      <c r="AB25">
        <v>6846.8290880000004</v>
      </c>
      <c r="AC25">
        <v>6680.123141</v>
      </c>
      <c r="AD25">
        <v>6500.3042560000004</v>
      </c>
      <c r="AE25">
        <v>6423.5667880000001</v>
      </c>
      <c r="AF25">
        <v>6364.9844590000002</v>
      </c>
      <c r="AG25">
        <v>6295.4693630000002</v>
      </c>
      <c r="AH25">
        <v>6208.282913</v>
      </c>
      <c r="AI25">
        <v>6104.9138320000002</v>
      </c>
      <c r="AJ25">
        <v>5989.1648720000003</v>
      </c>
      <c r="AK25">
        <v>5864.8840760000003</v>
      </c>
      <c r="AL25">
        <v>5735.2513660000004</v>
      </c>
      <c r="AM25">
        <v>5602.6771479999998</v>
      </c>
      <c r="AN25">
        <v>5468.9030670000002</v>
      </c>
    </row>
    <row r="26" spans="1:40" x14ac:dyDescent="0.25">
      <c r="A26" s="27" t="s">
        <v>117</v>
      </c>
      <c r="B26" t="s">
        <v>263</v>
      </c>
      <c r="C26">
        <v>74.414284050000006</v>
      </c>
      <c r="D26">
        <v>110.39832029999999</v>
      </c>
      <c r="E26">
        <v>199.4371391</v>
      </c>
      <c r="F26">
        <v>397.1112392</v>
      </c>
      <c r="G26">
        <v>826.10053029999995</v>
      </c>
      <c r="H26">
        <v>1670.5491010000001</v>
      </c>
      <c r="I26">
        <v>3244.0448249999999</v>
      </c>
      <c r="J26">
        <v>6075.7783650000001</v>
      </c>
      <c r="K26">
        <v>11061.56136</v>
      </c>
      <c r="L26">
        <v>19706.841509999998</v>
      </c>
      <c r="M26">
        <v>34500.781499999997</v>
      </c>
      <c r="N26">
        <v>59451.963900000002</v>
      </c>
      <c r="O26">
        <v>100757.80039999999</v>
      </c>
      <c r="P26">
        <v>132322.5068</v>
      </c>
      <c r="Q26">
        <v>151937.79010000001</v>
      </c>
      <c r="R26">
        <v>162603.24230000001</v>
      </c>
      <c r="S26">
        <v>167759.85159999999</v>
      </c>
      <c r="T26">
        <v>169858.70860000001</v>
      </c>
      <c r="U26">
        <v>178341.2622</v>
      </c>
      <c r="V26">
        <v>190942.16500000001</v>
      </c>
      <c r="W26">
        <v>206557.60449999999</v>
      </c>
      <c r="X26">
        <v>224617.7904</v>
      </c>
      <c r="Y26">
        <v>244817.61499999999</v>
      </c>
      <c r="Z26">
        <v>266990.1568</v>
      </c>
      <c r="AA26">
        <v>291040.38510000001</v>
      </c>
      <c r="AB26">
        <v>316908.4081</v>
      </c>
      <c r="AC26">
        <v>344546.66489999997</v>
      </c>
      <c r="AD26">
        <v>373906.29389999999</v>
      </c>
      <c r="AE26">
        <v>393096.60969999997</v>
      </c>
      <c r="AF26">
        <v>404452.99959999998</v>
      </c>
      <c r="AG26">
        <v>410335.07569999999</v>
      </c>
      <c r="AH26">
        <v>412634.16570000001</v>
      </c>
      <c r="AI26">
        <v>412698.33549999999</v>
      </c>
      <c r="AJ26">
        <v>411425.44549999997</v>
      </c>
      <c r="AK26">
        <v>409389.48430000001</v>
      </c>
      <c r="AL26">
        <v>406947.76429999998</v>
      </c>
      <c r="AM26">
        <v>404318.2219</v>
      </c>
      <c r="AN26">
        <v>401630.71010000003</v>
      </c>
    </row>
    <row r="27" spans="1:40" x14ac:dyDescent="0.25">
      <c r="A27" s="27" t="s">
        <v>428</v>
      </c>
      <c r="B27" t="s">
        <v>264</v>
      </c>
      <c r="C27">
        <v>439.5071974</v>
      </c>
      <c r="D27">
        <v>520.32973070000003</v>
      </c>
      <c r="E27">
        <v>667.9483242</v>
      </c>
      <c r="F27">
        <v>891.76755920000005</v>
      </c>
      <c r="G27">
        <v>1209.0348650000001</v>
      </c>
      <c r="H27">
        <v>1536.330496</v>
      </c>
      <c r="I27">
        <v>1840.0521409999999</v>
      </c>
      <c r="J27">
        <v>2106.5655710000001</v>
      </c>
      <c r="K27">
        <v>2335.545846</v>
      </c>
      <c r="L27">
        <v>2531.370977</v>
      </c>
      <c r="M27">
        <v>2697.290317</v>
      </c>
      <c r="N27">
        <v>2832.233952</v>
      </c>
      <c r="O27">
        <v>2929.2007520000002</v>
      </c>
      <c r="P27">
        <v>2950.5371700000001</v>
      </c>
      <c r="Q27">
        <v>2928.8881310000002</v>
      </c>
      <c r="R27">
        <v>2882.9792940000002</v>
      </c>
      <c r="S27">
        <v>2823.1567920000002</v>
      </c>
      <c r="T27">
        <v>2755.234876</v>
      </c>
      <c r="U27">
        <v>2702.2290229999999</v>
      </c>
      <c r="V27">
        <v>2656.086906</v>
      </c>
      <c r="W27">
        <v>2612.1568870000001</v>
      </c>
      <c r="X27">
        <v>2567.6671120000001</v>
      </c>
      <c r="Y27">
        <v>2520.9169470000002</v>
      </c>
      <c r="Z27">
        <v>2470.8795019999998</v>
      </c>
      <c r="AA27">
        <v>2416.9715689999998</v>
      </c>
      <c r="AB27">
        <v>2358.9172440000002</v>
      </c>
      <c r="AC27">
        <v>2296.6525179999999</v>
      </c>
      <c r="AD27">
        <v>2230.2686779999999</v>
      </c>
      <c r="AE27">
        <v>1514.826282</v>
      </c>
      <c r="AF27">
        <v>849.72306449999996</v>
      </c>
      <c r="AG27">
        <v>430.79959539999999</v>
      </c>
      <c r="AH27">
        <v>207.39479370000001</v>
      </c>
      <c r="AI27">
        <v>97.430191930000007</v>
      </c>
      <c r="AJ27">
        <v>45.307609640000003</v>
      </c>
      <c r="AK27">
        <v>21.165728609999999</v>
      </c>
      <c r="AL27">
        <v>10.013487209999999</v>
      </c>
      <c r="AM27">
        <v>4.527940171</v>
      </c>
      <c r="AN27">
        <v>2.122392563</v>
      </c>
    </row>
    <row r="28" spans="1:40" x14ac:dyDescent="0.25">
      <c r="A28" s="27" t="s">
        <v>429</v>
      </c>
      <c r="B28" t="s">
        <v>265</v>
      </c>
      <c r="C28">
        <v>4581.1430380000002</v>
      </c>
      <c r="D28">
        <v>4893.5520560000004</v>
      </c>
      <c r="E28">
        <v>5371.4221509999998</v>
      </c>
      <c r="F28">
        <v>5966.9633569999996</v>
      </c>
      <c r="G28">
        <v>6643.8079379999999</v>
      </c>
      <c r="H28">
        <v>7438.5127460000003</v>
      </c>
      <c r="I28">
        <v>8149.5387870000004</v>
      </c>
      <c r="J28">
        <v>8706.5618310000009</v>
      </c>
      <c r="K28">
        <v>9104.0399749999997</v>
      </c>
      <c r="L28">
        <v>9358.6200200000003</v>
      </c>
      <c r="M28">
        <v>9485.7519680000005</v>
      </c>
      <c r="N28">
        <v>9489.0046980000006</v>
      </c>
      <c r="O28">
        <v>9356.600128</v>
      </c>
      <c r="P28">
        <v>9192.4012060000005</v>
      </c>
      <c r="Q28">
        <v>9005.5877930000006</v>
      </c>
      <c r="R28">
        <v>8801.1035780000002</v>
      </c>
      <c r="S28">
        <v>8582.1296480000001</v>
      </c>
      <c r="T28">
        <v>8351.5356410000004</v>
      </c>
      <c r="U28">
        <v>7807.9711580000003</v>
      </c>
      <c r="V28">
        <v>7145.5163210000001</v>
      </c>
      <c r="W28">
        <v>6463.4315420000003</v>
      </c>
      <c r="X28">
        <v>5807.3558439999997</v>
      </c>
      <c r="Y28">
        <v>5195.763852</v>
      </c>
      <c r="Z28">
        <v>4634.3245999999999</v>
      </c>
      <c r="AA28">
        <v>4123.0082119999997</v>
      </c>
      <c r="AB28">
        <v>3659.4403980000002</v>
      </c>
      <c r="AC28">
        <v>3240.4077510000002</v>
      </c>
      <c r="AD28">
        <v>2862.519479</v>
      </c>
      <c r="AE28">
        <v>2430.5192200000001</v>
      </c>
      <c r="AF28">
        <v>2011.2208350000001</v>
      </c>
      <c r="AG28">
        <v>1637.4048290000001</v>
      </c>
      <c r="AH28">
        <v>1319.786983</v>
      </c>
      <c r="AI28">
        <v>1057.4050609999999</v>
      </c>
      <c r="AJ28">
        <v>844.23336549999999</v>
      </c>
      <c r="AK28">
        <v>672.74736989999997</v>
      </c>
      <c r="AL28">
        <v>535.5998859</v>
      </c>
      <c r="AM28">
        <v>426.28984680000002</v>
      </c>
      <c r="AN28">
        <v>339.33627760000002</v>
      </c>
    </row>
    <row r="29" spans="1:40" x14ac:dyDescent="0.25">
      <c r="A29" s="27" t="s">
        <v>430</v>
      </c>
      <c r="B29" t="s">
        <v>266</v>
      </c>
      <c r="C29">
        <v>0.34929036270000002</v>
      </c>
      <c r="D29">
        <v>0.89824981520000002</v>
      </c>
      <c r="E29">
        <v>3.7462717460000001</v>
      </c>
      <c r="F29">
        <v>20.63897317</v>
      </c>
      <c r="G29">
        <v>130.02781200000001</v>
      </c>
      <c r="H29">
        <v>372.63906630000002</v>
      </c>
      <c r="I29">
        <v>687.60083499999996</v>
      </c>
      <c r="J29">
        <v>993.21522660000005</v>
      </c>
      <c r="K29">
        <v>1252.5890830000001</v>
      </c>
      <c r="L29">
        <v>1464.7907990000001</v>
      </c>
      <c r="M29">
        <v>1640.626904</v>
      </c>
      <c r="N29">
        <v>1789.0123579999999</v>
      </c>
      <c r="O29">
        <v>1912.1434260000001</v>
      </c>
      <c r="P29">
        <v>1931.8386700000001</v>
      </c>
      <c r="Q29">
        <v>1895.9931779999999</v>
      </c>
      <c r="R29">
        <v>1833.6869959999999</v>
      </c>
      <c r="S29">
        <v>1760.6065040000001</v>
      </c>
      <c r="T29">
        <v>1684.72884</v>
      </c>
      <c r="U29">
        <v>1560.2942740000001</v>
      </c>
      <c r="V29">
        <v>1421.3397809999999</v>
      </c>
      <c r="W29">
        <v>1284.0669290000001</v>
      </c>
      <c r="X29">
        <v>1155.206193</v>
      </c>
      <c r="Y29">
        <v>1036.9421110000001</v>
      </c>
      <c r="Z29">
        <v>929.46000790000005</v>
      </c>
      <c r="AA29">
        <v>832.15491159999999</v>
      </c>
      <c r="AB29">
        <v>744.17453750000004</v>
      </c>
      <c r="AC29">
        <v>664.64390539999999</v>
      </c>
      <c r="AD29">
        <v>592.75075419999996</v>
      </c>
      <c r="AE29">
        <v>550.6202763</v>
      </c>
      <c r="AF29">
        <v>519.88297950000003</v>
      </c>
      <c r="AG29">
        <v>493.57216119999998</v>
      </c>
      <c r="AH29">
        <v>469.08308460000001</v>
      </c>
      <c r="AI29">
        <v>445.54256800000002</v>
      </c>
      <c r="AJ29">
        <v>422.74128910000002</v>
      </c>
      <c r="AK29">
        <v>400.69566129999998</v>
      </c>
      <c r="AL29">
        <v>379.4749286</v>
      </c>
      <c r="AM29">
        <v>359.13966479999999</v>
      </c>
      <c r="AN29">
        <v>339.72506859999999</v>
      </c>
    </row>
    <row r="30" spans="1:40" x14ac:dyDescent="0.25">
      <c r="A30" s="27" t="s">
        <v>431</v>
      </c>
      <c r="B30" t="s">
        <v>267</v>
      </c>
      <c r="C30">
        <v>3813.5502799999999</v>
      </c>
      <c r="D30">
        <v>3851.8853509999999</v>
      </c>
      <c r="E30">
        <v>3889.0576719999999</v>
      </c>
      <c r="F30">
        <v>3922.1818309999999</v>
      </c>
      <c r="G30">
        <v>3942.0134549999998</v>
      </c>
      <c r="H30">
        <v>4161.3752880000002</v>
      </c>
      <c r="I30">
        <v>4393.7611559999996</v>
      </c>
      <c r="J30">
        <v>4572.5194289999999</v>
      </c>
      <c r="K30">
        <v>4680.9393980000004</v>
      </c>
      <c r="L30">
        <v>4721.1979609999999</v>
      </c>
      <c r="M30">
        <v>4699.016611</v>
      </c>
      <c r="N30">
        <v>4616.6569520000003</v>
      </c>
      <c r="O30">
        <v>4470.5180730000002</v>
      </c>
      <c r="P30">
        <v>4369.8478059999998</v>
      </c>
      <c r="Q30">
        <v>4287.7986360000004</v>
      </c>
      <c r="R30">
        <v>4210.9266889999999</v>
      </c>
      <c r="S30">
        <v>4132.6868139999997</v>
      </c>
      <c r="T30">
        <v>4050.3620770000002</v>
      </c>
      <c r="U30">
        <v>3994.2957809999998</v>
      </c>
      <c r="V30">
        <v>3948.9126889999998</v>
      </c>
      <c r="W30">
        <v>3905.651038</v>
      </c>
      <c r="X30">
        <v>3859.6674189999999</v>
      </c>
      <c r="Y30">
        <v>3808.155581</v>
      </c>
      <c r="Z30">
        <v>3749.5277000000001</v>
      </c>
      <c r="AA30">
        <v>3682.9621769999999</v>
      </c>
      <c r="AB30">
        <v>3608.1466049999999</v>
      </c>
      <c r="AC30">
        <v>3525.1081119999999</v>
      </c>
      <c r="AD30">
        <v>3434.1148720000001</v>
      </c>
      <c r="AE30">
        <v>3398.7892409999999</v>
      </c>
      <c r="AF30">
        <v>3373.3373160000001</v>
      </c>
      <c r="AG30">
        <v>3341.9108609999998</v>
      </c>
      <c r="AH30">
        <v>3300.7246110000001</v>
      </c>
      <c r="AI30">
        <v>3250.4883399999999</v>
      </c>
      <c r="AJ30">
        <v>3193.213092</v>
      </c>
      <c r="AK30">
        <v>3130.969587</v>
      </c>
      <c r="AL30">
        <v>3065.487298</v>
      </c>
      <c r="AM30">
        <v>2998.0888169999998</v>
      </c>
      <c r="AN30">
        <v>2929.73783</v>
      </c>
    </row>
    <row r="31" spans="1:40" x14ac:dyDescent="0.25">
      <c r="A31" s="27" t="s">
        <v>434</v>
      </c>
      <c r="B31" t="s">
        <v>268</v>
      </c>
      <c r="C31">
        <v>13033.75303</v>
      </c>
      <c r="D31">
        <v>13195.92398</v>
      </c>
      <c r="E31">
        <v>13334.01924</v>
      </c>
      <c r="F31">
        <v>13425.589029999999</v>
      </c>
      <c r="G31">
        <v>13442.19484</v>
      </c>
      <c r="H31">
        <v>14109.075210000001</v>
      </c>
      <c r="I31">
        <v>14827.102209999999</v>
      </c>
      <c r="J31">
        <v>15388.384190000001</v>
      </c>
      <c r="K31">
        <v>15742.651320000001</v>
      </c>
      <c r="L31">
        <v>15895.624100000001</v>
      </c>
      <c r="M31">
        <v>15860.985210000001</v>
      </c>
      <c r="N31">
        <v>15639.27549</v>
      </c>
      <c r="O31">
        <v>15210.855869999999</v>
      </c>
      <c r="P31">
        <v>14563.19968</v>
      </c>
      <c r="Q31">
        <v>13816.679330000001</v>
      </c>
      <c r="R31">
        <v>13034.410970000001</v>
      </c>
      <c r="S31">
        <v>12249.18507</v>
      </c>
      <c r="T31">
        <v>11478.734039999999</v>
      </c>
      <c r="U31">
        <v>10908.567220000001</v>
      </c>
      <c r="V31">
        <v>10438.00021</v>
      </c>
      <c r="W31">
        <v>10016.18262</v>
      </c>
      <c r="X31">
        <v>9616.8307729999997</v>
      </c>
      <c r="Y31">
        <v>9226.2840899999901</v>
      </c>
      <c r="Z31">
        <v>8837.7056240000002</v>
      </c>
      <c r="AA31">
        <v>8448.0465779999995</v>
      </c>
      <c r="AB31">
        <v>8056.4126550000001</v>
      </c>
      <c r="AC31">
        <v>7663.1217800000004</v>
      </c>
      <c r="AD31">
        <v>7269.1845380000004</v>
      </c>
      <c r="AE31">
        <v>5927.7450630000003</v>
      </c>
      <c r="AF31">
        <v>4444.8775850000002</v>
      </c>
      <c r="AG31">
        <v>3182.9842610000001</v>
      </c>
      <c r="AH31">
        <v>2223.582594</v>
      </c>
      <c r="AI31">
        <v>1533.6306400000001</v>
      </c>
      <c r="AJ31">
        <v>1051.4829789999999</v>
      </c>
      <c r="AK31">
        <v>719.50434600000006</v>
      </c>
      <c r="AL31">
        <v>492.62839259999998</v>
      </c>
      <c r="AM31">
        <v>338.12823700000001</v>
      </c>
      <c r="AN31">
        <v>233.0517069</v>
      </c>
    </row>
    <row r="32" spans="1:40" x14ac:dyDescent="0.25">
      <c r="A32" s="27" t="s">
        <v>435</v>
      </c>
      <c r="B32" t="s">
        <v>269</v>
      </c>
      <c r="C32">
        <v>42001.407169999999</v>
      </c>
      <c r="D32">
        <v>43562.802179999999</v>
      </c>
      <c r="E32">
        <v>45681.064579999998</v>
      </c>
      <c r="F32">
        <v>48057.827839999998</v>
      </c>
      <c r="G32">
        <v>50449.021679999998</v>
      </c>
      <c r="H32">
        <v>54703.937700000002</v>
      </c>
      <c r="I32">
        <v>58910.086020000002</v>
      </c>
      <c r="J32">
        <v>62371.792269999998</v>
      </c>
      <c r="K32">
        <v>64929.835200000001</v>
      </c>
      <c r="L32">
        <v>66619.222510000007</v>
      </c>
      <c r="M32">
        <v>67492.648109999995</v>
      </c>
      <c r="N32">
        <v>67537.483959999998</v>
      </c>
      <c r="O32">
        <v>66644.791700000002</v>
      </c>
      <c r="P32">
        <v>66816.632299999997</v>
      </c>
      <c r="Q32">
        <v>67481.407800000001</v>
      </c>
      <c r="R32">
        <v>68339.974709999995</v>
      </c>
      <c r="S32">
        <v>69231.860350000003</v>
      </c>
      <c r="T32">
        <v>70074.169609999997</v>
      </c>
      <c r="U32">
        <v>70004.612210000007</v>
      </c>
      <c r="V32">
        <v>69415.430129999906</v>
      </c>
      <c r="W32">
        <v>68510.193320000006</v>
      </c>
      <c r="X32">
        <v>67390.367169999998</v>
      </c>
      <c r="Y32">
        <v>66104.616469999906</v>
      </c>
      <c r="Z32">
        <v>64676.434789999999</v>
      </c>
      <c r="AA32">
        <v>63118.32084</v>
      </c>
      <c r="AB32">
        <v>61438.847549999999</v>
      </c>
      <c r="AC32">
        <v>59645.745620000002</v>
      </c>
      <c r="AD32">
        <v>57747.343130000001</v>
      </c>
      <c r="AE32">
        <v>57662.213340000002</v>
      </c>
      <c r="AF32">
        <v>58200.020380000002</v>
      </c>
      <c r="AG32">
        <v>58878.219100000002</v>
      </c>
      <c r="AH32">
        <v>59509.972000000002</v>
      </c>
      <c r="AI32">
        <v>60035.54479</v>
      </c>
      <c r="AJ32">
        <v>60447.633020000001</v>
      </c>
      <c r="AK32">
        <v>60758.113160000001</v>
      </c>
      <c r="AL32">
        <v>60983.76655</v>
      </c>
      <c r="AM32">
        <v>61140.642079999998</v>
      </c>
      <c r="AN32">
        <v>61242.180330000003</v>
      </c>
    </row>
    <row r="33" spans="1:40" x14ac:dyDescent="0.25">
      <c r="A33" s="27" t="s">
        <v>432</v>
      </c>
      <c r="B33" t="s">
        <v>270</v>
      </c>
      <c r="C33">
        <v>404.96020850000002</v>
      </c>
      <c r="D33">
        <v>446.2179873</v>
      </c>
      <c r="E33">
        <v>513.7866381</v>
      </c>
      <c r="F33">
        <v>604.01909760000001</v>
      </c>
      <c r="G33">
        <v>714.8612177</v>
      </c>
      <c r="H33">
        <v>640.09054579999997</v>
      </c>
      <c r="I33">
        <v>483.2989326</v>
      </c>
      <c r="J33">
        <v>329.59041029999997</v>
      </c>
      <c r="K33">
        <v>211.6739949</v>
      </c>
      <c r="L33">
        <v>131.28135839999999</v>
      </c>
      <c r="M33">
        <v>79.702761699999996</v>
      </c>
      <c r="N33">
        <v>47.613362629999997</v>
      </c>
      <c r="O33">
        <v>28.143058379999999</v>
      </c>
      <c r="P33">
        <v>20.83449529</v>
      </c>
      <c r="Q33">
        <v>17.345751920000001</v>
      </c>
      <c r="R33">
        <v>15.33867856</v>
      </c>
      <c r="S33">
        <v>13.97795494</v>
      </c>
      <c r="T33">
        <v>12.920447599999999</v>
      </c>
      <c r="U33">
        <v>13.2098014</v>
      </c>
      <c r="V33">
        <v>14.214963109999999</v>
      </c>
      <c r="W33">
        <v>15.681408619999999</v>
      </c>
      <c r="X33">
        <v>17.48836228</v>
      </c>
      <c r="Y33">
        <v>19.571687440000002</v>
      </c>
      <c r="Z33">
        <v>21.894510619999998</v>
      </c>
      <c r="AA33">
        <v>24.43404039</v>
      </c>
      <c r="AB33">
        <v>27.17488208</v>
      </c>
      <c r="AC33">
        <v>30.105206030000002</v>
      </c>
      <c r="AD33">
        <v>33.214495470000003</v>
      </c>
      <c r="AE33">
        <v>36.390735329999998</v>
      </c>
      <c r="AF33">
        <v>39.492676969999998</v>
      </c>
      <c r="AG33">
        <v>42.490742939999997</v>
      </c>
      <c r="AH33">
        <v>45.404575250000001</v>
      </c>
      <c r="AI33">
        <v>48.270078980000001</v>
      </c>
      <c r="AJ33">
        <v>51.124255220000002</v>
      </c>
      <c r="AK33">
        <v>53.999627609999997</v>
      </c>
      <c r="AL33">
        <v>56.923094640000002</v>
      </c>
      <c r="AM33">
        <v>59.916492140000003</v>
      </c>
      <c r="AN33">
        <v>62.997578619999999</v>
      </c>
    </row>
    <row r="34" spans="1:40" x14ac:dyDescent="0.25">
      <c r="A34" s="27" t="s">
        <v>433</v>
      </c>
      <c r="B34" t="s">
        <v>271</v>
      </c>
      <c r="C34">
        <v>6170.1730530000004</v>
      </c>
      <c r="D34">
        <v>6137.6397580000003</v>
      </c>
      <c r="E34">
        <v>6046.7963220000001</v>
      </c>
      <c r="F34">
        <v>5919.1698150000002</v>
      </c>
      <c r="G34">
        <v>5757.8584730000002</v>
      </c>
      <c r="H34">
        <v>3991.187367</v>
      </c>
      <c r="I34">
        <v>2264.454667</v>
      </c>
      <c r="J34">
        <v>1144.6844570000001</v>
      </c>
      <c r="K34">
        <v>542.64434989999995</v>
      </c>
      <c r="L34">
        <v>249.00413499999999</v>
      </c>
      <c r="M34">
        <v>113.19729959999999</v>
      </c>
      <c r="N34">
        <v>52.09436676</v>
      </c>
      <c r="O34">
        <v>24.930120590000001</v>
      </c>
      <c r="P34">
        <v>17.214822460000001</v>
      </c>
      <c r="Q34">
        <v>14.395371000000001</v>
      </c>
      <c r="R34">
        <v>13.28450602</v>
      </c>
      <c r="S34">
        <v>12.881057309999999</v>
      </c>
      <c r="T34">
        <v>12.78933088</v>
      </c>
      <c r="U34">
        <v>12.90044131</v>
      </c>
      <c r="V34">
        <v>13.093644210000001</v>
      </c>
      <c r="W34">
        <v>13.30611487</v>
      </c>
      <c r="X34">
        <v>13.504085290000001</v>
      </c>
      <c r="Y34">
        <v>13.66923143</v>
      </c>
      <c r="Z34">
        <v>13.791927619999999</v>
      </c>
      <c r="AA34">
        <v>13.867646329999999</v>
      </c>
      <c r="AB34">
        <v>13.89497165</v>
      </c>
      <c r="AC34">
        <v>13.87442021</v>
      </c>
      <c r="AD34">
        <v>13.80775966</v>
      </c>
      <c r="AE34">
        <v>13.873326949999999</v>
      </c>
      <c r="AF34">
        <v>13.94817404</v>
      </c>
      <c r="AG34">
        <v>13.988972329999999</v>
      </c>
      <c r="AH34">
        <v>13.9860454</v>
      </c>
      <c r="AI34">
        <v>13.942726009999999</v>
      </c>
      <c r="AJ34">
        <v>13.86629776</v>
      </c>
      <c r="AK34">
        <v>13.764331110000001</v>
      </c>
      <c r="AL34">
        <v>13.6434236</v>
      </c>
      <c r="AM34">
        <v>13.508943199999999</v>
      </c>
      <c r="AN34">
        <v>13.365135410000001</v>
      </c>
    </row>
    <row r="35" spans="1:40" x14ac:dyDescent="0.25">
      <c r="A35" s="5" t="s">
        <v>219</v>
      </c>
      <c r="B35" t="s">
        <v>272</v>
      </c>
      <c r="C35">
        <v>7249502.9989999998</v>
      </c>
      <c r="D35">
        <v>7329320.0800000001</v>
      </c>
      <c r="E35">
        <v>7410472.4560000002</v>
      </c>
      <c r="F35">
        <v>7492258.7560000001</v>
      </c>
      <c r="G35">
        <v>7571891.0300000003</v>
      </c>
      <c r="H35">
        <v>7647958.4780000001</v>
      </c>
      <c r="I35">
        <v>7719941.8710000003</v>
      </c>
      <c r="J35">
        <v>7788037.5060000001</v>
      </c>
      <c r="K35">
        <v>7853003.807</v>
      </c>
      <c r="L35">
        <v>7915549.3990000002</v>
      </c>
      <c r="M35">
        <v>7976323.8559999997</v>
      </c>
      <c r="N35">
        <v>8035993.4649999999</v>
      </c>
      <c r="O35">
        <v>8095342.9409999996</v>
      </c>
      <c r="P35">
        <v>8155598.0590000004</v>
      </c>
      <c r="Q35">
        <v>8216855.7110000001</v>
      </c>
      <c r="R35">
        <v>8278575.5389999999</v>
      </c>
      <c r="S35">
        <v>8340146.0970000001</v>
      </c>
      <c r="T35">
        <v>8401011.7939999998</v>
      </c>
      <c r="U35">
        <v>8463031.8330000006</v>
      </c>
      <c r="V35">
        <v>8527034.3929999899</v>
      </c>
      <c r="W35">
        <v>8593380.6109999996</v>
      </c>
      <c r="X35">
        <v>8662188.9269999899</v>
      </c>
      <c r="Y35">
        <v>8733407.6679999996</v>
      </c>
      <c r="Z35">
        <v>8806866.0270000007</v>
      </c>
      <c r="AA35">
        <v>8882314.2369999997</v>
      </c>
      <c r="AB35">
        <v>8959455.5270000007</v>
      </c>
      <c r="AC35">
        <v>9037970.6840000004</v>
      </c>
      <c r="AD35">
        <v>9117536.3350000009</v>
      </c>
      <c r="AE35">
        <v>9197719.1119999997</v>
      </c>
      <c r="AF35">
        <v>9279064.7829999998</v>
      </c>
      <c r="AG35">
        <v>9361384.9859999996</v>
      </c>
      <c r="AH35">
        <v>9444334.3660000004</v>
      </c>
      <c r="AI35">
        <v>9527580.9149999898</v>
      </c>
      <c r="AJ35">
        <v>9610884.8420000002</v>
      </c>
      <c r="AK35">
        <v>9694136.4250000007</v>
      </c>
      <c r="AL35">
        <v>9777370.9340000004</v>
      </c>
      <c r="AM35">
        <v>9860775.5390000008</v>
      </c>
      <c r="AN35">
        <v>9944693.6850000005</v>
      </c>
    </row>
    <row r="36" spans="1:40" x14ac:dyDescent="0.25">
      <c r="A36" s="5" t="s">
        <v>219</v>
      </c>
      <c r="B36" t="s">
        <v>273</v>
      </c>
      <c r="C36">
        <v>100707</v>
      </c>
      <c r="D36">
        <v>101812.8132</v>
      </c>
      <c r="E36">
        <v>102896.96219999999</v>
      </c>
      <c r="F36">
        <v>103940.5687</v>
      </c>
      <c r="G36">
        <v>104938.228</v>
      </c>
      <c r="H36">
        <v>105900.69160000001</v>
      </c>
      <c r="I36">
        <v>106832.76579999999</v>
      </c>
      <c r="J36">
        <v>107739.3563</v>
      </c>
      <c r="K36">
        <v>108628.96339999999</v>
      </c>
      <c r="L36">
        <v>109510.2126</v>
      </c>
      <c r="M36">
        <v>110389.8772</v>
      </c>
      <c r="N36">
        <v>111272.39539999999</v>
      </c>
      <c r="O36">
        <v>112160.8995</v>
      </c>
      <c r="P36">
        <v>113055.8936</v>
      </c>
      <c r="Q36">
        <v>113945.5803</v>
      </c>
      <c r="R36">
        <v>114813.92230000001</v>
      </c>
      <c r="S36">
        <v>115646.0713</v>
      </c>
      <c r="T36">
        <v>116429.79120000001</v>
      </c>
      <c r="U36">
        <v>117160.15889999999</v>
      </c>
      <c r="V36">
        <v>117855.1036</v>
      </c>
      <c r="W36">
        <v>118535.4301</v>
      </c>
      <c r="X36">
        <v>119216.3284</v>
      </c>
      <c r="Y36">
        <v>119906.9629</v>
      </c>
      <c r="Z36">
        <v>120611.7818</v>
      </c>
      <c r="AA36">
        <v>121331.9038</v>
      </c>
      <c r="AB36">
        <v>122066.26519999999</v>
      </c>
      <c r="AC36">
        <v>122812.5015</v>
      </c>
      <c r="AD36">
        <v>123567.5992</v>
      </c>
      <c r="AE36">
        <v>124319.3419</v>
      </c>
      <c r="AF36">
        <v>125069.9013</v>
      </c>
      <c r="AG36">
        <v>125818.933</v>
      </c>
      <c r="AH36">
        <v>126566.2003</v>
      </c>
      <c r="AI36">
        <v>127312.72779999999</v>
      </c>
      <c r="AJ36">
        <v>128060.90029999999</v>
      </c>
      <c r="AK36">
        <v>128814.341</v>
      </c>
      <c r="AL36">
        <v>129577.8659</v>
      </c>
      <c r="AM36">
        <v>130357.56269999999</v>
      </c>
      <c r="AN36">
        <v>131160.92310000001</v>
      </c>
    </row>
    <row r="37" spans="1:40" x14ac:dyDescent="0.25">
      <c r="A37" s="5" t="s">
        <v>218</v>
      </c>
      <c r="B37" t="s">
        <v>274</v>
      </c>
      <c r="C37">
        <v>1859303</v>
      </c>
      <c r="D37">
        <v>1879861.993</v>
      </c>
      <c r="E37">
        <v>1901231.997</v>
      </c>
      <c r="F37">
        <v>1923258.426</v>
      </c>
      <c r="G37">
        <v>1944731.561</v>
      </c>
      <c r="H37">
        <v>1964871.7290000001</v>
      </c>
      <c r="I37">
        <v>1983444.973</v>
      </c>
      <c r="J37">
        <v>2000540.827</v>
      </c>
      <c r="K37">
        <v>2016471.1569999999</v>
      </c>
      <c r="L37">
        <v>2031519.2930000001</v>
      </c>
      <c r="M37">
        <v>2045934.2139999999</v>
      </c>
      <c r="N37">
        <v>2059952.5449999999</v>
      </c>
      <c r="O37">
        <v>2073823.6140000001</v>
      </c>
      <c r="P37">
        <v>2088332.5</v>
      </c>
      <c r="Q37">
        <v>2103564.8360000001</v>
      </c>
      <c r="R37">
        <v>2119403.0869999998</v>
      </c>
      <c r="S37">
        <v>2135684.6749999998</v>
      </c>
      <c r="T37">
        <v>2152251.5410000002</v>
      </c>
      <c r="U37">
        <v>2170417.36</v>
      </c>
      <c r="V37">
        <v>2190075.33</v>
      </c>
      <c r="W37">
        <v>2211088.3259999999</v>
      </c>
      <c r="X37">
        <v>2233312.7149999999</v>
      </c>
      <c r="Y37">
        <v>2256608.0180000002</v>
      </c>
      <c r="Z37">
        <v>2280840.077</v>
      </c>
      <c r="AA37">
        <v>2305882.0350000001</v>
      </c>
      <c r="AB37">
        <v>2331614.8119999999</v>
      </c>
      <c r="AC37">
        <v>2357927.5049999999</v>
      </c>
      <c r="AD37">
        <v>2384717.784</v>
      </c>
      <c r="AE37">
        <v>2412368.034</v>
      </c>
      <c r="AF37">
        <v>2440837.4939999999</v>
      </c>
      <c r="AG37">
        <v>2469963.327</v>
      </c>
      <c r="AH37">
        <v>2499542.0120000001</v>
      </c>
      <c r="AI37">
        <v>2529377.8650000002</v>
      </c>
      <c r="AJ37">
        <v>2559314.0630000001</v>
      </c>
      <c r="AK37">
        <v>2589248.9249999998</v>
      </c>
      <c r="AL37">
        <v>2619140.7429999998</v>
      </c>
      <c r="AM37">
        <v>2649007.5499999998</v>
      </c>
      <c r="AN37">
        <v>2678925.7549999999</v>
      </c>
    </row>
    <row r="38" spans="1:40" x14ac:dyDescent="0.25">
      <c r="A38" s="5" t="s">
        <v>218</v>
      </c>
      <c r="B38" t="s">
        <v>275</v>
      </c>
      <c r="C38">
        <v>286222</v>
      </c>
      <c r="D38">
        <v>289383.70880000002</v>
      </c>
      <c r="E38">
        <v>292566.83360000001</v>
      </c>
      <c r="F38">
        <v>295736.0993</v>
      </c>
      <c r="G38">
        <v>298818.5233</v>
      </c>
      <c r="H38">
        <v>301784.57339999999</v>
      </c>
      <c r="I38">
        <v>304620.33189999999</v>
      </c>
      <c r="J38">
        <v>307328.6189</v>
      </c>
      <c r="K38">
        <v>309932.3983</v>
      </c>
      <c r="L38">
        <v>312457.277</v>
      </c>
      <c r="M38">
        <v>314925.22259999998</v>
      </c>
      <c r="N38">
        <v>317353.37540000002</v>
      </c>
      <c r="O38">
        <v>319755.94569999998</v>
      </c>
      <c r="P38">
        <v>322187.69949999999</v>
      </c>
      <c r="Q38">
        <v>324634.43689999997</v>
      </c>
      <c r="R38">
        <v>327064.2721</v>
      </c>
      <c r="S38">
        <v>329447.1433</v>
      </c>
      <c r="T38">
        <v>331758.75510000001</v>
      </c>
      <c r="U38">
        <v>334082.89990000002</v>
      </c>
      <c r="V38">
        <v>336431.625</v>
      </c>
      <c r="W38">
        <v>338815.65970000002</v>
      </c>
      <c r="X38">
        <v>341243.04509999999</v>
      </c>
      <c r="Y38">
        <v>343718.77110000001</v>
      </c>
      <c r="Z38">
        <v>346244.74109999998</v>
      </c>
      <c r="AA38">
        <v>348820.00349999999</v>
      </c>
      <c r="AB38">
        <v>351441.23389999999</v>
      </c>
      <c r="AC38">
        <v>354103.35720000003</v>
      </c>
      <c r="AD38">
        <v>356800.19890000002</v>
      </c>
      <c r="AE38">
        <v>359551.82569999999</v>
      </c>
      <c r="AF38">
        <v>362354.95600000001</v>
      </c>
      <c r="AG38">
        <v>365194.31089999998</v>
      </c>
      <c r="AH38">
        <v>368056.48100000003</v>
      </c>
      <c r="AI38">
        <v>370932.88270000002</v>
      </c>
      <c r="AJ38">
        <v>373820.36229999998</v>
      </c>
      <c r="AK38">
        <v>376721.19620000001</v>
      </c>
      <c r="AL38">
        <v>379642.89409999998</v>
      </c>
      <c r="AM38">
        <v>382598.12439999997</v>
      </c>
      <c r="AN38">
        <v>385604.77759999997</v>
      </c>
    </row>
    <row r="39" spans="1:40" x14ac:dyDescent="0.25">
      <c r="A39" s="5" t="s">
        <v>218</v>
      </c>
      <c r="B39" t="s">
        <v>276</v>
      </c>
      <c r="C39">
        <v>288023.5</v>
      </c>
      <c r="D39">
        <v>291209.63209999999</v>
      </c>
      <c r="E39">
        <v>294432.1813</v>
      </c>
      <c r="F39">
        <v>297682.23389999999</v>
      </c>
      <c r="G39">
        <v>300887.86210000003</v>
      </c>
      <c r="H39">
        <v>303970.29989999998</v>
      </c>
      <c r="I39">
        <v>306877.04479999997</v>
      </c>
      <c r="J39">
        <v>309611.52260000003</v>
      </c>
      <c r="K39">
        <v>312206.59450000001</v>
      </c>
      <c r="L39">
        <v>314697.13260000001</v>
      </c>
      <c r="M39">
        <v>317111.14279999997</v>
      </c>
      <c r="N39">
        <v>319469.95850000001</v>
      </c>
      <c r="O39">
        <v>321791.23109999998</v>
      </c>
      <c r="P39">
        <v>324141.93160000001</v>
      </c>
      <c r="Q39">
        <v>326511.65409999999</v>
      </c>
      <c r="R39">
        <v>328874.72610000003</v>
      </c>
      <c r="S39">
        <v>331208.09230000002</v>
      </c>
      <c r="T39">
        <v>333494.73739999998</v>
      </c>
      <c r="U39">
        <v>335837.82410000003</v>
      </c>
      <c r="V39">
        <v>338248.98269999999</v>
      </c>
      <c r="W39">
        <v>340734.66960000002</v>
      </c>
      <c r="X39">
        <v>343297.00799999997</v>
      </c>
      <c r="Y39">
        <v>345935.57559999998</v>
      </c>
      <c r="Z39">
        <v>348648.32620000001</v>
      </c>
      <c r="AA39">
        <v>351431.97859999997</v>
      </c>
      <c r="AB39">
        <v>354282.27960000001</v>
      </c>
      <c r="AC39">
        <v>357194.29310000001</v>
      </c>
      <c r="AD39">
        <v>360162.73229999997</v>
      </c>
      <c r="AE39">
        <v>363216.26949999999</v>
      </c>
      <c r="AF39">
        <v>366353.0662</v>
      </c>
      <c r="AG39">
        <v>369559.3333</v>
      </c>
      <c r="AH39">
        <v>372821.05440000002</v>
      </c>
      <c r="AI39">
        <v>376126.82579999999</v>
      </c>
      <c r="AJ39">
        <v>379469.6177</v>
      </c>
      <c r="AK39">
        <v>382847.78850000002</v>
      </c>
      <c r="AL39">
        <v>386265.43150000001</v>
      </c>
      <c r="AM39">
        <v>389732.49349999998</v>
      </c>
      <c r="AN39">
        <v>393264.8505</v>
      </c>
    </row>
    <row r="40" spans="1:40" x14ac:dyDescent="0.25">
      <c r="A40" s="5" t="s">
        <v>218</v>
      </c>
      <c r="B40" t="s">
        <v>277</v>
      </c>
      <c r="C40">
        <v>71746.000010000003</v>
      </c>
      <c r="D40">
        <v>72581.608099999998</v>
      </c>
      <c r="E40">
        <v>73455.600990000006</v>
      </c>
      <c r="F40">
        <v>74354.146389999994</v>
      </c>
      <c r="G40">
        <v>75297.530110000007</v>
      </c>
      <c r="H40">
        <v>76314.823860000004</v>
      </c>
      <c r="I40">
        <v>77388.594570000001</v>
      </c>
      <c r="J40">
        <v>78501.668210000003</v>
      </c>
      <c r="K40">
        <v>79644.590580000004</v>
      </c>
      <c r="L40">
        <v>80823.709879999995</v>
      </c>
      <c r="M40">
        <v>82060.896819999994</v>
      </c>
      <c r="N40">
        <v>83394.853340000001</v>
      </c>
      <c r="O40">
        <v>84885.252359999999</v>
      </c>
      <c r="P40">
        <v>86414.281170000002</v>
      </c>
      <c r="Q40">
        <v>88005.023549999998</v>
      </c>
      <c r="R40">
        <v>89687.802989999996</v>
      </c>
      <c r="S40">
        <v>91493.70865</v>
      </c>
      <c r="T40">
        <v>93459.793829999995</v>
      </c>
      <c r="U40">
        <v>95281.784230000005</v>
      </c>
      <c r="V40">
        <v>96979.639720000006</v>
      </c>
      <c r="W40">
        <v>98581.496790000005</v>
      </c>
      <c r="X40">
        <v>100105.84239999999</v>
      </c>
      <c r="Y40">
        <v>101566.9782</v>
      </c>
      <c r="Z40">
        <v>102978.219</v>
      </c>
      <c r="AA40">
        <v>104352.48579999999</v>
      </c>
      <c r="AB40">
        <v>105701.9381</v>
      </c>
      <c r="AC40">
        <v>107037.5019</v>
      </c>
      <c r="AD40">
        <v>108368.6593</v>
      </c>
      <c r="AE40">
        <v>109459.746</v>
      </c>
      <c r="AF40">
        <v>110389.14169999999</v>
      </c>
      <c r="AG40">
        <v>111206.97629999999</v>
      </c>
      <c r="AH40">
        <v>111941.26059999999</v>
      </c>
      <c r="AI40">
        <v>112610.8735</v>
      </c>
      <c r="AJ40">
        <v>113231.4428</v>
      </c>
      <c r="AK40">
        <v>113817.4644</v>
      </c>
      <c r="AL40">
        <v>114383.2714</v>
      </c>
      <c r="AM40">
        <v>114943.90640000001</v>
      </c>
      <c r="AN40">
        <v>115515.70789999999</v>
      </c>
    </row>
    <row r="41" spans="1:40" x14ac:dyDescent="0.25">
      <c r="A41" s="5" t="s">
        <v>218</v>
      </c>
      <c r="B41" t="s">
        <v>278</v>
      </c>
      <c r="C41">
        <v>28100</v>
      </c>
      <c r="D41">
        <v>28413.725020000002</v>
      </c>
      <c r="E41">
        <v>28716.026160000001</v>
      </c>
      <c r="F41">
        <v>28999.971119999998</v>
      </c>
      <c r="G41">
        <v>29278.387999999999</v>
      </c>
      <c r="H41">
        <v>29565.922750000002</v>
      </c>
      <c r="I41">
        <v>29863.288949999998</v>
      </c>
      <c r="J41">
        <v>30167.160769999999</v>
      </c>
      <c r="K41">
        <v>30475.018670000001</v>
      </c>
      <c r="L41">
        <v>30785.785670000001</v>
      </c>
      <c r="M41">
        <v>31098.971519999999</v>
      </c>
      <c r="N41">
        <v>31414.025880000001</v>
      </c>
      <c r="O41">
        <v>31730.11361</v>
      </c>
      <c r="P41">
        <v>32039.264289999999</v>
      </c>
      <c r="Q41">
        <v>32335.540120000001</v>
      </c>
      <c r="R41">
        <v>32615.948039999999</v>
      </c>
      <c r="S41">
        <v>32879.374750000003</v>
      </c>
      <c r="T41">
        <v>33126.005740000001</v>
      </c>
      <c r="U41">
        <v>33343.956559999999</v>
      </c>
      <c r="V41">
        <v>33534.520530000002</v>
      </c>
      <c r="W41">
        <v>33701.58092</v>
      </c>
      <c r="X41">
        <v>33849.790240000002</v>
      </c>
      <c r="Y41">
        <v>33983.784570000003</v>
      </c>
      <c r="Z41">
        <v>34107.723480000001</v>
      </c>
      <c r="AA41">
        <v>34225.055500000002</v>
      </c>
      <c r="AB41">
        <v>34338.465989999997</v>
      </c>
      <c r="AC41">
        <v>34449.942170000002</v>
      </c>
      <c r="AD41">
        <v>34560.899830000002</v>
      </c>
      <c r="AE41">
        <v>34664.785519999998</v>
      </c>
      <c r="AF41">
        <v>34761.853909999998</v>
      </c>
      <c r="AG41">
        <v>34852.507310000001</v>
      </c>
      <c r="AH41">
        <v>34938.523000000001</v>
      </c>
      <c r="AI41">
        <v>35022.601280000003</v>
      </c>
      <c r="AJ41">
        <v>35107.806109999998</v>
      </c>
      <c r="AK41">
        <v>35197.204890000001</v>
      </c>
      <c r="AL41">
        <v>35293.7359</v>
      </c>
      <c r="AM41">
        <v>35400.240210000004</v>
      </c>
      <c r="AN41">
        <v>35519.544199999997</v>
      </c>
    </row>
    <row r="42" spans="1:40" x14ac:dyDescent="0.25">
      <c r="A42" s="5" t="s">
        <v>218</v>
      </c>
      <c r="B42" t="s">
        <v>279</v>
      </c>
      <c r="C42">
        <v>2093869</v>
      </c>
      <c r="D42">
        <v>2116862.67</v>
      </c>
      <c r="E42">
        <v>2138693.8339999998</v>
      </c>
      <c r="F42">
        <v>2158984.023</v>
      </c>
      <c r="G42">
        <v>2178547.9789999998</v>
      </c>
      <c r="H42">
        <v>2198483.3590000002</v>
      </c>
      <c r="I42">
        <v>2219147.8480000002</v>
      </c>
      <c r="J42">
        <v>2240532.7009999999</v>
      </c>
      <c r="K42">
        <v>2262598.8059999999</v>
      </c>
      <c r="L42">
        <v>2285309.5019999999</v>
      </c>
      <c r="M42">
        <v>2308608.6800000002</v>
      </c>
      <c r="N42">
        <v>2332393.4810000001</v>
      </c>
      <c r="O42">
        <v>2356499.4849999999</v>
      </c>
      <c r="P42">
        <v>2380820.3659999999</v>
      </c>
      <c r="Q42">
        <v>2404765.6159999999</v>
      </c>
      <c r="R42">
        <v>2427951.11</v>
      </c>
      <c r="S42">
        <v>2450161.452</v>
      </c>
      <c r="T42">
        <v>2471279.5660000001</v>
      </c>
      <c r="U42">
        <v>2491286.9019999998</v>
      </c>
      <c r="V42">
        <v>2510241.0260000001</v>
      </c>
      <c r="W42">
        <v>2528263.699</v>
      </c>
      <c r="X42">
        <v>2545496.98</v>
      </c>
      <c r="Y42">
        <v>2562077.497</v>
      </c>
      <c r="Z42">
        <v>2578123.2400000002</v>
      </c>
      <c r="AA42">
        <v>2593729.321</v>
      </c>
      <c r="AB42">
        <v>2608969.2650000001</v>
      </c>
      <c r="AC42">
        <v>2623899.1409999998</v>
      </c>
      <c r="AD42">
        <v>2638562.716</v>
      </c>
      <c r="AE42">
        <v>2652969.1639999999</v>
      </c>
      <c r="AF42">
        <v>2666839.9909999999</v>
      </c>
      <c r="AG42">
        <v>2680034.4419999998</v>
      </c>
      <c r="AH42">
        <v>2692604.801</v>
      </c>
      <c r="AI42">
        <v>2704715.9029999999</v>
      </c>
      <c r="AJ42">
        <v>2716585.0890000002</v>
      </c>
      <c r="AK42">
        <v>2728448.4079999998</v>
      </c>
      <c r="AL42">
        <v>2740546.8939999999</v>
      </c>
      <c r="AM42">
        <v>2753125.3229999999</v>
      </c>
      <c r="AN42">
        <v>2766436.6910000001</v>
      </c>
    </row>
    <row r="43" spans="1:40" x14ac:dyDescent="0.25">
      <c r="A43" s="19" t="s">
        <v>222</v>
      </c>
      <c r="B43" t="s">
        <v>280</v>
      </c>
      <c r="C43">
        <v>52938</v>
      </c>
      <c r="D43">
        <v>53505.245439999999</v>
      </c>
      <c r="E43">
        <v>54016.403129999999</v>
      </c>
      <c r="F43">
        <v>54494.294370000003</v>
      </c>
      <c r="G43">
        <v>55003.437100000003</v>
      </c>
      <c r="H43">
        <v>55508.298329999998</v>
      </c>
      <c r="I43">
        <v>56024.689400000003</v>
      </c>
      <c r="J43">
        <v>56553.263500000001</v>
      </c>
      <c r="K43">
        <v>57090.830759999997</v>
      </c>
      <c r="L43">
        <v>57637.643279999997</v>
      </c>
      <c r="M43">
        <v>58190.458919999997</v>
      </c>
      <c r="N43">
        <v>58740.23835</v>
      </c>
      <c r="O43">
        <v>59273.011780000001</v>
      </c>
      <c r="P43">
        <v>59779.422729999998</v>
      </c>
      <c r="Q43">
        <v>60251.174919999998</v>
      </c>
      <c r="R43">
        <v>60672.508139999998</v>
      </c>
      <c r="S43">
        <v>61033.904999999999</v>
      </c>
      <c r="T43">
        <v>61329.841419999997</v>
      </c>
      <c r="U43">
        <v>61455.963170000003</v>
      </c>
      <c r="V43">
        <v>61467.813649999996</v>
      </c>
      <c r="W43">
        <v>61403.289980000001</v>
      </c>
      <c r="X43">
        <v>61284.774290000001</v>
      </c>
      <c r="Y43">
        <v>61126.130850000001</v>
      </c>
      <c r="Z43">
        <v>60936.71542</v>
      </c>
      <c r="AA43">
        <v>60723.320350000002</v>
      </c>
      <c r="AB43">
        <v>60491.081230000003</v>
      </c>
      <c r="AC43">
        <v>60243.912779999999</v>
      </c>
      <c r="AD43">
        <v>59984.771289999997</v>
      </c>
      <c r="AE43">
        <v>59697.517039999999</v>
      </c>
      <c r="AF43">
        <v>59388.339630000002</v>
      </c>
      <c r="AG43">
        <v>59058.924559999999</v>
      </c>
      <c r="AH43">
        <v>58714.961080000001</v>
      </c>
      <c r="AI43">
        <v>58363.868260000003</v>
      </c>
      <c r="AJ43">
        <v>58013.057059999999</v>
      </c>
      <c r="AK43">
        <v>57669.178160000003</v>
      </c>
      <c r="AL43">
        <v>57337.975960000003</v>
      </c>
      <c r="AM43">
        <v>57024.455289999998</v>
      </c>
      <c r="AN43">
        <v>56733.062969999999</v>
      </c>
    </row>
    <row r="44" spans="1:40" x14ac:dyDescent="0.25">
      <c r="A44" s="5" t="s">
        <v>218</v>
      </c>
      <c r="B44" t="s">
        <v>281</v>
      </c>
      <c r="C44">
        <v>5558098.0010000002</v>
      </c>
      <c r="D44">
        <v>5620554.5250000004</v>
      </c>
      <c r="E44">
        <v>5682809.4349999996</v>
      </c>
      <c r="F44">
        <v>5743762.2390000001</v>
      </c>
      <c r="G44">
        <v>5804152.1720000003</v>
      </c>
      <c r="H44">
        <v>5866644.3279999997</v>
      </c>
      <c r="I44">
        <v>5930470.5439999998</v>
      </c>
      <c r="J44">
        <v>5995813.1869999999</v>
      </c>
      <c r="K44">
        <v>6063135.7050000001</v>
      </c>
      <c r="L44">
        <v>6133727.6380000003</v>
      </c>
      <c r="M44">
        <v>6209753.8480000002</v>
      </c>
      <c r="N44">
        <v>6294526.8609999996</v>
      </c>
      <c r="O44">
        <v>6393067.3370000003</v>
      </c>
      <c r="P44">
        <v>6493899.5520000001</v>
      </c>
      <c r="Q44">
        <v>6600154.0549999997</v>
      </c>
      <c r="R44">
        <v>6713194.3530000001</v>
      </c>
      <c r="S44">
        <v>6834165.1330000004</v>
      </c>
      <c r="T44">
        <v>6964608.0599999996</v>
      </c>
      <c r="U44">
        <v>7077229.767</v>
      </c>
      <c r="V44">
        <v>7181281.6169999996</v>
      </c>
      <c r="W44">
        <v>7281763.784</v>
      </c>
      <c r="X44">
        <v>7381282.1670000004</v>
      </c>
      <c r="Y44">
        <v>7481105.1579999998</v>
      </c>
      <c r="Z44">
        <v>7581792.733</v>
      </c>
      <c r="AA44">
        <v>7683535.8030000003</v>
      </c>
      <c r="AB44">
        <v>7786336.5640000002</v>
      </c>
      <c r="AC44">
        <v>7890104.1830000002</v>
      </c>
      <c r="AD44">
        <v>7994711.3990000002</v>
      </c>
      <c r="AE44">
        <v>8077945.1950000003</v>
      </c>
      <c r="AF44">
        <v>8150233.5080000004</v>
      </c>
      <c r="AG44">
        <v>8215540.6349999998</v>
      </c>
      <c r="AH44">
        <v>8275798.5140000004</v>
      </c>
      <c r="AI44">
        <v>8332157.9780000001</v>
      </c>
      <c r="AJ44">
        <v>8385482.5669999998</v>
      </c>
      <c r="AK44">
        <v>8436551.8159999996</v>
      </c>
      <c r="AL44">
        <v>8486174.2789999899</v>
      </c>
      <c r="AM44">
        <v>8535277.1899999995</v>
      </c>
      <c r="AN44">
        <v>8584959.3210000005</v>
      </c>
    </row>
    <row r="45" spans="1:40" x14ac:dyDescent="0.25">
      <c r="A45" s="5" t="s">
        <v>218</v>
      </c>
      <c r="B45" t="s">
        <v>282</v>
      </c>
      <c r="C45">
        <v>4011081</v>
      </c>
      <c r="D45">
        <v>4055584.838</v>
      </c>
      <c r="E45">
        <v>4099324.0610000002</v>
      </c>
      <c r="F45">
        <v>4141600.8470000001</v>
      </c>
      <c r="G45">
        <v>4182847.75</v>
      </c>
      <c r="H45">
        <v>4223956.1960000005</v>
      </c>
      <c r="I45">
        <v>4265000.8779999996</v>
      </c>
      <c r="J45">
        <v>4305879.0109999999</v>
      </c>
      <c r="K45">
        <v>4346635.0089999996</v>
      </c>
      <c r="L45">
        <v>4387428.659</v>
      </c>
      <c r="M45">
        <v>4428446.5410000002</v>
      </c>
      <c r="N45">
        <v>4469860.0650000004</v>
      </c>
      <c r="O45">
        <v>4511845.2120000003</v>
      </c>
      <c r="P45">
        <v>4553891.4809999997</v>
      </c>
      <c r="Q45">
        <v>4595507.7649999997</v>
      </c>
      <c r="R45">
        <v>4636255.8459999999</v>
      </c>
      <c r="S45">
        <v>4675839.699</v>
      </c>
      <c r="T45">
        <v>4714123.5379999997</v>
      </c>
      <c r="U45">
        <v>4749617.3559999997</v>
      </c>
      <c r="V45">
        <v>4782709</v>
      </c>
      <c r="W45">
        <v>4813961.4110000003</v>
      </c>
      <c r="X45">
        <v>4843863.3090000004</v>
      </c>
      <c r="Y45">
        <v>4872813.9280000003</v>
      </c>
      <c r="Z45">
        <v>4901129.8880000003</v>
      </c>
      <c r="AA45">
        <v>4929052.1210000003</v>
      </c>
      <c r="AB45">
        <v>4956754.9639999997</v>
      </c>
      <c r="AC45">
        <v>4984357.6940000001</v>
      </c>
      <c r="AD45">
        <v>5011937.6890000002</v>
      </c>
      <c r="AE45">
        <v>5038423.0839999998</v>
      </c>
      <c r="AF45">
        <v>5064066.4210000001</v>
      </c>
      <c r="AG45">
        <v>5088953.4929999998</v>
      </c>
      <c r="AH45">
        <v>5113210.3660000004</v>
      </c>
      <c r="AI45">
        <v>5137035.2790000001</v>
      </c>
      <c r="AJ45">
        <v>5160681.7869999995</v>
      </c>
      <c r="AK45">
        <v>5184438.7539999997</v>
      </c>
      <c r="AL45">
        <v>5208621.16</v>
      </c>
      <c r="AM45">
        <v>5233572.6730000004</v>
      </c>
      <c r="AN45">
        <v>5259672.159</v>
      </c>
    </row>
    <row r="46" spans="1:40" x14ac:dyDescent="0.25">
      <c r="A46" s="5" t="s">
        <v>220</v>
      </c>
      <c r="B46" t="s">
        <v>283</v>
      </c>
      <c r="C46">
        <v>50441</v>
      </c>
      <c r="D46">
        <v>50990.910389999997</v>
      </c>
      <c r="E46">
        <v>51546.26986</v>
      </c>
      <c r="F46">
        <v>52106.47754</v>
      </c>
      <c r="G46">
        <v>52662.484920000003</v>
      </c>
      <c r="H46">
        <v>53197.552300000003</v>
      </c>
      <c r="I46">
        <v>53697.142039999999</v>
      </c>
      <c r="J46">
        <v>54153.145340000003</v>
      </c>
      <c r="K46">
        <v>54567.113420000001</v>
      </c>
      <c r="L46">
        <v>54944.15582</v>
      </c>
      <c r="M46">
        <v>55290.821080000002</v>
      </c>
      <c r="N46">
        <v>55614.10843</v>
      </c>
      <c r="O46">
        <v>55921.252070000002</v>
      </c>
      <c r="P46">
        <v>56226.251519999998</v>
      </c>
      <c r="Q46">
        <v>56535.165229999999</v>
      </c>
      <c r="R46">
        <v>56850.438860000002</v>
      </c>
      <c r="S46">
        <v>57173.325140000001</v>
      </c>
      <c r="T46">
        <v>57505.020279999997</v>
      </c>
      <c r="U46">
        <v>57876.997840000004</v>
      </c>
      <c r="V46">
        <v>58292.085590000002</v>
      </c>
      <c r="W46">
        <v>58749.960910000002</v>
      </c>
      <c r="X46">
        <v>59248.312310000001</v>
      </c>
      <c r="Y46">
        <v>59784.049489999998</v>
      </c>
      <c r="Z46">
        <v>60354.010329999997</v>
      </c>
      <c r="AA46">
        <v>60955.250119999997</v>
      </c>
      <c r="AB46">
        <v>61585.095170000001</v>
      </c>
      <c r="AC46">
        <v>62241.099069999997</v>
      </c>
      <c r="AD46">
        <v>62920.979500000001</v>
      </c>
      <c r="AE46">
        <v>63626.997439999999</v>
      </c>
      <c r="AF46">
        <v>64360.844369999999</v>
      </c>
      <c r="AG46">
        <v>65122.730839999997</v>
      </c>
      <c r="AH46">
        <v>65912.04032</v>
      </c>
      <c r="AI46">
        <v>66727.647660000002</v>
      </c>
      <c r="AJ46">
        <v>67568.361269999994</v>
      </c>
      <c r="AK46">
        <v>68433.319570000007</v>
      </c>
      <c r="AL46">
        <v>69322.249379999994</v>
      </c>
      <c r="AM46">
        <v>70235.647540000005</v>
      </c>
      <c r="AN46">
        <v>71174.929990000004</v>
      </c>
    </row>
    <row r="47" spans="1:40" x14ac:dyDescent="0.25">
      <c r="A47" s="5" t="s">
        <v>220</v>
      </c>
      <c r="B47" t="s">
        <v>284</v>
      </c>
      <c r="C47">
        <v>17000</v>
      </c>
      <c r="D47">
        <v>17131.902109999999</v>
      </c>
      <c r="E47">
        <v>17200.47766</v>
      </c>
      <c r="F47">
        <v>17217.081300000002</v>
      </c>
      <c r="G47">
        <v>17310.332640000001</v>
      </c>
      <c r="H47">
        <v>17512.197560000001</v>
      </c>
      <c r="I47">
        <v>17814.005969999998</v>
      </c>
      <c r="J47">
        <v>18197.594229999999</v>
      </c>
      <c r="K47">
        <v>18649.861140000001</v>
      </c>
      <c r="L47">
        <v>19163.288690000001</v>
      </c>
      <c r="M47">
        <v>19733.231889999999</v>
      </c>
      <c r="N47">
        <v>20356.55099</v>
      </c>
      <c r="O47">
        <v>21031.043890000001</v>
      </c>
      <c r="P47">
        <v>21680.18273</v>
      </c>
      <c r="Q47">
        <v>22279.38176</v>
      </c>
      <c r="R47">
        <v>22827.079590000001</v>
      </c>
      <c r="S47">
        <v>23331.918239999999</v>
      </c>
      <c r="T47">
        <v>23805.40122</v>
      </c>
      <c r="U47">
        <v>24256.580890000001</v>
      </c>
      <c r="V47">
        <v>24684.238280000001</v>
      </c>
      <c r="W47">
        <v>25085.290809999999</v>
      </c>
      <c r="X47">
        <v>25458.68374</v>
      </c>
      <c r="Y47">
        <v>25805.850330000001</v>
      </c>
      <c r="Z47">
        <v>26130.029719999999</v>
      </c>
      <c r="AA47">
        <v>26435.39013</v>
      </c>
      <c r="AB47">
        <v>26726.317080000001</v>
      </c>
      <c r="AC47">
        <v>27006.946650000002</v>
      </c>
      <c r="AD47">
        <v>27280.91159</v>
      </c>
      <c r="AE47">
        <v>27488.59909</v>
      </c>
      <c r="AF47">
        <v>27623.36665</v>
      </c>
      <c r="AG47">
        <v>27695.267449999999</v>
      </c>
      <c r="AH47">
        <v>27718.820530000001</v>
      </c>
      <c r="AI47">
        <v>27707.46213</v>
      </c>
      <c r="AJ47">
        <v>27671.976579999999</v>
      </c>
      <c r="AK47">
        <v>27620.528620000001</v>
      </c>
      <c r="AL47">
        <v>27559.20174</v>
      </c>
      <c r="AM47">
        <v>27492.597170000001</v>
      </c>
      <c r="AN47">
        <v>27424.332310000002</v>
      </c>
    </row>
    <row r="48" spans="1:40" x14ac:dyDescent="0.25">
      <c r="A48" s="5" t="s">
        <v>220</v>
      </c>
      <c r="B48" t="s">
        <v>285</v>
      </c>
      <c r="C48">
        <v>37402</v>
      </c>
      <c r="D48">
        <v>37618.627659999998</v>
      </c>
      <c r="E48">
        <v>37625.628960000002</v>
      </c>
      <c r="F48">
        <v>37463.842380000002</v>
      </c>
      <c r="G48">
        <v>37365.56349</v>
      </c>
      <c r="H48">
        <v>37397.305549999997</v>
      </c>
      <c r="I48">
        <v>37567.388330000002</v>
      </c>
      <c r="J48">
        <v>37871.143060000002</v>
      </c>
      <c r="K48">
        <v>38300.743820000003</v>
      </c>
      <c r="L48">
        <v>38848.021829999998</v>
      </c>
      <c r="M48">
        <v>39503.666140000001</v>
      </c>
      <c r="N48">
        <v>40256.686609999997</v>
      </c>
      <c r="O48">
        <v>41094.878799999999</v>
      </c>
      <c r="P48">
        <v>41910.860890000004</v>
      </c>
      <c r="Q48">
        <v>42637.269760000003</v>
      </c>
      <c r="R48">
        <v>43231.816250000003</v>
      </c>
      <c r="S48">
        <v>43673.704389999999</v>
      </c>
      <c r="T48">
        <v>43956.366880000001</v>
      </c>
      <c r="U48">
        <v>44125.980589999999</v>
      </c>
      <c r="V48">
        <v>44237.714829999997</v>
      </c>
      <c r="W48">
        <v>44335.140469999998</v>
      </c>
      <c r="X48">
        <v>44444.975960000003</v>
      </c>
      <c r="Y48">
        <v>44579.851190000001</v>
      </c>
      <c r="Z48">
        <v>44742.857040000003</v>
      </c>
      <c r="AA48">
        <v>44931.505089999999</v>
      </c>
      <c r="AB48">
        <v>45140.576780000003</v>
      </c>
      <c r="AC48">
        <v>45363.97234</v>
      </c>
      <c r="AD48">
        <v>45595.821129999997</v>
      </c>
      <c r="AE48">
        <v>45795.58064</v>
      </c>
      <c r="AF48">
        <v>45958.598810000003</v>
      </c>
      <c r="AG48">
        <v>46090.308299999997</v>
      </c>
      <c r="AH48">
        <v>46198.800560000003</v>
      </c>
      <c r="AI48">
        <v>46291.115380000003</v>
      </c>
      <c r="AJ48">
        <v>46372.484100000001</v>
      </c>
      <c r="AK48">
        <v>46446.699489999999</v>
      </c>
      <c r="AL48">
        <v>46516.641049999998</v>
      </c>
      <c r="AM48">
        <v>46584.723469999997</v>
      </c>
      <c r="AN48">
        <v>46653.232199999999</v>
      </c>
    </row>
    <row r="49" spans="1:40" x14ac:dyDescent="0.25">
      <c r="A49" s="5" t="s">
        <v>220</v>
      </c>
      <c r="B49" t="s">
        <v>286</v>
      </c>
      <c r="C49">
        <v>1072343</v>
      </c>
      <c r="D49">
        <v>1084719.547</v>
      </c>
      <c r="E49">
        <v>1097233.054</v>
      </c>
      <c r="F49">
        <v>1109547.3770000001</v>
      </c>
      <c r="G49">
        <v>1121576.2720000001</v>
      </c>
      <c r="H49">
        <v>1133635.24</v>
      </c>
      <c r="I49">
        <v>1145971.2609999999</v>
      </c>
      <c r="J49">
        <v>1158836.075</v>
      </c>
      <c r="K49">
        <v>1172335.327</v>
      </c>
      <c r="L49">
        <v>1186634.814</v>
      </c>
      <c r="M49">
        <v>1201867.906</v>
      </c>
      <c r="N49">
        <v>1218109.3840000001</v>
      </c>
      <c r="O49">
        <v>1235404.773</v>
      </c>
      <c r="P49">
        <v>1253745.8770000001</v>
      </c>
      <c r="Q49">
        <v>1272843.446</v>
      </c>
      <c r="R49">
        <v>1292243.2239999999</v>
      </c>
      <c r="S49">
        <v>1311619.1359999999</v>
      </c>
      <c r="T49">
        <v>1330797.189</v>
      </c>
      <c r="U49">
        <v>1349157.8589999999</v>
      </c>
      <c r="V49">
        <v>1366603.1259999999</v>
      </c>
      <c r="W49">
        <v>1383140.834</v>
      </c>
      <c r="X49">
        <v>1398840.2439999999</v>
      </c>
      <c r="Y49">
        <v>1413796.105</v>
      </c>
      <c r="Z49">
        <v>1428108.459</v>
      </c>
      <c r="AA49">
        <v>1441872.9539999999</v>
      </c>
      <c r="AB49">
        <v>1455177.6540000001</v>
      </c>
      <c r="AC49">
        <v>1468103.3559999999</v>
      </c>
      <c r="AD49">
        <v>1480725.7309999999</v>
      </c>
      <c r="AE49">
        <v>1492949.7660000001</v>
      </c>
      <c r="AF49">
        <v>1504700.676</v>
      </c>
      <c r="AG49">
        <v>1515750.4909999999</v>
      </c>
      <c r="AH49">
        <v>1525956.0060000001</v>
      </c>
      <c r="AI49">
        <v>1535266.3019999999</v>
      </c>
      <c r="AJ49">
        <v>1543701.7009999999</v>
      </c>
      <c r="AK49">
        <v>1551332.9240000001</v>
      </c>
      <c r="AL49">
        <v>1558265.8219999999</v>
      </c>
      <c r="AM49">
        <v>1564632.2150000001</v>
      </c>
      <c r="AN49">
        <v>1570584.4380000001</v>
      </c>
    </row>
    <row r="50" spans="1:40" x14ac:dyDescent="0.25">
      <c r="A50" s="5" t="s">
        <v>220</v>
      </c>
      <c r="B50" t="s">
        <v>287</v>
      </c>
      <c r="C50">
        <v>1078867</v>
      </c>
      <c r="D50">
        <v>1090988.7309999999</v>
      </c>
      <c r="E50">
        <v>1103739.432</v>
      </c>
      <c r="F50">
        <v>1117032.4240000001</v>
      </c>
      <c r="G50">
        <v>1130065.713</v>
      </c>
      <c r="H50">
        <v>1142150.8759999999</v>
      </c>
      <c r="I50">
        <v>1152899.6140000001</v>
      </c>
      <c r="J50">
        <v>1162236.774</v>
      </c>
      <c r="K50">
        <v>1170374.463</v>
      </c>
      <c r="L50">
        <v>1177597.318</v>
      </c>
      <c r="M50">
        <v>1184202.922</v>
      </c>
      <c r="N50">
        <v>1190479.0249999999</v>
      </c>
      <c r="O50">
        <v>1196701.737</v>
      </c>
      <c r="P50">
        <v>1203446.75</v>
      </c>
      <c r="Q50">
        <v>1210913.1440000001</v>
      </c>
      <c r="R50">
        <v>1219118.818</v>
      </c>
      <c r="S50">
        <v>1228001.9979999999</v>
      </c>
      <c r="T50">
        <v>1237479.811</v>
      </c>
      <c r="U50">
        <v>1248391.2339999999</v>
      </c>
      <c r="V50">
        <v>1260633.54</v>
      </c>
      <c r="W50">
        <v>1274048.52</v>
      </c>
      <c r="X50">
        <v>1288464.4410000001</v>
      </c>
      <c r="Y50">
        <v>1303721.7390000001</v>
      </c>
      <c r="Z50">
        <v>1319683.0959999999</v>
      </c>
      <c r="AA50">
        <v>1336233.9820000001</v>
      </c>
      <c r="AB50">
        <v>1353278.9609999999</v>
      </c>
      <c r="AC50">
        <v>1370736.99</v>
      </c>
      <c r="AD50">
        <v>1388537.236</v>
      </c>
      <c r="AE50">
        <v>1406825.4750000001</v>
      </c>
      <c r="AF50">
        <v>1425661.7919999999</v>
      </c>
      <c r="AG50">
        <v>1445046.7720000001</v>
      </c>
      <c r="AH50">
        <v>1464933.2690000001</v>
      </c>
      <c r="AI50">
        <v>1485246.2779999999</v>
      </c>
      <c r="AJ50">
        <v>1505903.767</v>
      </c>
      <c r="AK50">
        <v>1526832.9110000001</v>
      </c>
      <c r="AL50">
        <v>1547980.094</v>
      </c>
      <c r="AM50">
        <v>1569317.1370000001</v>
      </c>
      <c r="AN50">
        <v>1590845.5549999999</v>
      </c>
    </row>
    <row r="51" spans="1:40" x14ac:dyDescent="0.25">
      <c r="A51" s="5" t="s">
        <v>220</v>
      </c>
      <c r="B51" t="s">
        <v>288</v>
      </c>
      <c r="C51">
        <v>24045</v>
      </c>
      <c r="D51">
        <v>24312.706579999998</v>
      </c>
      <c r="E51">
        <v>24572.38221</v>
      </c>
      <c r="F51">
        <v>24838.40826</v>
      </c>
      <c r="G51">
        <v>25123.518090000001</v>
      </c>
      <c r="H51">
        <v>25423.5874</v>
      </c>
      <c r="I51">
        <v>25718.392980000001</v>
      </c>
      <c r="J51">
        <v>25993.709409999999</v>
      </c>
      <c r="K51">
        <v>26235.795269999999</v>
      </c>
      <c r="L51">
        <v>26447.727569999999</v>
      </c>
      <c r="M51">
        <v>26634.12759</v>
      </c>
      <c r="N51">
        <v>26795.49798</v>
      </c>
      <c r="O51">
        <v>26928.507750000001</v>
      </c>
      <c r="P51">
        <v>27048.227650000001</v>
      </c>
      <c r="Q51">
        <v>27168.67527</v>
      </c>
      <c r="R51">
        <v>27282.78601</v>
      </c>
      <c r="S51">
        <v>27383.727350000001</v>
      </c>
      <c r="T51">
        <v>27466.820029999999</v>
      </c>
      <c r="U51">
        <v>27497.332630000001</v>
      </c>
      <c r="V51">
        <v>27497.85094</v>
      </c>
      <c r="W51">
        <v>27482.1826</v>
      </c>
      <c r="X51">
        <v>27457.944579999999</v>
      </c>
      <c r="Y51">
        <v>27429.496739999999</v>
      </c>
      <c r="Z51">
        <v>27399.47711</v>
      </c>
      <c r="AA51">
        <v>27369.523580000001</v>
      </c>
      <c r="AB51">
        <v>27340.613689999998</v>
      </c>
      <c r="AC51">
        <v>27313.238570000001</v>
      </c>
      <c r="AD51">
        <v>27287.51888</v>
      </c>
      <c r="AE51">
        <v>27258.31091</v>
      </c>
      <c r="AF51">
        <v>27236.226790000001</v>
      </c>
      <c r="AG51">
        <v>27219.593430000001</v>
      </c>
      <c r="AH51">
        <v>27206.623080000001</v>
      </c>
      <c r="AI51">
        <v>27196.434679999998</v>
      </c>
      <c r="AJ51">
        <v>27188.70866</v>
      </c>
      <c r="AK51">
        <v>27183.458719999999</v>
      </c>
      <c r="AL51">
        <v>27180.94988</v>
      </c>
      <c r="AM51">
        <v>27181.71198</v>
      </c>
      <c r="AN51">
        <v>27186.53484</v>
      </c>
    </row>
    <row r="52" spans="1:40" x14ac:dyDescent="0.25">
      <c r="A52" s="5" t="s">
        <v>221</v>
      </c>
      <c r="B52" t="s">
        <v>289</v>
      </c>
      <c r="C52">
        <v>30842308</v>
      </c>
      <c r="D52">
        <v>31184252.379999999</v>
      </c>
      <c r="E52">
        <v>31528759.510000002</v>
      </c>
      <c r="F52">
        <v>31872154.920000002</v>
      </c>
      <c r="G52">
        <v>32206785.09</v>
      </c>
      <c r="H52">
        <v>32530205.739999998</v>
      </c>
      <c r="I52">
        <v>32841184.899999999</v>
      </c>
      <c r="J52">
        <v>33140455.829999998</v>
      </c>
      <c r="K52">
        <v>33430209.719999999</v>
      </c>
      <c r="L52">
        <v>33714060.399999999</v>
      </c>
      <c r="M52">
        <v>33995471.060000002</v>
      </c>
      <c r="N52">
        <v>34277418.670000002</v>
      </c>
      <c r="O52">
        <v>34562762.729999997</v>
      </c>
      <c r="P52">
        <v>34857581.899999999</v>
      </c>
      <c r="Q52">
        <v>35161333.310000002</v>
      </c>
      <c r="R52">
        <v>35470385.579999998</v>
      </c>
      <c r="S52">
        <v>35781699.270000003</v>
      </c>
      <c r="T52">
        <v>36093204.189999998</v>
      </c>
      <c r="U52">
        <v>36410682.729999997</v>
      </c>
      <c r="V52">
        <v>36735420.729999997</v>
      </c>
      <c r="W52">
        <v>37067815.399999999</v>
      </c>
      <c r="X52">
        <v>37407530.560000002</v>
      </c>
      <c r="Y52">
        <v>37753829.340000004</v>
      </c>
      <c r="Z52">
        <v>38105780.840000004</v>
      </c>
      <c r="AA52">
        <v>38462366.280000001</v>
      </c>
      <c r="AB52">
        <v>38822541.420000002</v>
      </c>
      <c r="AC52">
        <v>39185283.75</v>
      </c>
      <c r="AD52">
        <v>39549635.259999998</v>
      </c>
      <c r="AE52">
        <v>39915511.619999997</v>
      </c>
      <c r="AF52">
        <v>40283044.030000001</v>
      </c>
      <c r="AG52">
        <v>40650093.82</v>
      </c>
      <c r="AH52">
        <v>41014854.920000002</v>
      </c>
      <c r="AI52">
        <v>41376246.030000001</v>
      </c>
      <c r="AJ52">
        <v>41733982.310000002</v>
      </c>
      <c r="AK52">
        <v>42088560.770000003</v>
      </c>
      <c r="AL52">
        <v>42441215.609999999</v>
      </c>
      <c r="AM52">
        <v>42793891.969999999</v>
      </c>
      <c r="AN52">
        <v>43149237.409999996</v>
      </c>
    </row>
    <row r="53" spans="1:40" x14ac:dyDescent="0.25">
      <c r="A53" s="5" t="s">
        <v>221</v>
      </c>
      <c r="B53" t="s">
        <v>290</v>
      </c>
      <c r="C53">
        <v>2580167</v>
      </c>
      <c r="D53">
        <v>2608831.2560000001</v>
      </c>
      <c r="E53">
        <v>2634795.324</v>
      </c>
      <c r="F53">
        <v>2657247.42</v>
      </c>
      <c r="G53">
        <v>2678542.966</v>
      </c>
      <c r="H53">
        <v>2701515.2289999998</v>
      </c>
      <c r="I53">
        <v>2727347.7859999998</v>
      </c>
      <c r="J53">
        <v>2756213.736</v>
      </c>
      <c r="K53">
        <v>2788007.0449999999</v>
      </c>
      <c r="L53">
        <v>2822578.6460000002</v>
      </c>
      <c r="M53">
        <v>2859765.4730000002</v>
      </c>
      <c r="N53">
        <v>2899364.426</v>
      </c>
      <c r="O53">
        <v>2941102.0520000001</v>
      </c>
      <c r="P53">
        <v>2984417.9640000002</v>
      </c>
      <c r="Q53">
        <v>3028088.9109999998</v>
      </c>
      <c r="R53">
        <v>3071488.483</v>
      </c>
      <c r="S53">
        <v>3114415.6510000001</v>
      </c>
      <c r="T53">
        <v>3156913.5759999999</v>
      </c>
      <c r="U53">
        <v>3198338.196</v>
      </c>
      <c r="V53">
        <v>3238561.61</v>
      </c>
      <c r="W53">
        <v>3277616.7510000002</v>
      </c>
      <c r="X53">
        <v>3315592.3730000001</v>
      </c>
      <c r="Y53">
        <v>3352579.1140000001</v>
      </c>
      <c r="Z53">
        <v>3388651.0279999999</v>
      </c>
      <c r="AA53">
        <v>3423866.108</v>
      </c>
      <c r="AB53">
        <v>3458274.497</v>
      </c>
      <c r="AC53">
        <v>3491928.5410000002</v>
      </c>
      <c r="AD53">
        <v>3524891.9879999999</v>
      </c>
      <c r="AE53">
        <v>3556887.0649999999</v>
      </c>
      <c r="AF53">
        <v>3587126.17</v>
      </c>
      <c r="AG53">
        <v>3615274.3730000001</v>
      </c>
      <c r="AH53">
        <v>3641477.0860000001</v>
      </c>
      <c r="AI53">
        <v>3666151.9309999999</v>
      </c>
      <c r="AJ53">
        <v>3689841.1880000001</v>
      </c>
      <c r="AK53">
        <v>3713128.79</v>
      </c>
      <c r="AL53">
        <v>3736606.6</v>
      </c>
      <c r="AM53">
        <v>3760871.233</v>
      </c>
      <c r="AN53">
        <v>3786535.2050000001</v>
      </c>
    </row>
    <row r="54" spans="1:40" x14ac:dyDescent="0.25">
      <c r="A54" s="19" t="s">
        <v>222</v>
      </c>
      <c r="B54" t="s">
        <v>291</v>
      </c>
      <c r="C54">
        <v>37645</v>
      </c>
      <c r="D54">
        <v>38013.858379999998</v>
      </c>
      <c r="E54">
        <v>38332.788860000001</v>
      </c>
      <c r="F54">
        <v>38658.223989999999</v>
      </c>
      <c r="G54">
        <v>39044.271099999998</v>
      </c>
      <c r="H54">
        <v>39341.064789999997</v>
      </c>
      <c r="I54">
        <v>39599.614439999998</v>
      </c>
      <c r="J54">
        <v>39839.06078</v>
      </c>
      <c r="K54">
        <v>40076.838929999998</v>
      </c>
      <c r="L54">
        <v>40321.622660000001</v>
      </c>
      <c r="M54">
        <v>40572.882949999999</v>
      </c>
      <c r="N54">
        <v>40822.201150000001</v>
      </c>
      <c r="O54">
        <v>41056.466970000001</v>
      </c>
      <c r="P54">
        <v>41272.385670000003</v>
      </c>
      <c r="Q54">
        <v>41473.750390000001</v>
      </c>
      <c r="R54">
        <v>41645.205260000002</v>
      </c>
      <c r="S54">
        <v>41776.448479999999</v>
      </c>
      <c r="T54">
        <v>41858.946539999997</v>
      </c>
      <c r="U54">
        <v>41699.838880000003</v>
      </c>
      <c r="V54">
        <v>41426.783510000001</v>
      </c>
      <c r="W54">
        <v>41098.839820000001</v>
      </c>
      <c r="X54">
        <v>40745.897980000002</v>
      </c>
      <c r="Y54">
        <v>40383.044609999997</v>
      </c>
      <c r="Z54">
        <v>40017.903570000002</v>
      </c>
      <c r="AA54">
        <v>39654.222809999999</v>
      </c>
      <c r="AB54">
        <v>39293.591590000004</v>
      </c>
      <c r="AC54">
        <v>38936.266450000003</v>
      </c>
      <c r="AD54">
        <v>38581.6391</v>
      </c>
      <c r="AE54">
        <v>38203.590969999997</v>
      </c>
      <c r="AF54">
        <v>37818.57314</v>
      </c>
      <c r="AG54">
        <v>37427.620179999998</v>
      </c>
      <c r="AH54">
        <v>37033.759109999999</v>
      </c>
      <c r="AI54">
        <v>36639.874109999997</v>
      </c>
      <c r="AJ54">
        <v>36248.163460000003</v>
      </c>
      <c r="AK54">
        <v>35860.171329999997</v>
      </c>
      <c r="AL54">
        <v>35477.010190000001</v>
      </c>
      <c r="AM54">
        <v>35099.640399999997</v>
      </c>
      <c r="AN54">
        <v>34728.969620000003</v>
      </c>
    </row>
    <row r="55" spans="1:40" x14ac:dyDescent="0.25">
      <c r="A55" s="19" t="s">
        <v>222</v>
      </c>
      <c r="B55" t="s">
        <v>292</v>
      </c>
      <c r="C55">
        <v>27443.5</v>
      </c>
      <c r="D55">
        <v>27786.96012</v>
      </c>
      <c r="E55">
        <v>28091.12645</v>
      </c>
      <c r="F55">
        <v>28414.97827</v>
      </c>
      <c r="G55">
        <v>28819.873520000001</v>
      </c>
      <c r="H55">
        <v>29497.002629999999</v>
      </c>
      <c r="I55">
        <v>30235.27248</v>
      </c>
      <c r="J55">
        <v>30912.505150000001</v>
      </c>
      <c r="K55">
        <v>31398.368480000001</v>
      </c>
      <c r="L55">
        <v>31703.289349999999</v>
      </c>
      <c r="M55">
        <v>31851.837179999999</v>
      </c>
      <c r="N55">
        <v>31848.226879999998</v>
      </c>
      <c r="O55">
        <v>31677.097430000002</v>
      </c>
      <c r="P55">
        <v>31445.758890000001</v>
      </c>
      <c r="Q55">
        <v>31250.907640000001</v>
      </c>
      <c r="R55">
        <v>31058.015299999999</v>
      </c>
      <c r="S55">
        <v>30843.92827</v>
      </c>
      <c r="T55">
        <v>30597.87198</v>
      </c>
      <c r="U55">
        <v>30301.106800000001</v>
      </c>
      <c r="V55">
        <v>29983.342519999998</v>
      </c>
      <c r="W55">
        <v>29651.507259999998</v>
      </c>
      <c r="X55">
        <v>29310.346150000001</v>
      </c>
      <c r="Y55">
        <v>28964.048879999998</v>
      </c>
      <c r="Z55">
        <v>28616.460060000001</v>
      </c>
      <c r="AA55">
        <v>28270.977490000001</v>
      </c>
      <c r="AB55">
        <v>27930.41862</v>
      </c>
      <c r="AC55">
        <v>27596.933580000001</v>
      </c>
      <c r="AD55">
        <v>27271.99193</v>
      </c>
      <c r="AE55">
        <v>26939.051340000002</v>
      </c>
      <c r="AF55">
        <v>26656.437180000001</v>
      </c>
      <c r="AG55">
        <v>26403.13723</v>
      </c>
      <c r="AH55">
        <v>26166.422610000001</v>
      </c>
      <c r="AI55">
        <v>25940.999660000001</v>
      </c>
      <c r="AJ55">
        <v>25725.091079999998</v>
      </c>
      <c r="AK55">
        <v>25518.305479999999</v>
      </c>
      <c r="AL55">
        <v>25320.705030000001</v>
      </c>
      <c r="AM55">
        <v>25132.598969999999</v>
      </c>
      <c r="AN55">
        <v>24954.413990000001</v>
      </c>
    </row>
    <row r="56" spans="1:40" x14ac:dyDescent="0.25">
      <c r="A56" s="27" t="s">
        <v>425</v>
      </c>
      <c r="B56" t="s">
        <v>293</v>
      </c>
      <c r="C56">
        <v>22745.332849999999</v>
      </c>
      <c r="D56">
        <v>23627.19</v>
      </c>
      <c r="E56">
        <v>24900.971119999998</v>
      </c>
      <c r="F56">
        <v>26415.410349999998</v>
      </c>
      <c r="G56">
        <v>28029.505290000001</v>
      </c>
      <c r="H56">
        <v>31026.23101</v>
      </c>
      <c r="I56">
        <v>33998.136870000002</v>
      </c>
      <c r="J56">
        <v>36320.973510000003</v>
      </c>
      <c r="K56">
        <v>37791.101170000002</v>
      </c>
      <c r="L56">
        <v>38397.777869999998</v>
      </c>
      <c r="M56">
        <v>38176.294349999996</v>
      </c>
      <c r="N56">
        <v>37129.799619999998</v>
      </c>
      <c r="O56">
        <v>35203.03428</v>
      </c>
      <c r="P56">
        <v>34995.692869999999</v>
      </c>
      <c r="Q56">
        <v>35549.858240000001</v>
      </c>
      <c r="R56">
        <v>36388.892809999998</v>
      </c>
      <c r="S56">
        <v>37260.464849999997</v>
      </c>
      <c r="T56">
        <v>38030.826289999997</v>
      </c>
      <c r="U56">
        <v>38467.51928</v>
      </c>
      <c r="V56">
        <v>38625.549480000001</v>
      </c>
      <c r="W56">
        <v>38531.127240000002</v>
      </c>
      <c r="X56">
        <v>38210.385869999998</v>
      </c>
      <c r="Y56">
        <v>37689.416420000001</v>
      </c>
      <c r="Z56">
        <v>36995.043790000003</v>
      </c>
      <c r="AA56">
        <v>36154.407449999999</v>
      </c>
      <c r="AB56">
        <v>35194.105929999998</v>
      </c>
      <c r="AC56">
        <v>34139.245450000002</v>
      </c>
      <c r="AD56">
        <v>33012.794309999997</v>
      </c>
      <c r="AE56">
        <v>32347.228920000001</v>
      </c>
      <c r="AF56">
        <v>31965.451349999999</v>
      </c>
      <c r="AG56">
        <v>31722.49351</v>
      </c>
      <c r="AH56">
        <v>31536.588619999999</v>
      </c>
      <c r="AI56">
        <v>31361.030040000001</v>
      </c>
      <c r="AJ56">
        <v>31167.225340000001</v>
      </c>
      <c r="AK56">
        <v>30935.048930000001</v>
      </c>
      <c r="AL56">
        <v>30648.266210000002</v>
      </c>
      <c r="AM56">
        <v>30292.98301</v>
      </c>
      <c r="AN56">
        <v>29856.47868</v>
      </c>
    </row>
    <row r="57" spans="1:40" x14ac:dyDescent="0.25">
      <c r="A57" s="27" t="s">
        <v>426</v>
      </c>
      <c r="B57" t="s">
        <v>294</v>
      </c>
      <c r="C57">
        <v>2038.2376609999999</v>
      </c>
      <c r="D57">
        <v>2351.919997</v>
      </c>
      <c r="E57">
        <v>2906.7230060000002</v>
      </c>
      <c r="F57">
        <v>3715.1222320000002</v>
      </c>
      <c r="G57">
        <v>4810.3028059999997</v>
      </c>
      <c r="H57">
        <v>6448.6374370000003</v>
      </c>
      <c r="I57">
        <v>8522.6579120000006</v>
      </c>
      <c r="J57">
        <v>10954.712090000001</v>
      </c>
      <c r="K57">
        <v>13692.387220000001</v>
      </c>
      <c r="L57">
        <v>16693.981609999999</v>
      </c>
      <c r="M57">
        <v>19899.06323</v>
      </c>
      <c r="N57">
        <v>23185.887439999999</v>
      </c>
      <c r="O57">
        <v>26318.04393</v>
      </c>
      <c r="P57">
        <v>30305.130560000001</v>
      </c>
      <c r="Q57">
        <v>35044.186730000001</v>
      </c>
      <c r="R57">
        <v>40464.234980000001</v>
      </c>
      <c r="S57">
        <v>46518.560579999998</v>
      </c>
      <c r="T57">
        <v>53179.40842</v>
      </c>
      <c r="U57">
        <v>58760.005160000001</v>
      </c>
      <c r="V57">
        <v>63625.243540000003</v>
      </c>
      <c r="W57">
        <v>67996.056209999995</v>
      </c>
      <c r="X57">
        <v>72006.59014</v>
      </c>
      <c r="Y57">
        <v>75733.453200000004</v>
      </c>
      <c r="Z57">
        <v>79220.610920000006</v>
      </c>
      <c r="AA57">
        <v>82494.991150000002</v>
      </c>
      <c r="AB57">
        <v>85575.334950000004</v>
      </c>
      <c r="AC57">
        <v>88476.552580000003</v>
      </c>
      <c r="AD57">
        <v>91211.825339999996</v>
      </c>
      <c r="AE57">
        <v>92913.940170000002</v>
      </c>
      <c r="AF57">
        <v>94224.019050000003</v>
      </c>
      <c r="AG57">
        <v>95331.654070000004</v>
      </c>
      <c r="AH57">
        <v>96314.786720000004</v>
      </c>
      <c r="AI57">
        <v>97199.143479999999</v>
      </c>
      <c r="AJ57">
        <v>97981.550220000005</v>
      </c>
      <c r="AK57">
        <v>98639.309760000004</v>
      </c>
      <c r="AL57">
        <v>99136.390960000004</v>
      </c>
      <c r="AM57">
        <v>99429.315040000001</v>
      </c>
      <c r="AN57">
        <v>99469.105509999994</v>
      </c>
    </row>
    <row r="58" spans="1:40" x14ac:dyDescent="0.25">
      <c r="A58" s="27" t="s">
        <v>427</v>
      </c>
      <c r="B58" t="s">
        <v>295</v>
      </c>
      <c r="C58">
        <v>3008.1718510000001</v>
      </c>
      <c r="D58">
        <v>3062.4674639999998</v>
      </c>
      <c r="E58">
        <v>3125.476302</v>
      </c>
      <c r="F58">
        <v>3188.5874100000001</v>
      </c>
      <c r="G58">
        <v>3241.6407250000002</v>
      </c>
      <c r="H58">
        <v>3679.6975579999998</v>
      </c>
      <c r="I58">
        <v>4289.1838429999998</v>
      </c>
      <c r="J58">
        <v>4971.0905869999997</v>
      </c>
      <c r="K58">
        <v>5670.2761970000001</v>
      </c>
      <c r="L58">
        <v>6350.6122139999998</v>
      </c>
      <c r="M58">
        <v>6978.9134869999998</v>
      </c>
      <c r="N58">
        <v>7511.7801900000004</v>
      </c>
      <c r="O58">
        <v>7885.1973269999999</v>
      </c>
      <c r="P58">
        <v>8026.4006570000001</v>
      </c>
      <c r="Q58">
        <v>8014.6469440000001</v>
      </c>
      <c r="R58">
        <v>7895.8341190000001</v>
      </c>
      <c r="S58">
        <v>7698.8755080000001</v>
      </c>
      <c r="T58">
        <v>7444.0115269999997</v>
      </c>
      <c r="U58">
        <v>7246.7515830000002</v>
      </c>
      <c r="V58">
        <v>7064.0636830000003</v>
      </c>
      <c r="W58">
        <v>6873.7208540000001</v>
      </c>
      <c r="X58">
        <v>6666.9096669999999</v>
      </c>
      <c r="Y58">
        <v>6441.6592030000002</v>
      </c>
      <c r="Z58">
        <v>6199.5755170000002</v>
      </c>
      <c r="AA58">
        <v>5943.9760880000003</v>
      </c>
      <c r="AB58">
        <v>5678.8088630000002</v>
      </c>
      <c r="AC58">
        <v>5408.0212920000004</v>
      </c>
      <c r="AD58">
        <v>5135.2316110000002</v>
      </c>
      <c r="AE58">
        <v>4920.2440390000002</v>
      </c>
      <c r="AF58">
        <v>4744.4499770000002</v>
      </c>
      <c r="AG58">
        <v>4589.6730250000001</v>
      </c>
      <c r="AH58">
        <v>4445.6479060000001</v>
      </c>
      <c r="AI58">
        <v>4306.6205540000001</v>
      </c>
      <c r="AJ58">
        <v>4169.1912249999996</v>
      </c>
      <c r="AK58">
        <v>4031.091222</v>
      </c>
      <c r="AL58">
        <v>3890.6266559999999</v>
      </c>
      <c r="AM58">
        <v>3746.5015990000002</v>
      </c>
      <c r="AN58">
        <v>3597.674739</v>
      </c>
    </row>
    <row r="59" spans="1:40" x14ac:dyDescent="0.25">
      <c r="A59" s="27" t="s">
        <v>117</v>
      </c>
      <c r="B59" t="s">
        <v>296</v>
      </c>
      <c r="C59">
        <v>74.414284050000006</v>
      </c>
      <c r="D59">
        <v>110.39832029999999</v>
      </c>
      <c r="E59">
        <v>199.4371391</v>
      </c>
      <c r="F59">
        <v>397.1112392</v>
      </c>
      <c r="G59">
        <v>826.10053029999995</v>
      </c>
      <c r="H59">
        <v>1751.3622720000001</v>
      </c>
      <c r="I59">
        <v>3630.8303129999999</v>
      </c>
      <c r="J59">
        <v>7288.4996650000003</v>
      </c>
      <c r="K59">
        <v>14189.264939999999</v>
      </c>
      <c r="L59">
        <v>26894.417140000001</v>
      </c>
      <c r="M59">
        <v>49760.357049999999</v>
      </c>
      <c r="N59">
        <v>89870.375050000002</v>
      </c>
      <c r="O59">
        <v>157911.59289999999</v>
      </c>
      <c r="P59">
        <v>218952.56909999999</v>
      </c>
      <c r="Q59">
        <v>267391.56949999998</v>
      </c>
      <c r="R59">
        <v>304733.24790000002</v>
      </c>
      <c r="S59">
        <v>334178.96549999999</v>
      </c>
      <c r="T59">
        <v>358461.41110000003</v>
      </c>
      <c r="U59">
        <v>372448.87349999999</v>
      </c>
      <c r="V59">
        <v>380145.33299999998</v>
      </c>
      <c r="W59">
        <v>383867.85710000002</v>
      </c>
      <c r="X59">
        <v>384974.86459999997</v>
      </c>
      <c r="Y59">
        <v>384252.58240000001</v>
      </c>
      <c r="Z59">
        <v>382173.86369999999</v>
      </c>
      <c r="AA59">
        <v>379043.59629999998</v>
      </c>
      <c r="AB59">
        <v>375075.75819999998</v>
      </c>
      <c r="AC59">
        <v>370431.70730000001</v>
      </c>
      <c r="AD59">
        <v>365239.83630000002</v>
      </c>
      <c r="AE59">
        <v>359503.06459999998</v>
      </c>
      <c r="AF59">
        <v>354310.08799999999</v>
      </c>
      <c r="AG59">
        <v>349549.36920000002</v>
      </c>
      <c r="AH59">
        <v>345051.95880000002</v>
      </c>
      <c r="AI59">
        <v>340661.89319999999</v>
      </c>
      <c r="AJ59">
        <v>336234.78139999998</v>
      </c>
      <c r="AK59">
        <v>331625.00309999997</v>
      </c>
      <c r="AL59">
        <v>326683.21149999998</v>
      </c>
      <c r="AM59">
        <v>321263.51020000002</v>
      </c>
      <c r="AN59">
        <v>315222.91310000001</v>
      </c>
    </row>
    <row r="60" spans="1:40" x14ac:dyDescent="0.25">
      <c r="A60" s="27" t="s">
        <v>428</v>
      </c>
      <c r="B60" t="s">
        <v>297</v>
      </c>
      <c r="C60">
        <v>439.5071974</v>
      </c>
      <c r="D60">
        <v>520.32973070000003</v>
      </c>
      <c r="E60">
        <v>667.9483242</v>
      </c>
      <c r="F60">
        <v>891.76755920000005</v>
      </c>
      <c r="G60">
        <v>1209.0348650000001</v>
      </c>
      <c r="H60">
        <v>1560.4825310000001</v>
      </c>
      <c r="I60">
        <v>1901.707895</v>
      </c>
      <c r="J60">
        <v>2205.4406770000001</v>
      </c>
      <c r="K60">
        <v>2460.9002879999998</v>
      </c>
      <c r="L60">
        <v>2665.5906319999999</v>
      </c>
      <c r="M60">
        <v>2817.4519580000001</v>
      </c>
      <c r="N60">
        <v>2909.6513599999998</v>
      </c>
      <c r="O60">
        <v>2927.9644269999999</v>
      </c>
      <c r="P60">
        <v>3019.2562969999999</v>
      </c>
      <c r="Q60">
        <v>3144.1969119999999</v>
      </c>
      <c r="R60">
        <v>3279.9472390000001</v>
      </c>
      <c r="S60">
        <v>3413.0755760000002</v>
      </c>
      <c r="T60">
        <v>3535.8636839999999</v>
      </c>
      <c r="U60">
        <v>3573.5557600000002</v>
      </c>
      <c r="V60">
        <v>3557.0201499999998</v>
      </c>
      <c r="W60">
        <v>3503.916905</v>
      </c>
      <c r="X60">
        <v>3425.2903670000001</v>
      </c>
      <c r="Y60">
        <v>3328.3130580000002</v>
      </c>
      <c r="Z60">
        <v>3218.018587</v>
      </c>
      <c r="AA60">
        <v>3098.2150320000001</v>
      </c>
      <c r="AB60">
        <v>2971.9420960000002</v>
      </c>
      <c r="AC60">
        <v>2841.687144</v>
      </c>
      <c r="AD60">
        <v>2709.50027</v>
      </c>
      <c r="AE60">
        <v>2573.057225</v>
      </c>
      <c r="AF60">
        <v>2442.6531669999999</v>
      </c>
      <c r="AG60">
        <v>2318.445647</v>
      </c>
      <c r="AH60">
        <v>2199.766005</v>
      </c>
      <c r="AI60">
        <v>2085.8749870000001</v>
      </c>
      <c r="AJ60">
        <v>1976.0682879999999</v>
      </c>
      <c r="AK60">
        <v>1869.656788</v>
      </c>
      <c r="AL60">
        <v>1765.9873050000001</v>
      </c>
      <c r="AM60">
        <v>1664.4985160000001</v>
      </c>
      <c r="AN60">
        <v>1564.7189209999999</v>
      </c>
    </row>
    <row r="61" spans="1:40" x14ac:dyDescent="0.25">
      <c r="A61" s="27" t="s">
        <v>429</v>
      </c>
      <c r="B61" t="s">
        <v>298</v>
      </c>
      <c r="C61">
        <v>4581.1430380000002</v>
      </c>
      <c r="D61">
        <v>4893.5520560000004</v>
      </c>
      <c r="E61">
        <v>5371.4221509999998</v>
      </c>
      <c r="F61">
        <v>5966.9633569999996</v>
      </c>
      <c r="G61">
        <v>6643.8079379999999</v>
      </c>
      <c r="H61">
        <v>7601.6732769999999</v>
      </c>
      <c r="I61">
        <v>8553.0911450000003</v>
      </c>
      <c r="J61">
        <v>9357.87548099999</v>
      </c>
      <c r="K61">
        <v>9964.0308640000003</v>
      </c>
      <c r="L61">
        <v>10360.84051</v>
      </c>
      <c r="M61">
        <v>10545.440549999999</v>
      </c>
      <c r="N61">
        <v>10503.50596</v>
      </c>
      <c r="O61">
        <v>10201.613429999999</v>
      </c>
      <c r="P61">
        <v>9927.62234299999</v>
      </c>
      <c r="Q61">
        <v>9642.4044759999997</v>
      </c>
      <c r="R61">
        <v>9324.5335649999997</v>
      </c>
      <c r="S61">
        <v>8967.0215740000003</v>
      </c>
      <c r="T61">
        <v>8572.0148790000003</v>
      </c>
      <c r="U61">
        <v>8050.5271839999996</v>
      </c>
      <c r="V61">
        <v>7474.42389</v>
      </c>
      <c r="W61">
        <v>6881.5811800000001</v>
      </c>
      <c r="X61">
        <v>6294.304376</v>
      </c>
      <c r="Y61">
        <v>5725.9668320000001</v>
      </c>
      <c r="Z61">
        <v>5184.7944390000002</v>
      </c>
      <c r="AA61">
        <v>4675.798358</v>
      </c>
      <c r="AB61">
        <v>4201.8046160000004</v>
      </c>
      <c r="AC61">
        <v>3764.0500149999998</v>
      </c>
      <c r="AD61">
        <v>3362.5948210000001</v>
      </c>
      <c r="AE61">
        <v>3359.383499</v>
      </c>
      <c r="AF61">
        <v>3563.5728450000001</v>
      </c>
      <c r="AG61">
        <v>3898.1675230000001</v>
      </c>
      <c r="AH61">
        <v>4328.9152690000001</v>
      </c>
      <c r="AI61">
        <v>4839.5457310000002</v>
      </c>
      <c r="AJ61">
        <v>5422.2322480000003</v>
      </c>
      <c r="AK61">
        <v>6073.1127239999996</v>
      </c>
      <c r="AL61">
        <v>6789.883992</v>
      </c>
      <c r="AM61">
        <v>7570.4273480000002</v>
      </c>
      <c r="AN61">
        <v>8411.7140710000003</v>
      </c>
    </row>
    <row r="62" spans="1:40" x14ac:dyDescent="0.25">
      <c r="A62" s="27" t="s">
        <v>430</v>
      </c>
      <c r="B62" t="s">
        <v>299</v>
      </c>
      <c r="C62">
        <v>0.34929036270000002</v>
      </c>
      <c r="D62">
        <v>0.89824981520000002</v>
      </c>
      <c r="E62">
        <v>3.7462717460000001</v>
      </c>
      <c r="F62">
        <v>20.63897317</v>
      </c>
      <c r="G62">
        <v>130.02781200000001</v>
      </c>
      <c r="H62">
        <v>378.498063</v>
      </c>
      <c r="I62">
        <v>710.64410229999999</v>
      </c>
      <c r="J62">
        <v>1039.8406950000001</v>
      </c>
      <c r="K62">
        <v>1319.8310309999999</v>
      </c>
      <c r="L62">
        <v>1542.477631</v>
      </c>
      <c r="M62">
        <v>1713.747482</v>
      </c>
      <c r="N62">
        <v>1837.9675299999999</v>
      </c>
      <c r="O62">
        <v>1911.426293</v>
      </c>
      <c r="P62">
        <v>1908.548458</v>
      </c>
      <c r="Q62">
        <v>1862.647692</v>
      </c>
      <c r="R62">
        <v>1792.720405</v>
      </c>
      <c r="S62">
        <v>1709.5336010000001</v>
      </c>
      <c r="T62">
        <v>1619.3963249999999</v>
      </c>
      <c r="U62">
        <v>1485.86177</v>
      </c>
      <c r="V62">
        <v>1339.117524</v>
      </c>
      <c r="W62">
        <v>1193.8784800000001</v>
      </c>
      <c r="X62">
        <v>1057.0024189999999</v>
      </c>
      <c r="Y62">
        <v>931.29230099999995</v>
      </c>
      <c r="Z62">
        <v>817.56006290000005</v>
      </c>
      <c r="AA62">
        <v>715.65528810000001</v>
      </c>
      <c r="AB62">
        <v>624.96955530000002</v>
      </c>
      <c r="AC62">
        <v>544.68453039999997</v>
      </c>
      <c r="AD62">
        <v>473.90036409999999</v>
      </c>
      <c r="AE62">
        <v>428.06614500000001</v>
      </c>
      <c r="AF62">
        <v>395.11553229999998</v>
      </c>
      <c r="AG62">
        <v>368.88748479999998</v>
      </c>
      <c r="AH62">
        <v>346.38334900000001</v>
      </c>
      <c r="AI62">
        <v>326.0915579</v>
      </c>
      <c r="AJ62">
        <v>307.21697110000002</v>
      </c>
      <c r="AK62">
        <v>289.3128547</v>
      </c>
      <c r="AL62">
        <v>272.10895449999998</v>
      </c>
      <c r="AM62">
        <v>255.43429560000001</v>
      </c>
      <c r="AN62">
        <v>239.17425119999999</v>
      </c>
    </row>
    <row r="63" spans="1:40" x14ac:dyDescent="0.25">
      <c r="A63" s="27" t="s">
        <v>431</v>
      </c>
      <c r="B63" t="s">
        <v>300</v>
      </c>
      <c r="C63">
        <v>3813.5502799999999</v>
      </c>
      <c r="D63">
        <v>3851.8853509999999</v>
      </c>
      <c r="E63">
        <v>3889.0576719999999</v>
      </c>
      <c r="F63">
        <v>3922.1818309999999</v>
      </c>
      <c r="G63">
        <v>3942.0134549999998</v>
      </c>
      <c r="H63">
        <v>4226.7695240000003</v>
      </c>
      <c r="I63">
        <v>4540.9315969999998</v>
      </c>
      <c r="J63">
        <v>4787.0688030000001</v>
      </c>
      <c r="K63">
        <v>4932.1210149999997</v>
      </c>
      <c r="L63">
        <v>4971.5255230000002</v>
      </c>
      <c r="M63">
        <v>4908.4532660000004</v>
      </c>
      <c r="N63">
        <v>4743.1110820000004</v>
      </c>
      <c r="O63">
        <v>4469.1204690000004</v>
      </c>
      <c r="P63">
        <v>4319.4557139999997</v>
      </c>
      <c r="Q63">
        <v>4217.5342220000002</v>
      </c>
      <c r="R63">
        <v>4125.1936589999996</v>
      </c>
      <c r="S63">
        <v>4024.3968810000001</v>
      </c>
      <c r="T63">
        <v>3908.0147579999998</v>
      </c>
      <c r="U63">
        <v>3833.859798</v>
      </c>
      <c r="V63">
        <v>3771.6680700000002</v>
      </c>
      <c r="W63">
        <v>3705.8085980000001</v>
      </c>
      <c r="X63">
        <v>3629.5203040000001</v>
      </c>
      <c r="Y63">
        <v>3540.631762</v>
      </c>
      <c r="Z63">
        <v>3439.4331940000002</v>
      </c>
      <c r="AA63">
        <v>3327.470159</v>
      </c>
      <c r="AB63">
        <v>3206.8411679999999</v>
      </c>
      <c r="AC63">
        <v>3079.7804000000001</v>
      </c>
      <c r="AD63">
        <v>2948.4285369999998</v>
      </c>
      <c r="AE63">
        <v>3182.4849720000002</v>
      </c>
      <c r="AF63">
        <v>3662.3409590000001</v>
      </c>
      <c r="AG63">
        <v>4354.6695019999997</v>
      </c>
      <c r="AH63">
        <v>5261.0698199999997</v>
      </c>
      <c r="AI63">
        <v>6400.8198730000004</v>
      </c>
      <c r="AJ63">
        <v>7804.7734810000002</v>
      </c>
      <c r="AK63">
        <v>9512.6785980000004</v>
      </c>
      <c r="AL63">
        <v>11571.68723</v>
      </c>
      <c r="AM63">
        <v>14035.332609999999</v>
      </c>
      <c r="AN63">
        <v>16962.07979</v>
      </c>
    </row>
    <row r="64" spans="1:40" x14ac:dyDescent="0.25">
      <c r="A64" s="27" t="s">
        <v>434</v>
      </c>
      <c r="B64" t="s">
        <v>301</v>
      </c>
      <c r="C64">
        <v>13033.75303</v>
      </c>
      <c r="D64">
        <v>13195.92398</v>
      </c>
      <c r="E64">
        <v>13334.01924</v>
      </c>
      <c r="F64">
        <v>13425.589029999999</v>
      </c>
      <c r="G64">
        <v>13442.19484</v>
      </c>
      <c r="H64">
        <v>11804.54149</v>
      </c>
      <c r="I64">
        <v>9399.9744119999996</v>
      </c>
      <c r="J64">
        <v>6989.8082830000003</v>
      </c>
      <c r="K64">
        <v>4962.006531</v>
      </c>
      <c r="L64">
        <v>3411.922055</v>
      </c>
      <c r="M64">
        <v>2290.7962259999999</v>
      </c>
      <c r="N64">
        <v>1505.995175</v>
      </c>
      <c r="O64">
        <v>967.73492859999999</v>
      </c>
      <c r="P64">
        <v>726.3142914</v>
      </c>
      <c r="Q64">
        <v>589.87831530000005</v>
      </c>
      <c r="R64">
        <v>497.6429771</v>
      </c>
      <c r="S64">
        <v>426.82263169999999</v>
      </c>
      <c r="T64">
        <v>368.08687859999998</v>
      </c>
      <c r="U64">
        <v>297.60652420000002</v>
      </c>
      <c r="V64">
        <v>232.35881420000001</v>
      </c>
      <c r="W64">
        <v>178.0167189</v>
      </c>
      <c r="X64">
        <v>135.0857101</v>
      </c>
      <c r="Y64">
        <v>102.14146359999999</v>
      </c>
      <c r="Z64">
        <v>77.297047879999994</v>
      </c>
      <c r="AA64">
        <v>58.771877480000001</v>
      </c>
      <c r="AB64">
        <v>45.068203619999998</v>
      </c>
      <c r="AC64">
        <v>34.991631210000001</v>
      </c>
      <c r="AD64">
        <v>27.617219330000001</v>
      </c>
      <c r="AE64">
        <v>24.906763210000001</v>
      </c>
      <c r="AF64">
        <v>24.099028870000001</v>
      </c>
      <c r="AG64">
        <v>24.168591769999999</v>
      </c>
      <c r="AH64">
        <v>24.66705202</v>
      </c>
      <c r="AI64">
        <v>25.374170769999999</v>
      </c>
      <c r="AJ64">
        <v>26.172967109999998</v>
      </c>
      <c r="AK64">
        <v>26.996843009999999</v>
      </c>
      <c r="AL64">
        <v>27.80474302</v>
      </c>
      <c r="AM64">
        <v>28.568959960000001</v>
      </c>
      <c r="AN64">
        <v>29.268419009999999</v>
      </c>
    </row>
    <row r="65" spans="1:40" x14ac:dyDescent="0.25">
      <c r="A65" s="27" t="s">
        <v>435</v>
      </c>
      <c r="B65" t="s">
        <v>302</v>
      </c>
      <c r="C65">
        <v>42001.407169999999</v>
      </c>
      <c r="D65">
        <v>43562.802179999999</v>
      </c>
      <c r="E65">
        <v>45681.064579999998</v>
      </c>
      <c r="F65">
        <v>48057.827839999998</v>
      </c>
      <c r="G65">
        <v>50449.021679999998</v>
      </c>
      <c r="H65">
        <v>55697.449159999996</v>
      </c>
      <c r="I65">
        <v>61253.58395</v>
      </c>
      <c r="J65">
        <v>65978.297579999999</v>
      </c>
      <c r="K65">
        <v>69445.714540000001</v>
      </c>
      <c r="L65">
        <v>71548.579719999994</v>
      </c>
      <c r="M65">
        <v>72251.077910000007</v>
      </c>
      <c r="N65">
        <v>71452.649640000003</v>
      </c>
      <c r="O65">
        <v>68935.783509999994</v>
      </c>
      <c r="P65">
        <v>66061.872969999997</v>
      </c>
      <c r="Q65">
        <v>62902.462160000003</v>
      </c>
      <c r="R65">
        <v>59495.787969999998</v>
      </c>
      <c r="S65">
        <v>55896.462200000002</v>
      </c>
      <c r="T65">
        <v>52174.298049999998</v>
      </c>
      <c r="U65">
        <v>49170.569300000003</v>
      </c>
      <c r="V65">
        <v>46468.700380000002</v>
      </c>
      <c r="W65">
        <v>43869.325169999996</v>
      </c>
      <c r="X65">
        <v>41296.22406</v>
      </c>
      <c r="Y65">
        <v>38731.736649999999</v>
      </c>
      <c r="Z65">
        <v>36185.66807</v>
      </c>
      <c r="AA65">
        <v>33678.809789999999</v>
      </c>
      <c r="AB65">
        <v>31234.259699999999</v>
      </c>
      <c r="AC65">
        <v>28872.995190000001</v>
      </c>
      <c r="AD65">
        <v>26611.994790000001</v>
      </c>
      <c r="AE65">
        <v>24550.186900000001</v>
      </c>
      <c r="AF65">
        <v>22697.072929999998</v>
      </c>
      <c r="AG65">
        <v>21005.615740000001</v>
      </c>
      <c r="AH65">
        <v>19443.80977</v>
      </c>
      <c r="AI65">
        <v>17990.565460000002</v>
      </c>
      <c r="AJ65">
        <v>16631.045480000001</v>
      </c>
      <c r="AK65">
        <v>15353.718699999999</v>
      </c>
      <c r="AL65">
        <v>14149.163930000001</v>
      </c>
      <c r="AM65">
        <v>13009.806560000001</v>
      </c>
      <c r="AN65">
        <v>11929.48538</v>
      </c>
    </row>
    <row r="66" spans="1:40" x14ac:dyDescent="0.25">
      <c r="A66" s="27" t="s">
        <v>432</v>
      </c>
      <c r="B66" t="s">
        <v>303</v>
      </c>
      <c r="C66">
        <v>404.96020850000002</v>
      </c>
      <c r="D66">
        <v>446.2179873</v>
      </c>
      <c r="E66">
        <v>513.7866381</v>
      </c>
      <c r="F66">
        <v>604.01909760000001</v>
      </c>
      <c r="G66">
        <v>714.8612177</v>
      </c>
      <c r="H66">
        <v>650.15239050000002</v>
      </c>
      <c r="I66">
        <v>499.55246499999998</v>
      </c>
      <c r="J66">
        <v>345.16759330000002</v>
      </c>
      <c r="K66">
        <v>223.1921159</v>
      </c>
      <c r="L66">
        <v>138.3338277</v>
      </c>
      <c r="M66">
        <v>83.289745240000002</v>
      </c>
      <c r="N66">
        <v>48.981683719999999</v>
      </c>
      <c r="O66">
        <v>28.142108919999998</v>
      </c>
      <c r="P66">
        <v>20.536532489999999</v>
      </c>
      <c r="Q66">
        <v>16.943734469999999</v>
      </c>
      <c r="R66">
        <v>14.854093799999999</v>
      </c>
      <c r="S66">
        <v>13.391308929999999</v>
      </c>
      <c r="T66">
        <v>12.205715850000001</v>
      </c>
      <c r="U66">
        <v>12.424285830000001</v>
      </c>
      <c r="V66">
        <v>13.354855840000001</v>
      </c>
      <c r="W66">
        <v>14.715031249999999</v>
      </c>
      <c r="X66">
        <v>16.366062079999999</v>
      </c>
      <c r="Y66">
        <v>18.229751839999999</v>
      </c>
      <c r="Z66">
        <v>20.258527090000001</v>
      </c>
      <c r="AA66">
        <v>22.422488439999999</v>
      </c>
      <c r="AB66">
        <v>24.7028851</v>
      </c>
      <c r="AC66">
        <v>27.088332699999999</v>
      </c>
      <c r="AD66">
        <v>29.572489340000001</v>
      </c>
      <c r="AE66">
        <v>31.929272310000002</v>
      </c>
      <c r="AF66">
        <v>34.311264129999998</v>
      </c>
      <c r="AG66">
        <v>36.75858942</v>
      </c>
      <c r="AH66">
        <v>39.288007989999997</v>
      </c>
      <c r="AI66">
        <v>41.904371339999997</v>
      </c>
      <c r="AJ66">
        <v>44.603931789999997</v>
      </c>
      <c r="AK66">
        <v>47.374472189999999</v>
      </c>
      <c r="AL66">
        <v>50.195277560000001</v>
      </c>
      <c r="AM66">
        <v>53.037865660000001</v>
      </c>
      <c r="AN66">
        <v>55.865393449999999</v>
      </c>
    </row>
    <row r="67" spans="1:40" x14ac:dyDescent="0.25">
      <c r="A67" s="27" t="s">
        <v>433</v>
      </c>
      <c r="B67" t="s">
        <v>304</v>
      </c>
      <c r="C67">
        <v>6170.1730530000004</v>
      </c>
      <c r="D67">
        <v>6137.6397580000003</v>
      </c>
      <c r="E67">
        <v>6046.7963220000001</v>
      </c>
      <c r="F67">
        <v>5919.1698150000002</v>
      </c>
      <c r="G67">
        <v>5757.8584730000002</v>
      </c>
      <c r="H67">
        <v>4053.8860030000001</v>
      </c>
      <c r="I67">
        <v>2340.1645389999999</v>
      </c>
      <c r="J67">
        <v>1198.136348</v>
      </c>
      <c r="K67">
        <v>571.54454539999995</v>
      </c>
      <c r="L67">
        <v>261.9474975</v>
      </c>
      <c r="M67">
        <v>117.82831539999999</v>
      </c>
      <c r="N67">
        <v>53.243095580000002</v>
      </c>
      <c r="O67">
        <v>24.88375439</v>
      </c>
      <c r="P67">
        <v>17.013709160000001</v>
      </c>
      <c r="Q67">
        <v>14.167283790000001</v>
      </c>
      <c r="R67">
        <v>13.03369388</v>
      </c>
      <c r="S67">
        <v>12.58417508</v>
      </c>
      <c r="T67">
        <v>12.414116050000001</v>
      </c>
      <c r="U67">
        <v>12.4905887</v>
      </c>
      <c r="V67">
        <v>12.65556997</v>
      </c>
      <c r="W67">
        <v>12.82690229</v>
      </c>
      <c r="X67">
        <v>12.963656139999999</v>
      </c>
      <c r="Y67">
        <v>13.047023859999999</v>
      </c>
      <c r="Z67">
        <v>13.07074057</v>
      </c>
      <c r="AA67">
        <v>13.0356638</v>
      </c>
      <c r="AB67">
        <v>12.946548930000001</v>
      </c>
      <c r="AC67">
        <v>12.81005916</v>
      </c>
      <c r="AD67">
        <v>12.633563949999999</v>
      </c>
      <c r="AE67">
        <v>12.566236079999999</v>
      </c>
      <c r="AF67">
        <v>12.560512770000001</v>
      </c>
      <c r="AG67">
        <v>12.57847333</v>
      </c>
      <c r="AH67">
        <v>12.59925451</v>
      </c>
      <c r="AI67">
        <v>12.61158352</v>
      </c>
      <c r="AJ67">
        <v>12.60917721</v>
      </c>
      <c r="AK67">
        <v>12.588088669999999</v>
      </c>
      <c r="AL67">
        <v>12.545435429999999</v>
      </c>
      <c r="AM67">
        <v>12.47896259</v>
      </c>
      <c r="AN67">
        <v>12.38673307</v>
      </c>
    </row>
    <row r="68" spans="1:40" x14ac:dyDescent="0.25">
      <c r="A68" s="5" t="s">
        <v>219</v>
      </c>
      <c r="B68" t="s">
        <v>305</v>
      </c>
      <c r="C68">
        <v>48859.425999999999</v>
      </c>
      <c r="D68">
        <v>50286.304750000003</v>
      </c>
      <c r="E68">
        <v>51758.902150000002</v>
      </c>
      <c r="F68">
        <v>53272.091780000002</v>
      </c>
      <c r="G68">
        <v>54799.046170000001</v>
      </c>
      <c r="H68">
        <v>56328.531759999998</v>
      </c>
      <c r="I68">
        <v>57858.795279999998</v>
      </c>
      <c r="J68">
        <v>59392.6109</v>
      </c>
      <c r="K68">
        <v>60936.358059999999</v>
      </c>
      <c r="L68">
        <v>62494.736409999998</v>
      </c>
      <c r="M68">
        <v>64071.376320000003</v>
      </c>
      <c r="N68">
        <v>65670.014729999995</v>
      </c>
      <c r="O68">
        <v>67295.115000000005</v>
      </c>
      <c r="P68">
        <v>68964.386020000005</v>
      </c>
      <c r="Q68">
        <v>70679.908509999994</v>
      </c>
      <c r="R68">
        <v>72439.081550000003</v>
      </c>
      <c r="S68">
        <v>74239.20577</v>
      </c>
      <c r="T68">
        <v>76077.603180000006</v>
      </c>
      <c r="U68">
        <v>77989.946639999995</v>
      </c>
      <c r="V68">
        <v>79990.165210000006</v>
      </c>
      <c r="W68">
        <v>82083.399789999996</v>
      </c>
      <c r="X68">
        <v>84272.397660000002</v>
      </c>
      <c r="Y68">
        <v>86559.023700000005</v>
      </c>
      <c r="Z68">
        <v>88944.635139999999</v>
      </c>
      <c r="AA68">
        <v>91430.252200000003</v>
      </c>
      <c r="AB68">
        <v>94016.718120000005</v>
      </c>
      <c r="AC68">
        <v>96704.850269999995</v>
      </c>
      <c r="AD68">
        <v>99495.596049999906</v>
      </c>
      <c r="AE68">
        <v>102388.1373</v>
      </c>
      <c r="AF68">
        <v>105384.5405</v>
      </c>
      <c r="AG68">
        <v>108482.4181</v>
      </c>
      <c r="AH68">
        <v>111678.64690000001</v>
      </c>
      <c r="AI68">
        <v>114970.92690000001</v>
      </c>
      <c r="AJ68">
        <v>118358.5831</v>
      </c>
      <c r="AK68">
        <v>121843.14380000001</v>
      </c>
      <c r="AL68">
        <v>125428.37940000001</v>
      </c>
      <c r="AM68">
        <v>129120.4602</v>
      </c>
      <c r="AN68">
        <v>132928.20079999999</v>
      </c>
    </row>
    <row r="69" spans="1:40" x14ac:dyDescent="0.25">
      <c r="A69" s="5" t="s">
        <v>219</v>
      </c>
      <c r="B69" t="s">
        <v>306</v>
      </c>
      <c r="C69">
        <v>13.242000000000001</v>
      </c>
      <c r="D69">
        <v>13.62793295</v>
      </c>
      <c r="E69">
        <v>14.01859486</v>
      </c>
      <c r="F69">
        <v>14.41186128</v>
      </c>
      <c r="G69">
        <v>14.80706515</v>
      </c>
      <c r="H69">
        <v>15.20663175</v>
      </c>
      <c r="I69">
        <v>15.61117234</v>
      </c>
      <c r="J69">
        <v>16.0210306</v>
      </c>
      <c r="K69">
        <v>16.437281550000002</v>
      </c>
      <c r="L69">
        <v>16.861210209999999</v>
      </c>
      <c r="M69">
        <v>17.2938048</v>
      </c>
      <c r="N69">
        <v>17.735630400000002</v>
      </c>
      <c r="O69">
        <v>18.186889709999999</v>
      </c>
      <c r="P69">
        <v>18.649360510000001</v>
      </c>
      <c r="Q69">
        <v>19.121321600000002</v>
      </c>
      <c r="R69">
        <v>19.60015864</v>
      </c>
      <c r="S69">
        <v>20.083388939999999</v>
      </c>
      <c r="T69">
        <v>20.568659310000001</v>
      </c>
      <c r="U69">
        <v>21.05660653</v>
      </c>
      <c r="V69">
        <v>21.55258186</v>
      </c>
      <c r="W69">
        <v>22.061781</v>
      </c>
      <c r="X69">
        <v>22.587429409999999</v>
      </c>
      <c r="Y69">
        <v>23.13140245</v>
      </c>
      <c r="Z69">
        <v>23.69479436</v>
      </c>
      <c r="AA69">
        <v>24.278234950000002</v>
      </c>
      <c r="AB69">
        <v>24.882073510000001</v>
      </c>
      <c r="AC69">
        <v>25.506500800000001</v>
      </c>
      <c r="AD69">
        <v>26.151643310000001</v>
      </c>
      <c r="AE69">
        <v>26.815592280000001</v>
      </c>
      <c r="AF69">
        <v>27.496293290000001</v>
      </c>
      <c r="AG69">
        <v>28.192717399999999</v>
      </c>
      <c r="AH69">
        <v>28.904729150000001</v>
      </c>
      <c r="AI69">
        <v>29.632728109999999</v>
      </c>
      <c r="AJ69">
        <v>30.377519299999999</v>
      </c>
      <c r="AK69">
        <v>31.140339659999999</v>
      </c>
      <c r="AL69">
        <v>31.922874360000002</v>
      </c>
      <c r="AM69">
        <v>32.727308950000001</v>
      </c>
      <c r="AN69">
        <v>33.556405529999999</v>
      </c>
    </row>
    <row r="70" spans="1:40" x14ac:dyDescent="0.25">
      <c r="A70" s="5" t="s">
        <v>218</v>
      </c>
      <c r="B70" t="s">
        <v>307</v>
      </c>
      <c r="C70">
        <v>79196.570370000001</v>
      </c>
      <c r="D70">
        <v>81516.459820000004</v>
      </c>
      <c r="E70">
        <v>83938.378979999994</v>
      </c>
      <c r="F70">
        <v>86454.88536</v>
      </c>
      <c r="G70">
        <v>89003.300759999998</v>
      </c>
      <c r="H70">
        <v>91547.544710000002</v>
      </c>
      <c r="I70">
        <v>94082.802150000003</v>
      </c>
      <c r="J70">
        <v>96617.062340000004</v>
      </c>
      <c r="K70">
        <v>99166.963279999996</v>
      </c>
      <c r="L70">
        <v>101745.64659999999</v>
      </c>
      <c r="M70">
        <v>104364.66620000001</v>
      </c>
      <c r="N70">
        <v>107036.8251</v>
      </c>
      <c r="O70">
        <v>109777.4889</v>
      </c>
      <c r="P70">
        <v>112628.9243</v>
      </c>
      <c r="Q70">
        <v>115610.712</v>
      </c>
      <c r="R70">
        <v>118738.6735</v>
      </c>
      <c r="S70">
        <v>122032.9555</v>
      </c>
      <c r="T70">
        <v>125524.20970000001</v>
      </c>
      <c r="U70">
        <v>129283.1185</v>
      </c>
      <c r="V70">
        <v>133268.02919999999</v>
      </c>
      <c r="W70">
        <v>137454.0068</v>
      </c>
      <c r="X70">
        <v>141829.1992</v>
      </c>
      <c r="Y70">
        <v>146389.8842</v>
      </c>
      <c r="Z70">
        <v>151137.174</v>
      </c>
      <c r="AA70">
        <v>156075.05350000001</v>
      </c>
      <c r="AB70">
        <v>161209.37830000001</v>
      </c>
      <c r="AC70">
        <v>166547.44570000001</v>
      </c>
      <c r="AD70">
        <v>172097.92739999999</v>
      </c>
      <c r="AE70">
        <v>177887.42389999999</v>
      </c>
      <c r="AF70">
        <v>183914.08300000001</v>
      </c>
      <c r="AG70">
        <v>190168.82689999999</v>
      </c>
      <c r="AH70">
        <v>196642.97820000001</v>
      </c>
      <c r="AI70">
        <v>203331.44399999999</v>
      </c>
      <c r="AJ70">
        <v>210234.09779999999</v>
      </c>
      <c r="AK70">
        <v>217356.45250000001</v>
      </c>
      <c r="AL70">
        <v>224709.94200000001</v>
      </c>
      <c r="AM70">
        <v>232312.1685</v>
      </c>
      <c r="AN70">
        <v>240187.4068</v>
      </c>
    </row>
    <row r="71" spans="1:40" x14ac:dyDescent="0.25">
      <c r="A71" s="5" t="s">
        <v>218</v>
      </c>
      <c r="B71" t="s">
        <v>308</v>
      </c>
      <c r="C71">
        <v>25142.842860000001</v>
      </c>
      <c r="D71">
        <v>25879.40425</v>
      </c>
      <c r="E71">
        <v>26636.08322</v>
      </c>
      <c r="F71">
        <v>27410.56696</v>
      </c>
      <c r="G71">
        <v>28197.781180000002</v>
      </c>
      <c r="H71">
        <v>28996.492829999999</v>
      </c>
      <c r="I71">
        <v>29805.82993</v>
      </c>
      <c r="J71">
        <v>30626.411779999999</v>
      </c>
      <c r="K71">
        <v>31461.081460000001</v>
      </c>
      <c r="L71">
        <v>32313.291000000001</v>
      </c>
      <c r="M71">
        <v>33186.372920000002</v>
      </c>
      <c r="N71">
        <v>34083.61724</v>
      </c>
      <c r="O71">
        <v>35008.527900000001</v>
      </c>
      <c r="P71">
        <v>35966.60284</v>
      </c>
      <c r="Q71">
        <v>36962.177839999997</v>
      </c>
      <c r="R71">
        <v>37999.770620000003</v>
      </c>
      <c r="S71">
        <v>39086.332900000001</v>
      </c>
      <c r="T71">
        <v>40233.236850000001</v>
      </c>
      <c r="U71">
        <v>41434.134789999996</v>
      </c>
      <c r="V71">
        <v>42679.046139999999</v>
      </c>
      <c r="W71">
        <v>43962.864909999997</v>
      </c>
      <c r="X71">
        <v>45284.019310000003</v>
      </c>
      <c r="Y71">
        <v>46643.265469999998</v>
      </c>
      <c r="Z71">
        <v>48042.712760000002</v>
      </c>
      <c r="AA71">
        <v>49485.170080000004</v>
      </c>
      <c r="AB71">
        <v>50973.805569999997</v>
      </c>
      <c r="AC71">
        <v>52512.020629999999</v>
      </c>
      <c r="AD71">
        <v>54103.457840000003</v>
      </c>
      <c r="AE71">
        <v>55751.47608</v>
      </c>
      <c r="AF71">
        <v>57452.702799999999</v>
      </c>
      <c r="AG71">
        <v>59203.973259999999</v>
      </c>
      <c r="AH71">
        <v>61004.477050000001</v>
      </c>
      <c r="AI71">
        <v>62855.439910000001</v>
      </c>
      <c r="AJ71">
        <v>64759.731269999997</v>
      </c>
      <c r="AK71">
        <v>66721.654909999997</v>
      </c>
      <c r="AL71">
        <v>68747.024789999996</v>
      </c>
      <c r="AM71">
        <v>70843.257629999905</v>
      </c>
      <c r="AN71">
        <v>73019.565409999996</v>
      </c>
    </row>
    <row r="72" spans="1:40" x14ac:dyDescent="0.25">
      <c r="A72" s="5" t="s">
        <v>218</v>
      </c>
      <c r="B72" t="s">
        <v>309</v>
      </c>
      <c r="C72">
        <v>38141.076789999999</v>
      </c>
      <c r="D72">
        <v>39255.635430000002</v>
      </c>
      <c r="E72">
        <v>40397.764000000003</v>
      </c>
      <c r="F72">
        <v>41571.146979999998</v>
      </c>
      <c r="G72">
        <v>42772.07069</v>
      </c>
      <c r="H72">
        <v>43985.187330000001</v>
      </c>
      <c r="I72">
        <v>45201.976739999998</v>
      </c>
      <c r="J72">
        <v>46426.454610000001</v>
      </c>
      <c r="K72">
        <v>47665.989240000003</v>
      </c>
      <c r="L72">
        <v>48928.204339999997</v>
      </c>
      <c r="M72">
        <v>50219.405769999998</v>
      </c>
      <c r="N72">
        <v>51544.938580000002</v>
      </c>
      <c r="O72">
        <v>52909.666380000002</v>
      </c>
      <c r="P72">
        <v>54316.955589999998</v>
      </c>
      <c r="Q72">
        <v>55768.343869999997</v>
      </c>
      <c r="R72">
        <v>57264.737520000002</v>
      </c>
      <c r="S72">
        <v>58808.862249999998</v>
      </c>
      <c r="T72">
        <v>60406.380649999999</v>
      </c>
      <c r="U72">
        <v>62073.977789999997</v>
      </c>
      <c r="V72">
        <v>63811.965909999999</v>
      </c>
      <c r="W72">
        <v>65619.749630000006</v>
      </c>
      <c r="X72">
        <v>67497.426590000003</v>
      </c>
      <c r="Y72">
        <v>69446.238459999906</v>
      </c>
      <c r="Z72">
        <v>71468.346309999906</v>
      </c>
      <c r="AA72">
        <v>73566.527549999999</v>
      </c>
      <c r="AB72">
        <v>75744.009890000001</v>
      </c>
      <c r="AC72">
        <v>78004.440100000007</v>
      </c>
      <c r="AD72">
        <v>80351.954230000003</v>
      </c>
      <c r="AE72">
        <v>82761.362179999996</v>
      </c>
      <c r="AF72">
        <v>85234.706420000002</v>
      </c>
      <c r="AG72">
        <v>87771.1535</v>
      </c>
      <c r="AH72">
        <v>90370.427920000002</v>
      </c>
      <c r="AI72">
        <v>93033.317240000004</v>
      </c>
      <c r="AJ72">
        <v>95761.996069999994</v>
      </c>
      <c r="AK72">
        <v>98560.314190000005</v>
      </c>
      <c r="AL72">
        <v>101433.89449999999</v>
      </c>
      <c r="AM72">
        <v>104390.27860000001</v>
      </c>
      <c r="AN72">
        <v>107439.13039999999</v>
      </c>
    </row>
    <row r="73" spans="1:40" x14ac:dyDescent="0.25">
      <c r="A73" s="5" t="s">
        <v>218</v>
      </c>
      <c r="B73" t="s">
        <v>310</v>
      </c>
      <c r="C73">
        <v>7549.8993799999998</v>
      </c>
      <c r="D73">
        <v>7779.5558220000003</v>
      </c>
      <c r="E73">
        <v>8021.5194519999995</v>
      </c>
      <c r="F73">
        <v>8275.798589</v>
      </c>
      <c r="G73">
        <v>8552.00664399999</v>
      </c>
      <c r="H73">
        <v>8854.1934939999901</v>
      </c>
      <c r="I73">
        <v>9180.6692949999997</v>
      </c>
      <c r="J73">
        <v>9529.8806280000008</v>
      </c>
      <c r="K73">
        <v>9902.0025380000006</v>
      </c>
      <c r="L73">
        <v>10300.43015</v>
      </c>
      <c r="M73">
        <v>10731.377189999999</v>
      </c>
      <c r="N73">
        <v>11204.09247</v>
      </c>
      <c r="O73">
        <v>11731.968769999999</v>
      </c>
      <c r="P73">
        <v>12294.07691</v>
      </c>
      <c r="Q73">
        <v>12911.981159999999</v>
      </c>
      <c r="R73">
        <v>13611.66072</v>
      </c>
      <c r="S73">
        <v>14424.944149999999</v>
      </c>
      <c r="T73">
        <v>15396.89956</v>
      </c>
      <c r="U73">
        <v>16401.95839</v>
      </c>
      <c r="V73">
        <v>17430.053339999999</v>
      </c>
      <c r="W73">
        <v>18475.71185</v>
      </c>
      <c r="X73">
        <v>19534.54609</v>
      </c>
      <c r="Y73">
        <v>20606.025720000001</v>
      </c>
      <c r="Z73">
        <v>21693.709780000001</v>
      </c>
      <c r="AA73">
        <v>22804.381870000001</v>
      </c>
      <c r="AB73">
        <v>23947.168839999998</v>
      </c>
      <c r="AC73">
        <v>25132.953099999999</v>
      </c>
      <c r="AD73">
        <v>26374.09907</v>
      </c>
      <c r="AE73">
        <v>27623.858</v>
      </c>
      <c r="AF73">
        <v>28886.361400000002</v>
      </c>
      <c r="AG73">
        <v>30168.134160000001</v>
      </c>
      <c r="AH73">
        <v>31475.263930000001</v>
      </c>
      <c r="AI73">
        <v>32815.23461</v>
      </c>
      <c r="AJ73">
        <v>34197.410689999997</v>
      </c>
      <c r="AK73">
        <v>35632.634910000001</v>
      </c>
      <c r="AL73">
        <v>37133.710169999998</v>
      </c>
      <c r="AM73">
        <v>38715.599580000002</v>
      </c>
      <c r="AN73">
        <v>40395.78501</v>
      </c>
    </row>
    <row r="74" spans="1:40" x14ac:dyDescent="0.25">
      <c r="A74" s="5" t="s">
        <v>218</v>
      </c>
      <c r="B74" t="s">
        <v>311</v>
      </c>
      <c r="C74">
        <v>10681.6993</v>
      </c>
      <c r="D74">
        <v>10996.180990000001</v>
      </c>
      <c r="E74">
        <v>11311.29729</v>
      </c>
      <c r="F74">
        <v>11625.587390000001</v>
      </c>
      <c r="G74">
        <v>11951.405629999999</v>
      </c>
      <c r="H74">
        <v>12295.72453</v>
      </c>
      <c r="I74">
        <v>12658.64525</v>
      </c>
      <c r="J74">
        <v>13039.229020000001</v>
      </c>
      <c r="K74">
        <v>13437.725560000001</v>
      </c>
      <c r="L74">
        <v>13855.809600000001</v>
      </c>
      <c r="M74">
        <v>14295.803239999999</v>
      </c>
      <c r="N74">
        <v>14760.314770000001</v>
      </c>
      <c r="O74">
        <v>15252.25217</v>
      </c>
      <c r="P74">
        <v>15759.83289</v>
      </c>
      <c r="Q74">
        <v>16287.38034</v>
      </c>
      <c r="R74">
        <v>16841.542239999999</v>
      </c>
      <c r="S74">
        <v>17431.292030000001</v>
      </c>
      <c r="T74">
        <v>18069.85022</v>
      </c>
      <c r="U74">
        <v>18723.17065</v>
      </c>
      <c r="V74">
        <v>19381.016080000001</v>
      </c>
      <c r="W74">
        <v>20038.97049</v>
      </c>
      <c r="X74">
        <v>20696.097880000001</v>
      </c>
      <c r="Y74">
        <v>21353.825099999998</v>
      </c>
      <c r="Z74">
        <v>22014.966520000002</v>
      </c>
      <c r="AA74">
        <v>22683.01396</v>
      </c>
      <c r="AB74">
        <v>23361.73343</v>
      </c>
      <c r="AC74">
        <v>24054.99064</v>
      </c>
      <c r="AD74">
        <v>24766.71976</v>
      </c>
      <c r="AE74">
        <v>25488.63955</v>
      </c>
      <c r="AF74">
        <v>26216.535169999999</v>
      </c>
      <c r="AG74">
        <v>26949.06522</v>
      </c>
      <c r="AH74">
        <v>27688.098050000001</v>
      </c>
      <c r="AI74">
        <v>28437.329460000001</v>
      </c>
      <c r="AJ74">
        <v>29201.347839999999</v>
      </c>
      <c r="AK74">
        <v>29985.106299999999</v>
      </c>
      <c r="AL74">
        <v>30794.00747</v>
      </c>
      <c r="AM74">
        <v>31633.985560000001</v>
      </c>
      <c r="AN74">
        <v>32511.66157</v>
      </c>
    </row>
    <row r="75" spans="1:40" x14ac:dyDescent="0.25">
      <c r="A75" s="5" t="s">
        <v>218</v>
      </c>
      <c r="B75" t="s">
        <v>312</v>
      </c>
      <c r="C75">
        <v>409061.22110000002</v>
      </c>
      <c r="D75">
        <v>420978.28960000002</v>
      </c>
      <c r="E75">
        <v>432871.3701</v>
      </c>
      <c r="F75">
        <v>444698.41480000003</v>
      </c>
      <c r="G75">
        <v>456712.32949999999</v>
      </c>
      <c r="H75">
        <v>469188.88939999999</v>
      </c>
      <c r="I75">
        <v>482182.18699999998</v>
      </c>
      <c r="J75">
        <v>495672.0318</v>
      </c>
      <c r="K75">
        <v>509660.95730000001</v>
      </c>
      <c r="L75">
        <v>524168.03690000001</v>
      </c>
      <c r="M75">
        <v>539212.61699999997</v>
      </c>
      <c r="N75">
        <v>554804.255</v>
      </c>
      <c r="O75">
        <v>570937.61600000004</v>
      </c>
      <c r="P75">
        <v>587612.78639999998</v>
      </c>
      <c r="Q75">
        <v>604712.45389999996</v>
      </c>
      <c r="R75">
        <v>622208.57579999999</v>
      </c>
      <c r="S75">
        <v>640126.78289999999</v>
      </c>
      <c r="T75">
        <v>658530.62939999998</v>
      </c>
      <c r="U75">
        <v>677267.5392</v>
      </c>
      <c r="V75">
        <v>696271.29779999994</v>
      </c>
      <c r="W75">
        <v>715522.63080000004</v>
      </c>
      <c r="X75">
        <v>735030.25760000001</v>
      </c>
      <c r="Y75">
        <v>754818.42680000002</v>
      </c>
      <c r="Z75">
        <v>774918.15430000005</v>
      </c>
      <c r="AA75">
        <v>795362.15720000002</v>
      </c>
      <c r="AB75">
        <v>816182.74100000004</v>
      </c>
      <c r="AC75">
        <v>837411.54319999996</v>
      </c>
      <c r="AD75">
        <v>859080.33160000003</v>
      </c>
      <c r="AE75">
        <v>881216.15910000005</v>
      </c>
      <c r="AF75">
        <v>903652.73060000001</v>
      </c>
      <c r="AG75">
        <v>926319.36670000001</v>
      </c>
      <c r="AH75">
        <v>949238.46329999994</v>
      </c>
      <c r="AI75">
        <v>972477.61899999995</v>
      </c>
      <c r="AJ75">
        <v>996125.74809999997</v>
      </c>
      <c r="AK75">
        <v>1020284.01</v>
      </c>
      <c r="AL75">
        <v>1045065.586</v>
      </c>
      <c r="AM75">
        <v>1070598.4979999999</v>
      </c>
      <c r="AN75">
        <v>1097029.9210000001</v>
      </c>
    </row>
    <row r="76" spans="1:40" x14ac:dyDescent="0.25">
      <c r="A76" s="19" t="s">
        <v>222</v>
      </c>
      <c r="B76" t="s">
        <v>313</v>
      </c>
      <c r="C76">
        <v>307332.288</v>
      </c>
      <c r="D76">
        <v>316065.6667</v>
      </c>
      <c r="E76">
        <v>324541.86570000002</v>
      </c>
      <c r="F76">
        <v>333023.3591</v>
      </c>
      <c r="G76">
        <v>342030.98379999999</v>
      </c>
      <c r="H76">
        <v>351743.39230000001</v>
      </c>
      <c r="I76">
        <v>361958.91749999998</v>
      </c>
      <c r="J76">
        <v>372447.52120000002</v>
      </c>
      <c r="K76">
        <v>383113.82559999998</v>
      </c>
      <c r="L76">
        <v>393983.66570000001</v>
      </c>
      <c r="M76">
        <v>405073.89880000002</v>
      </c>
      <c r="N76">
        <v>416349.9583</v>
      </c>
      <c r="O76">
        <v>427729.02230000001</v>
      </c>
      <c r="P76">
        <v>439232.4547</v>
      </c>
      <c r="Q76">
        <v>450830.24119999999</v>
      </c>
      <c r="R76">
        <v>462371.42249999999</v>
      </c>
      <c r="S76">
        <v>473749.97850000003</v>
      </c>
      <c r="T76">
        <v>484873.40759999998</v>
      </c>
      <c r="U76">
        <v>494508.01040000003</v>
      </c>
      <c r="V76">
        <v>503482.36550000001</v>
      </c>
      <c r="W76">
        <v>512164.7856</v>
      </c>
      <c r="X76">
        <v>520671.23930000002</v>
      </c>
      <c r="Y76">
        <v>529039.91810000001</v>
      </c>
      <c r="Z76">
        <v>537289.10329999996</v>
      </c>
      <c r="AA76">
        <v>545432.10600000003</v>
      </c>
      <c r="AB76">
        <v>553480.04579999996</v>
      </c>
      <c r="AC76">
        <v>561441.84400000004</v>
      </c>
      <c r="AD76">
        <v>569324.29220000003</v>
      </c>
      <c r="AE76">
        <v>576786.16209999996</v>
      </c>
      <c r="AF76">
        <v>584032.15379999997</v>
      </c>
      <c r="AG76">
        <v>591134.31940000004</v>
      </c>
      <c r="AH76">
        <v>598148.94609999994</v>
      </c>
      <c r="AI76">
        <v>605129.87360000005</v>
      </c>
      <c r="AJ76">
        <v>612128.35309999995</v>
      </c>
      <c r="AK76">
        <v>619194.10199999996</v>
      </c>
      <c r="AL76">
        <v>626377.51309999998</v>
      </c>
      <c r="AM76">
        <v>633731.41599999997</v>
      </c>
      <c r="AN76">
        <v>641312.90890000004</v>
      </c>
    </row>
    <row r="77" spans="1:40" x14ac:dyDescent="0.25">
      <c r="A77" s="5" t="s">
        <v>218</v>
      </c>
      <c r="B77" t="s">
        <v>314</v>
      </c>
      <c r="C77">
        <v>42242.221010000001</v>
      </c>
      <c r="D77">
        <v>43484.823020000003</v>
      </c>
      <c r="E77">
        <v>44752.515599999999</v>
      </c>
      <c r="F77">
        <v>46037.534200000002</v>
      </c>
      <c r="G77">
        <v>47350.147120000001</v>
      </c>
      <c r="H77">
        <v>48713.023829999998</v>
      </c>
      <c r="I77">
        <v>50121.107049999999</v>
      </c>
      <c r="J77">
        <v>51577.700499999999</v>
      </c>
      <c r="K77">
        <v>53086.802380000001</v>
      </c>
      <c r="L77">
        <v>54661.067239999997</v>
      </c>
      <c r="M77">
        <v>56320.689449999998</v>
      </c>
      <c r="N77">
        <v>58094.756439999997</v>
      </c>
      <c r="O77">
        <v>60026.817730000002</v>
      </c>
      <c r="P77">
        <v>62020.48113</v>
      </c>
      <c r="Q77">
        <v>64133.70061</v>
      </c>
      <c r="R77">
        <v>66399.887579999995</v>
      </c>
      <c r="S77">
        <v>68851.593179999996</v>
      </c>
      <c r="T77">
        <v>71531.138640000005</v>
      </c>
      <c r="U77">
        <v>73955.386400000003</v>
      </c>
      <c r="V77">
        <v>76356.039250000002</v>
      </c>
      <c r="W77">
        <v>78824.225560000006</v>
      </c>
      <c r="X77">
        <v>81393.544349999996</v>
      </c>
      <c r="Y77">
        <v>84079.439639999997</v>
      </c>
      <c r="Z77">
        <v>86892.530530000004</v>
      </c>
      <c r="AA77">
        <v>89842.843359999999</v>
      </c>
      <c r="AB77">
        <v>92941.116940000007</v>
      </c>
      <c r="AC77">
        <v>96199.216069999995</v>
      </c>
      <c r="AD77">
        <v>99630.388430000006</v>
      </c>
      <c r="AE77">
        <v>102958.9311</v>
      </c>
      <c r="AF77">
        <v>106257.22199999999</v>
      </c>
      <c r="AG77">
        <v>109564.40949999999</v>
      </c>
      <c r="AH77">
        <v>112898.224</v>
      </c>
      <c r="AI77">
        <v>116269.63800000001</v>
      </c>
      <c r="AJ77">
        <v>119688.83590000001</v>
      </c>
      <c r="AK77">
        <v>123167.4602</v>
      </c>
      <c r="AL77">
        <v>126719.5992</v>
      </c>
      <c r="AM77">
        <v>130362.4583</v>
      </c>
      <c r="AN77">
        <v>134117.01670000001</v>
      </c>
    </row>
    <row r="78" spans="1:40" x14ac:dyDescent="0.25">
      <c r="A78" s="5" t="s">
        <v>218</v>
      </c>
      <c r="B78" t="s">
        <v>315</v>
      </c>
      <c r="C78">
        <v>176930.23329999999</v>
      </c>
      <c r="D78">
        <v>182126.2458</v>
      </c>
      <c r="E78">
        <v>187404.2058</v>
      </c>
      <c r="F78">
        <v>192746.9952</v>
      </c>
      <c r="G78">
        <v>198219.7911</v>
      </c>
      <c r="H78">
        <v>203892.8052</v>
      </c>
      <c r="I78">
        <v>209766.1721</v>
      </c>
      <c r="J78">
        <v>215828.8855</v>
      </c>
      <c r="K78">
        <v>222086.36929999999</v>
      </c>
      <c r="L78">
        <v>228560.9994</v>
      </c>
      <c r="M78">
        <v>235282.0184</v>
      </c>
      <c r="N78">
        <v>242282.27</v>
      </c>
      <c r="O78">
        <v>249599.93470000001</v>
      </c>
      <c r="P78">
        <v>257194.7205</v>
      </c>
      <c r="Q78">
        <v>265114.36839999998</v>
      </c>
      <c r="R78">
        <v>273429.36080000002</v>
      </c>
      <c r="S78">
        <v>282240.27990000002</v>
      </c>
      <c r="T78">
        <v>291701.31199999998</v>
      </c>
      <c r="U78">
        <v>301394.62589999998</v>
      </c>
      <c r="V78">
        <v>311239.01400000002</v>
      </c>
      <c r="W78">
        <v>321205.30619999999</v>
      </c>
      <c r="X78">
        <v>331288.73590000003</v>
      </c>
      <c r="Y78">
        <v>341504.99780000001</v>
      </c>
      <c r="Z78">
        <v>351883.86</v>
      </c>
      <c r="AA78">
        <v>362462.9964</v>
      </c>
      <c r="AB78">
        <v>373284.07449999999</v>
      </c>
      <c r="AC78">
        <v>384390.95130000002</v>
      </c>
      <c r="AD78">
        <v>395829.3628</v>
      </c>
      <c r="AE78">
        <v>407542.21250000002</v>
      </c>
      <c r="AF78">
        <v>419489.05349999998</v>
      </c>
      <c r="AG78">
        <v>431656.4742</v>
      </c>
      <c r="AH78">
        <v>444059.61219999997</v>
      </c>
      <c r="AI78">
        <v>456733.36210000003</v>
      </c>
      <c r="AJ78">
        <v>469725.71909999999</v>
      </c>
      <c r="AK78">
        <v>483093.58189999999</v>
      </c>
      <c r="AL78">
        <v>496903.82919999998</v>
      </c>
      <c r="AM78">
        <v>511234.30089999997</v>
      </c>
      <c r="AN78">
        <v>526175.70349999995</v>
      </c>
    </row>
    <row r="79" spans="1:40" x14ac:dyDescent="0.25">
      <c r="A79" s="5" t="s">
        <v>220</v>
      </c>
      <c r="B79" t="s">
        <v>316</v>
      </c>
      <c r="C79">
        <v>11991.614</v>
      </c>
      <c r="D79">
        <v>12339.14314</v>
      </c>
      <c r="E79">
        <v>12695.03945</v>
      </c>
      <c r="F79">
        <v>13060.082549999999</v>
      </c>
      <c r="G79">
        <v>13435.50085</v>
      </c>
      <c r="H79">
        <v>13817.39775</v>
      </c>
      <c r="I79">
        <v>14205.30903</v>
      </c>
      <c r="J79">
        <v>14602.7088</v>
      </c>
      <c r="K79">
        <v>15016.7379</v>
      </c>
      <c r="L79">
        <v>15457.339610000001</v>
      </c>
      <c r="M79">
        <v>15936.518410000001</v>
      </c>
      <c r="N79">
        <v>16468.47682</v>
      </c>
      <c r="O79">
        <v>17070.153969999999</v>
      </c>
      <c r="P79">
        <v>17743.708419999999</v>
      </c>
      <c r="Q79">
        <v>18492.369719999999</v>
      </c>
      <c r="R79">
        <v>19321.626039999999</v>
      </c>
      <c r="S79">
        <v>20239.737929999999</v>
      </c>
      <c r="T79">
        <v>21259.89417</v>
      </c>
      <c r="U79">
        <v>22360.839309999999</v>
      </c>
      <c r="V79">
        <v>23536.08973</v>
      </c>
      <c r="W79">
        <v>24783.159930000002</v>
      </c>
      <c r="X79">
        <v>26100.70073</v>
      </c>
      <c r="Y79">
        <v>27488.093059999999</v>
      </c>
      <c r="Z79">
        <v>28945.497309999999</v>
      </c>
      <c r="AA79">
        <v>30473.953880000001</v>
      </c>
      <c r="AB79">
        <v>32075.517070000002</v>
      </c>
      <c r="AC79">
        <v>33753.427730000003</v>
      </c>
      <c r="AD79">
        <v>35512.374020000003</v>
      </c>
      <c r="AE79">
        <v>37310.976759999998</v>
      </c>
      <c r="AF79">
        <v>39120.187639999996</v>
      </c>
      <c r="AG79">
        <v>40917.695480000002</v>
      </c>
      <c r="AH79">
        <v>42684.47453</v>
      </c>
      <c r="AI79">
        <v>44403.498829999997</v>
      </c>
      <c r="AJ79">
        <v>46059.493549999999</v>
      </c>
      <c r="AK79">
        <v>47639.029470000001</v>
      </c>
      <c r="AL79">
        <v>49130.570019999999</v>
      </c>
      <c r="AM79">
        <v>50524.552880000003</v>
      </c>
      <c r="AN79">
        <v>51813.483990000001</v>
      </c>
    </row>
    <row r="80" spans="1:40" x14ac:dyDescent="0.25">
      <c r="A80" s="5" t="s">
        <v>220</v>
      </c>
      <c r="B80" t="s">
        <v>317</v>
      </c>
      <c r="C80">
        <v>16126.348</v>
      </c>
      <c r="D80">
        <v>16521.045269999999</v>
      </c>
      <c r="E80">
        <v>16850.751639999999</v>
      </c>
      <c r="F80">
        <v>17133.343939999999</v>
      </c>
      <c r="G80">
        <v>17539.350620000001</v>
      </c>
      <c r="H80">
        <v>18086.975409999999</v>
      </c>
      <c r="I80">
        <v>18759.111639999999</v>
      </c>
      <c r="J80">
        <v>19543.13076</v>
      </c>
      <c r="K80">
        <v>20440.510119999999</v>
      </c>
      <c r="L80">
        <v>21462.924019999999</v>
      </c>
      <c r="M80">
        <v>22626.848679999999</v>
      </c>
      <c r="N80">
        <v>23952.450870000001</v>
      </c>
      <c r="O80">
        <v>25464.308000000001</v>
      </c>
      <c r="P80">
        <v>27051.996029999998</v>
      </c>
      <c r="Q80">
        <v>28698.440320000002</v>
      </c>
      <c r="R80">
        <v>30416.59446</v>
      </c>
      <c r="S80">
        <v>32229.25274</v>
      </c>
      <c r="T80">
        <v>34163.273289999997</v>
      </c>
      <c r="U80">
        <v>36188.717080000002</v>
      </c>
      <c r="V80">
        <v>38290.508240000003</v>
      </c>
      <c r="W80">
        <v>40453.452440000001</v>
      </c>
      <c r="X80">
        <v>42667.659299999999</v>
      </c>
      <c r="Y80">
        <v>44928.771719999997</v>
      </c>
      <c r="Z80">
        <v>47236.611660000002</v>
      </c>
      <c r="AA80">
        <v>49593.827680000002</v>
      </c>
      <c r="AB80">
        <v>52004.958910000001</v>
      </c>
      <c r="AC80">
        <v>54475.901879999998</v>
      </c>
      <c r="AD80">
        <v>57013.682529999998</v>
      </c>
      <c r="AE80">
        <v>59429.016459999999</v>
      </c>
      <c r="AF80">
        <v>61687.595280000001</v>
      </c>
      <c r="AG80">
        <v>63794.327100000002</v>
      </c>
      <c r="AH80">
        <v>65761.742029999994</v>
      </c>
      <c r="AI80">
        <v>67600.178639999998</v>
      </c>
      <c r="AJ80">
        <v>69316.48749</v>
      </c>
      <c r="AK80">
        <v>70914.882870000001</v>
      </c>
      <c r="AL80">
        <v>72398.152000000002</v>
      </c>
      <c r="AM80">
        <v>73768.559630000003</v>
      </c>
      <c r="AN80">
        <v>75028.473249999995</v>
      </c>
    </row>
    <row r="81" spans="1:40" x14ac:dyDescent="0.25">
      <c r="A81" s="5" t="s">
        <v>220</v>
      </c>
      <c r="B81" t="s">
        <v>318</v>
      </c>
      <c r="C81">
        <v>721.67200000000003</v>
      </c>
      <c r="D81">
        <v>737.57209720000003</v>
      </c>
      <c r="E81">
        <v>749.01518710000005</v>
      </c>
      <c r="F81">
        <v>757.13148249999995</v>
      </c>
      <c r="G81">
        <v>767.90988110000001</v>
      </c>
      <c r="H81">
        <v>782.32818640000005</v>
      </c>
      <c r="I81">
        <v>800.21379460000003</v>
      </c>
      <c r="J81">
        <v>821.47937660000002</v>
      </c>
      <c r="K81">
        <v>846.1781628</v>
      </c>
      <c r="L81">
        <v>874.49442650000003</v>
      </c>
      <c r="M81">
        <v>906.65124379999997</v>
      </c>
      <c r="N81">
        <v>942.89523240000005</v>
      </c>
      <c r="O81">
        <v>983.50239850000003</v>
      </c>
      <c r="P81">
        <v>1025.2735290000001</v>
      </c>
      <c r="Q81">
        <v>1066.6362449999999</v>
      </c>
      <c r="R81">
        <v>1106.627843</v>
      </c>
      <c r="S81">
        <v>1144.6546699999999</v>
      </c>
      <c r="T81">
        <v>1180.3264200000001</v>
      </c>
      <c r="U81">
        <v>1214.732814</v>
      </c>
      <c r="V81">
        <v>1249.63095</v>
      </c>
      <c r="W81">
        <v>1286.2130440000001</v>
      </c>
      <c r="X81">
        <v>1325.096479</v>
      </c>
      <c r="Y81">
        <v>1366.5171869999999</v>
      </c>
      <c r="Z81">
        <v>1410.490102</v>
      </c>
      <c r="AA81">
        <v>1456.9112560000001</v>
      </c>
      <c r="AB81">
        <v>1505.6188569999999</v>
      </c>
      <c r="AC81">
        <v>1556.4299390000001</v>
      </c>
      <c r="AD81">
        <v>1609.166346</v>
      </c>
      <c r="AE81">
        <v>1659.88393</v>
      </c>
      <c r="AF81">
        <v>1707.9142380000001</v>
      </c>
      <c r="AG81">
        <v>1753.4161839999999</v>
      </c>
      <c r="AH81">
        <v>1796.6692430000001</v>
      </c>
      <c r="AI81">
        <v>1837.8739820000001</v>
      </c>
      <c r="AJ81">
        <v>1877.155998</v>
      </c>
      <c r="AK81">
        <v>1914.617013</v>
      </c>
      <c r="AL81">
        <v>1950.3520229999999</v>
      </c>
      <c r="AM81">
        <v>1984.4645089999999</v>
      </c>
      <c r="AN81">
        <v>2017.075249</v>
      </c>
    </row>
    <row r="82" spans="1:40" x14ac:dyDescent="0.25">
      <c r="A82" s="5" t="s">
        <v>220</v>
      </c>
      <c r="B82" t="s">
        <v>319</v>
      </c>
      <c r="C82">
        <v>48595.165000000001</v>
      </c>
      <c r="D82">
        <v>50026.602680000004</v>
      </c>
      <c r="E82">
        <v>51489.933149999997</v>
      </c>
      <c r="F82">
        <v>52972.972220000003</v>
      </c>
      <c r="G82">
        <v>54505.188499999997</v>
      </c>
      <c r="H82">
        <v>56111.66878</v>
      </c>
      <c r="I82">
        <v>57825.306729999997</v>
      </c>
      <c r="J82">
        <v>59691.963150000003</v>
      </c>
      <c r="K82">
        <v>61757.286</v>
      </c>
      <c r="L82">
        <v>64085.157169999999</v>
      </c>
      <c r="M82">
        <v>66750.618359999906</v>
      </c>
      <c r="N82">
        <v>69840.501959999994</v>
      </c>
      <c r="O82">
        <v>73459.683659999995</v>
      </c>
      <c r="P82">
        <v>77520.981759999995</v>
      </c>
      <c r="Q82">
        <v>82044.873770000006</v>
      </c>
      <c r="R82">
        <v>87047.724919999906</v>
      </c>
      <c r="S82">
        <v>92566.425489999994</v>
      </c>
      <c r="T82">
        <v>98668.583270000003</v>
      </c>
      <c r="U82">
        <v>105122.70110000001</v>
      </c>
      <c r="V82">
        <v>111899.16099999999</v>
      </c>
      <c r="W82">
        <v>118988.6559</v>
      </c>
      <c r="X82">
        <v>126385.8884</v>
      </c>
      <c r="Y82">
        <v>134087.3707</v>
      </c>
      <c r="Z82">
        <v>142091.5882</v>
      </c>
      <c r="AA82">
        <v>150399.92720000001</v>
      </c>
      <c r="AB82">
        <v>159018.07709999999</v>
      </c>
      <c r="AC82">
        <v>167957.6862</v>
      </c>
      <c r="AD82">
        <v>177238.4074</v>
      </c>
      <c r="AE82">
        <v>186422.5123</v>
      </c>
      <c r="AF82">
        <v>195373.92110000001</v>
      </c>
      <c r="AG82">
        <v>203955.45879999999</v>
      </c>
      <c r="AH82">
        <v>212055.53820000001</v>
      </c>
      <c r="AI82">
        <v>219584.9088</v>
      </c>
      <c r="AJ82">
        <v>226473.46179999999</v>
      </c>
      <c r="AK82">
        <v>232668.76790000001</v>
      </c>
      <c r="AL82">
        <v>238135.0037</v>
      </c>
      <c r="AM82">
        <v>242852.2175</v>
      </c>
      <c r="AN82">
        <v>246815.60070000001</v>
      </c>
    </row>
    <row r="83" spans="1:40" x14ac:dyDescent="0.25">
      <c r="A83" s="5" t="s">
        <v>220</v>
      </c>
      <c r="B83" t="s">
        <v>320</v>
      </c>
      <c r="C83">
        <v>81173.289000000004</v>
      </c>
      <c r="D83">
        <v>83544.976439999999</v>
      </c>
      <c r="E83">
        <v>86024.34259</v>
      </c>
      <c r="F83">
        <v>88608.20938</v>
      </c>
      <c r="G83">
        <v>91238.443750000006</v>
      </c>
      <c r="H83">
        <v>93856.842739999905</v>
      </c>
      <c r="I83">
        <v>96458.636320000005</v>
      </c>
      <c r="J83">
        <v>99078.043120000002</v>
      </c>
      <c r="K83">
        <v>101777.3898</v>
      </c>
      <c r="L83">
        <v>104633.36289999999</v>
      </c>
      <c r="M83">
        <v>107733.64720000001</v>
      </c>
      <c r="N83">
        <v>111179.0742</v>
      </c>
      <c r="O83">
        <v>115087.8887</v>
      </c>
      <c r="P83">
        <v>119505.6718</v>
      </c>
      <c r="Q83">
        <v>124469.32580000001</v>
      </c>
      <c r="R83">
        <v>130019.79580000001</v>
      </c>
      <c r="S83">
        <v>136211.2726</v>
      </c>
      <c r="T83">
        <v>143127.10130000001</v>
      </c>
      <c r="U83">
        <v>150691.15640000001</v>
      </c>
      <c r="V83">
        <v>158871.8419</v>
      </c>
      <c r="W83">
        <v>167659.1004</v>
      </c>
      <c r="X83">
        <v>177049.5344</v>
      </c>
      <c r="Y83">
        <v>187043.87640000001</v>
      </c>
      <c r="Z83">
        <v>197647.38399999999</v>
      </c>
      <c r="AA83">
        <v>208870.61379999999</v>
      </c>
      <c r="AB83">
        <v>220730.39319999999</v>
      </c>
      <c r="AC83">
        <v>233251.0099</v>
      </c>
      <c r="AD83">
        <v>246465.9491</v>
      </c>
      <c r="AE83">
        <v>260134.3658</v>
      </c>
      <c r="AF83">
        <v>274109.9852</v>
      </c>
      <c r="AG83">
        <v>288273.51539999997</v>
      </c>
      <c r="AH83">
        <v>302512.46480000002</v>
      </c>
      <c r="AI83">
        <v>316717.57689999999</v>
      </c>
      <c r="AJ83">
        <v>330784.29320000001</v>
      </c>
      <c r="AK83">
        <v>344615.53419999999</v>
      </c>
      <c r="AL83">
        <v>358123.14140000002</v>
      </c>
      <c r="AM83">
        <v>371229.61139999999</v>
      </c>
      <c r="AN83">
        <v>383869.83980000002</v>
      </c>
    </row>
    <row r="84" spans="1:40" x14ac:dyDescent="0.25">
      <c r="A84" s="5" t="s">
        <v>220</v>
      </c>
      <c r="B84" t="s">
        <v>321</v>
      </c>
      <c r="C84">
        <v>11688.45991</v>
      </c>
      <c r="D84">
        <v>12028.38737</v>
      </c>
      <c r="E84">
        <v>12370.530150000001</v>
      </c>
      <c r="F84">
        <v>12726.713959999999</v>
      </c>
      <c r="G84">
        <v>13104.64157</v>
      </c>
      <c r="H84">
        <v>13514.0203</v>
      </c>
      <c r="I84">
        <v>13934.28508</v>
      </c>
      <c r="J84">
        <v>14353.40511</v>
      </c>
      <c r="K84">
        <v>14762.108050000001</v>
      </c>
      <c r="L84">
        <v>15165.14467</v>
      </c>
      <c r="M84">
        <v>15567.429819999999</v>
      </c>
      <c r="N84">
        <v>15970.35823</v>
      </c>
      <c r="O84">
        <v>16372.734780000001</v>
      </c>
      <c r="P84">
        <v>16793.032179999998</v>
      </c>
      <c r="Q84">
        <v>17238.709989999999</v>
      </c>
      <c r="R84">
        <v>17700.59503</v>
      </c>
      <c r="S84">
        <v>18172.62946</v>
      </c>
      <c r="T84">
        <v>18651.345549999998</v>
      </c>
      <c r="U84">
        <v>19085.004349999999</v>
      </c>
      <c r="V84">
        <v>19504.446339999999</v>
      </c>
      <c r="W84">
        <v>19923.378049999999</v>
      </c>
      <c r="X84">
        <v>20345.553619999999</v>
      </c>
      <c r="Y84">
        <v>20771.783149999999</v>
      </c>
      <c r="Z84">
        <v>21202.254509999999</v>
      </c>
      <c r="AA84">
        <v>21637.091530000002</v>
      </c>
      <c r="AB84">
        <v>22076.436949999999</v>
      </c>
      <c r="AC84">
        <v>22520.441449999998</v>
      </c>
      <c r="AD84">
        <v>22969.269759999999</v>
      </c>
      <c r="AE84">
        <v>23424.548839999999</v>
      </c>
      <c r="AF84">
        <v>23897.554660000002</v>
      </c>
      <c r="AG84">
        <v>24384.320370000001</v>
      </c>
      <c r="AH84">
        <v>24881.380300000001</v>
      </c>
      <c r="AI84">
        <v>25386.92844</v>
      </c>
      <c r="AJ84">
        <v>25900.091339999999</v>
      </c>
      <c r="AK84">
        <v>26420.594809999999</v>
      </c>
      <c r="AL84">
        <v>26948.65367</v>
      </c>
      <c r="AM84">
        <v>27484.92225</v>
      </c>
      <c r="AN84">
        <v>28030.49454</v>
      </c>
    </row>
    <row r="85" spans="1:40" x14ac:dyDescent="0.25">
      <c r="A85" s="5" t="s">
        <v>221</v>
      </c>
      <c r="B85" t="s">
        <v>322</v>
      </c>
      <c r="C85">
        <v>1680793.5220000001</v>
      </c>
      <c r="D85">
        <v>1729822.39</v>
      </c>
      <c r="E85">
        <v>1780222.835</v>
      </c>
      <c r="F85">
        <v>1831804.8670000001</v>
      </c>
      <c r="G85">
        <v>1883954.4029999999</v>
      </c>
      <c r="H85">
        <v>1936635.6229999999</v>
      </c>
      <c r="I85">
        <v>1989731.2290000001</v>
      </c>
      <c r="J85">
        <v>2043271.9680000001</v>
      </c>
      <c r="K85">
        <v>2097404.0559999999</v>
      </c>
      <c r="L85">
        <v>2152392.1320000002</v>
      </c>
      <c r="M85">
        <v>2208472.9360000002</v>
      </c>
      <c r="N85">
        <v>2265845.4130000002</v>
      </c>
      <c r="O85">
        <v>2324699.7289999998</v>
      </c>
      <c r="P85">
        <v>2385820.1970000002</v>
      </c>
      <c r="Q85">
        <v>2449294.0359999998</v>
      </c>
      <c r="R85">
        <v>2515048.0180000002</v>
      </c>
      <c r="S85">
        <v>2583167.378</v>
      </c>
      <c r="T85">
        <v>2653943.128</v>
      </c>
      <c r="U85">
        <v>2728249.9909999999</v>
      </c>
      <c r="V85">
        <v>2806119.6839999999</v>
      </c>
      <c r="W85">
        <v>2887434.1430000002</v>
      </c>
      <c r="X85">
        <v>2972044.0419999999</v>
      </c>
      <c r="Y85">
        <v>3059835.412</v>
      </c>
      <c r="Z85">
        <v>3150739.5649999999</v>
      </c>
      <c r="AA85">
        <v>3244724.1860000002</v>
      </c>
      <c r="AB85">
        <v>3341785.1140000001</v>
      </c>
      <c r="AC85">
        <v>3441943.0809999998</v>
      </c>
      <c r="AD85">
        <v>3545244.9789999998</v>
      </c>
      <c r="AE85">
        <v>3652032.8130000001</v>
      </c>
      <c r="AF85">
        <v>3762148.5359999998</v>
      </c>
      <c r="AG85">
        <v>3875273.3280000002</v>
      </c>
      <c r="AH85">
        <v>3991201.7030000002</v>
      </c>
      <c r="AI85">
        <v>4109843.3330000001</v>
      </c>
      <c r="AJ85">
        <v>4231215.4780000001</v>
      </c>
      <c r="AK85">
        <v>4355444.6409999998</v>
      </c>
      <c r="AL85">
        <v>4482763.7630000003</v>
      </c>
      <c r="AM85">
        <v>4613515.6229999997</v>
      </c>
      <c r="AN85">
        <v>4748161.3509999998</v>
      </c>
    </row>
    <row r="86" spans="1:40" x14ac:dyDescent="0.25">
      <c r="A86" s="5" t="s">
        <v>221</v>
      </c>
      <c r="B86" t="s">
        <v>323</v>
      </c>
      <c r="C86">
        <v>358724.9657</v>
      </c>
      <c r="D86">
        <v>369044.63679999998</v>
      </c>
      <c r="E86">
        <v>379091.66190000001</v>
      </c>
      <c r="F86">
        <v>388808.47090000001</v>
      </c>
      <c r="G86">
        <v>398656.38160000002</v>
      </c>
      <c r="H86">
        <v>409095.75150000001</v>
      </c>
      <c r="I86">
        <v>420262.70240000001</v>
      </c>
      <c r="J86">
        <v>432157.88429999998</v>
      </c>
      <c r="K86">
        <v>444787.1752</v>
      </c>
      <c r="L86">
        <v>458172.81679999997</v>
      </c>
      <c r="M86">
        <v>472340.9743</v>
      </c>
      <c r="N86">
        <v>487309.11969999998</v>
      </c>
      <c r="O86">
        <v>503077.3566</v>
      </c>
      <c r="P86">
        <v>519638.05359999998</v>
      </c>
      <c r="Q86">
        <v>536798.34450000001</v>
      </c>
      <c r="R86">
        <v>554515.68969999999</v>
      </c>
      <c r="S86">
        <v>572836.36439999996</v>
      </c>
      <c r="T86">
        <v>591867.15500000003</v>
      </c>
      <c r="U86">
        <v>611553.47270000004</v>
      </c>
      <c r="V86">
        <v>631821.24129999999</v>
      </c>
      <c r="W86">
        <v>652625.23629999999</v>
      </c>
      <c r="X86">
        <v>673942.35290000006</v>
      </c>
      <c r="Y86">
        <v>695762.31880000001</v>
      </c>
      <c r="Z86">
        <v>718081.85049999994</v>
      </c>
      <c r="AA86">
        <v>740901.98840000003</v>
      </c>
      <c r="AB86">
        <v>764227.82079999999</v>
      </c>
      <c r="AC86">
        <v>788069.65740000003</v>
      </c>
      <c r="AD86">
        <v>812444.84660000005</v>
      </c>
      <c r="AE86">
        <v>837394.21719999996</v>
      </c>
      <c r="AF86">
        <v>862643.68929999997</v>
      </c>
      <c r="AG86">
        <v>888062.8077</v>
      </c>
      <c r="AH86">
        <v>913664.59219999996</v>
      </c>
      <c r="AI86">
        <v>939534.30379999999</v>
      </c>
      <c r="AJ86">
        <v>965792.60690000001</v>
      </c>
      <c r="AK86">
        <v>992580.7659</v>
      </c>
      <c r="AL86">
        <v>1020059.51</v>
      </c>
      <c r="AM86">
        <v>1048413.746</v>
      </c>
      <c r="AN86">
        <v>1077859.777</v>
      </c>
    </row>
    <row r="87" spans="1:40" x14ac:dyDescent="0.25">
      <c r="A87" s="19" t="s">
        <v>222</v>
      </c>
      <c r="B87" t="s">
        <v>324</v>
      </c>
      <c r="C87">
        <v>15853.983050000001</v>
      </c>
      <c r="D87">
        <v>16237.841909999999</v>
      </c>
      <c r="E87">
        <v>16560.31769</v>
      </c>
      <c r="F87">
        <v>16865.035199999998</v>
      </c>
      <c r="G87">
        <v>17276.9264</v>
      </c>
      <c r="H87">
        <v>17791.55215</v>
      </c>
      <c r="I87">
        <v>18390.822789999998</v>
      </c>
      <c r="J87">
        <v>19058.005219999999</v>
      </c>
      <c r="K87">
        <v>19798.18519</v>
      </c>
      <c r="L87">
        <v>20623.130580000001</v>
      </c>
      <c r="M87">
        <v>21545.32863</v>
      </c>
      <c r="N87">
        <v>22575.306359999999</v>
      </c>
      <c r="O87">
        <v>23721.991259999999</v>
      </c>
      <c r="P87">
        <v>24838.40467</v>
      </c>
      <c r="Q87">
        <v>25941.841410000001</v>
      </c>
      <c r="R87">
        <v>27027.91577</v>
      </c>
      <c r="S87">
        <v>28092.649430000001</v>
      </c>
      <c r="T87">
        <v>29129.135279999999</v>
      </c>
      <c r="U87">
        <v>29943.768199999999</v>
      </c>
      <c r="V87">
        <v>30682.74281</v>
      </c>
      <c r="W87">
        <v>31389.167140000001</v>
      </c>
      <c r="X87">
        <v>32074.2654</v>
      </c>
      <c r="Y87">
        <v>32740.86923</v>
      </c>
      <c r="Z87">
        <v>33389.768949999998</v>
      </c>
      <c r="AA87">
        <v>34021.256670000002</v>
      </c>
      <c r="AB87">
        <v>34635.371379999997</v>
      </c>
      <c r="AC87">
        <v>35231.830399999999</v>
      </c>
      <c r="AD87">
        <v>35809.987509999999</v>
      </c>
      <c r="AE87">
        <v>36147.753369999999</v>
      </c>
      <c r="AF87">
        <v>36324.407220000001</v>
      </c>
      <c r="AG87">
        <v>36378.604379999997</v>
      </c>
      <c r="AH87">
        <v>36334.07892</v>
      </c>
      <c r="AI87">
        <v>36206.867460000001</v>
      </c>
      <c r="AJ87">
        <v>36008.615870000001</v>
      </c>
      <c r="AK87">
        <v>35748.383979999999</v>
      </c>
      <c r="AL87">
        <v>35433.672740000002</v>
      </c>
      <c r="AM87">
        <v>35070.895750000003</v>
      </c>
      <c r="AN87">
        <v>34665.686070000003</v>
      </c>
    </row>
    <row r="88" spans="1:40" x14ac:dyDescent="0.25">
      <c r="A88" s="19" t="s">
        <v>222</v>
      </c>
      <c r="B88" t="s">
        <v>325</v>
      </c>
      <c r="C88">
        <v>51842.487480000003</v>
      </c>
      <c r="D88">
        <v>53396.179830000001</v>
      </c>
      <c r="E88">
        <v>54798.054499999998</v>
      </c>
      <c r="F88">
        <v>56244.988069999999</v>
      </c>
      <c r="G88">
        <v>58016.848740000001</v>
      </c>
      <c r="H88">
        <v>60455.3675</v>
      </c>
      <c r="I88">
        <v>63042.127659999998</v>
      </c>
      <c r="J88">
        <v>65588.667539999995</v>
      </c>
      <c r="K88">
        <v>67822.522750000004</v>
      </c>
      <c r="L88">
        <v>69853.173450000002</v>
      </c>
      <c r="M88">
        <v>71766.104370000001</v>
      </c>
      <c r="N88">
        <v>73563.87066</v>
      </c>
      <c r="O88">
        <v>75196.394409999906</v>
      </c>
      <c r="P88">
        <v>77032.776530000003</v>
      </c>
      <c r="Q88">
        <v>79213.00993</v>
      </c>
      <c r="R88">
        <v>81512.225619999997</v>
      </c>
      <c r="S88">
        <v>83824.611610000007</v>
      </c>
      <c r="T88">
        <v>86102.440700000006</v>
      </c>
      <c r="U88">
        <v>87831.533150000003</v>
      </c>
      <c r="V88">
        <v>89364.745980000007</v>
      </c>
      <c r="W88">
        <v>90815.411189999999</v>
      </c>
      <c r="X88">
        <v>92209.099400000006</v>
      </c>
      <c r="Y88">
        <v>93548.407900000006</v>
      </c>
      <c r="Z88">
        <v>94831.358840000001</v>
      </c>
      <c r="AA88">
        <v>96055.844819999998</v>
      </c>
      <c r="AB88">
        <v>97220.411189999999</v>
      </c>
      <c r="AC88">
        <v>98324.142720000003</v>
      </c>
      <c r="AD88">
        <v>99366.521059999999</v>
      </c>
      <c r="AE88">
        <v>100449.52</v>
      </c>
      <c r="AF88">
        <v>101743.4037</v>
      </c>
      <c r="AG88">
        <v>103070.9966</v>
      </c>
      <c r="AH88">
        <v>104357.9849</v>
      </c>
      <c r="AI88">
        <v>105587.8594</v>
      </c>
      <c r="AJ88">
        <v>106763.4915</v>
      </c>
      <c r="AK88">
        <v>107892.9237</v>
      </c>
      <c r="AL88">
        <v>108985.0803</v>
      </c>
      <c r="AM88">
        <v>110048.50320000001</v>
      </c>
      <c r="AN88">
        <v>111091.2827</v>
      </c>
    </row>
    <row r="89" spans="1:40" x14ac:dyDescent="0.25">
      <c r="A89" s="27" t="s">
        <v>425</v>
      </c>
      <c r="B89" t="s">
        <v>326</v>
      </c>
      <c r="C89">
        <v>10768.83088</v>
      </c>
      <c r="D89">
        <v>11364.64409</v>
      </c>
      <c r="E89">
        <v>12045.733319999999</v>
      </c>
      <c r="F89">
        <v>12744.16466</v>
      </c>
      <c r="G89">
        <v>13416.35061</v>
      </c>
      <c r="H89">
        <v>14729.370779999999</v>
      </c>
      <c r="I89">
        <v>15959.02306</v>
      </c>
      <c r="J89">
        <v>16960.818149999999</v>
      </c>
      <c r="K89">
        <v>17756.85484</v>
      </c>
      <c r="L89">
        <v>18381.316279999999</v>
      </c>
      <c r="M89">
        <v>18839.07907</v>
      </c>
      <c r="N89">
        <v>19097.746800000001</v>
      </c>
      <c r="O89">
        <v>19087.878820000002</v>
      </c>
      <c r="P89">
        <v>19640.532650000001</v>
      </c>
      <c r="Q89">
        <v>20383.904129999999</v>
      </c>
      <c r="R89">
        <v>21187.372060000002</v>
      </c>
      <c r="S89">
        <v>22006.224590000002</v>
      </c>
      <c r="T89">
        <v>22824.10772</v>
      </c>
      <c r="U89">
        <v>23522.81566</v>
      </c>
      <c r="V89">
        <v>24184.495630000001</v>
      </c>
      <c r="W89">
        <v>24829.00518</v>
      </c>
      <c r="X89">
        <v>25454.261839999999</v>
      </c>
      <c r="Y89">
        <v>26051.599610000001</v>
      </c>
      <c r="Z89">
        <v>26610.822789999998</v>
      </c>
      <c r="AA89">
        <v>27121.66548</v>
      </c>
      <c r="AB89">
        <v>27574.251520000002</v>
      </c>
      <c r="AC89">
        <v>27959.12775</v>
      </c>
      <c r="AD89">
        <v>28267.399870000001</v>
      </c>
      <c r="AE89">
        <v>29218.980479999998</v>
      </c>
      <c r="AF89">
        <v>30261.058509999999</v>
      </c>
      <c r="AG89">
        <v>31258.052100000001</v>
      </c>
      <c r="AH89">
        <v>32205.8413</v>
      </c>
      <c r="AI89">
        <v>33126.12775</v>
      </c>
      <c r="AJ89">
        <v>34039.81149</v>
      </c>
      <c r="AK89">
        <v>34962.536890000003</v>
      </c>
      <c r="AL89">
        <v>35905.47322</v>
      </c>
      <c r="AM89">
        <v>36876.738279999998</v>
      </c>
      <c r="AN89">
        <v>37882.46127</v>
      </c>
    </row>
    <row r="90" spans="1:40" x14ac:dyDescent="0.25">
      <c r="A90" s="27" t="s">
        <v>426</v>
      </c>
      <c r="B90" t="s">
        <v>327</v>
      </c>
      <c r="C90">
        <v>752.27429700000005</v>
      </c>
      <c r="D90">
        <v>1039.554713</v>
      </c>
      <c r="E90">
        <v>1434.0571420000001</v>
      </c>
      <c r="F90">
        <v>1979.015924</v>
      </c>
      <c r="G90">
        <v>2727.8388639999998</v>
      </c>
      <c r="H90">
        <v>3789.3942280000001</v>
      </c>
      <c r="I90">
        <v>5087.5165660000002</v>
      </c>
      <c r="J90">
        <v>6711.4566670000004</v>
      </c>
      <c r="K90">
        <v>8766.4900560000005</v>
      </c>
      <c r="L90">
        <v>11367.54178</v>
      </c>
      <c r="M90">
        <v>14628.601049999999</v>
      </c>
      <c r="N90">
        <v>18637.554230000002</v>
      </c>
      <c r="O90">
        <v>23407.623899999999</v>
      </c>
      <c r="P90">
        <v>28610.975920000001</v>
      </c>
      <c r="Q90">
        <v>34853.139340000002</v>
      </c>
      <c r="R90">
        <v>42307.874459999999</v>
      </c>
      <c r="S90">
        <v>51174.754760000003</v>
      </c>
      <c r="T90">
        <v>61687.849820000003</v>
      </c>
      <c r="U90">
        <v>68244.249949999998</v>
      </c>
      <c r="V90">
        <v>75146.453949999996</v>
      </c>
      <c r="W90">
        <v>82360.148910000004</v>
      </c>
      <c r="X90">
        <v>89846.597569999998</v>
      </c>
      <c r="Y90">
        <v>97560.192030000006</v>
      </c>
      <c r="Z90">
        <v>105450.0382</v>
      </c>
      <c r="AA90">
        <v>113459.7113</v>
      </c>
      <c r="AB90">
        <v>121527.62850000001</v>
      </c>
      <c r="AC90">
        <v>129586.62760000001</v>
      </c>
      <c r="AD90">
        <v>137564.9296</v>
      </c>
      <c r="AE90">
        <v>139694.8512</v>
      </c>
      <c r="AF90">
        <v>140049.48310000001</v>
      </c>
      <c r="AG90">
        <v>139175.22719999999</v>
      </c>
      <c r="AH90">
        <v>137423.22339999999</v>
      </c>
      <c r="AI90">
        <v>135023.17910000001</v>
      </c>
      <c r="AJ90">
        <v>132132.48680000001</v>
      </c>
      <c r="AK90">
        <v>128865.5373</v>
      </c>
      <c r="AL90">
        <v>125310.0444</v>
      </c>
      <c r="AM90">
        <v>121536.0459</v>
      </c>
      <c r="AN90">
        <v>117600.8976</v>
      </c>
    </row>
    <row r="91" spans="1:40" x14ac:dyDescent="0.25">
      <c r="A91" s="27" t="s">
        <v>427</v>
      </c>
      <c r="B91" t="s">
        <v>328</v>
      </c>
      <c r="C91">
        <v>638.72549079999999</v>
      </c>
      <c r="D91">
        <v>657.84254180000005</v>
      </c>
      <c r="E91">
        <v>674.24231280000004</v>
      </c>
      <c r="F91">
        <v>687.0757102</v>
      </c>
      <c r="G91">
        <v>695.19764339999995</v>
      </c>
      <c r="H91">
        <v>802.75809049999998</v>
      </c>
      <c r="I91">
        <v>945.35292519999996</v>
      </c>
      <c r="J91">
        <v>1106.8083489999999</v>
      </c>
      <c r="K91">
        <v>1286.0504060000001</v>
      </c>
      <c r="L91">
        <v>1485.5034969999999</v>
      </c>
      <c r="M91">
        <v>1706.582723</v>
      </c>
      <c r="N91">
        <v>1946.997239</v>
      </c>
      <c r="O91">
        <v>2198.0010240000001</v>
      </c>
      <c r="P91">
        <v>2355.6680620000002</v>
      </c>
      <c r="Q91">
        <v>2475.8897010000001</v>
      </c>
      <c r="R91">
        <v>2579.2910360000001</v>
      </c>
      <c r="S91">
        <v>2671.6639530000002</v>
      </c>
      <c r="T91">
        <v>2754.2813809999998</v>
      </c>
      <c r="U91">
        <v>2857.5606269999998</v>
      </c>
      <c r="V91">
        <v>2965.0242899999998</v>
      </c>
      <c r="W91">
        <v>3069.4662360000002</v>
      </c>
      <c r="X91">
        <v>3167.2401049999999</v>
      </c>
      <c r="Y91">
        <v>3255.888872</v>
      </c>
      <c r="Z91">
        <v>3333.4637619999999</v>
      </c>
      <c r="AA91">
        <v>3398.316961</v>
      </c>
      <c r="AB91">
        <v>3449.0522850000002</v>
      </c>
      <c r="AC91">
        <v>3484.5059110000002</v>
      </c>
      <c r="AD91">
        <v>3503.7611870000001</v>
      </c>
      <c r="AE91">
        <v>3592.4674399999999</v>
      </c>
      <c r="AF91">
        <v>3679.3020799999999</v>
      </c>
      <c r="AG91">
        <v>3747.823684</v>
      </c>
      <c r="AH91">
        <v>3797.728975</v>
      </c>
      <c r="AI91">
        <v>3831.8467799999999</v>
      </c>
      <c r="AJ91">
        <v>3852.8826829999998</v>
      </c>
      <c r="AK91">
        <v>3862.891239</v>
      </c>
      <c r="AL91">
        <v>3863.3832430000002</v>
      </c>
      <c r="AM91">
        <v>3855.5030099999999</v>
      </c>
      <c r="AN91">
        <v>3840.1577419999999</v>
      </c>
    </row>
    <row r="92" spans="1:40" x14ac:dyDescent="0.25">
      <c r="A92" s="27" t="s">
        <v>117</v>
      </c>
      <c r="B92" t="s">
        <v>329</v>
      </c>
      <c r="C92">
        <v>4.3678165160000004</v>
      </c>
      <c r="D92">
        <v>9.6057311999999904</v>
      </c>
      <c r="E92">
        <v>21.256395680000001</v>
      </c>
      <c r="F92">
        <v>47.457608440000001</v>
      </c>
      <c r="G92">
        <v>106.5802207</v>
      </c>
      <c r="H92">
        <v>223.41352660000001</v>
      </c>
      <c r="I92">
        <v>453.85327590000003</v>
      </c>
      <c r="J92">
        <v>905.74617120000005</v>
      </c>
      <c r="K92">
        <v>1786.9367999999999</v>
      </c>
      <c r="L92">
        <v>3492.7188689999998</v>
      </c>
      <c r="M92">
        <v>6761.4853229999999</v>
      </c>
      <c r="N92">
        <v>12935.92748</v>
      </c>
      <c r="O92">
        <v>24361.01051</v>
      </c>
      <c r="P92">
        <v>24775.1744</v>
      </c>
      <c r="Q92">
        <v>24836.049279999999</v>
      </c>
      <c r="R92">
        <v>24617.32027</v>
      </c>
      <c r="S92">
        <v>24169.106599999999</v>
      </c>
      <c r="T92">
        <v>23533.694530000001</v>
      </c>
      <c r="U92">
        <v>28452.260920000001</v>
      </c>
      <c r="V92">
        <v>34398.409099999997</v>
      </c>
      <c r="W92">
        <v>41552.90064</v>
      </c>
      <c r="X92">
        <v>50122.875180000003</v>
      </c>
      <c r="Y92">
        <v>60342.675430000003</v>
      </c>
      <c r="Z92">
        <v>72476.276979999995</v>
      </c>
      <c r="AA92">
        <v>86818.511960000003</v>
      </c>
      <c r="AB92">
        <v>103696.1629</v>
      </c>
      <c r="AC92">
        <v>123467.71219999999</v>
      </c>
      <c r="AD92">
        <v>146523.2194</v>
      </c>
      <c r="AE92">
        <v>149765.00760000001</v>
      </c>
      <c r="AF92">
        <v>150881.49119999999</v>
      </c>
      <c r="AG92">
        <v>150476.37959999999</v>
      </c>
      <c r="AH92">
        <v>148951.046</v>
      </c>
      <c r="AI92">
        <v>146577.52900000001</v>
      </c>
      <c r="AJ92">
        <v>143548.97200000001</v>
      </c>
      <c r="AK92">
        <v>140010.40049999999</v>
      </c>
      <c r="AL92">
        <v>136076.0515</v>
      </c>
      <c r="AM92">
        <v>131839.06779999999</v>
      </c>
      <c r="AN92">
        <v>127376.9492</v>
      </c>
    </row>
    <row r="93" spans="1:40" x14ac:dyDescent="0.25">
      <c r="A93" s="27" t="s">
        <v>428</v>
      </c>
      <c r="B93" t="s">
        <v>330</v>
      </c>
      <c r="C93">
        <v>288.43088970000002</v>
      </c>
      <c r="D93">
        <v>363.44208559999998</v>
      </c>
      <c r="E93">
        <v>488.75639269999999</v>
      </c>
      <c r="F93">
        <v>672.33732020000002</v>
      </c>
      <c r="G93">
        <v>933.3552492</v>
      </c>
      <c r="H93">
        <v>1199.0662990000001</v>
      </c>
      <c r="I93">
        <v>1463.5983180000001</v>
      </c>
      <c r="J93">
        <v>1732.788675</v>
      </c>
      <c r="K93">
        <v>2013.572987</v>
      </c>
      <c r="L93">
        <v>2309.7596319999998</v>
      </c>
      <c r="M93">
        <v>2620.026065</v>
      </c>
      <c r="N93">
        <v>2935.9554619999999</v>
      </c>
      <c r="O93">
        <v>3239.5278010000002</v>
      </c>
      <c r="P93">
        <v>3462.6989570000001</v>
      </c>
      <c r="Q93">
        <v>3647.7227929999999</v>
      </c>
      <c r="R93">
        <v>3808.5586560000002</v>
      </c>
      <c r="S93">
        <v>3948.3139369999999</v>
      </c>
      <c r="T93">
        <v>4067.2245809999999</v>
      </c>
      <c r="U93">
        <v>4206.5698949999996</v>
      </c>
      <c r="V93">
        <v>4343.8429340000002</v>
      </c>
      <c r="W93">
        <v>4469.2675300000001</v>
      </c>
      <c r="X93">
        <v>4578.0992630000001</v>
      </c>
      <c r="Y93">
        <v>4667.4049150000001</v>
      </c>
      <c r="Z93">
        <v>4735.1320830000004</v>
      </c>
      <c r="AA93">
        <v>4779.8106420000004</v>
      </c>
      <c r="AB93">
        <v>4800.4616100000003</v>
      </c>
      <c r="AC93">
        <v>4796.5407299999997</v>
      </c>
      <c r="AD93">
        <v>4767.9261349999997</v>
      </c>
      <c r="AE93">
        <v>2937.321508</v>
      </c>
      <c r="AF93">
        <v>1504.301144</v>
      </c>
      <c r="AG93">
        <v>708.78680050000003</v>
      </c>
      <c r="AH93">
        <v>317.3909094</v>
      </c>
      <c r="AI93">
        <v>136.6124911</v>
      </c>
      <c r="AJ93">
        <v>56.816809110000001</v>
      </c>
      <c r="AK93">
        <v>22.936525679999999</v>
      </c>
      <c r="AL93">
        <v>9.0497526140000009</v>
      </c>
      <c r="AM93">
        <v>3.5334715810000001</v>
      </c>
      <c r="AN93">
        <v>1.3952860629999999</v>
      </c>
    </row>
    <row r="94" spans="1:40" x14ac:dyDescent="0.25">
      <c r="A94" s="27" t="s">
        <v>429</v>
      </c>
      <c r="B94" t="s">
        <v>331</v>
      </c>
      <c r="C94">
        <v>514.10128280000004</v>
      </c>
      <c r="D94">
        <v>563.07827350000002</v>
      </c>
      <c r="E94">
        <v>626.68733429999997</v>
      </c>
      <c r="F94">
        <v>699.1790585</v>
      </c>
      <c r="G94">
        <v>778.14982139999995</v>
      </c>
      <c r="H94">
        <v>879.47565650000001</v>
      </c>
      <c r="I94">
        <v>973.63844510000001</v>
      </c>
      <c r="J94">
        <v>1055.792377</v>
      </c>
      <c r="K94">
        <v>1128.0308130000001</v>
      </c>
      <c r="L94">
        <v>1192.2696880000001</v>
      </c>
      <c r="M94">
        <v>1248.2720139999999</v>
      </c>
      <c r="N94">
        <v>1293.151288</v>
      </c>
      <c r="O94">
        <v>1321.195925</v>
      </c>
      <c r="P94">
        <v>1349.477535</v>
      </c>
      <c r="Q94">
        <v>1375.4343260000001</v>
      </c>
      <c r="R94">
        <v>1397.686389</v>
      </c>
      <c r="S94">
        <v>1415.5349759999999</v>
      </c>
      <c r="T94">
        <v>1428.678312</v>
      </c>
      <c r="U94">
        <v>1366.1042190000001</v>
      </c>
      <c r="V94">
        <v>1278.402912</v>
      </c>
      <c r="W94">
        <v>1183.359271</v>
      </c>
      <c r="X94">
        <v>1086.8368780000001</v>
      </c>
      <c r="Y94">
        <v>991.21205610000004</v>
      </c>
      <c r="Z94">
        <v>897.83685009999999</v>
      </c>
      <c r="AA94">
        <v>807.70682469999997</v>
      </c>
      <c r="AB94">
        <v>721.62832730000002</v>
      </c>
      <c r="AC94">
        <v>640.24974169999996</v>
      </c>
      <c r="AD94">
        <v>564.06869619999998</v>
      </c>
      <c r="AE94">
        <v>469.65212869999999</v>
      </c>
      <c r="AF94">
        <v>379.25669290000002</v>
      </c>
      <c r="AG94">
        <v>300.41425479999998</v>
      </c>
      <c r="AH94">
        <v>234.58440709999999</v>
      </c>
      <c r="AI94">
        <v>181.01917470000001</v>
      </c>
      <c r="AJ94">
        <v>138.21853730000001</v>
      </c>
      <c r="AK94">
        <v>104.5112962</v>
      </c>
      <c r="AL94">
        <v>78.295818190000006</v>
      </c>
      <c r="AM94">
        <v>58.137364410000004</v>
      </c>
      <c r="AN94">
        <v>42.800176569999998</v>
      </c>
    </row>
    <row r="95" spans="1:40" x14ac:dyDescent="0.25">
      <c r="A95" s="27" t="s">
        <v>430</v>
      </c>
      <c r="B95" t="s">
        <v>332</v>
      </c>
      <c r="C95">
        <v>0.22515454670000001</v>
      </c>
      <c r="D95">
        <v>0.83271150230000002</v>
      </c>
      <c r="E95">
        <v>4.9092320330000003</v>
      </c>
      <c r="F95">
        <v>34.608139649999998</v>
      </c>
      <c r="G95">
        <v>257.7439382</v>
      </c>
      <c r="H95">
        <v>624.07819270000005</v>
      </c>
      <c r="I95">
        <v>1001.9252</v>
      </c>
      <c r="J95">
        <v>1379.582645</v>
      </c>
      <c r="K95">
        <v>1777.747633</v>
      </c>
      <c r="L95">
        <v>2211.8143909999999</v>
      </c>
      <c r="M95">
        <v>2687.3713080000002</v>
      </c>
      <c r="N95">
        <v>3199.340275</v>
      </c>
      <c r="O95">
        <v>3728.892327</v>
      </c>
      <c r="P95">
        <v>4035.6336780000001</v>
      </c>
      <c r="Q95">
        <v>4233.1501980000003</v>
      </c>
      <c r="R95">
        <v>4368.7396319999998</v>
      </c>
      <c r="S95">
        <v>4459.0402190000004</v>
      </c>
      <c r="T95">
        <v>4510.9937389999996</v>
      </c>
      <c r="U95">
        <v>4345.1951879999997</v>
      </c>
      <c r="V95">
        <v>4096.1468869999999</v>
      </c>
      <c r="W95">
        <v>3814.5025970000002</v>
      </c>
      <c r="X95">
        <v>3519.6414110000001</v>
      </c>
      <c r="Y95">
        <v>3221.1598720000002</v>
      </c>
      <c r="Z95">
        <v>2925.3141000000001</v>
      </c>
      <c r="AA95">
        <v>2636.8475109999999</v>
      </c>
      <c r="AB95">
        <v>2359.510084</v>
      </c>
      <c r="AC95">
        <v>2096.211898</v>
      </c>
      <c r="AD95">
        <v>1849.1115380000001</v>
      </c>
      <c r="AE95">
        <v>1714.148422</v>
      </c>
      <c r="AF95">
        <v>1603.0627850000001</v>
      </c>
      <c r="AG95">
        <v>1495.8317259999999</v>
      </c>
      <c r="AH95">
        <v>1390.20488</v>
      </c>
      <c r="AI95">
        <v>1287.3681799999999</v>
      </c>
      <c r="AJ95">
        <v>1188.623503</v>
      </c>
      <c r="AK95">
        <v>1094.8270239999999</v>
      </c>
      <c r="AL95">
        <v>1006.433747</v>
      </c>
      <c r="AM95">
        <v>923.62084860000004</v>
      </c>
      <c r="AN95">
        <v>846.38468390000003</v>
      </c>
    </row>
    <row r="96" spans="1:40" x14ac:dyDescent="0.25">
      <c r="A96" s="27" t="s">
        <v>431</v>
      </c>
      <c r="B96" t="s">
        <v>333</v>
      </c>
      <c r="C96">
        <v>2605.7253879999998</v>
      </c>
      <c r="D96">
        <v>2653.8522250000001</v>
      </c>
      <c r="E96">
        <v>2679.749241</v>
      </c>
      <c r="F96">
        <v>2686.3473170000002</v>
      </c>
      <c r="G96">
        <v>2671.2023629999999</v>
      </c>
      <c r="H96">
        <v>2851.058853</v>
      </c>
      <c r="I96">
        <v>3030.8103660000002</v>
      </c>
      <c r="J96">
        <v>3168.6592030000002</v>
      </c>
      <c r="K96">
        <v>3265.768317</v>
      </c>
      <c r="L96">
        <v>3328.6354940000001</v>
      </c>
      <c r="M96">
        <v>3359.2344210000001</v>
      </c>
      <c r="N96">
        <v>3353.2459699999999</v>
      </c>
      <c r="O96">
        <v>3300.3405539999999</v>
      </c>
      <c r="P96">
        <v>3304.5751810000002</v>
      </c>
      <c r="Q96">
        <v>3322.9195399999999</v>
      </c>
      <c r="R96">
        <v>3340.3604620000001</v>
      </c>
      <c r="S96">
        <v>3352.0076349999999</v>
      </c>
      <c r="T96">
        <v>3356.4004060000002</v>
      </c>
      <c r="U96">
        <v>3389.3337430000001</v>
      </c>
      <c r="V96">
        <v>3429.6446970000002</v>
      </c>
      <c r="W96">
        <v>3469.0153879999998</v>
      </c>
      <c r="X96">
        <v>3503.8453249999998</v>
      </c>
      <c r="Y96">
        <v>3532.0612510000001</v>
      </c>
      <c r="Z96">
        <v>3552.1927460000002</v>
      </c>
      <c r="AA96">
        <v>3563.0737979999999</v>
      </c>
      <c r="AB96">
        <v>3563.7492699999998</v>
      </c>
      <c r="AC96">
        <v>3553.4280979999999</v>
      </c>
      <c r="AD96">
        <v>3531.481045</v>
      </c>
      <c r="AE96">
        <v>3586.5246390000002</v>
      </c>
      <c r="AF96">
        <v>3644.1924530000001</v>
      </c>
      <c r="AG96">
        <v>3687.851529</v>
      </c>
      <c r="AH96">
        <v>3717.37754</v>
      </c>
      <c r="AI96">
        <v>3735.665602</v>
      </c>
      <c r="AJ96">
        <v>3745.3521730000002</v>
      </c>
      <c r="AK96">
        <v>3748.3276569999998</v>
      </c>
      <c r="AL96">
        <v>3745.8762149999998</v>
      </c>
      <c r="AM96">
        <v>3738.8745939999999</v>
      </c>
      <c r="AN96">
        <v>3727.9357340000001</v>
      </c>
    </row>
    <row r="97" spans="1:40" x14ac:dyDescent="0.25">
      <c r="A97" s="27" t="s">
        <v>434</v>
      </c>
      <c r="B97" t="s">
        <v>334</v>
      </c>
      <c r="C97">
        <v>2831.6670730000001</v>
      </c>
      <c r="D97">
        <v>2899.6569129999998</v>
      </c>
      <c r="E97">
        <v>2930.1681410000001</v>
      </c>
      <c r="F97">
        <v>2927.452084</v>
      </c>
      <c r="G97">
        <v>2896.8897229999998</v>
      </c>
      <c r="H97">
        <v>3077.1786179999999</v>
      </c>
      <c r="I97">
        <v>3263.6238010000002</v>
      </c>
      <c r="J97">
        <v>3414.2692520000001</v>
      </c>
      <c r="K97">
        <v>3530.2593390000002</v>
      </c>
      <c r="L97">
        <v>3617.9047919999998</v>
      </c>
      <c r="M97">
        <v>3678.4042610000001</v>
      </c>
      <c r="N97">
        <v>3705.8480749999999</v>
      </c>
      <c r="O97">
        <v>3687.1706180000001</v>
      </c>
      <c r="P97">
        <v>3607.675295</v>
      </c>
      <c r="Q97">
        <v>3501.010796</v>
      </c>
      <c r="R97">
        <v>3378.4707840000001</v>
      </c>
      <c r="S97">
        <v>3244.3081109999998</v>
      </c>
      <c r="T97">
        <v>3101.1079370000002</v>
      </c>
      <c r="U97">
        <v>3015.9328700000001</v>
      </c>
      <c r="V97">
        <v>2945.5663340000001</v>
      </c>
      <c r="W97">
        <v>2875.6702359999999</v>
      </c>
      <c r="X97">
        <v>2801.721231</v>
      </c>
      <c r="Y97">
        <v>2722.2172310000001</v>
      </c>
      <c r="Z97">
        <v>2636.7192300000002</v>
      </c>
      <c r="AA97">
        <v>2545.243309</v>
      </c>
      <c r="AB97">
        <v>2448.0607399999999</v>
      </c>
      <c r="AC97">
        <v>2345.608021</v>
      </c>
      <c r="AD97">
        <v>2238.4518170000001</v>
      </c>
      <c r="AE97">
        <v>1744.224629</v>
      </c>
      <c r="AF97">
        <v>1250.5157999999999</v>
      </c>
      <c r="AG97">
        <v>860.93722790000004</v>
      </c>
      <c r="AH97">
        <v>577.5513919</v>
      </c>
      <c r="AI97">
        <v>379.62608790000002</v>
      </c>
      <c r="AJ97">
        <v>245.11392889999999</v>
      </c>
      <c r="AK97">
        <v>155.70048589999999</v>
      </c>
      <c r="AL97">
        <v>97.424956949999995</v>
      </c>
      <c r="AM97">
        <v>60.129642560000001</v>
      </c>
      <c r="AN97">
        <v>36.664954690000002</v>
      </c>
    </row>
    <row r="98" spans="1:40" x14ac:dyDescent="0.25">
      <c r="A98" s="27" t="s">
        <v>435</v>
      </c>
      <c r="B98" t="s">
        <v>335</v>
      </c>
      <c r="C98">
        <v>11781.592780000001</v>
      </c>
      <c r="D98">
        <v>12939.12082</v>
      </c>
      <c r="E98">
        <v>13966.66977</v>
      </c>
      <c r="F98">
        <v>14908.47645</v>
      </c>
      <c r="G98">
        <v>15788.891890000001</v>
      </c>
      <c r="H98">
        <v>18085.996309999999</v>
      </c>
      <c r="I98">
        <v>20064.742590000002</v>
      </c>
      <c r="J98">
        <v>21913.40119</v>
      </c>
      <c r="K98">
        <v>23732.58006</v>
      </c>
      <c r="L98">
        <v>25553.413369999998</v>
      </c>
      <c r="M98">
        <v>27347.20793</v>
      </c>
      <c r="N98">
        <v>29021.29307</v>
      </c>
      <c r="O98">
        <v>30408.234489999999</v>
      </c>
      <c r="P98">
        <v>38908.543720000001</v>
      </c>
      <c r="Q98">
        <v>49953.202729999997</v>
      </c>
      <c r="R98">
        <v>64295.133439999998</v>
      </c>
      <c r="S98">
        <v>82904.754029999996</v>
      </c>
      <c r="T98">
        <v>107034.1266</v>
      </c>
      <c r="U98">
        <v>102068.0379</v>
      </c>
      <c r="V98">
        <v>96654.738519999999</v>
      </c>
      <c r="W98">
        <v>90903.314350000001</v>
      </c>
      <c r="X98">
        <v>84920.120930000005</v>
      </c>
      <c r="Y98">
        <v>78805.041750000004</v>
      </c>
      <c r="Z98">
        <v>72651.612420000005</v>
      </c>
      <c r="AA98">
        <v>66544.857829999906</v>
      </c>
      <c r="AB98">
        <v>60560.109270000001</v>
      </c>
      <c r="AC98">
        <v>54761.861620000003</v>
      </c>
      <c r="AD98">
        <v>49203.85482</v>
      </c>
      <c r="AE98">
        <v>55071.297440000002</v>
      </c>
      <c r="AF98">
        <v>61160.16388</v>
      </c>
      <c r="AG98">
        <v>67642.342069999999</v>
      </c>
      <c r="AH98">
        <v>74657.671520000004</v>
      </c>
      <c r="AI98">
        <v>82327.332370000004</v>
      </c>
      <c r="AJ98">
        <v>90764.162500000006</v>
      </c>
      <c r="AK98">
        <v>100079.8781</v>
      </c>
      <c r="AL98">
        <v>110389.71279999999</v>
      </c>
      <c r="AM98">
        <v>121815.3803</v>
      </c>
      <c r="AN98">
        <v>134486.9546</v>
      </c>
    </row>
    <row r="99" spans="1:40" x14ac:dyDescent="0.25">
      <c r="A99" s="27" t="s">
        <v>432</v>
      </c>
      <c r="B99" t="s">
        <v>336</v>
      </c>
      <c r="C99">
        <v>474.12527679999999</v>
      </c>
      <c r="D99">
        <v>543.12186150000002</v>
      </c>
      <c r="E99">
        <v>641.69554960000005</v>
      </c>
      <c r="F99">
        <v>764.83289430000002</v>
      </c>
      <c r="G99">
        <v>913.10937590000003</v>
      </c>
      <c r="H99">
        <v>757.63707320000003</v>
      </c>
      <c r="I99">
        <v>536.02543149999997</v>
      </c>
      <c r="J99">
        <v>350.68764579999998</v>
      </c>
      <c r="K99">
        <v>218.77938739999999</v>
      </c>
      <c r="L99">
        <v>131.71248220000001</v>
      </c>
      <c r="M99">
        <v>76.838166330000007</v>
      </c>
      <c r="N99">
        <v>43.450118719999999</v>
      </c>
      <c r="O99">
        <v>23.768029089999999</v>
      </c>
      <c r="P99">
        <v>17.226608930000001</v>
      </c>
      <c r="Q99">
        <v>13.65176359</v>
      </c>
      <c r="R99">
        <v>11.09177532</v>
      </c>
      <c r="S99">
        <v>9.0619016939999995</v>
      </c>
      <c r="T99">
        <v>7.4017286259999997</v>
      </c>
      <c r="U99">
        <v>6.8504289209999998</v>
      </c>
      <c r="V99">
        <v>6.6328906930000002</v>
      </c>
      <c r="W99">
        <v>6.539880739</v>
      </c>
      <c r="X99">
        <v>6.5115242249999996</v>
      </c>
      <c r="Y99">
        <v>6.5289399980000002</v>
      </c>
      <c r="Z99">
        <v>6.5856357880000003</v>
      </c>
      <c r="AA99">
        <v>6.6792882750000002</v>
      </c>
      <c r="AB99">
        <v>6.8092754190000004</v>
      </c>
      <c r="AC99">
        <v>6.9758594760000001</v>
      </c>
      <c r="AD99">
        <v>7.1799214239999998</v>
      </c>
      <c r="AE99">
        <v>7.3957006669999998</v>
      </c>
      <c r="AF99">
        <v>7.6002399509999998</v>
      </c>
      <c r="AG99">
        <v>7.8038663589999997</v>
      </c>
      <c r="AH99">
        <v>8.0214220120000004</v>
      </c>
      <c r="AI99">
        <v>8.2652870380000003</v>
      </c>
      <c r="AJ99">
        <v>8.5451421740000004</v>
      </c>
      <c r="AK99">
        <v>8.8690485339999903</v>
      </c>
      <c r="AL99">
        <v>9.2444500200000004</v>
      </c>
      <c r="AM99">
        <v>9.6788951189999999</v>
      </c>
      <c r="AN99">
        <v>10.180541679999999</v>
      </c>
    </row>
    <row r="100" spans="1:40" x14ac:dyDescent="0.25">
      <c r="A100" s="27" t="s">
        <v>433</v>
      </c>
      <c r="B100" t="s">
        <v>337</v>
      </c>
      <c r="C100">
        <v>5981.2326210000001</v>
      </c>
      <c r="D100">
        <v>6000.5228340000003</v>
      </c>
      <c r="E100">
        <v>5893.6028319999996</v>
      </c>
      <c r="F100">
        <v>5709.685144</v>
      </c>
      <c r="G100">
        <v>5470.0815620000003</v>
      </c>
      <c r="H100">
        <v>3358.185849</v>
      </c>
      <c r="I100">
        <v>1697.78747</v>
      </c>
      <c r="J100">
        <v>778.70030050000003</v>
      </c>
      <c r="K100">
        <v>336.088348</v>
      </c>
      <c r="L100">
        <v>138.7987043</v>
      </c>
      <c r="M100">
        <v>55.532086479999997</v>
      </c>
      <c r="N100">
        <v>21.896036859999999</v>
      </c>
      <c r="O100">
        <v>8.7679423320000005</v>
      </c>
      <c r="P100">
        <v>5.468395364</v>
      </c>
      <c r="Q100">
        <v>3.9360769360000001</v>
      </c>
      <c r="R100">
        <v>2.9588266519999999</v>
      </c>
      <c r="S100">
        <v>2.2541651370000002</v>
      </c>
      <c r="T100">
        <v>1.7248792340000001</v>
      </c>
      <c r="U100">
        <v>1.332559313</v>
      </c>
      <c r="V100">
        <v>1.0337175709999999</v>
      </c>
      <c r="W100">
        <v>0.80358476570000004</v>
      </c>
      <c r="X100">
        <v>0.62551390620000002</v>
      </c>
      <c r="Y100">
        <v>0.48735932850000002</v>
      </c>
      <c r="Z100">
        <v>0.37998277390000001</v>
      </c>
      <c r="AA100">
        <v>0.29641810289999998</v>
      </c>
      <c r="AB100">
        <v>0.23131940640000001</v>
      </c>
      <c r="AC100">
        <v>0.18056615009999999</v>
      </c>
      <c r="AD100">
        <v>0.14097303929999999</v>
      </c>
      <c r="AE100">
        <v>0.1119780858</v>
      </c>
      <c r="AF100">
        <v>8.9177063099999995E-2</v>
      </c>
      <c r="AG100">
        <v>7.0980687900000006E-2</v>
      </c>
      <c r="AH100">
        <v>5.6473352800000001E-2</v>
      </c>
      <c r="AI100">
        <v>4.4941181400000002E-2</v>
      </c>
      <c r="AJ100">
        <v>3.5792132400000003E-2</v>
      </c>
      <c r="AK100">
        <v>2.8539612200000002E-2</v>
      </c>
      <c r="AL100">
        <v>2.27901771E-2</v>
      </c>
      <c r="AM100">
        <v>1.8229451899999999E-2</v>
      </c>
      <c r="AN100">
        <v>1.4608032999999999E-2</v>
      </c>
    </row>
    <row r="101" spans="1:40" x14ac:dyDescent="0.25">
      <c r="A101" s="5" t="s">
        <v>219</v>
      </c>
      <c r="B101" t="s">
        <v>338</v>
      </c>
      <c r="C101">
        <v>48859.425999999999</v>
      </c>
      <c r="D101">
        <v>50286.304750000003</v>
      </c>
      <c r="E101">
        <v>51758.902150000002</v>
      </c>
      <c r="F101">
        <v>53272.091780000002</v>
      </c>
      <c r="G101">
        <v>54799.046170000001</v>
      </c>
      <c r="H101">
        <v>56328.022259999998</v>
      </c>
      <c r="I101">
        <v>57856.452169999997</v>
      </c>
      <c r="J101">
        <v>59387.383679999999</v>
      </c>
      <c r="K101">
        <v>60928.020920000003</v>
      </c>
      <c r="L101">
        <v>62483.884610000001</v>
      </c>
      <c r="M101">
        <v>64059.82806</v>
      </c>
      <c r="N101">
        <v>65661.329419999995</v>
      </c>
      <c r="O101">
        <v>67295.662830000001</v>
      </c>
      <c r="P101">
        <v>68979.729240000001</v>
      </c>
      <c r="Q101">
        <v>70714.438280000002</v>
      </c>
      <c r="R101">
        <v>72494.709090000004</v>
      </c>
      <c r="S101">
        <v>74315.874930000005</v>
      </c>
      <c r="T101">
        <v>76174.014299999995</v>
      </c>
      <c r="U101">
        <v>78102.784929999994</v>
      </c>
      <c r="V101">
        <v>80110.913589999996</v>
      </c>
      <c r="W101">
        <v>82202.681830000001</v>
      </c>
      <c r="X101">
        <v>84381.438299999994</v>
      </c>
      <c r="Y101">
        <v>86649.848410000006</v>
      </c>
      <c r="Z101">
        <v>89009.922890000002</v>
      </c>
      <c r="AA101">
        <v>91463.086389999997</v>
      </c>
      <c r="AB101">
        <v>94010.28688</v>
      </c>
      <c r="AC101">
        <v>96652.11477</v>
      </c>
      <c r="AD101">
        <v>99388.918279999998</v>
      </c>
      <c r="AE101">
        <v>102225.54949999999</v>
      </c>
      <c r="AF101">
        <v>105171.9304</v>
      </c>
      <c r="AG101">
        <v>108226.16469999999</v>
      </c>
      <c r="AH101">
        <v>111385.2935</v>
      </c>
      <c r="AI101">
        <v>114647.3026</v>
      </c>
      <c r="AJ101">
        <v>118011.6909</v>
      </c>
      <c r="AK101">
        <v>121479.7856</v>
      </c>
      <c r="AL101">
        <v>125054.97779999999</v>
      </c>
      <c r="AM101">
        <v>128743.0045</v>
      </c>
      <c r="AN101">
        <v>132552.31</v>
      </c>
    </row>
    <row r="102" spans="1:40" x14ac:dyDescent="0.25">
      <c r="A102" s="5" t="s">
        <v>219</v>
      </c>
      <c r="B102" t="s">
        <v>339</v>
      </c>
      <c r="C102">
        <v>13.242000000000001</v>
      </c>
      <c r="D102">
        <v>13.62793295</v>
      </c>
      <c r="E102">
        <v>14.01859486</v>
      </c>
      <c r="F102">
        <v>14.41186128</v>
      </c>
      <c r="G102">
        <v>14.80706515</v>
      </c>
      <c r="H102">
        <v>15.205532140000001</v>
      </c>
      <c r="I102">
        <v>15.60769861</v>
      </c>
      <c r="J102">
        <v>16.014290509999999</v>
      </c>
      <c r="K102">
        <v>16.426853449999999</v>
      </c>
      <c r="L102">
        <v>16.8469859</v>
      </c>
      <c r="M102">
        <v>17.275925130000001</v>
      </c>
      <c r="N102">
        <v>17.714517220000001</v>
      </c>
      <c r="O102">
        <v>18.16342976</v>
      </c>
      <c r="P102">
        <v>18.623810989999999</v>
      </c>
      <c r="Q102">
        <v>19.093696210000001</v>
      </c>
      <c r="R102">
        <v>19.57011816</v>
      </c>
      <c r="S102">
        <v>20.050313800000001</v>
      </c>
      <c r="T102">
        <v>20.531840290000002</v>
      </c>
      <c r="U102">
        <v>21.016041260000002</v>
      </c>
      <c r="V102">
        <v>21.506848059999999</v>
      </c>
      <c r="W102">
        <v>22.0083834</v>
      </c>
      <c r="X102">
        <v>22.523456509999999</v>
      </c>
      <c r="Y102">
        <v>23.053838679999998</v>
      </c>
      <c r="Z102">
        <v>23.600623469999999</v>
      </c>
      <c r="AA102">
        <v>24.164458060000001</v>
      </c>
      <c r="AB102">
        <v>24.745693259999999</v>
      </c>
      <c r="AC102">
        <v>25.344490449999999</v>
      </c>
      <c r="AD102">
        <v>25.96090315</v>
      </c>
      <c r="AE102">
        <v>26.593981079999999</v>
      </c>
      <c r="AF102">
        <v>27.24449602</v>
      </c>
      <c r="AG102">
        <v>27.91243571</v>
      </c>
      <c r="AH102">
        <v>28.597959710000001</v>
      </c>
      <c r="AI102">
        <v>29.30169171</v>
      </c>
      <c r="AJ102">
        <v>30.02469133</v>
      </c>
      <c r="AK102">
        <v>30.768422709999999</v>
      </c>
      <c r="AL102">
        <v>31.534781339999999</v>
      </c>
      <c r="AM102">
        <v>32.326169069999999</v>
      </c>
      <c r="AN102">
        <v>33.145592389999997</v>
      </c>
    </row>
    <row r="103" spans="1:40" x14ac:dyDescent="0.25">
      <c r="A103" s="5" t="s">
        <v>218</v>
      </c>
      <c r="B103" t="s">
        <v>340</v>
      </c>
      <c r="C103">
        <v>79196.570370000001</v>
      </c>
      <c r="D103">
        <v>81516.459820000004</v>
      </c>
      <c r="E103">
        <v>83938.378979999994</v>
      </c>
      <c r="F103">
        <v>86454.88536</v>
      </c>
      <c r="G103">
        <v>89003.300759999998</v>
      </c>
      <c r="H103">
        <v>91548.238200000007</v>
      </c>
      <c r="I103">
        <v>94084.306070000006</v>
      </c>
      <c r="J103">
        <v>96619.637340000001</v>
      </c>
      <c r="K103">
        <v>99171.982870000007</v>
      </c>
      <c r="L103">
        <v>101756.1081</v>
      </c>
      <c r="M103">
        <v>104386.1816</v>
      </c>
      <c r="N103">
        <v>107078.87850000001</v>
      </c>
      <c r="O103">
        <v>109855.30680000001</v>
      </c>
      <c r="P103">
        <v>112758.53509999999</v>
      </c>
      <c r="Q103">
        <v>115805.9376</v>
      </c>
      <c r="R103">
        <v>119009.34699999999</v>
      </c>
      <c r="S103">
        <v>122385.10830000001</v>
      </c>
      <c r="T103">
        <v>125960.04240000001</v>
      </c>
      <c r="U103">
        <v>129798.2836</v>
      </c>
      <c r="V103">
        <v>133860.92749999999</v>
      </c>
      <c r="W103">
        <v>138128.24919999999</v>
      </c>
      <c r="X103">
        <v>142593.7034</v>
      </c>
      <c r="Y103">
        <v>147258.03229999999</v>
      </c>
      <c r="Z103">
        <v>152125.9859</v>
      </c>
      <c r="AA103">
        <v>157204.51120000001</v>
      </c>
      <c r="AB103">
        <v>162501.85449999999</v>
      </c>
      <c r="AC103">
        <v>168027.18150000001</v>
      </c>
      <c r="AD103">
        <v>173790.5509</v>
      </c>
      <c r="AE103">
        <v>179796.28200000001</v>
      </c>
      <c r="AF103">
        <v>186047.0282</v>
      </c>
      <c r="AG103">
        <v>192531.9743</v>
      </c>
      <c r="AH103">
        <v>199240.0564</v>
      </c>
      <c r="AI103">
        <v>206162.94760000001</v>
      </c>
      <c r="AJ103">
        <v>213296.44279999999</v>
      </c>
      <c r="AK103">
        <v>220641.03450000001</v>
      </c>
      <c r="AL103">
        <v>228202.11230000001</v>
      </c>
      <c r="AM103">
        <v>235990.46189999999</v>
      </c>
      <c r="AN103">
        <v>244022.85709999999</v>
      </c>
    </row>
    <row r="104" spans="1:40" x14ac:dyDescent="0.25">
      <c r="A104" s="5" t="s">
        <v>218</v>
      </c>
      <c r="B104" t="s">
        <v>341</v>
      </c>
      <c r="C104">
        <v>25142.842860000001</v>
      </c>
      <c r="D104">
        <v>25879.40425</v>
      </c>
      <c r="E104">
        <v>26636.08322</v>
      </c>
      <c r="F104">
        <v>27410.56696</v>
      </c>
      <c r="G104">
        <v>28197.781180000002</v>
      </c>
      <c r="H104">
        <v>28996.133750000001</v>
      </c>
      <c r="I104">
        <v>29804.74627</v>
      </c>
      <c r="J104">
        <v>30624.45307</v>
      </c>
      <c r="K104">
        <v>31458.517319999999</v>
      </c>
      <c r="L104">
        <v>32310.917170000001</v>
      </c>
      <c r="M104">
        <v>33185.692029999998</v>
      </c>
      <c r="N104">
        <v>34087.199890000004</v>
      </c>
      <c r="O104">
        <v>35020.473510000003</v>
      </c>
      <c r="P104">
        <v>35989.805820000001</v>
      </c>
      <c r="Q104">
        <v>36999.464970000001</v>
      </c>
      <c r="R104">
        <v>38053.177000000003</v>
      </c>
      <c r="S104">
        <v>39156.821770000002</v>
      </c>
      <c r="T104">
        <v>40320.427519999997</v>
      </c>
      <c r="U104">
        <v>41539.682240000002</v>
      </c>
      <c r="V104">
        <v>42805.318090000001</v>
      </c>
      <c r="W104">
        <v>44112.882700000002</v>
      </c>
      <c r="X104">
        <v>45461.692889999998</v>
      </c>
      <c r="Y104">
        <v>46853.302830000001</v>
      </c>
      <c r="Z104">
        <v>48290.475769999997</v>
      </c>
      <c r="AA104">
        <v>49776.565170000002</v>
      </c>
      <c r="AB104">
        <v>51315.212119999997</v>
      </c>
      <c r="AC104">
        <v>52910.238279999998</v>
      </c>
      <c r="AD104">
        <v>54565.67297</v>
      </c>
      <c r="AE104">
        <v>56271.780039999998</v>
      </c>
      <c r="AF104">
        <v>58029.801370000001</v>
      </c>
      <c r="AG104">
        <v>59836.977379999997</v>
      </c>
      <c r="AH104">
        <v>61691.978410000003</v>
      </c>
      <c r="AI104">
        <v>63595.18578</v>
      </c>
      <c r="AJ104">
        <v>65548.454100000003</v>
      </c>
      <c r="AK104">
        <v>67554.91214</v>
      </c>
      <c r="AL104">
        <v>69618.90178</v>
      </c>
      <c r="AM104">
        <v>71746.143299999996</v>
      </c>
      <c r="AN104">
        <v>73943.933810000002</v>
      </c>
    </row>
    <row r="105" spans="1:40" x14ac:dyDescent="0.25">
      <c r="A105" s="5" t="s">
        <v>218</v>
      </c>
      <c r="B105" t="s">
        <v>342</v>
      </c>
      <c r="C105">
        <v>38141.076789999999</v>
      </c>
      <c r="D105">
        <v>39255.635430000002</v>
      </c>
      <c r="E105">
        <v>40397.764000000003</v>
      </c>
      <c r="F105">
        <v>41571.146979999998</v>
      </c>
      <c r="G105">
        <v>42772.07069</v>
      </c>
      <c r="H105">
        <v>43983.219160000001</v>
      </c>
      <c r="I105">
        <v>45196.634279999998</v>
      </c>
      <c r="J105">
        <v>46417.079790000003</v>
      </c>
      <c r="K105">
        <v>47652.584159999999</v>
      </c>
      <c r="L105">
        <v>48911.229160000003</v>
      </c>
      <c r="M105">
        <v>50199.951350000003</v>
      </c>
      <c r="N105">
        <v>51525.03469</v>
      </c>
      <c r="O105">
        <v>52892.829010000001</v>
      </c>
      <c r="P105">
        <v>54306.202519999999</v>
      </c>
      <c r="Q105">
        <v>55765.780729999999</v>
      </c>
      <c r="R105">
        <v>57270.807809999998</v>
      </c>
      <c r="S105">
        <v>58822.599860000002</v>
      </c>
      <c r="T105">
        <v>60425.80874</v>
      </c>
      <c r="U105">
        <v>62096.236239999998</v>
      </c>
      <c r="V105">
        <v>63832.364390000002</v>
      </c>
      <c r="W105">
        <v>65633.863299999997</v>
      </c>
      <c r="X105">
        <v>67501.965219999998</v>
      </c>
      <c r="Y105">
        <v>69439.027279999995</v>
      </c>
      <c r="Z105">
        <v>71448.103520000004</v>
      </c>
      <c r="AA105">
        <v>73532.643039999995</v>
      </c>
      <c r="AB105">
        <v>75696.354630000002</v>
      </c>
      <c r="AC105">
        <v>77943.198250000001</v>
      </c>
      <c r="AD105">
        <v>80277.466119999997</v>
      </c>
      <c r="AE105">
        <v>82671.042849999998</v>
      </c>
      <c r="AF105">
        <v>85129.062210000004</v>
      </c>
      <c r="AG105">
        <v>87650.941990000007</v>
      </c>
      <c r="AH105">
        <v>90236.429539999997</v>
      </c>
      <c r="AI105">
        <v>92886.282749999998</v>
      </c>
      <c r="AJ105">
        <v>95602.545039999997</v>
      </c>
      <c r="AK105">
        <v>98388.714259999906</v>
      </c>
      <c r="AL105">
        <v>101249.84970000001</v>
      </c>
      <c r="AM105">
        <v>104192.8121</v>
      </c>
      <c r="AN105">
        <v>107226.51949999999</v>
      </c>
    </row>
    <row r="106" spans="1:40" x14ac:dyDescent="0.25">
      <c r="A106" s="5" t="s">
        <v>218</v>
      </c>
      <c r="B106" t="s">
        <v>343</v>
      </c>
      <c r="C106">
        <v>7549.8993799999998</v>
      </c>
      <c r="D106">
        <v>7779.5558220000003</v>
      </c>
      <c r="E106">
        <v>8021.5194519999995</v>
      </c>
      <c r="F106">
        <v>8275.798589</v>
      </c>
      <c r="G106">
        <v>8552.00664399999</v>
      </c>
      <c r="H106">
        <v>8856.8022079999901</v>
      </c>
      <c r="I106">
        <v>9188.0907549999902</v>
      </c>
      <c r="J106">
        <v>9543.9990419999995</v>
      </c>
      <c r="K106">
        <v>9925.0144880000007</v>
      </c>
      <c r="L106">
        <v>10335.695320000001</v>
      </c>
      <c r="M106">
        <v>10784.22811</v>
      </c>
      <c r="N106">
        <v>11283.397290000001</v>
      </c>
      <c r="O106">
        <v>11851.98004</v>
      </c>
      <c r="P106">
        <v>12460.187669999999</v>
      </c>
      <c r="Q106">
        <v>13131.903259999999</v>
      </c>
      <c r="R106">
        <v>13893.55019</v>
      </c>
      <c r="S106">
        <v>14775.567370000001</v>
      </c>
      <c r="T106">
        <v>15819.771409999999</v>
      </c>
      <c r="U106">
        <v>16924.055</v>
      </c>
      <c r="V106">
        <v>18081.531480000001</v>
      </c>
      <c r="W106">
        <v>19287.32228</v>
      </c>
      <c r="X106">
        <v>20538.06452</v>
      </c>
      <c r="Y106">
        <v>21834.02061</v>
      </c>
      <c r="Z106">
        <v>23179.11882</v>
      </c>
      <c r="AA106">
        <v>24580.186559999998</v>
      </c>
      <c r="AB106">
        <v>26046.239890000001</v>
      </c>
      <c r="AC106">
        <v>27588.031650000001</v>
      </c>
      <c r="AD106">
        <v>29217.940289999999</v>
      </c>
      <c r="AE106">
        <v>30809.055120000001</v>
      </c>
      <c r="AF106">
        <v>32397.679830000001</v>
      </c>
      <c r="AG106">
        <v>33993.974900000001</v>
      </c>
      <c r="AH106">
        <v>35599.072119999997</v>
      </c>
      <c r="AI106">
        <v>37213.88437</v>
      </c>
      <c r="AJ106">
        <v>38841.259859999998</v>
      </c>
      <c r="AK106">
        <v>40485.923620000001</v>
      </c>
      <c r="AL106">
        <v>42154.271309999996</v>
      </c>
      <c r="AM106">
        <v>43854.711900000002</v>
      </c>
      <c r="AN106">
        <v>45597.936379999999</v>
      </c>
    </row>
    <row r="107" spans="1:40" x14ac:dyDescent="0.25">
      <c r="A107" s="5" t="s">
        <v>218</v>
      </c>
      <c r="B107" t="s">
        <v>344</v>
      </c>
      <c r="C107">
        <v>10681.6993</v>
      </c>
      <c r="D107">
        <v>10996.180990000001</v>
      </c>
      <c r="E107">
        <v>11311.29729</v>
      </c>
      <c r="F107">
        <v>11625.587390000001</v>
      </c>
      <c r="G107">
        <v>11951.405629999999</v>
      </c>
      <c r="H107">
        <v>12296.13428</v>
      </c>
      <c r="I107">
        <v>12659.65422</v>
      </c>
      <c r="J107">
        <v>13040.9359</v>
      </c>
      <c r="K107">
        <v>13440.357980000001</v>
      </c>
      <c r="L107">
        <v>13859.91899</v>
      </c>
      <c r="M107">
        <v>14302.36363</v>
      </c>
      <c r="N107">
        <v>14771.018840000001</v>
      </c>
      <c r="O107">
        <v>15269.757970000001</v>
      </c>
      <c r="P107">
        <v>15784.14927</v>
      </c>
      <c r="Q107">
        <v>16319.20557</v>
      </c>
      <c r="R107">
        <v>16881.60441</v>
      </c>
      <c r="S107">
        <v>17479.7202</v>
      </c>
      <c r="T107">
        <v>18125.560819999999</v>
      </c>
      <c r="U107">
        <v>18791.082149999998</v>
      </c>
      <c r="V107">
        <v>19467.303899999999</v>
      </c>
      <c r="W107">
        <v>20149.940460000002</v>
      </c>
      <c r="X107">
        <v>20838.218970000002</v>
      </c>
      <c r="Y107">
        <v>21533.650369999999</v>
      </c>
      <c r="Z107">
        <v>22239.06582</v>
      </c>
      <c r="AA107">
        <v>22957.96961</v>
      </c>
      <c r="AB107">
        <v>23694.193429999999</v>
      </c>
      <c r="AC107">
        <v>24451.754779999999</v>
      </c>
      <c r="AD107">
        <v>25234.864300000001</v>
      </c>
      <c r="AE107">
        <v>26014.853790000001</v>
      </c>
      <c r="AF107">
        <v>26794.774669999999</v>
      </c>
      <c r="AG107">
        <v>27574.52376</v>
      </c>
      <c r="AH107">
        <v>28355.63377</v>
      </c>
      <c r="AI107">
        <v>29141.119630000001</v>
      </c>
      <c r="AJ107">
        <v>29934.864989999998</v>
      </c>
      <c r="AK107">
        <v>30741.174419999999</v>
      </c>
      <c r="AL107">
        <v>31564.613549999998</v>
      </c>
      <c r="AM107">
        <v>32410.12888</v>
      </c>
      <c r="AN107">
        <v>33283.16734</v>
      </c>
    </row>
    <row r="108" spans="1:40" x14ac:dyDescent="0.25">
      <c r="A108" s="5" t="s">
        <v>218</v>
      </c>
      <c r="B108" t="s">
        <v>345</v>
      </c>
      <c r="C108">
        <v>409061.22110000002</v>
      </c>
      <c r="D108">
        <v>420978.28960000002</v>
      </c>
      <c r="E108">
        <v>432871.3701</v>
      </c>
      <c r="F108">
        <v>444698.41480000003</v>
      </c>
      <c r="G108">
        <v>456712.32949999999</v>
      </c>
      <c r="H108">
        <v>469192.22389999998</v>
      </c>
      <c r="I108">
        <v>482189.0589</v>
      </c>
      <c r="J108">
        <v>495680.73509999999</v>
      </c>
      <c r="K108">
        <v>509670.40049999999</v>
      </c>
      <c r="L108">
        <v>524179.42739999999</v>
      </c>
      <c r="M108">
        <v>539230.8247</v>
      </c>
      <c r="N108">
        <v>554840.06810000003</v>
      </c>
      <c r="O108">
        <v>571010.13549999997</v>
      </c>
      <c r="P108">
        <v>587725.79</v>
      </c>
      <c r="Q108">
        <v>604869.82869999995</v>
      </c>
      <c r="R108">
        <v>622409.38619999995</v>
      </c>
      <c r="S108">
        <v>640362.68579999998</v>
      </c>
      <c r="T108">
        <v>658783.49250000005</v>
      </c>
      <c r="U108">
        <v>677543.08360000001</v>
      </c>
      <c r="V108">
        <v>696577.23710000003</v>
      </c>
      <c r="W108">
        <v>715866.12430000002</v>
      </c>
      <c r="X108">
        <v>735418.94200000004</v>
      </c>
      <c r="Y108">
        <v>755259.81180000002</v>
      </c>
      <c r="Z108">
        <v>775418.97790000006</v>
      </c>
      <c r="AA108">
        <v>795928.21660000004</v>
      </c>
      <c r="AB108">
        <v>816819.15709999995</v>
      </c>
      <c r="AC108">
        <v>838123.26919999998</v>
      </c>
      <c r="AD108">
        <v>859872.84939999995</v>
      </c>
      <c r="AE108">
        <v>882000.33070000005</v>
      </c>
      <c r="AF108">
        <v>904384.52370000002</v>
      </c>
      <c r="AG108">
        <v>926965.82050000003</v>
      </c>
      <c r="AH108">
        <v>949769.86270000006</v>
      </c>
      <c r="AI108">
        <v>972865.46189999999</v>
      </c>
      <c r="AJ108">
        <v>996342.21649999998</v>
      </c>
      <c r="AK108">
        <v>1020301.606</v>
      </c>
      <c r="AL108">
        <v>1044855.843</v>
      </c>
      <c r="AM108">
        <v>1070131.112</v>
      </c>
      <c r="AN108">
        <v>1096271.9099999999</v>
      </c>
    </row>
    <row r="109" spans="1:40" x14ac:dyDescent="0.25">
      <c r="A109" s="19" t="s">
        <v>222</v>
      </c>
      <c r="B109" t="s">
        <v>346</v>
      </c>
      <c r="C109">
        <v>307332.288</v>
      </c>
      <c r="D109">
        <v>316065.6667</v>
      </c>
      <c r="E109">
        <v>324541.86570000002</v>
      </c>
      <c r="F109">
        <v>333023.3591</v>
      </c>
      <c r="G109">
        <v>342030.98379999999</v>
      </c>
      <c r="H109">
        <v>351130.27059999999</v>
      </c>
      <c r="I109">
        <v>360465.13530000002</v>
      </c>
      <c r="J109">
        <v>370051.85600000003</v>
      </c>
      <c r="K109">
        <v>379888.63069999998</v>
      </c>
      <c r="L109">
        <v>390011.8959</v>
      </c>
      <c r="M109">
        <v>400419.64199999999</v>
      </c>
      <c r="N109">
        <v>411053.39769999997</v>
      </c>
      <c r="O109">
        <v>421807.90740000003</v>
      </c>
      <c r="P109">
        <v>432629.16019999998</v>
      </c>
      <c r="Q109">
        <v>443481.43829999998</v>
      </c>
      <c r="R109">
        <v>454212.17300000001</v>
      </c>
      <c r="S109">
        <v>464719.34899999999</v>
      </c>
      <c r="T109">
        <v>474920.53049999999</v>
      </c>
      <c r="U109">
        <v>483793.3774</v>
      </c>
      <c r="V109">
        <v>492042.48820000002</v>
      </c>
      <c r="W109">
        <v>499975.6925</v>
      </c>
      <c r="X109">
        <v>507701.66200000001</v>
      </c>
      <c r="Y109">
        <v>515266.42139999999</v>
      </c>
      <c r="Z109">
        <v>522698.4975</v>
      </c>
      <c r="AA109">
        <v>530020.68669999996</v>
      </c>
      <c r="AB109">
        <v>537252.22900000005</v>
      </c>
      <c r="AC109">
        <v>544408.87679999997</v>
      </c>
      <c r="AD109">
        <v>551503.12620000006</v>
      </c>
      <c r="AE109">
        <v>558300.18330000003</v>
      </c>
      <c r="AF109">
        <v>564917.46470000001</v>
      </c>
      <c r="AG109">
        <v>571354.99970000004</v>
      </c>
      <c r="AH109">
        <v>577659.61640000006</v>
      </c>
      <c r="AI109">
        <v>583898.46230000001</v>
      </c>
      <c r="AJ109">
        <v>590140.77709999995</v>
      </c>
      <c r="AK109">
        <v>596452.97510000004</v>
      </c>
      <c r="AL109">
        <v>602899.51740000001</v>
      </c>
      <c r="AM109">
        <v>609545.83970000001</v>
      </c>
      <c r="AN109">
        <v>616460.33389999997</v>
      </c>
    </row>
    <row r="110" spans="1:40" x14ac:dyDescent="0.25">
      <c r="A110" s="5" t="s">
        <v>218</v>
      </c>
      <c r="B110" t="s">
        <v>347</v>
      </c>
      <c r="C110">
        <v>42242.221010000001</v>
      </c>
      <c r="D110">
        <v>43484.823020000003</v>
      </c>
      <c r="E110">
        <v>44752.515599999999</v>
      </c>
      <c r="F110">
        <v>46037.534200000002</v>
      </c>
      <c r="G110">
        <v>47350.147120000001</v>
      </c>
      <c r="H110">
        <v>48718.979249999997</v>
      </c>
      <c r="I110">
        <v>50132.427430000003</v>
      </c>
      <c r="J110">
        <v>51594.713230000001</v>
      </c>
      <c r="K110">
        <v>53113.760779999997</v>
      </c>
      <c r="L110">
        <v>54707.459699999999</v>
      </c>
      <c r="M110">
        <v>56403.959040000002</v>
      </c>
      <c r="N110">
        <v>58245.737889999997</v>
      </c>
      <c r="O110">
        <v>60297.689180000001</v>
      </c>
      <c r="P110">
        <v>62413.317410000003</v>
      </c>
      <c r="Q110">
        <v>64660.19483</v>
      </c>
      <c r="R110">
        <v>67065.870250000007</v>
      </c>
      <c r="S110">
        <v>69652.64748</v>
      </c>
      <c r="T110">
        <v>72449.834950000004</v>
      </c>
      <c r="U110">
        <v>75079.855930000005</v>
      </c>
      <c r="V110">
        <v>77726.646909999996</v>
      </c>
      <c r="W110">
        <v>80457.603359999906</v>
      </c>
      <c r="X110">
        <v>83295.448439999906</v>
      </c>
      <c r="Y110">
        <v>86248.24944</v>
      </c>
      <c r="Z110">
        <v>89319.49351</v>
      </c>
      <c r="AA110">
        <v>92511.245970000004</v>
      </c>
      <c r="AB110">
        <v>95825.120299999995</v>
      </c>
      <c r="AC110">
        <v>99262.583509999997</v>
      </c>
      <c r="AD110">
        <v>102825.16869999999</v>
      </c>
      <c r="AE110">
        <v>106124.8873</v>
      </c>
      <c r="AF110">
        <v>109388.0744</v>
      </c>
      <c r="AG110">
        <v>112664.47380000001</v>
      </c>
      <c r="AH110">
        <v>115963.1085</v>
      </c>
      <c r="AI110">
        <v>119286.40330000001</v>
      </c>
      <c r="AJ110">
        <v>122637.8333</v>
      </c>
      <c r="AK110">
        <v>126023.47719999999</v>
      </c>
      <c r="AL110">
        <v>129452.861</v>
      </c>
      <c r="AM110">
        <v>132940.15590000001</v>
      </c>
      <c r="AN110">
        <v>136505.10550000001</v>
      </c>
    </row>
    <row r="111" spans="1:40" x14ac:dyDescent="0.25">
      <c r="A111" s="5" t="s">
        <v>218</v>
      </c>
      <c r="B111" t="s">
        <v>348</v>
      </c>
      <c r="C111">
        <v>176930.23329999999</v>
      </c>
      <c r="D111">
        <v>182126.2458</v>
      </c>
      <c r="E111">
        <v>187404.2058</v>
      </c>
      <c r="F111">
        <v>192746.9952</v>
      </c>
      <c r="G111">
        <v>198219.7911</v>
      </c>
      <c r="H111">
        <v>203885.66250000001</v>
      </c>
      <c r="I111">
        <v>209745.18799999999</v>
      </c>
      <c r="J111">
        <v>215792.31789999999</v>
      </c>
      <c r="K111">
        <v>222038.39</v>
      </c>
      <c r="L111">
        <v>228512.23300000001</v>
      </c>
      <c r="M111">
        <v>235250.6061</v>
      </c>
      <c r="N111">
        <v>242298.36060000001</v>
      </c>
      <c r="O111">
        <v>249710.9405</v>
      </c>
      <c r="P111">
        <v>257414.27100000001</v>
      </c>
      <c r="Q111">
        <v>265462.02250000002</v>
      </c>
      <c r="R111">
        <v>273921.73200000002</v>
      </c>
      <c r="S111">
        <v>282884.02879999997</v>
      </c>
      <c r="T111">
        <v>292486.16879999998</v>
      </c>
      <c r="U111">
        <v>302387.21179999999</v>
      </c>
      <c r="V111">
        <v>312513.75819999998</v>
      </c>
      <c r="W111">
        <v>322835.25469999999</v>
      </c>
      <c r="X111">
        <v>333348.6397</v>
      </c>
      <c r="Y111">
        <v>344071.25209999998</v>
      </c>
      <c r="Z111">
        <v>355033.6275</v>
      </c>
      <c r="AA111">
        <v>366273.6507</v>
      </c>
      <c r="AB111">
        <v>377833.12459999998</v>
      </c>
      <c r="AC111">
        <v>389756.25040000002</v>
      </c>
      <c r="AD111">
        <v>402089.65740000003</v>
      </c>
      <c r="AE111">
        <v>414555.98139999999</v>
      </c>
      <c r="AF111">
        <v>427207.6826</v>
      </c>
      <c r="AG111">
        <v>440042.22269999998</v>
      </c>
      <c r="AH111">
        <v>453066.24060000002</v>
      </c>
      <c r="AI111">
        <v>466302.71240000002</v>
      </c>
      <c r="AJ111">
        <v>479787.52250000002</v>
      </c>
      <c r="AK111">
        <v>493565.64390000002</v>
      </c>
      <c r="AL111">
        <v>507689.75380000001</v>
      </c>
      <c r="AM111">
        <v>522221.83149999997</v>
      </c>
      <c r="AN111">
        <v>537234.89049999998</v>
      </c>
    </row>
    <row r="112" spans="1:40" x14ac:dyDescent="0.25">
      <c r="A112" s="5" t="s">
        <v>220</v>
      </c>
      <c r="B112" t="s">
        <v>349</v>
      </c>
      <c r="C112">
        <v>11991.614</v>
      </c>
      <c r="D112">
        <v>12339.14314</v>
      </c>
      <c r="E112">
        <v>12695.03945</v>
      </c>
      <c r="F112">
        <v>13060.082549999999</v>
      </c>
      <c r="G112">
        <v>13435.50085</v>
      </c>
      <c r="H112">
        <v>13816.51072</v>
      </c>
      <c r="I112">
        <v>14203.038049999999</v>
      </c>
      <c r="J112">
        <v>14598.707420000001</v>
      </c>
      <c r="K112">
        <v>15010.80406</v>
      </c>
      <c r="L112">
        <v>15449.418390000001</v>
      </c>
      <c r="M112">
        <v>15926.825059999999</v>
      </c>
      <c r="N112">
        <v>16457.600539999999</v>
      </c>
      <c r="O112">
        <v>17059.219539999998</v>
      </c>
      <c r="P112">
        <v>17734.207760000001</v>
      </c>
      <c r="Q112">
        <v>18485.37702</v>
      </c>
      <c r="R112">
        <v>19317.624299999999</v>
      </c>
      <c r="S112">
        <v>20238.755300000001</v>
      </c>
      <c r="T112">
        <v>21261.666550000002</v>
      </c>
      <c r="U112">
        <v>22363.901519999999</v>
      </c>
      <c r="V112">
        <v>23538.19152</v>
      </c>
      <c r="W112">
        <v>24782.250029999999</v>
      </c>
      <c r="X112">
        <v>26095.338680000001</v>
      </c>
      <c r="Y112">
        <v>27477.46571</v>
      </c>
      <c r="Z112">
        <v>28929.32677</v>
      </c>
      <c r="AA112">
        <v>30452.379659999999</v>
      </c>
      <c r="AB112">
        <v>32048.967410000001</v>
      </c>
      <c r="AC112">
        <v>33722.482640000002</v>
      </c>
      <c r="AD112">
        <v>35477.616739999998</v>
      </c>
      <c r="AE112">
        <v>37276.427159999999</v>
      </c>
      <c r="AF112">
        <v>39087.231489999998</v>
      </c>
      <c r="AG112">
        <v>40886.308420000001</v>
      </c>
      <c r="AH112">
        <v>42654.429949999998</v>
      </c>
      <c r="AI112">
        <v>44374.721250000002</v>
      </c>
      <c r="AJ112">
        <v>46032.026729999998</v>
      </c>
      <c r="AK112">
        <v>47612.817739999999</v>
      </c>
      <c r="AL112">
        <v>49105.253299999997</v>
      </c>
      <c r="AM112">
        <v>50499.333939999997</v>
      </c>
      <c r="AN112">
        <v>51787.061099999999</v>
      </c>
    </row>
    <row r="113" spans="1:40" x14ac:dyDescent="0.25">
      <c r="A113" s="5" t="s">
        <v>220</v>
      </c>
      <c r="B113" t="s">
        <v>350</v>
      </c>
      <c r="C113">
        <v>16126.348</v>
      </c>
      <c r="D113">
        <v>16521.045269999999</v>
      </c>
      <c r="E113">
        <v>16850.751639999999</v>
      </c>
      <c r="F113">
        <v>17133.343939999999</v>
      </c>
      <c r="G113">
        <v>17539.350620000001</v>
      </c>
      <c r="H113">
        <v>18089.227169999998</v>
      </c>
      <c r="I113">
        <v>18766.203730000001</v>
      </c>
      <c r="J113">
        <v>19556.089260000001</v>
      </c>
      <c r="K113">
        <v>20459.114580000001</v>
      </c>
      <c r="L113">
        <v>21486.398450000001</v>
      </c>
      <c r="M113">
        <v>22654.54566</v>
      </c>
      <c r="N113">
        <v>23984.470229999999</v>
      </c>
      <c r="O113">
        <v>25501.998530000001</v>
      </c>
      <c r="P113">
        <v>27094.525979999999</v>
      </c>
      <c r="Q113">
        <v>28745.341079999998</v>
      </c>
      <c r="R113">
        <v>30466.815569999999</v>
      </c>
      <c r="S113">
        <v>32280.30456</v>
      </c>
      <c r="T113">
        <v>34210.526080000003</v>
      </c>
      <c r="U113">
        <v>36233.084990000003</v>
      </c>
      <c r="V113">
        <v>38332.561379999999</v>
      </c>
      <c r="W113">
        <v>40494.993269999999</v>
      </c>
      <c r="X113">
        <v>42712.019330000003</v>
      </c>
      <c r="Y113">
        <v>44980.305160000004</v>
      </c>
      <c r="Z113">
        <v>47300.11664</v>
      </c>
      <c r="AA113">
        <v>49674.071629999999</v>
      </c>
      <c r="AB113">
        <v>52106.307050000003</v>
      </c>
      <c r="AC113">
        <v>54602.013189999998</v>
      </c>
      <c r="AD113">
        <v>57167.25548</v>
      </c>
      <c r="AE113">
        <v>59595.494160000002</v>
      </c>
      <c r="AF113">
        <v>61852.53529</v>
      </c>
      <c r="AG113">
        <v>63945.135029999998</v>
      </c>
      <c r="AH113">
        <v>65887.356320000006</v>
      </c>
      <c r="AI113">
        <v>67690.182270000005</v>
      </c>
      <c r="AJ113">
        <v>69360.562059999997</v>
      </c>
      <c r="AK113">
        <v>70902.664499999999</v>
      </c>
      <c r="AL113">
        <v>72319.228959999906</v>
      </c>
      <c r="AM113">
        <v>73612.594469999996</v>
      </c>
      <c r="AN113">
        <v>74785.351150000002</v>
      </c>
    </row>
    <row r="114" spans="1:40" x14ac:dyDescent="0.25">
      <c r="A114" s="5" t="s">
        <v>220</v>
      </c>
      <c r="B114" t="s">
        <v>351</v>
      </c>
      <c r="C114">
        <v>721.67200000000003</v>
      </c>
      <c r="D114">
        <v>737.57209720000003</v>
      </c>
      <c r="E114">
        <v>749.01518710000005</v>
      </c>
      <c r="F114">
        <v>757.13148249999995</v>
      </c>
      <c r="G114">
        <v>767.90988110000001</v>
      </c>
      <c r="H114">
        <v>782.1793801</v>
      </c>
      <c r="I114">
        <v>799.75384970000005</v>
      </c>
      <c r="J114">
        <v>820.57467069999996</v>
      </c>
      <c r="K114">
        <v>844.71773480000002</v>
      </c>
      <c r="L114">
        <v>872.35038880000002</v>
      </c>
      <c r="M114">
        <v>903.65613159999998</v>
      </c>
      <c r="N114">
        <v>938.81134559999998</v>
      </c>
      <c r="O114">
        <v>978.00656149999998</v>
      </c>
      <c r="P114">
        <v>1018.164578</v>
      </c>
      <c r="Q114">
        <v>1057.79378</v>
      </c>
      <c r="R114">
        <v>1096.0188889999999</v>
      </c>
      <c r="S114">
        <v>1132.395381</v>
      </c>
      <c r="T114">
        <v>1166.740718</v>
      </c>
      <c r="U114">
        <v>1199.880459</v>
      </c>
      <c r="V114">
        <v>1233.0914769999999</v>
      </c>
      <c r="W114">
        <v>1267.3127340000001</v>
      </c>
      <c r="X114">
        <v>1303.054803</v>
      </c>
      <c r="Y114">
        <v>1340.5195779999999</v>
      </c>
      <c r="Z114">
        <v>1379.7281049999999</v>
      </c>
      <c r="AA114">
        <v>1420.6105150000001</v>
      </c>
      <c r="AB114">
        <v>1463.062635</v>
      </c>
      <c r="AC114">
        <v>1506.9804879999999</v>
      </c>
      <c r="AD114">
        <v>1552.28198</v>
      </c>
      <c r="AE114">
        <v>1596.7270820000001</v>
      </c>
      <c r="AF114">
        <v>1640.015204</v>
      </c>
      <c r="AG114">
        <v>1682.2265669999999</v>
      </c>
      <c r="AH114">
        <v>1723.504064</v>
      </c>
      <c r="AI114">
        <v>1763.938369</v>
      </c>
      <c r="AJ114">
        <v>1803.5721880000001</v>
      </c>
      <c r="AK114">
        <v>1842.4309009999999</v>
      </c>
      <c r="AL114">
        <v>1880.5454689999999</v>
      </c>
      <c r="AM114">
        <v>1917.9673580000001</v>
      </c>
      <c r="AN114">
        <v>1954.7782769999999</v>
      </c>
    </row>
    <row r="115" spans="1:40" x14ac:dyDescent="0.25">
      <c r="A115" s="5" t="s">
        <v>220</v>
      </c>
      <c r="B115" t="s">
        <v>352</v>
      </c>
      <c r="C115">
        <v>48595.165000000001</v>
      </c>
      <c r="D115">
        <v>50026.602680000004</v>
      </c>
      <c r="E115">
        <v>51489.933149999997</v>
      </c>
      <c r="F115">
        <v>52972.972220000003</v>
      </c>
      <c r="G115">
        <v>54505.188499999997</v>
      </c>
      <c r="H115">
        <v>56101.668689999999</v>
      </c>
      <c r="I115">
        <v>57798.71009</v>
      </c>
      <c r="J115">
        <v>59645.66635</v>
      </c>
      <c r="K115">
        <v>61690.84403</v>
      </c>
      <c r="L115">
        <v>63999.210729999999</v>
      </c>
      <c r="M115">
        <v>66646.240900000004</v>
      </c>
      <c r="N115">
        <v>69719.157059999998</v>
      </c>
      <c r="O115">
        <v>73323.821819999997</v>
      </c>
      <c r="P115">
        <v>77367.367859999998</v>
      </c>
      <c r="Q115">
        <v>81870.59057</v>
      </c>
      <c r="R115">
        <v>86848.195989999906</v>
      </c>
      <c r="S115">
        <v>92335.035659999994</v>
      </c>
      <c r="T115">
        <v>98396.814029999994</v>
      </c>
      <c r="U115">
        <v>104820.7178</v>
      </c>
      <c r="V115">
        <v>111565.4522</v>
      </c>
      <c r="W115">
        <v>118616.15820000001</v>
      </c>
      <c r="X115">
        <v>125966.9256</v>
      </c>
      <c r="Y115">
        <v>133615.3585</v>
      </c>
      <c r="Z115">
        <v>141561.4382</v>
      </c>
      <c r="AA115">
        <v>149807.92230000001</v>
      </c>
      <c r="AB115">
        <v>158361.47150000001</v>
      </c>
      <c r="AC115">
        <v>167234.1287</v>
      </c>
      <c r="AD115">
        <v>176445.2163</v>
      </c>
      <c r="AE115">
        <v>185554.24220000001</v>
      </c>
      <c r="AF115">
        <v>194433.91990000001</v>
      </c>
      <c r="AG115">
        <v>202946.15049999999</v>
      </c>
      <c r="AH115">
        <v>210979.58590000001</v>
      </c>
      <c r="AI115">
        <v>218446.35219999999</v>
      </c>
      <c r="AJ115">
        <v>225277.94639999999</v>
      </c>
      <c r="AK115">
        <v>231422.92449999999</v>
      </c>
      <c r="AL115">
        <v>236845.70360000001</v>
      </c>
      <c r="AM115">
        <v>241526.10140000001</v>
      </c>
      <c r="AN115">
        <v>245458.80179999999</v>
      </c>
    </row>
    <row r="116" spans="1:40" x14ac:dyDescent="0.25">
      <c r="A116" s="5" t="s">
        <v>220</v>
      </c>
      <c r="B116" t="s">
        <v>353</v>
      </c>
      <c r="C116">
        <v>81173.289000000004</v>
      </c>
      <c r="D116">
        <v>83544.976439999999</v>
      </c>
      <c r="E116">
        <v>86024.34259</v>
      </c>
      <c r="F116">
        <v>88608.20938</v>
      </c>
      <c r="G116">
        <v>91238.443750000006</v>
      </c>
      <c r="H116">
        <v>93855.414269999994</v>
      </c>
      <c r="I116">
        <v>96454.143729999996</v>
      </c>
      <c r="J116">
        <v>99068.28847</v>
      </c>
      <c r="K116">
        <v>101761.1434</v>
      </c>
      <c r="L116">
        <v>104611.268</v>
      </c>
      <c r="M116">
        <v>107709.7292</v>
      </c>
      <c r="N116">
        <v>111162.1306</v>
      </c>
      <c r="O116">
        <v>115093.8612</v>
      </c>
      <c r="P116">
        <v>119553.2631</v>
      </c>
      <c r="Q116">
        <v>124574.5514</v>
      </c>
      <c r="R116">
        <v>130194.4433</v>
      </c>
      <c r="S116">
        <v>136463.87090000001</v>
      </c>
      <c r="T116">
        <v>143463.93669999999</v>
      </c>
      <c r="U116">
        <v>151110.62299999999</v>
      </c>
      <c r="V116">
        <v>159365.94579999999</v>
      </c>
      <c r="W116">
        <v>168221.4253</v>
      </c>
      <c r="X116">
        <v>177678.13130000001</v>
      </c>
      <c r="Y116">
        <v>187741.64869999999</v>
      </c>
      <c r="Z116">
        <v>198421.7187</v>
      </c>
      <c r="AA116">
        <v>209732.67129999999</v>
      </c>
      <c r="AB116">
        <v>221694.12419999999</v>
      </c>
      <c r="AC116">
        <v>234331.93049999999</v>
      </c>
      <c r="AD116">
        <v>247679.65340000001</v>
      </c>
      <c r="AE116">
        <v>261516.28080000001</v>
      </c>
      <c r="AF116">
        <v>275688.35450000002</v>
      </c>
      <c r="AG116">
        <v>290070.07069999998</v>
      </c>
      <c r="AH116">
        <v>304546.61300000001</v>
      </c>
      <c r="AI116">
        <v>319006.41629999998</v>
      </c>
      <c r="AJ116">
        <v>333340.989</v>
      </c>
      <c r="AK116">
        <v>347446.8701</v>
      </c>
      <c r="AL116">
        <v>361227.78100000002</v>
      </c>
      <c r="AM116">
        <v>374597.07309999998</v>
      </c>
      <c r="AN116">
        <v>387480.1188</v>
      </c>
    </row>
    <row r="117" spans="1:40" x14ac:dyDescent="0.25">
      <c r="A117" s="5" t="s">
        <v>220</v>
      </c>
      <c r="B117" t="s">
        <v>354</v>
      </c>
      <c r="C117">
        <v>11688.45991</v>
      </c>
      <c r="D117">
        <v>12028.38737</v>
      </c>
      <c r="E117">
        <v>12370.530150000001</v>
      </c>
      <c r="F117">
        <v>12726.713959999999</v>
      </c>
      <c r="G117">
        <v>13104.64157</v>
      </c>
      <c r="H117">
        <v>13499.77018</v>
      </c>
      <c r="I117">
        <v>13898.747579999999</v>
      </c>
      <c r="J117">
        <v>14294.60338</v>
      </c>
      <c r="K117">
        <v>14680.26549</v>
      </c>
      <c r="L117">
        <v>15060.528410000001</v>
      </c>
      <c r="M117">
        <v>15439.3357</v>
      </c>
      <c r="N117">
        <v>15816.713040000001</v>
      </c>
      <c r="O117">
        <v>16189.93052</v>
      </c>
      <c r="P117">
        <v>16571.194589999999</v>
      </c>
      <c r="Q117">
        <v>16970.366770000001</v>
      </c>
      <c r="R117">
        <v>17379.50128</v>
      </c>
      <c r="S117">
        <v>17793.096079999999</v>
      </c>
      <c r="T117">
        <v>18208.191269999999</v>
      </c>
      <c r="U117">
        <v>18592.556430000001</v>
      </c>
      <c r="V117">
        <v>18967.819500000001</v>
      </c>
      <c r="W117">
        <v>19342.478760000002</v>
      </c>
      <c r="X117">
        <v>19719.399870000001</v>
      </c>
      <c r="Y117">
        <v>20099.945380000001</v>
      </c>
      <c r="Z117">
        <v>20485.15423</v>
      </c>
      <c r="AA117">
        <v>20875.960729999999</v>
      </c>
      <c r="AB117">
        <v>21273.18391</v>
      </c>
      <c r="AC117">
        <v>21677.49379</v>
      </c>
      <c r="AD117">
        <v>22089.41043</v>
      </c>
      <c r="AE117">
        <v>22504.473239999999</v>
      </c>
      <c r="AF117">
        <v>22934.229050000002</v>
      </c>
      <c r="AG117">
        <v>23374.74453</v>
      </c>
      <c r="AH117">
        <v>23823.48113</v>
      </c>
      <c r="AI117">
        <v>24279.598900000001</v>
      </c>
      <c r="AJ117">
        <v>24742.975640000001</v>
      </c>
      <c r="AK117">
        <v>25213.826550000002</v>
      </c>
      <c r="AL117">
        <v>25692.638330000002</v>
      </c>
      <c r="AM117">
        <v>26180.2343</v>
      </c>
      <c r="AN117">
        <v>26677.807049999999</v>
      </c>
    </row>
    <row r="118" spans="1:40" x14ac:dyDescent="0.25">
      <c r="A118" s="5" t="s">
        <v>221</v>
      </c>
      <c r="B118" t="s">
        <v>355</v>
      </c>
      <c r="C118">
        <v>1680793.5220000001</v>
      </c>
      <c r="D118">
        <v>1729822.39</v>
      </c>
      <c r="E118">
        <v>1780222.835</v>
      </c>
      <c r="F118">
        <v>1831804.8670000001</v>
      </c>
      <c r="G118">
        <v>1883954.4029999999</v>
      </c>
      <c r="H118">
        <v>1936500.764</v>
      </c>
      <c r="I118">
        <v>1989371.625</v>
      </c>
      <c r="J118">
        <v>2042646.736</v>
      </c>
      <c r="K118">
        <v>2096515.23</v>
      </c>
      <c r="L118">
        <v>2151268.1370000001</v>
      </c>
      <c r="M118">
        <v>2207172.7119999998</v>
      </c>
      <c r="N118">
        <v>2264471.7280000001</v>
      </c>
      <c r="O118">
        <v>2323428.031</v>
      </c>
      <c r="P118">
        <v>2384789.5630000001</v>
      </c>
      <c r="Q118">
        <v>2448624.0070000002</v>
      </c>
      <c r="R118">
        <v>2514806.2400000002</v>
      </c>
      <c r="S118">
        <v>2583376.452</v>
      </c>
      <c r="T118">
        <v>2654591.9649999999</v>
      </c>
      <c r="U118">
        <v>2729338.895</v>
      </c>
      <c r="V118">
        <v>2807530.8990000002</v>
      </c>
      <c r="W118">
        <v>2889043.7030000002</v>
      </c>
      <c r="X118">
        <v>2973770.8670000001</v>
      </c>
      <c r="Y118">
        <v>3061639.1549999998</v>
      </c>
      <c r="Z118">
        <v>3152605.088</v>
      </c>
      <c r="AA118">
        <v>3246647.0860000001</v>
      </c>
      <c r="AB118">
        <v>3343760.284</v>
      </c>
      <c r="AC118">
        <v>3443954.4240000001</v>
      </c>
      <c r="AD118">
        <v>3547254.9750000001</v>
      </c>
      <c r="AE118">
        <v>3653980.85</v>
      </c>
      <c r="AF118">
        <v>3764109.7</v>
      </c>
      <c r="AG118">
        <v>3877320.6039999998</v>
      </c>
      <c r="AH118">
        <v>3993398.9339999999</v>
      </c>
      <c r="AI118">
        <v>4112250.3930000002</v>
      </c>
      <c r="AJ118">
        <v>4233887.8380000005</v>
      </c>
      <c r="AK118">
        <v>4358424.2960000001</v>
      </c>
      <c r="AL118">
        <v>4486072.0420000004</v>
      </c>
      <c r="AM118">
        <v>4617150.0199999996</v>
      </c>
      <c r="AN118">
        <v>4752095.4369999999</v>
      </c>
    </row>
    <row r="119" spans="1:40" x14ac:dyDescent="0.25">
      <c r="A119" s="5" t="s">
        <v>221</v>
      </c>
      <c r="B119" t="s">
        <v>356</v>
      </c>
      <c r="C119">
        <v>358724.9657</v>
      </c>
      <c r="D119">
        <v>369044.63679999998</v>
      </c>
      <c r="E119">
        <v>379091.66190000001</v>
      </c>
      <c r="F119">
        <v>388808.47090000001</v>
      </c>
      <c r="G119">
        <v>398656.38160000002</v>
      </c>
      <c r="H119">
        <v>409098.27</v>
      </c>
      <c r="I119">
        <v>420271.26789999998</v>
      </c>
      <c r="J119">
        <v>432174.9607</v>
      </c>
      <c r="K119">
        <v>444814.28120000003</v>
      </c>
      <c r="L119">
        <v>458211.66950000002</v>
      </c>
      <c r="M119">
        <v>472393.90409999999</v>
      </c>
      <c r="N119">
        <v>487379.69209999999</v>
      </c>
      <c r="O119">
        <v>503170.28080000001</v>
      </c>
      <c r="P119">
        <v>519761.91200000001</v>
      </c>
      <c r="Q119">
        <v>536964.44110000005</v>
      </c>
      <c r="R119">
        <v>554737.85490000003</v>
      </c>
      <c r="S119">
        <v>573128.95189999999</v>
      </c>
      <c r="T119">
        <v>592241.79079999996</v>
      </c>
      <c r="U119">
        <v>612018.83660000004</v>
      </c>
      <c r="V119">
        <v>632405.946</v>
      </c>
      <c r="W119">
        <v>653368.82109999994</v>
      </c>
      <c r="X119">
        <v>674889.03489999997</v>
      </c>
      <c r="Y119">
        <v>696956.81279999996</v>
      </c>
      <c r="Z119">
        <v>719566.96730000002</v>
      </c>
      <c r="AA119">
        <v>742717.85820000002</v>
      </c>
      <c r="AB119">
        <v>766412.03130000003</v>
      </c>
      <c r="AC119">
        <v>790657.59149999998</v>
      </c>
      <c r="AD119">
        <v>815470.07739999995</v>
      </c>
      <c r="AE119">
        <v>840847.50029999996</v>
      </c>
      <c r="AF119">
        <v>866500.89190000005</v>
      </c>
      <c r="AG119">
        <v>892295.11230000004</v>
      </c>
      <c r="AH119">
        <v>918241.8578</v>
      </c>
      <c r="AI119">
        <v>944425.77949999995</v>
      </c>
      <c r="AJ119">
        <v>970966.93700000003</v>
      </c>
      <c r="AK119">
        <v>998005.98910000001</v>
      </c>
      <c r="AL119">
        <v>1025702.269</v>
      </c>
      <c r="AM119">
        <v>1054238.5630000001</v>
      </c>
      <c r="AN119">
        <v>1083828.3319999999</v>
      </c>
    </row>
    <row r="120" spans="1:40" x14ac:dyDescent="0.25">
      <c r="A120" s="19" t="s">
        <v>222</v>
      </c>
      <c r="B120" t="s">
        <v>357</v>
      </c>
      <c r="C120">
        <v>15853.983050000001</v>
      </c>
      <c r="D120">
        <v>16237.841909999999</v>
      </c>
      <c r="E120">
        <v>16560.31769</v>
      </c>
      <c r="F120">
        <v>16865.035199999998</v>
      </c>
      <c r="G120">
        <v>17276.9264</v>
      </c>
      <c r="H120">
        <v>17699.953720000001</v>
      </c>
      <c r="I120">
        <v>18176.542079999999</v>
      </c>
      <c r="J120">
        <v>18721.211490000002</v>
      </c>
      <c r="K120">
        <v>19348.91634</v>
      </c>
      <c r="L120">
        <v>20071.38379</v>
      </c>
      <c r="M120">
        <v>20897.90626</v>
      </c>
      <c r="N120">
        <v>21835.467789999999</v>
      </c>
      <c r="O120">
        <v>22889.700379999998</v>
      </c>
      <c r="P120">
        <v>23910.82948</v>
      </c>
      <c r="Q120">
        <v>24913.649410000002</v>
      </c>
      <c r="R120">
        <v>25892.376130000001</v>
      </c>
      <c r="S120">
        <v>26843.06</v>
      </c>
      <c r="T120">
        <v>27759.85182</v>
      </c>
      <c r="U120">
        <v>28475.642319999999</v>
      </c>
      <c r="V120">
        <v>29118.360110000001</v>
      </c>
      <c r="W120">
        <v>29725.684300000001</v>
      </c>
      <c r="X120">
        <v>30309.232840000001</v>
      </c>
      <c r="Y120">
        <v>30873.329659999999</v>
      </c>
      <c r="Z120">
        <v>31420.306229999998</v>
      </c>
      <c r="AA120">
        <v>31951.814139999999</v>
      </c>
      <c r="AB120">
        <v>32469.019499999999</v>
      </c>
      <c r="AC120">
        <v>32972.541319999997</v>
      </c>
      <c r="AD120">
        <v>33462.425689999996</v>
      </c>
      <c r="AE120">
        <v>33758.433360000003</v>
      </c>
      <c r="AF120">
        <v>33911.812960000003</v>
      </c>
      <c r="AG120">
        <v>33944.060449999997</v>
      </c>
      <c r="AH120">
        <v>33875.579539999999</v>
      </c>
      <c r="AI120">
        <v>33723.348579999998</v>
      </c>
      <c r="AJ120">
        <v>33500.918089999999</v>
      </c>
      <c r="AK120">
        <v>33219.125569999997</v>
      </c>
      <c r="AL120">
        <v>32886.8341</v>
      </c>
      <c r="AM120">
        <v>32511.564279999999</v>
      </c>
      <c r="AN120">
        <v>32099.793109999999</v>
      </c>
    </row>
    <row r="121" spans="1:40" x14ac:dyDescent="0.25">
      <c r="A121" s="19" t="s">
        <v>222</v>
      </c>
      <c r="B121" t="s">
        <v>358</v>
      </c>
      <c r="C121">
        <v>51842.487480000003</v>
      </c>
      <c r="D121">
        <v>53396.179830000001</v>
      </c>
      <c r="E121">
        <v>54798.054499999998</v>
      </c>
      <c r="F121">
        <v>56244.988069999999</v>
      </c>
      <c r="G121">
        <v>58016.848740000001</v>
      </c>
      <c r="H121">
        <v>60610.256670000002</v>
      </c>
      <c r="I121">
        <v>63386.282720000003</v>
      </c>
      <c r="J121">
        <v>66080.557860000001</v>
      </c>
      <c r="K121">
        <v>68397.385670000003</v>
      </c>
      <c r="L121">
        <v>70429.20362</v>
      </c>
      <c r="M121">
        <v>72239.286840000001</v>
      </c>
      <c r="N121">
        <v>73798.203320000001</v>
      </c>
      <c r="O121">
        <v>75013.071949999998</v>
      </c>
      <c r="P121">
        <v>76121.330260000002</v>
      </c>
      <c r="Q121">
        <v>77378.993520000004</v>
      </c>
      <c r="R121">
        <v>78610.073260000005</v>
      </c>
      <c r="S121">
        <v>79733.2353</v>
      </c>
      <c r="T121">
        <v>80720.609060000003</v>
      </c>
      <c r="U121">
        <v>81519.54363</v>
      </c>
      <c r="V121">
        <v>82240.035640000002</v>
      </c>
      <c r="W121">
        <v>82889.275590000005</v>
      </c>
      <c r="X121">
        <v>83473.750910000002</v>
      </c>
      <c r="Y121">
        <v>84003.689670000007</v>
      </c>
      <c r="Z121">
        <v>84491.124679999906</v>
      </c>
      <c r="AA121">
        <v>84948.210699999996</v>
      </c>
      <c r="AB121">
        <v>85386.172380000004</v>
      </c>
      <c r="AC121">
        <v>85814.718599999906</v>
      </c>
      <c r="AD121">
        <v>86241.819149999996</v>
      </c>
      <c r="AE121">
        <v>86461.308290000001</v>
      </c>
      <c r="AF121">
        <v>86766.34908</v>
      </c>
      <c r="AG121">
        <v>87058.491599999994</v>
      </c>
      <c r="AH121">
        <v>87305.358009999996</v>
      </c>
      <c r="AI121">
        <v>87510.173039999994</v>
      </c>
      <c r="AJ121">
        <v>87684.550310000006</v>
      </c>
      <c r="AK121">
        <v>87839.798309999998</v>
      </c>
      <c r="AL121">
        <v>87985.227509999997</v>
      </c>
      <c r="AM121">
        <v>88129.062340000004</v>
      </c>
      <c r="AN121">
        <v>88278.803279999905</v>
      </c>
    </row>
    <row r="122" spans="1:40" x14ac:dyDescent="0.25">
      <c r="A122" s="27" t="s">
        <v>425</v>
      </c>
      <c r="B122" t="s">
        <v>359</v>
      </c>
      <c r="C122">
        <v>10768.83088</v>
      </c>
      <c r="D122">
        <v>11364.64409</v>
      </c>
      <c r="E122">
        <v>12045.733319999999</v>
      </c>
      <c r="F122">
        <v>12744.16466</v>
      </c>
      <c r="G122">
        <v>13416.35061</v>
      </c>
      <c r="H122">
        <v>15038.85894</v>
      </c>
      <c r="I122">
        <v>16623.913909999999</v>
      </c>
      <c r="J122">
        <v>17900.643899999999</v>
      </c>
      <c r="K122">
        <v>18846.099310000001</v>
      </c>
      <c r="L122">
        <v>19476.598470000001</v>
      </c>
      <c r="M122">
        <v>19776.68576</v>
      </c>
      <c r="N122">
        <v>19680.736079999999</v>
      </c>
      <c r="O122">
        <v>19075.122210000001</v>
      </c>
      <c r="P122">
        <v>19834.022229999999</v>
      </c>
      <c r="Q122">
        <v>21044.787219999998</v>
      </c>
      <c r="R122">
        <v>22386.814539999999</v>
      </c>
      <c r="S122">
        <v>23744.049490000001</v>
      </c>
      <c r="T122">
        <v>25068.223590000001</v>
      </c>
      <c r="U122">
        <v>26217.551630000002</v>
      </c>
      <c r="V122">
        <v>27266.027529999999</v>
      </c>
      <c r="W122">
        <v>28220.492030000001</v>
      </c>
      <c r="X122">
        <v>29076.823090000002</v>
      </c>
      <c r="Y122">
        <v>29828.977729999999</v>
      </c>
      <c r="Z122">
        <v>30472.577069999999</v>
      </c>
      <c r="AA122">
        <v>31005.607459999999</v>
      </c>
      <c r="AB122">
        <v>31428.21414</v>
      </c>
      <c r="AC122">
        <v>31742.163049999999</v>
      </c>
      <c r="AD122">
        <v>31950.437180000001</v>
      </c>
      <c r="AE122">
        <v>32752.283630000002</v>
      </c>
      <c r="AF122">
        <v>33895.039559999997</v>
      </c>
      <c r="AG122">
        <v>35215.13031</v>
      </c>
      <c r="AH122">
        <v>36652.573479999999</v>
      </c>
      <c r="AI122">
        <v>38183.10007</v>
      </c>
      <c r="AJ122">
        <v>39791.762190000001</v>
      </c>
      <c r="AK122">
        <v>41462.406230000001</v>
      </c>
      <c r="AL122">
        <v>43174.106570000004</v>
      </c>
      <c r="AM122">
        <v>44900.737659999999</v>
      </c>
      <c r="AN122">
        <v>46609.55646</v>
      </c>
    </row>
    <row r="123" spans="1:40" x14ac:dyDescent="0.25">
      <c r="A123" s="27" t="s">
        <v>426</v>
      </c>
      <c r="B123" t="s">
        <v>360</v>
      </c>
      <c r="C123">
        <v>752.27429700000005</v>
      </c>
      <c r="D123">
        <v>1039.554713</v>
      </c>
      <c r="E123">
        <v>1434.0571420000001</v>
      </c>
      <c r="F123">
        <v>1979.015924</v>
      </c>
      <c r="G123">
        <v>2727.8388639999998</v>
      </c>
      <c r="H123">
        <v>4044.4523119999999</v>
      </c>
      <c r="I123">
        <v>5735.6454080000003</v>
      </c>
      <c r="J123">
        <v>7920.7785620000004</v>
      </c>
      <c r="K123">
        <v>10751.86038</v>
      </c>
      <c r="L123">
        <v>14391.504000000001</v>
      </c>
      <c r="M123">
        <v>18976.616040000001</v>
      </c>
      <c r="N123">
        <v>24544.44886</v>
      </c>
      <c r="O123">
        <v>30899.72046</v>
      </c>
      <c r="P123">
        <v>40565.076789999999</v>
      </c>
      <c r="Q123">
        <v>52919.198100000001</v>
      </c>
      <c r="R123">
        <v>68520.384179999906</v>
      </c>
      <c r="S123">
        <v>88042.385689999996</v>
      </c>
      <c r="T123">
        <v>112285.4463</v>
      </c>
      <c r="U123">
        <v>128076.56879999999</v>
      </c>
      <c r="V123">
        <v>144831.7211</v>
      </c>
      <c r="W123">
        <v>162380.67869999999</v>
      </c>
      <c r="X123">
        <v>180631.72690000001</v>
      </c>
      <c r="Y123">
        <v>199490.23819999999</v>
      </c>
      <c r="Z123">
        <v>218870.86429999999</v>
      </c>
      <c r="AA123">
        <v>238698.12839999999</v>
      </c>
      <c r="AB123">
        <v>258906.14420000001</v>
      </c>
      <c r="AC123">
        <v>279436.43109999999</v>
      </c>
      <c r="AD123">
        <v>300237.23200000002</v>
      </c>
      <c r="AE123">
        <v>303494.64880000002</v>
      </c>
      <c r="AF123">
        <v>306753.16519999999</v>
      </c>
      <c r="AG123">
        <v>309087.25329999998</v>
      </c>
      <c r="AH123">
        <v>310403.92599999998</v>
      </c>
      <c r="AI123">
        <v>310665.74939999997</v>
      </c>
      <c r="AJ123">
        <v>309834.3628</v>
      </c>
      <c r="AK123">
        <v>307851.75929999998</v>
      </c>
      <c r="AL123">
        <v>304648.86330000003</v>
      </c>
      <c r="AM123">
        <v>300162.56280000001</v>
      </c>
      <c r="AN123">
        <v>294330.71470000001</v>
      </c>
    </row>
    <row r="124" spans="1:40" x14ac:dyDescent="0.25">
      <c r="A124" s="27" t="s">
        <v>427</v>
      </c>
      <c r="B124" t="s">
        <v>361</v>
      </c>
      <c r="C124">
        <v>638.72549079999999</v>
      </c>
      <c r="D124">
        <v>657.84254180000005</v>
      </c>
      <c r="E124">
        <v>674.24231280000004</v>
      </c>
      <c r="F124">
        <v>687.0757102</v>
      </c>
      <c r="G124">
        <v>695.19764339999995</v>
      </c>
      <c r="H124">
        <v>819.62781500000006</v>
      </c>
      <c r="I124">
        <v>984.74151359999996</v>
      </c>
      <c r="J124">
        <v>1168.117659</v>
      </c>
      <c r="K124">
        <v>1364.8302200000001</v>
      </c>
      <c r="L124">
        <v>1573.7027270000001</v>
      </c>
      <c r="M124">
        <v>1790.8203080000001</v>
      </c>
      <c r="N124">
        <v>2005.157291</v>
      </c>
      <c r="O124">
        <v>2194.540708</v>
      </c>
      <c r="P124">
        <v>2329.236077</v>
      </c>
      <c r="Q124">
        <v>2434.9540379999999</v>
      </c>
      <c r="R124">
        <v>2517.93561</v>
      </c>
      <c r="S124">
        <v>2578.5986969999999</v>
      </c>
      <c r="T124">
        <v>2616.5127849999999</v>
      </c>
      <c r="U124">
        <v>2681.1700759999999</v>
      </c>
      <c r="V124">
        <v>2743.914702</v>
      </c>
      <c r="W124">
        <v>2793.0092989999998</v>
      </c>
      <c r="X124">
        <v>2824.5290030000001</v>
      </c>
      <c r="Y124">
        <v>2837.3452849999999</v>
      </c>
      <c r="Z124">
        <v>2831.600547</v>
      </c>
      <c r="AA124">
        <v>2808.1427699999999</v>
      </c>
      <c r="AB124">
        <v>2768.2613240000001</v>
      </c>
      <c r="AC124">
        <v>2713.5175429999999</v>
      </c>
      <c r="AD124">
        <v>2645.6330910000001</v>
      </c>
      <c r="AE124">
        <v>2606.6581000000001</v>
      </c>
      <c r="AF124">
        <v>2579.8984110000001</v>
      </c>
      <c r="AG124">
        <v>2554.069258</v>
      </c>
      <c r="AH124">
        <v>2525.0010459999999</v>
      </c>
      <c r="AI124">
        <v>2491.0982530000001</v>
      </c>
      <c r="AJ124">
        <v>2451.5636260000001</v>
      </c>
      <c r="AK124">
        <v>2405.7566780000002</v>
      </c>
      <c r="AL124">
        <v>2353.0485829999998</v>
      </c>
      <c r="AM124">
        <v>2292.8717240000001</v>
      </c>
      <c r="AN124">
        <v>2224.7081629999998</v>
      </c>
    </row>
    <row r="125" spans="1:40" x14ac:dyDescent="0.25">
      <c r="A125" s="27" t="s">
        <v>117</v>
      </c>
      <c r="B125" t="s">
        <v>362</v>
      </c>
      <c r="C125">
        <v>4.3678165160000004</v>
      </c>
      <c r="D125">
        <v>9.6057311999999904</v>
      </c>
      <c r="E125">
        <v>21.256395680000001</v>
      </c>
      <c r="F125">
        <v>47.457608440000001</v>
      </c>
      <c r="G125">
        <v>106.5802207</v>
      </c>
      <c r="H125">
        <v>244.41988710000001</v>
      </c>
      <c r="I125">
        <v>537.5103259</v>
      </c>
      <c r="J125">
        <v>1150.074427</v>
      </c>
      <c r="K125">
        <v>2413.4678050000002</v>
      </c>
      <c r="L125">
        <v>4982.2511569999997</v>
      </c>
      <c r="M125">
        <v>10110.77305</v>
      </c>
      <c r="N125">
        <v>20092.637729999999</v>
      </c>
      <c r="O125">
        <v>38817.329510000003</v>
      </c>
      <c r="P125">
        <v>42374.25748</v>
      </c>
      <c r="Q125">
        <v>45460.570780000002</v>
      </c>
      <c r="R125">
        <v>48042.07778</v>
      </c>
      <c r="S125">
        <v>50100.846590000001</v>
      </c>
      <c r="T125">
        <v>51635.400710000002</v>
      </c>
      <c r="U125">
        <v>58260.331339999997</v>
      </c>
      <c r="V125">
        <v>65325.605080000001</v>
      </c>
      <c r="W125">
        <v>72759.391619999995</v>
      </c>
      <c r="X125">
        <v>80527.105379999906</v>
      </c>
      <c r="Y125">
        <v>88593.628689999998</v>
      </c>
      <c r="Z125">
        <v>96928.331189999997</v>
      </c>
      <c r="AA125">
        <v>105504.9449</v>
      </c>
      <c r="AB125">
        <v>114301.18180000001</v>
      </c>
      <c r="AC125">
        <v>123297.6208</v>
      </c>
      <c r="AD125">
        <v>132477.3394</v>
      </c>
      <c r="AE125">
        <v>129638.71739999999</v>
      </c>
      <c r="AF125">
        <v>126798.2433</v>
      </c>
      <c r="AG125">
        <v>123587.0284</v>
      </c>
      <c r="AH125">
        <v>120008.747</v>
      </c>
      <c r="AI125">
        <v>116091.5672</v>
      </c>
      <c r="AJ125">
        <v>111863.49709999999</v>
      </c>
      <c r="AK125">
        <v>107345.60799999999</v>
      </c>
      <c r="AL125">
        <v>102555.89380000001</v>
      </c>
      <c r="AM125">
        <v>97515.230200000005</v>
      </c>
      <c r="AN125">
        <v>92245.270810000002</v>
      </c>
    </row>
    <row r="126" spans="1:40" x14ac:dyDescent="0.25">
      <c r="A126" s="27" t="s">
        <v>428</v>
      </c>
      <c r="B126" t="s">
        <v>363</v>
      </c>
      <c r="C126">
        <v>288.43088970000002</v>
      </c>
      <c r="D126">
        <v>363.44208559999998</v>
      </c>
      <c r="E126">
        <v>488.75639269999999</v>
      </c>
      <c r="F126">
        <v>672.33732020000002</v>
      </c>
      <c r="G126">
        <v>933.3552492</v>
      </c>
      <c r="H126">
        <v>1224.311078</v>
      </c>
      <c r="I126">
        <v>1524.605546</v>
      </c>
      <c r="J126">
        <v>1828.4951309999999</v>
      </c>
      <c r="K126">
        <v>2135.841711</v>
      </c>
      <c r="L126">
        <v>2444.3792859999999</v>
      </c>
      <c r="M126">
        <v>2744.7230719999998</v>
      </c>
      <c r="N126">
        <v>3016.389326</v>
      </c>
      <c r="O126">
        <v>3224.3388199999999</v>
      </c>
      <c r="P126">
        <v>3581.6958479999998</v>
      </c>
      <c r="Q126">
        <v>4009.392695</v>
      </c>
      <c r="R126">
        <v>4472.0256339999996</v>
      </c>
      <c r="S126">
        <v>4952.2866519999998</v>
      </c>
      <c r="T126">
        <v>5439.4406250000002</v>
      </c>
      <c r="U126">
        <v>5773.7916329999998</v>
      </c>
      <c r="V126">
        <v>6024.4210160000002</v>
      </c>
      <c r="W126">
        <v>6212.8484429999999</v>
      </c>
      <c r="X126">
        <v>6345.0323330000001</v>
      </c>
      <c r="Y126">
        <v>6423.0050259999998</v>
      </c>
      <c r="Z126">
        <v>6448.7261600000002</v>
      </c>
      <c r="AA126">
        <v>6425.0579660000003</v>
      </c>
      <c r="AB126">
        <v>6355.8098540000001</v>
      </c>
      <c r="AC126">
        <v>6245.4921199999999</v>
      </c>
      <c r="AD126">
        <v>6099.0508799999998</v>
      </c>
      <c r="AE126">
        <v>5909.2136449999998</v>
      </c>
      <c r="AF126">
        <v>5710.0735020000002</v>
      </c>
      <c r="AG126">
        <v>5500.6142369999998</v>
      </c>
      <c r="AH126">
        <v>5280.4548610000002</v>
      </c>
      <c r="AI126">
        <v>5050.4469440000003</v>
      </c>
      <c r="AJ126">
        <v>4811.8147870000003</v>
      </c>
      <c r="AK126">
        <v>4565.6777590000002</v>
      </c>
      <c r="AL126">
        <v>4313.0251989999997</v>
      </c>
      <c r="AM126">
        <v>4054.8877680000001</v>
      </c>
      <c r="AN126">
        <v>3792.325441</v>
      </c>
    </row>
    <row r="127" spans="1:40" x14ac:dyDescent="0.25">
      <c r="A127" s="27" t="s">
        <v>429</v>
      </c>
      <c r="B127" t="s">
        <v>364</v>
      </c>
      <c r="C127">
        <v>514.10128280000004</v>
      </c>
      <c r="D127">
        <v>563.07827350000002</v>
      </c>
      <c r="E127">
        <v>626.68733429999997</v>
      </c>
      <c r="F127">
        <v>699.1790585</v>
      </c>
      <c r="G127">
        <v>778.14982139999995</v>
      </c>
      <c r="H127">
        <v>905.29607139999996</v>
      </c>
      <c r="I127">
        <v>1033.9313569999999</v>
      </c>
      <c r="J127">
        <v>1150.07196</v>
      </c>
      <c r="K127">
        <v>1251.810348</v>
      </c>
      <c r="L127">
        <v>1338.7622759999999</v>
      </c>
      <c r="M127">
        <v>1407.937023</v>
      </c>
      <c r="N127">
        <v>1452.17073</v>
      </c>
      <c r="O127">
        <v>1459.658044</v>
      </c>
      <c r="P127">
        <v>1481.761917</v>
      </c>
      <c r="Q127">
        <v>1501.5674349999999</v>
      </c>
      <c r="R127">
        <v>1511.7204220000001</v>
      </c>
      <c r="S127">
        <v>1509.6492969999999</v>
      </c>
      <c r="T127">
        <v>1494.885982</v>
      </c>
      <c r="U127">
        <v>1445.3391790000001</v>
      </c>
      <c r="V127">
        <v>1378.8654429999999</v>
      </c>
      <c r="W127">
        <v>1302.0884040000001</v>
      </c>
      <c r="X127">
        <v>1218.480562</v>
      </c>
      <c r="Y127">
        <v>1130.556636</v>
      </c>
      <c r="Z127">
        <v>1040.4836270000001</v>
      </c>
      <c r="AA127">
        <v>950.18562380000003</v>
      </c>
      <c r="AB127">
        <v>861.3290538</v>
      </c>
      <c r="AC127">
        <v>775.29576029999998</v>
      </c>
      <c r="AD127">
        <v>693.1770411</v>
      </c>
      <c r="AE127">
        <v>717.23786729999995</v>
      </c>
      <c r="AF127">
        <v>783.21782459999997</v>
      </c>
      <c r="AG127">
        <v>873.11239409999996</v>
      </c>
      <c r="AH127">
        <v>983.24429759999998</v>
      </c>
      <c r="AI127">
        <v>1114.5908899999999</v>
      </c>
      <c r="AJ127">
        <v>1269.9464479999999</v>
      </c>
      <c r="AK127">
        <v>1452.969531</v>
      </c>
      <c r="AL127">
        <v>1667.8290870000001</v>
      </c>
      <c r="AM127">
        <v>1919.043991</v>
      </c>
      <c r="AN127">
        <v>2211.2630829999998</v>
      </c>
    </row>
    <row r="128" spans="1:40" x14ac:dyDescent="0.25">
      <c r="A128" s="27" t="s">
        <v>430</v>
      </c>
      <c r="B128" t="s">
        <v>365</v>
      </c>
      <c r="C128">
        <v>0.22515454670000001</v>
      </c>
      <c r="D128">
        <v>0.83271150230000002</v>
      </c>
      <c r="E128">
        <v>4.9092320330000003</v>
      </c>
      <c r="F128">
        <v>34.608139649999998</v>
      </c>
      <c r="G128">
        <v>257.7439382</v>
      </c>
      <c r="H128">
        <v>637.20517640000003</v>
      </c>
      <c r="I128">
        <v>1043.0075899999999</v>
      </c>
      <c r="J128">
        <v>1453.22604</v>
      </c>
      <c r="K128">
        <v>1879.898332</v>
      </c>
      <c r="L128">
        <v>2330.432249</v>
      </c>
      <c r="M128">
        <v>2799.6144909999998</v>
      </c>
      <c r="N128">
        <v>3265.7856400000001</v>
      </c>
      <c r="O128">
        <v>3685.5359440000002</v>
      </c>
      <c r="P128">
        <v>3954.7894430000001</v>
      </c>
      <c r="Q128">
        <v>4135.3775960000003</v>
      </c>
      <c r="R128">
        <v>4248.3049229999997</v>
      </c>
      <c r="S128">
        <v>4300.6840979999997</v>
      </c>
      <c r="T128">
        <v>4297.1452209999998</v>
      </c>
      <c r="U128">
        <v>4095.1231389999998</v>
      </c>
      <c r="V128">
        <v>3811.9073910000002</v>
      </c>
      <c r="W128">
        <v>3493.7574209999998</v>
      </c>
      <c r="X128">
        <v>3162.241348</v>
      </c>
      <c r="Y128">
        <v>2830.3531990000001</v>
      </c>
      <c r="Z128">
        <v>2507.3042740000001</v>
      </c>
      <c r="AA128">
        <v>2199.8613329999998</v>
      </c>
      <c r="AB128">
        <v>1912.7961640000001</v>
      </c>
      <c r="AC128">
        <v>1649.154237</v>
      </c>
      <c r="AD128">
        <v>1410.5256449999999</v>
      </c>
      <c r="AE128">
        <v>1261.4680989999999</v>
      </c>
      <c r="AF128">
        <v>1146.014551</v>
      </c>
      <c r="AG128">
        <v>1045.086534</v>
      </c>
      <c r="AH128">
        <v>952.93670970000005</v>
      </c>
      <c r="AI128">
        <v>867.63725160000001</v>
      </c>
      <c r="AJ128">
        <v>788.34278010000003</v>
      </c>
      <c r="AK128">
        <v>714.50569489999998</v>
      </c>
      <c r="AL128">
        <v>645.68109460000005</v>
      </c>
      <c r="AM128">
        <v>581.49718340000004</v>
      </c>
      <c r="AN128">
        <v>521.63202999999999</v>
      </c>
    </row>
    <row r="129" spans="1:40" x14ac:dyDescent="0.25">
      <c r="A129" s="27" t="s">
        <v>431</v>
      </c>
      <c r="B129" t="s">
        <v>366</v>
      </c>
      <c r="C129">
        <v>2605.7253879999998</v>
      </c>
      <c r="D129">
        <v>2653.8522250000001</v>
      </c>
      <c r="E129">
        <v>2679.749241</v>
      </c>
      <c r="F129">
        <v>2686.3473170000002</v>
      </c>
      <c r="G129">
        <v>2671.2023629999999</v>
      </c>
      <c r="H129">
        <v>2910.961526</v>
      </c>
      <c r="I129">
        <v>3157.0969020000002</v>
      </c>
      <c r="J129">
        <v>3344.3215829999999</v>
      </c>
      <c r="K129">
        <v>3466.3134949999999</v>
      </c>
      <c r="L129">
        <v>3527.4034839999999</v>
      </c>
      <c r="M129">
        <v>3527.124926</v>
      </c>
      <c r="N129">
        <v>3456.6342180000001</v>
      </c>
      <c r="O129">
        <v>3299.4745389999998</v>
      </c>
      <c r="P129">
        <v>3280.8747360000002</v>
      </c>
      <c r="Q129">
        <v>3293.1881790000002</v>
      </c>
      <c r="R129">
        <v>3298.882341</v>
      </c>
      <c r="S129">
        <v>3286.1214599999998</v>
      </c>
      <c r="T129">
        <v>3251.9060159999999</v>
      </c>
      <c r="U129">
        <v>3264.1314670000002</v>
      </c>
      <c r="V129">
        <v>3281.3690959999999</v>
      </c>
      <c r="W129">
        <v>3288.2310149999998</v>
      </c>
      <c r="X129">
        <v>3280.2544269999999</v>
      </c>
      <c r="Y129">
        <v>3256.5257150000002</v>
      </c>
      <c r="Z129">
        <v>3217.4931740000002</v>
      </c>
      <c r="AA129">
        <v>3164.2113049999998</v>
      </c>
      <c r="AB129">
        <v>3098.0326150000001</v>
      </c>
      <c r="AC129">
        <v>3020.4423409999999</v>
      </c>
      <c r="AD129">
        <v>2932.970057</v>
      </c>
      <c r="AE129">
        <v>3342.438146</v>
      </c>
      <c r="AF129">
        <v>4047.2764320000001</v>
      </c>
      <c r="AG129">
        <v>5024.5934939999997</v>
      </c>
      <c r="AH129">
        <v>6323.3779109999996</v>
      </c>
      <c r="AI129">
        <v>8035.2376569999997</v>
      </c>
      <c r="AJ129">
        <v>10291.385130000001</v>
      </c>
      <c r="AK129">
        <v>13268.42229</v>
      </c>
      <c r="AL129">
        <v>17198.42539</v>
      </c>
      <c r="AM129">
        <v>22381.738539999998</v>
      </c>
      <c r="AN129">
        <v>29200.122210000001</v>
      </c>
    </row>
    <row r="130" spans="1:40" x14ac:dyDescent="0.25">
      <c r="A130" s="27" t="s">
        <v>434</v>
      </c>
      <c r="B130" t="s">
        <v>367</v>
      </c>
      <c r="C130">
        <v>2831.6670730000001</v>
      </c>
      <c r="D130">
        <v>2899.6569129999998</v>
      </c>
      <c r="E130">
        <v>2930.1681410000001</v>
      </c>
      <c r="F130">
        <v>2927.452084</v>
      </c>
      <c r="G130">
        <v>2896.8897229999998</v>
      </c>
      <c r="H130">
        <v>2425.5803740000001</v>
      </c>
      <c r="I130">
        <v>1841.1012599999999</v>
      </c>
      <c r="J130">
        <v>1313.768736</v>
      </c>
      <c r="K130">
        <v>897.34523939999997</v>
      </c>
      <c r="L130">
        <v>591.51924120000001</v>
      </c>
      <c r="M130">
        <v>377.15262940000002</v>
      </c>
      <c r="N130">
        <v>232.1255452</v>
      </c>
      <c r="O130">
        <v>137.1174522</v>
      </c>
      <c r="P130">
        <v>98.389123409999996</v>
      </c>
      <c r="Q130">
        <v>74.680413169999994</v>
      </c>
      <c r="R130">
        <v>57.206333549999997</v>
      </c>
      <c r="S130">
        <v>43.601518470000002</v>
      </c>
      <c r="T130">
        <v>32.931599439999999</v>
      </c>
      <c r="U130">
        <v>22.601057650000001</v>
      </c>
      <c r="V130">
        <v>14.90056233</v>
      </c>
      <c r="W130">
        <v>9.6172004310000005</v>
      </c>
      <c r="X130">
        <v>6.1180492810000002</v>
      </c>
      <c r="Y130">
        <v>3.8495288379999999</v>
      </c>
      <c r="Z130">
        <v>2.4026799429999999</v>
      </c>
      <c r="AA130">
        <v>1.4923139560000001</v>
      </c>
      <c r="AB130">
        <v>0.9257753286</v>
      </c>
      <c r="AC130">
        <v>0.57604041449999999</v>
      </c>
      <c r="AD130">
        <v>0.36112342980000001</v>
      </c>
      <c r="AE130">
        <v>0.26648677399999998</v>
      </c>
      <c r="AF130">
        <v>0.20799970039999999</v>
      </c>
      <c r="AG130">
        <v>0.16546203740000001</v>
      </c>
      <c r="AH130">
        <v>0.13262849169999999</v>
      </c>
      <c r="AI130">
        <v>0.1067407081</v>
      </c>
      <c r="AJ130">
        <v>8.6147850299999995E-2</v>
      </c>
      <c r="AK130">
        <v>6.9683540700000005E-2</v>
      </c>
      <c r="AL130">
        <v>5.6468375899999999E-2</v>
      </c>
      <c r="AM130">
        <v>4.58246764E-2</v>
      </c>
      <c r="AN130">
        <v>3.7224708699999998E-2</v>
      </c>
    </row>
    <row r="131" spans="1:40" x14ac:dyDescent="0.25">
      <c r="A131" s="27" t="s">
        <v>435</v>
      </c>
      <c r="B131" t="s">
        <v>368</v>
      </c>
      <c r="C131">
        <v>11781.592780000001</v>
      </c>
      <c r="D131">
        <v>12939.12082</v>
      </c>
      <c r="E131">
        <v>13966.66977</v>
      </c>
      <c r="F131">
        <v>14908.47645</v>
      </c>
      <c r="G131">
        <v>15788.891890000001</v>
      </c>
      <c r="H131">
        <v>18715.051240000001</v>
      </c>
      <c r="I131">
        <v>21246.86347</v>
      </c>
      <c r="J131">
        <v>23521.38049</v>
      </c>
      <c r="K131">
        <v>25628.000749999999</v>
      </c>
      <c r="L131">
        <v>27572.01974</v>
      </c>
      <c r="M131">
        <v>29265.954819999999</v>
      </c>
      <c r="N131">
        <v>30517.199960000002</v>
      </c>
      <c r="O131">
        <v>31018.076110000002</v>
      </c>
      <c r="P131">
        <v>37232.253530000002</v>
      </c>
      <c r="Q131">
        <v>44583.401969999999</v>
      </c>
      <c r="R131">
        <v>53180.111870000001</v>
      </c>
      <c r="S131">
        <v>63161.421840000003</v>
      </c>
      <c r="T131">
        <v>74687.275649999996</v>
      </c>
      <c r="U131">
        <v>68380.981310000003</v>
      </c>
      <c r="V131">
        <v>61959.32357</v>
      </c>
      <c r="W131">
        <v>55554.67798</v>
      </c>
      <c r="X131">
        <v>49321.199220000002</v>
      </c>
      <c r="Y131">
        <v>43378.808929999999</v>
      </c>
      <c r="Z131">
        <v>37816.565459999998</v>
      </c>
      <c r="AA131">
        <v>32693.781760000002</v>
      </c>
      <c r="AB131">
        <v>28043.255349999999</v>
      </c>
      <c r="AC131">
        <v>23875.481380000001</v>
      </c>
      <c r="AD131">
        <v>20183.465939999998</v>
      </c>
      <c r="AE131">
        <v>20063.368149999998</v>
      </c>
      <c r="AF131">
        <v>20005.14719</v>
      </c>
      <c r="AG131">
        <v>19943.189139999999</v>
      </c>
      <c r="AH131">
        <v>19869.17049</v>
      </c>
      <c r="AI131">
        <v>19778.713520000001</v>
      </c>
      <c r="AJ131">
        <v>19667.179970000001</v>
      </c>
      <c r="AK131">
        <v>19528.263770000001</v>
      </c>
      <c r="AL131">
        <v>19354.423719999999</v>
      </c>
      <c r="AM131">
        <v>19137.881249999999</v>
      </c>
      <c r="AN131">
        <v>18870.245299999999</v>
      </c>
    </row>
    <row r="132" spans="1:40" x14ac:dyDescent="0.25">
      <c r="A132" s="27" t="s">
        <v>432</v>
      </c>
      <c r="B132" t="s">
        <v>369</v>
      </c>
      <c r="C132">
        <v>474.12527679999999</v>
      </c>
      <c r="D132">
        <v>543.12186150000002</v>
      </c>
      <c r="E132">
        <v>641.69554960000005</v>
      </c>
      <c r="F132">
        <v>764.83289430000002</v>
      </c>
      <c r="G132">
        <v>913.10937590000003</v>
      </c>
      <c r="H132">
        <v>773.50342650000005</v>
      </c>
      <c r="I132">
        <v>558.25555499999996</v>
      </c>
      <c r="J132">
        <v>370.0082673</v>
      </c>
      <c r="K132">
        <v>232.11007290000001</v>
      </c>
      <c r="L132">
        <v>139.50320300000001</v>
      </c>
      <c r="M132">
        <v>80.633437560000004</v>
      </c>
      <c r="N132">
        <v>44.768779520000002</v>
      </c>
      <c r="O132">
        <v>23.759644940000001</v>
      </c>
      <c r="P132">
        <v>17.046257619999999</v>
      </c>
      <c r="Q132">
        <v>13.42355352</v>
      </c>
      <c r="R132">
        <v>10.81338047</v>
      </c>
      <c r="S132">
        <v>8.7232777319999997</v>
      </c>
      <c r="T132">
        <v>7.0033407150000002</v>
      </c>
      <c r="U132">
        <v>6.4542934350000003</v>
      </c>
      <c r="V132">
        <v>6.2355391119999997</v>
      </c>
      <c r="W132">
        <v>6.1236795869999998</v>
      </c>
      <c r="X132">
        <v>6.0571937020000002</v>
      </c>
      <c r="Y132">
        <v>6.0183796239999996</v>
      </c>
      <c r="Z132">
        <v>6.0024472419999997</v>
      </c>
      <c r="AA132">
        <v>6.0086540780000002</v>
      </c>
      <c r="AB132">
        <v>6.0376644920000002</v>
      </c>
      <c r="AC132">
        <v>6.0907269370000003</v>
      </c>
      <c r="AD132">
        <v>6.1694409500000003</v>
      </c>
      <c r="AE132">
        <v>6.2184095170000004</v>
      </c>
      <c r="AF132">
        <v>6.2956714900000001</v>
      </c>
      <c r="AG132">
        <v>6.4076314630000004</v>
      </c>
      <c r="AH132">
        <v>6.5550931739999996</v>
      </c>
      <c r="AI132">
        <v>6.7384703909999999</v>
      </c>
      <c r="AJ132">
        <v>6.9582291219999997</v>
      </c>
      <c r="AK132">
        <v>7.2145945989999998</v>
      </c>
      <c r="AL132">
        <v>7.5073891210000001</v>
      </c>
      <c r="AM132">
        <v>7.8360412840000002</v>
      </c>
      <c r="AN132">
        <v>8.1992661459999905</v>
      </c>
    </row>
    <row r="133" spans="1:40" x14ac:dyDescent="0.25">
      <c r="A133" s="27" t="s">
        <v>433</v>
      </c>
      <c r="B133" t="s">
        <v>370</v>
      </c>
      <c r="C133">
        <v>5981.2326210000001</v>
      </c>
      <c r="D133">
        <v>6000.5228340000003</v>
      </c>
      <c r="E133">
        <v>5893.6028319999996</v>
      </c>
      <c r="F133">
        <v>5709.685144</v>
      </c>
      <c r="G133">
        <v>5470.0815620000003</v>
      </c>
      <c r="H133">
        <v>3428.4161359999998</v>
      </c>
      <c r="I133">
        <v>1768.0942640000001</v>
      </c>
      <c r="J133">
        <v>821.50694239999996</v>
      </c>
      <c r="K133">
        <v>356.46821629999999</v>
      </c>
      <c r="L133">
        <v>146.91513409999999</v>
      </c>
      <c r="M133">
        <v>58.210001740000003</v>
      </c>
      <c r="N133">
        <v>22.54362497</v>
      </c>
      <c r="O133">
        <v>8.8038270759999904</v>
      </c>
      <c r="P133">
        <v>5.4607000179999998</v>
      </c>
      <c r="Q133">
        <v>3.9262842469999999</v>
      </c>
      <c r="R133">
        <v>2.945023425</v>
      </c>
      <c r="S133">
        <v>2.2325872339999999</v>
      </c>
      <c r="T133">
        <v>1.694619377</v>
      </c>
      <c r="U133">
        <v>1.30574642</v>
      </c>
      <c r="V133">
        <v>1.010320925</v>
      </c>
      <c r="W133">
        <v>0.78197342169999995</v>
      </c>
      <c r="X133">
        <v>0.60477665020000004</v>
      </c>
      <c r="Y133">
        <v>0.46728270329999999</v>
      </c>
      <c r="Z133">
        <v>0.36072976159999998</v>
      </c>
      <c r="AA133">
        <v>0.27827989510000001</v>
      </c>
      <c r="AB133">
        <v>0.21457278260000001</v>
      </c>
      <c r="AC133">
        <v>0.1654087256</v>
      </c>
      <c r="AD133">
        <v>0.1275054847</v>
      </c>
      <c r="AE133">
        <v>9.9828095199999994E-2</v>
      </c>
      <c r="AF133">
        <v>7.8786843400000001E-2</v>
      </c>
      <c r="AG133">
        <v>6.2427765000000003E-2</v>
      </c>
      <c r="AH133">
        <v>4.9589880900000001E-2</v>
      </c>
      <c r="AI133">
        <v>3.9468800399999997E-2</v>
      </c>
      <c r="AJ133">
        <v>3.1465165099999998E-2</v>
      </c>
      <c r="AK133">
        <v>2.5119491899999999E-2</v>
      </c>
      <c r="AL133">
        <v>2.0076169899999999E-2</v>
      </c>
      <c r="AM133">
        <v>1.6059095200000002E-2</v>
      </c>
      <c r="AN133">
        <v>1.28530191E-2</v>
      </c>
    </row>
    <row r="134" spans="1:40" x14ac:dyDescent="0.25">
      <c r="A134" s="5" t="s">
        <v>219</v>
      </c>
      <c r="B134" t="s">
        <v>371</v>
      </c>
      <c r="C134">
        <v>351724.27600000001</v>
      </c>
      <c r="D134">
        <v>362032.5318</v>
      </c>
      <c r="E134">
        <v>372909.08880000003</v>
      </c>
      <c r="F134">
        <v>384194.86810000002</v>
      </c>
      <c r="G134">
        <v>395391.70069999999</v>
      </c>
      <c r="H134">
        <v>406426.68469999998</v>
      </c>
      <c r="I134">
        <v>417367.71090000001</v>
      </c>
      <c r="J134">
        <v>428275.22859999997</v>
      </c>
      <c r="K134">
        <v>439236.23680000001</v>
      </c>
      <c r="L134">
        <v>450283.68280000001</v>
      </c>
      <c r="M134">
        <v>461454.53110000002</v>
      </c>
      <c r="N134">
        <v>472798.20799999998</v>
      </c>
      <c r="O134">
        <v>484373.5245</v>
      </c>
      <c r="P134">
        <v>496523.29450000002</v>
      </c>
      <c r="Q134">
        <v>509165.53619999997</v>
      </c>
      <c r="R134">
        <v>522291.03690000001</v>
      </c>
      <c r="S134">
        <v>535895.55810000002</v>
      </c>
      <c r="T134">
        <v>549968.38859999995</v>
      </c>
      <c r="U134">
        <v>565404.22560000001</v>
      </c>
      <c r="V134">
        <v>581682.89630000002</v>
      </c>
      <c r="W134">
        <v>598779.36540000001</v>
      </c>
      <c r="X134">
        <v>616675.76529999997</v>
      </c>
      <c r="Y134">
        <v>635356.28370000003</v>
      </c>
      <c r="Z134">
        <v>654804.18839999998</v>
      </c>
      <c r="AA134">
        <v>675001.77729999996</v>
      </c>
      <c r="AB134">
        <v>695931.58600000001</v>
      </c>
      <c r="AC134">
        <v>717577.72030000004</v>
      </c>
      <c r="AD134">
        <v>739927.28269999998</v>
      </c>
      <c r="AE134">
        <v>763164.41810000001</v>
      </c>
      <c r="AF134">
        <v>787197.49049999996</v>
      </c>
      <c r="AG134">
        <v>811952.51580000005</v>
      </c>
      <c r="AH134">
        <v>837361.41410000005</v>
      </c>
      <c r="AI134">
        <v>863375.01890000002</v>
      </c>
      <c r="AJ134">
        <v>889966.67440000002</v>
      </c>
      <c r="AK134">
        <v>917134.79449999996</v>
      </c>
      <c r="AL134">
        <v>944898.11939999997</v>
      </c>
      <c r="AM134">
        <v>973296.33089999994</v>
      </c>
      <c r="AN134">
        <v>1002390.824</v>
      </c>
    </row>
    <row r="135" spans="1:40" x14ac:dyDescent="0.25">
      <c r="A135" s="5" t="s">
        <v>219</v>
      </c>
      <c r="B135" t="s">
        <v>372</v>
      </c>
      <c r="C135">
        <v>2722.3989999999999</v>
      </c>
      <c r="D135">
        <v>2802.104636</v>
      </c>
      <c r="E135">
        <v>2886.8989310000002</v>
      </c>
      <c r="F135">
        <v>2975.466985</v>
      </c>
      <c r="G135">
        <v>3062.953951</v>
      </c>
      <c r="H135">
        <v>3148.2757099999999</v>
      </c>
      <c r="I135">
        <v>3232.0240060000001</v>
      </c>
      <c r="J135">
        <v>3315.0064339999999</v>
      </c>
      <c r="K135">
        <v>3398.2518869999999</v>
      </c>
      <c r="L135">
        <v>3482.2163190000001</v>
      </c>
      <c r="M135">
        <v>3567.2669099999998</v>
      </c>
      <c r="N135">
        <v>3653.820037</v>
      </c>
      <c r="O135">
        <v>3742.3531429999998</v>
      </c>
      <c r="P135">
        <v>3835.8244500000001</v>
      </c>
      <c r="Q135">
        <v>3933.4816230000001</v>
      </c>
      <c r="R135">
        <v>4035.0061919999998</v>
      </c>
      <c r="S135">
        <v>4140.1864960000003</v>
      </c>
      <c r="T135">
        <v>4248.8618450000004</v>
      </c>
      <c r="U135">
        <v>4368.6436759999997</v>
      </c>
      <c r="V135">
        <v>4495.3086210000001</v>
      </c>
      <c r="W135">
        <v>4627.9891530000004</v>
      </c>
      <c r="X135">
        <v>4766.1514230000002</v>
      </c>
      <c r="Y135">
        <v>4909.5073160000002</v>
      </c>
      <c r="Z135">
        <v>5057.9071210000002</v>
      </c>
      <c r="AA135">
        <v>5211.2696640000004</v>
      </c>
      <c r="AB135">
        <v>5369.5464929999998</v>
      </c>
      <c r="AC135">
        <v>5532.7068870000003</v>
      </c>
      <c r="AD135">
        <v>5700.7367640000002</v>
      </c>
      <c r="AE135">
        <v>5875.3752089999998</v>
      </c>
      <c r="AF135">
        <v>6056.0284279999996</v>
      </c>
      <c r="AG135">
        <v>6242.0244650000004</v>
      </c>
      <c r="AH135">
        <v>6432.6882100000003</v>
      </c>
      <c r="AI135">
        <v>6627.5277180000003</v>
      </c>
      <c r="AJ135">
        <v>6826.2920299999996</v>
      </c>
      <c r="AK135">
        <v>7028.9847090000003</v>
      </c>
      <c r="AL135">
        <v>7235.8011829999996</v>
      </c>
      <c r="AM135">
        <v>7447.1082210000004</v>
      </c>
      <c r="AN135">
        <v>7663.4320870000001</v>
      </c>
    </row>
    <row r="136" spans="1:40" x14ac:dyDescent="0.25">
      <c r="A136" s="5" t="s">
        <v>218</v>
      </c>
      <c r="B136" t="s">
        <v>373</v>
      </c>
      <c r="C136">
        <v>2566195.5090000001</v>
      </c>
      <c r="D136">
        <v>2641149.5350000001</v>
      </c>
      <c r="E136">
        <v>2720131.077</v>
      </c>
      <c r="F136">
        <v>2802049.696</v>
      </c>
      <c r="G136">
        <v>2882562.3029999998</v>
      </c>
      <c r="H136">
        <v>2960983.179</v>
      </c>
      <c r="I136">
        <v>3038044.18</v>
      </c>
      <c r="J136">
        <v>3114532.963</v>
      </c>
      <c r="K136">
        <v>3191371.4019999998</v>
      </c>
      <c r="L136">
        <v>3268954.8470000001</v>
      </c>
      <c r="M136">
        <v>3347586.3080000002</v>
      </c>
      <c r="N136">
        <v>3427600.588</v>
      </c>
      <c r="O136">
        <v>3509379.5529999998</v>
      </c>
      <c r="P136">
        <v>3595763.4180000001</v>
      </c>
      <c r="Q136">
        <v>3685979.2009999999</v>
      </c>
      <c r="R136">
        <v>3779577.7489999998</v>
      </c>
      <c r="S136">
        <v>3876181.449</v>
      </c>
      <c r="T136">
        <v>3975400.196</v>
      </c>
      <c r="U136">
        <v>4085000.818</v>
      </c>
      <c r="V136">
        <v>4202087.5710000005</v>
      </c>
      <c r="W136">
        <v>4326453.4019999998</v>
      </c>
      <c r="X136">
        <v>4457787.41</v>
      </c>
      <c r="Y136">
        <v>4595749.6869999999</v>
      </c>
      <c r="Z136">
        <v>4740007.9309999999</v>
      </c>
      <c r="AA136">
        <v>4890260.68</v>
      </c>
      <c r="AB136">
        <v>5046251.1129999999</v>
      </c>
      <c r="AC136">
        <v>5207773.12</v>
      </c>
      <c r="AD136">
        <v>5374675.2819999997</v>
      </c>
      <c r="AE136">
        <v>5548435.5539999995</v>
      </c>
      <c r="AF136">
        <v>5728609.3880000003</v>
      </c>
      <c r="AG136">
        <v>5914697.9380000001</v>
      </c>
      <c r="AH136">
        <v>6106152.9819999998</v>
      </c>
      <c r="AI136">
        <v>6302533.2290000003</v>
      </c>
      <c r="AJ136">
        <v>6503574.4170000004</v>
      </c>
      <c r="AK136">
        <v>6709231.2769999998</v>
      </c>
      <c r="AL136">
        <v>6919640.4340000004</v>
      </c>
      <c r="AM136">
        <v>7135118.8700000001</v>
      </c>
      <c r="AN136">
        <v>7356164.4510000004</v>
      </c>
    </row>
    <row r="137" spans="1:40" x14ac:dyDescent="0.25">
      <c r="A137" s="5" t="s">
        <v>218</v>
      </c>
      <c r="B137" t="s">
        <v>374</v>
      </c>
      <c r="C137">
        <v>109752.948</v>
      </c>
      <c r="D137">
        <v>112942.92290000001</v>
      </c>
      <c r="E137">
        <v>116304.629</v>
      </c>
      <c r="F137">
        <v>119791.20759999999</v>
      </c>
      <c r="G137">
        <v>123203.1369</v>
      </c>
      <c r="H137">
        <v>126508.80220000001</v>
      </c>
      <c r="I137">
        <v>129746.36139999999</v>
      </c>
      <c r="J137">
        <v>132958.60159999999</v>
      </c>
      <c r="K137">
        <v>136192.83739999999</v>
      </c>
      <c r="L137">
        <v>139470.52359999999</v>
      </c>
      <c r="M137">
        <v>142807.1586</v>
      </c>
      <c r="N137">
        <v>146218.93400000001</v>
      </c>
      <c r="O137">
        <v>149724.11550000001</v>
      </c>
      <c r="P137">
        <v>153451.019</v>
      </c>
      <c r="Q137">
        <v>157363.92850000001</v>
      </c>
      <c r="R137">
        <v>161438.81039999999</v>
      </c>
      <c r="S137">
        <v>165654.9596</v>
      </c>
      <c r="T137">
        <v>169992.04029999999</v>
      </c>
      <c r="U137">
        <v>174812.11199999999</v>
      </c>
      <c r="V137">
        <v>179994.1355</v>
      </c>
      <c r="W137">
        <v>185527.26190000001</v>
      </c>
      <c r="X137">
        <v>191394.10370000001</v>
      </c>
      <c r="Y137">
        <v>197575.45800000001</v>
      </c>
      <c r="Z137">
        <v>204052.75279999999</v>
      </c>
      <c r="AA137">
        <v>210809.4865</v>
      </c>
      <c r="AB137">
        <v>217831.97719999999</v>
      </c>
      <c r="AC137">
        <v>225109.625</v>
      </c>
      <c r="AD137">
        <v>232635.02619999999</v>
      </c>
      <c r="AE137">
        <v>240473.3155</v>
      </c>
      <c r="AF137">
        <v>248607.3205</v>
      </c>
      <c r="AG137">
        <v>257014.8909</v>
      </c>
      <c r="AH137">
        <v>265669.76040000003</v>
      </c>
      <c r="AI137">
        <v>274549.84330000001</v>
      </c>
      <c r="AJ137">
        <v>283641.39449999999</v>
      </c>
      <c r="AK137">
        <v>292941.45860000001</v>
      </c>
      <c r="AL137">
        <v>302456.26189999998</v>
      </c>
      <c r="AM137">
        <v>312201.07980000001</v>
      </c>
      <c r="AN137">
        <v>322200.17349999998</v>
      </c>
    </row>
    <row r="138" spans="1:40" x14ac:dyDescent="0.25">
      <c r="A138" s="5" t="s">
        <v>218</v>
      </c>
      <c r="B138" t="s">
        <v>375</v>
      </c>
      <c r="C138">
        <v>612403.68160000001</v>
      </c>
      <c r="D138">
        <v>630423.7879</v>
      </c>
      <c r="E138">
        <v>649797.63009999995</v>
      </c>
      <c r="F138">
        <v>670253.27040000004</v>
      </c>
      <c r="G138">
        <v>690176.93610000005</v>
      </c>
      <c r="H138">
        <v>709131.0368</v>
      </c>
      <c r="I138">
        <v>727300.65540000005</v>
      </c>
      <c r="J138">
        <v>745059.18889999995</v>
      </c>
      <c r="K138">
        <v>762782.81510000001</v>
      </c>
      <c r="L138">
        <v>780659.87219999998</v>
      </c>
      <c r="M138">
        <v>798817.82539999997</v>
      </c>
      <c r="N138">
        <v>817377.96279999998</v>
      </c>
      <c r="O138">
        <v>836468.6139</v>
      </c>
      <c r="P138">
        <v>856954.51639999996</v>
      </c>
      <c r="Q138">
        <v>878675.11600000004</v>
      </c>
      <c r="R138">
        <v>901531.27300000004</v>
      </c>
      <c r="S138">
        <v>925425.74129999999</v>
      </c>
      <c r="T138">
        <v>950268.86510000005</v>
      </c>
      <c r="U138">
        <v>977973.25589999999</v>
      </c>
      <c r="V138">
        <v>1007708.133</v>
      </c>
      <c r="W138">
        <v>1039343.172</v>
      </c>
      <c r="X138">
        <v>1072766.3230000001</v>
      </c>
      <c r="Y138">
        <v>1107885.4709999999</v>
      </c>
      <c r="Z138">
        <v>1144625.254</v>
      </c>
      <c r="AA138">
        <v>1182925.1070000001</v>
      </c>
      <c r="AB138">
        <v>1222738.5179999999</v>
      </c>
      <c r="AC138">
        <v>1264032.6980000001</v>
      </c>
      <c r="AD138">
        <v>1306789.1270000001</v>
      </c>
      <c r="AE138">
        <v>1351743.925</v>
      </c>
      <c r="AF138">
        <v>1398727.798</v>
      </c>
      <c r="AG138">
        <v>1447554.3689999999</v>
      </c>
      <c r="AH138">
        <v>1498018.0060000001</v>
      </c>
      <c r="AI138">
        <v>1549951.196</v>
      </c>
      <c r="AJ138">
        <v>1603249.872</v>
      </c>
      <c r="AK138">
        <v>1657884.2439999999</v>
      </c>
      <c r="AL138">
        <v>1713887.32</v>
      </c>
      <c r="AM138">
        <v>1771351.175</v>
      </c>
      <c r="AN138">
        <v>1830424.59</v>
      </c>
    </row>
    <row r="139" spans="1:40" x14ac:dyDescent="0.25">
      <c r="A139" s="5" t="s">
        <v>218</v>
      </c>
      <c r="B139" t="s">
        <v>376</v>
      </c>
      <c r="C139">
        <v>468.495</v>
      </c>
      <c r="D139">
        <v>481.56882430000002</v>
      </c>
      <c r="E139">
        <v>494.9366</v>
      </c>
      <c r="F139">
        <v>508.45850050000001</v>
      </c>
      <c r="G139">
        <v>521.07051939999997</v>
      </c>
      <c r="H139">
        <v>532.8549812</v>
      </c>
      <c r="I139">
        <v>544.20958989999997</v>
      </c>
      <c r="J139">
        <v>555.48991249999995</v>
      </c>
      <c r="K139">
        <v>566.95239830000003</v>
      </c>
      <c r="L139">
        <v>578.64087819999997</v>
      </c>
      <c r="M139">
        <v>590.52056670000002</v>
      </c>
      <c r="N139">
        <v>602.53540880000003</v>
      </c>
      <c r="O139">
        <v>614.62675630000001</v>
      </c>
      <c r="P139">
        <v>627.70112979999999</v>
      </c>
      <c r="Q139">
        <v>641.27501340000003</v>
      </c>
      <c r="R139">
        <v>654.93179529999998</v>
      </c>
      <c r="S139">
        <v>668.33411360000002</v>
      </c>
      <c r="T139">
        <v>681.17084399999999</v>
      </c>
      <c r="U139">
        <v>696.45848890000002</v>
      </c>
      <c r="V139">
        <v>713.91228869999998</v>
      </c>
      <c r="W139">
        <v>733.48757499999999</v>
      </c>
      <c r="X139">
        <v>755.03396999999995</v>
      </c>
      <c r="Y139">
        <v>778.35033080000005</v>
      </c>
      <c r="Z139">
        <v>803.22062530000005</v>
      </c>
      <c r="AA139">
        <v>829.43902260000004</v>
      </c>
      <c r="AB139">
        <v>856.8241716</v>
      </c>
      <c r="AC139">
        <v>885.22498010000004</v>
      </c>
      <c r="AD139">
        <v>914.52156070000001</v>
      </c>
      <c r="AE139">
        <v>945.16015259999995</v>
      </c>
      <c r="AF139">
        <v>976.98558879999996</v>
      </c>
      <c r="AG139">
        <v>1009.823796</v>
      </c>
      <c r="AH139">
        <v>1043.510747</v>
      </c>
      <c r="AI139">
        <v>1077.911159</v>
      </c>
      <c r="AJ139">
        <v>1112.9281659999999</v>
      </c>
      <c r="AK139">
        <v>1148.5142470000001</v>
      </c>
      <c r="AL139">
        <v>1184.6592519999999</v>
      </c>
      <c r="AM139">
        <v>1221.3884599999999</v>
      </c>
      <c r="AN139">
        <v>1258.760818</v>
      </c>
    </row>
    <row r="140" spans="1:40" x14ac:dyDescent="0.25">
      <c r="A140" s="5" t="s">
        <v>218</v>
      </c>
      <c r="B140" t="s">
        <v>377</v>
      </c>
      <c r="C140">
        <v>1083169.416</v>
      </c>
      <c r="D140">
        <v>1114867.8330000001</v>
      </c>
      <c r="E140">
        <v>1148406.5889999999</v>
      </c>
      <c r="F140">
        <v>1183274.8799999999</v>
      </c>
      <c r="G140">
        <v>1217574.1310000001</v>
      </c>
      <c r="H140">
        <v>1250918.6229999999</v>
      </c>
      <c r="I140">
        <v>1283671.023</v>
      </c>
      <c r="J140">
        <v>1316286.5120000001</v>
      </c>
      <c r="K140">
        <v>1349277.2830000001</v>
      </c>
      <c r="L140">
        <v>1382914.8529999999</v>
      </c>
      <c r="M140">
        <v>1417418.4820000001</v>
      </c>
      <c r="N140">
        <v>1453019.9909999999</v>
      </c>
      <c r="O140">
        <v>1489980.263</v>
      </c>
      <c r="P140">
        <v>1529505.7720000001</v>
      </c>
      <c r="Q140">
        <v>1571366.2209999999</v>
      </c>
      <c r="R140">
        <v>1615428.5819999999</v>
      </c>
      <c r="S140">
        <v>1661588.8130000001</v>
      </c>
      <c r="T140">
        <v>1709765.8659999999</v>
      </c>
      <c r="U140">
        <v>1763154.7520000001</v>
      </c>
      <c r="V140">
        <v>1820283.101</v>
      </c>
      <c r="W140">
        <v>1880913.1259999999</v>
      </c>
      <c r="X140">
        <v>1944837.571</v>
      </c>
      <c r="Y140">
        <v>2011889.906</v>
      </c>
      <c r="Z140">
        <v>2081939.4080000001</v>
      </c>
      <c r="AA140">
        <v>2154886.59</v>
      </c>
      <c r="AB140">
        <v>2230660.861</v>
      </c>
      <c r="AC140">
        <v>2309219.4989999998</v>
      </c>
      <c r="AD140">
        <v>2390548.7390000001</v>
      </c>
      <c r="AE140">
        <v>2475308.912</v>
      </c>
      <c r="AF140">
        <v>2563327.2349999999</v>
      </c>
      <c r="AG140">
        <v>2654356.2749999999</v>
      </c>
      <c r="AH140">
        <v>2748111.5589999999</v>
      </c>
      <c r="AI140">
        <v>2844373.2179999999</v>
      </c>
      <c r="AJ140">
        <v>2943030.6660000002</v>
      </c>
      <c r="AK140">
        <v>3044103.3429999999</v>
      </c>
      <c r="AL140">
        <v>3147721.6409999998</v>
      </c>
      <c r="AM140">
        <v>3254122.9679999999</v>
      </c>
      <c r="AN140">
        <v>3363650.65</v>
      </c>
    </row>
    <row r="141" spans="1:40" x14ac:dyDescent="0.25">
      <c r="A141" s="5" t="s">
        <v>218</v>
      </c>
      <c r="B141" t="s">
        <v>378</v>
      </c>
      <c r="C141">
        <v>861000.34299999999</v>
      </c>
      <c r="D141">
        <v>885976.71550000005</v>
      </c>
      <c r="E141">
        <v>912263.91890000005</v>
      </c>
      <c r="F141">
        <v>939478.19129999995</v>
      </c>
      <c r="G141">
        <v>966050.53150000004</v>
      </c>
      <c r="H141">
        <v>991745.21600000001</v>
      </c>
      <c r="I141">
        <v>1016904.987</v>
      </c>
      <c r="J141">
        <v>1041920.076</v>
      </c>
      <c r="K141">
        <v>1067196.5379999999</v>
      </c>
      <c r="L141">
        <v>1092914.649</v>
      </c>
      <c r="M141">
        <v>1119196.7590000001</v>
      </c>
      <c r="N141">
        <v>1146167.371</v>
      </c>
      <c r="O141">
        <v>1173968.7450000001</v>
      </c>
      <c r="P141">
        <v>1203640.7</v>
      </c>
      <c r="Q141">
        <v>1234863.7520000001</v>
      </c>
      <c r="R141">
        <v>1267409.24</v>
      </c>
      <c r="S141">
        <v>1301088.419</v>
      </c>
      <c r="T141">
        <v>1335726.933</v>
      </c>
      <c r="U141">
        <v>1374383.274</v>
      </c>
      <c r="V141">
        <v>1416083</v>
      </c>
      <c r="W141">
        <v>1460699.112</v>
      </c>
      <c r="X141">
        <v>1508058.0160000001</v>
      </c>
      <c r="Y141">
        <v>1557978.919</v>
      </c>
      <c r="Z141">
        <v>1610292.929</v>
      </c>
      <c r="AA141">
        <v>1664854.095</v>
      </c>
      <c r="AB141">
        <v>1721544.871</v>
      </c>
      <c r="AC141">
        <v>1780277.5819999999</v>
      </c>
      <c r="AD141">
        <v>1840994.7050000001</v>
      </c>
      <c r="AE141">
        <v>1904208.9569999999</v>
      </c>
      <c r="AF141">
        <v>1969771.8570000001</v>
      </c>
      <c r="AG141">
        <v>2037486.189</v>
      </c>
      <c r="AH141">
        <v>2107126.557</v>
      </c>
      <c r="AI141">
        <v>2178509.3859999999</v>
      </c>
      <c r="AJ141">
        <v>2251526.7069999999</v>
      </c>
      <c r="AK141">
        <v>2326165.074</v>
      </c>
      <c r="AL141">
        <v>2402490.0959999999</v>
      </c>
      <c r="AM141">
        <v>2480643.6719999998</v>
      </c>
      <c r="AN141">
        <v>2560842.4530000002</v>
      </c>
    </row>
    <row r="142" spans="1:40" x14ac:dyDescent="0.25">
      <c r="A142" s="5" t="s">
        <v>220</v>
      </c>
      <c r="B142" t="s">
        <v>379</v>
      </c>
      <c r="C142">
        <v>138827.01699999999</v>
      </c>
      <c r="D142">
        <v>142824.01199999999</v>
      </c>
      <c r="E142">
        <v>147083.76490000001</v>
      </c>
      <c r="F142">
        <v>151583.0301</v>
      </c>
      <c r="G142">
        <v>155952.45730000001</v>
      </c>
      <c r="H142">
        <v>160068.0742</v>
      </c>
      <c r="I142">
        <v>163889.08609999999</v>
      </c>
      <c r="J142">
        <v>167432.51699999999</v>
      </c>
      <c r="K142">
        <v>170774.32089999999</v>
      </c>
      <c r="L142">
        <v>173964.80809999999</v>
      </c>
      <c r="M142">
        <v>177043.96239999999</v>
      </c>
      <c r="N142">
        <v>180046.3248</v>
      </c>
      <c r="O142">
        <v>183002.1649</v>
      </c>
      <c r="P142">
        <v>186175.71340000001</v>
      </c>
      <c r="Q142">
        <v>189604.87479999999</v>
      </c>
      <c r="R142">
        <v>193302.47469999999</v>
      </c>
      <c r="S142">
        <v>197262.2666</v>
      </c>
      <c r="T142">
        <v>201466.83119999999</v>
      </c>
      <c r="U142">
        <v>206452.53270000001</v>
      </c>
      <c r="V142">
        <v>212048.88459999999</v>
      </c>
      <c r="W142">
        <v>218209.0631</v>
      </c>
      <c r="X142">
        <v>224886.3229</v>
      </c>
      <c r="Y142">
        <v>232042.05559999999</v>
      </c>
      <c r="Z142">
        <v>239646.35759999999</v>
      </c>
      <c r="AA142">
        <v>247676.47769999999</v>
      </c>
      <c r="AB142">
        <v>256114.98749999999</v>
      </c>
      <c r="AC142">
        <v>264948.25900000002</v>
      </c>
      <c r="AD142">
        <v>274165.42790000001</v>
      </c>
      <c r="AE142">
        <v>283967.185</v>
      </c>
      <c r="AF142">
        <v>294400.54580000002</v>
      </c>
      <c r="AG142">
        <v>305474.06449999998</v>
      </c>
      <c r="AH142">
        <v>317176.5453</v>
      </c>
      <c r="AI142">
        <v>329494.23249999998</v>
      </c>
      <c r="AJ142">
        <v>342419.25150000001</v>
      </c>
      <c r="AK142">
        <v>355954.39299999998</v>
      </c>
      <c r="AL142">
        <v>370112.98989999999</v>
      </c>
      <c r="AM142">
        <v>384920.01490000001</v>
      </c>
      <c r="AN142">
        <v>400413.16720000003</v>
      </c>
    </row>
    <row r="143" spans="1:40" x14ac:dyDescent="0.25">
      <c r="A143" s="5" t="s">
        <v>220</v>
      </c>
      <c r="B143" t="s">
        <v>380</v>
      </c>
      <c r="C143">
        <v>3577.69</v>
      </c>
      <c r="D143">
        <v>3684.2961730000002</v>
      </c>
      <c r="E143">
        <v>3799.9129840000001</v>
      </c>
      <c r="F143">
        <v>3922.0042779999999</v>
      </c>
      <c r="G143">
        <v>4034.4924689999998</v>
      </c>
      <c r="H143">
        <v>4135.0963080000001</v>
      </c>
      <c r="I143">
        <v>4226.3880740000004</v>
      </c>
      <c r="J143">
        <v>4311.6536919999999</v>
      </c>
      <c r="K143">
        <v>4394.0680199999997</v>
      </c>
      <c r="L143">
        <v>4475.1160490000002</v>
      </c>
      <c r="M143">
        <v>4555.5912099999996</v>
      </c>
      <c r="N143">
        <v>4636.0185160000001</v>
      </c>
      <c r="O143">
        <v>4716.792555</v>
      </c>
      <c r="P143">
        <v>4807.5113419999998</v>
      </c>
      <c r="Q143">
        <v>4907.5127430000002</v>
      </c>
      <c r="R143">
        <v>5014.790164</v>
      </c>
      <c r="S143">
        <v>5127.4137389999996</v>
      </c>
      <c r="T143">
        <v>5243.9963900000002</v>
      </c>
      <c r="U143">
        <v>5377.2619480000003</v>
      </c>
      <c r="V143">
        <v>5523.2057800000002</v>
      </c>
      <c r="W143">
        <v>5681.3746860000001</v>
      </c>
      <c r="X143">
        <v>5851.1317719999997</v>
      </c>
      <c r="Y143">
        <v>6031.7934139999998</v>
      </c>
      <c r="Z143">
        <v>6222.7162120000003</v>
      </c>
      <c r="AA143">
        <v>6423.3431570000002</v>
      </c>
      <c r="AB143">
        <v>6633.2176589999999</v>
      </c>
      <c r="AC143">
        <v>6851.97768</v>
      </c>
      <c r="AD143">
        <v>7079.344634</v>
      </c>
      <c r="AE143">
        <v>7322.6015749999997</v>
      </c>
      <c r="AF143">
        <v>7581.2872520000001</v>
      </c>
      <c r="AG143">
        <v>7853.5944</v>
      </c>
      <c r="AH143">
        <v>8137.7622430000001</v>
      </c>
      <c r="AI143">
        <v>8432.6534969999902</v>
      </c>
      <c r="AJ143">
        <v>8737.7876720000004</v>
      </c>
      <c r="AK143">
        <v>9053.2371810000004</v>
      </c>
      <c r="AL143">
        <v>9379.4464110000008</v>
      </c>
      <c r="AM143">
        <v>9717.1527210000004</v>
      </c>
      <c r="AN143">
        <v>10067.36102</v>
      </c>
    </row>
    <row r="144" spans="1:40" x14ac:dyDescent="0.25">
      <c r="A144" s="5" t="s">
        <v>220</v>
      </c>
      <c r="B144" t="s">
        <v>381</v>
      </c>
      <c r="C144">
        <v>12425.123</v>
      </c>
      <c r="D144">
        <v>12806.339180000001</v>
      </c>
      <c r="E144">
        <v>13219.74022</v>
      </c>
      <c r="F144">
        <v>13651.40409</v>
      </c>
      <c r="G144">
        <v>14057.37976</v>
      </c>
      <c r="H144">
        <v>14433.45407</v>
      </c>
      <c r="I144">
        <v>14788.60814</v>
      </c>
      <c r="J144">
        <v>15132.502860000001</v>
      </c>
      <c r="K144">
        <v>15474.20408</v>
      </c>
      <c r="L144">
        <v>15818.3359</v>
      </c>
      <c r="M144">
        <v>16167.813910000001</v>
      </c>
      <c r="N144">
        <v>16524.954389999999</v>
      </c>
      <c r="O144">
        <v>16891.884819999999</v>
      </c>
      <c r="P144">
        <v>17292.433089999999</v>
      </c>
      <c r="Q144">
        <v>17725.903289999998</v>
      </c>
      <c r="R144">
        <v>18189.01194</v>
      </c>
      <c r="S144">
        <v>18677.315050000001</v>
      </c>
      <c r="T144">
        <v>19186.570100000001</v>
      </c>
      <c r="U144">
        <v>19746.045419999999</v>
      </c>
      <c r="V144">
        <v>20332.364669999999</v>
      </c>
      <c r="W144">
        <v>20940.71038</v>
      </c>
      <c r="X144">
        <v>21570.226019999998</v>
      </c>
      <c r="Y144">
        <v>22222.202649999999</v>
      </c>
      <c r="Z144">
        <v>22898.54333</v>
      </c>
      <c r="AA144">
        <v>23600.904549999999</v>
      </c>
      <c r="AB144">
        <v>24330.377830000001</v>
      </c>
      <c r="AC144">
        <v>25087.483899999999</v>
      </c>
      <c r="AD144">
        <v>25872.309509999999</v>
      </c>
      <c r="AE144">
        <v>26703.028249999999</v>
      </c>
      <c r="AF144">
        <v>27576.04378</v>
      </c>
      <c r="AG144">
        <v>28484.163649999999</v>
      </c>
      <c r="AH144">
        <v>29420.703880000001</v>
      </c>
      <c r="AI144">
        <v>30381.33771</v>
      </c>
      <c r="AJ144">
        <v>31364.134819999999</v>
      </c>
      <c r="AK144">
        <v>32369.096839999998</v>
      </c>
      <c r="AL144">
        <v>33397.507149999998</v>
      </c>
      <c r="AM144">
        <v>34451.595719999998</v>
      </c>
      <c r="AN144">
        <v>35534.372210000001</v>
      </c>
    </row>
    <row r="145" spans="1:40" x14ac:dyDescent="0.25">
      <c r="A145" s="5" t="s">
        <v>220</v>
      </c>
      <c r="B145" t="s">
        <v>382</v>
      </c>
      <c r="C145">
        <v>329.06599999999997</v>
      </c>
      <c r="D145">
        <v>338.98349480000002</v>
      </c>
      <c r="E145">
        <v>349.85219799999999</v>
      </c>
      <c r="F145">
        <v>361.58604270000001</v>
      </c>
      <c r="G145">
        <v>372.57098810000002</v>
      </c>
      <c r="H145">
        <v>382.24623159999999</v>
      </c>
      <c r="I145">
        <v>390.75533059999998</v>
      </c>
      <c r="J145">
        <v>398.29492019999998</v>
      </c>
      <c r="K145">
        <v>405.13778300000001</v>
      </c>
      <c r="L145">
        <v>411.4563071</v>
      </c>
      <c r="M145">
        <v>417.3726312</v>
      </c>
      <c r="N145">
        <v>422.97998580000001</v>
      </c>
      <c r="O145">
        <v>428.3485033</v>
      </c>
      <c r="P145">
        <v>434.5216954</v>
      </c>
      <c r="Q145">
        <v>441.46717369999999</v>
      </c>
      <c r="R145">
        <v>449.12957230000001</v>
      </c>
      <c r="S145">
        <v>457.41866690000001</v>
      </c>
      <c r="T145">
        <v>466.23153459999997</v>
      </c>
      <c r="U145">
        <v>476.82844340000003</v>
      </c>
      <c r="V145">
        <v>488.77111710000003</v>
      </c>
      <c r="W145">
        <v>501.92047350000001</v>
      </c>
      <c r="X145">
        <v>516.1527615</v>
      </c>
      <c r="Y145">
        <v>531.37327740000001</v>
      </c>
      <c r="Z145">
        <v>547.51285700000005</v>
      </c>
      <c r="AA145">
        <v>564.52055389999998</v>
      </c>
      <c r="AB145">
        <v>582.35687010000004</v>
      </c>
      <c r="AC145">
        <v>600.98873649999996</v>
      </c>
      <c r="AD145">
        <v>620.38635120000004</v>
      </c>
      <c r="AE145">
        <v>641.29946710000002</v>
      </c>
      <c r="AF145">
        <v>663.77345909999997</v>
      </c>
      <c r="AG145">
        <v>687.79447379999999</v>
      </c>
      <c r="AH145">
        <v>713.29918720000001</v>
      </c>
      <c r="AI145">
        <v>740.2165076</v>
      </c>
      <c r="AJ145">
        <v>768.49004830000001</v>
      </c>
      <c r="AK145">
        <v>798.08976900000005</v>
      </c>
      <c r="AL145">
        <v>829.01098830000001</v>
      </c>
      <c r="AM145">
        <v>861.27531260000001</v>
      </c>
      <c r="AN145">
        <v>894.93140970000002</v>
      </c>
    </row>
    <row r="146" spans="1:40" x14ac:dyDescent="0.25">
      <c r="A146" s="5" t="s">
        <v>220</v>
      </c>
      <c r="B146" t="s">
        <v>383</v>
      </c>
      <c r="C146">
        <v>568231.56999999995</v>
      </c>
      <c r="D146">
        <v>584699.28040000005</v>
      </c>
      <c r="E146">
        <v>602263.06339999998</v>
      </c>
      <c r="F146">
        <v>620840.14670000004</v>
      </c>
      <c r="G146">
        <v>638943.37109999999</v>
      </c>
      <c r="H146">
        <v>655939.94019999995</v>
      </c>
      <c r="I146">
        <v>671575.38139999995</v>
      </c>
      <c r="J146">
        <v>685877.23219999997</v>
      </c>
      <c r="K146">
        <v>699151.67539999995</v>
      </c>
      <c r="L146">
        <v>711611.07629999996</v>
      </c>
      <c r="M146">
        <v>723426.29909999995</v>
      </c>
      <c r="N146">
        <v>734740.94750000001</v>
      </c>
      <c r="O146">
        <v>745673.68220000004</v>
      </c>
      <c r="P146">
        <v>757354.63399999996</v>
      </c>
      <c r="Q146">
        <v>769947.25919999997</v>
      </c>
      <c r="R146">
        <v>783504.14419999998</v>
      </c>
      <c r="S146">
        <v>797992.39580000006</v>
      </c>
      <c r="T146">
        <v>813325.35100000002</v>
      </c>
      <c r="U146">
        <v>831590.57189999998</v>
      </c>
      <c r="V146">
        <v>852108.41599999997</v>
      </c>
      <c r="W146">
        <v>874716.59550000005</v>
      </c>
      <c r="X146">
        <v>899252.20440000005</v>
      </c>
      <c r="Y146">
        <v>925577.21510000003</v>
      </c>
      <c r="Z146">
        <v>953579.53810000001</v>
      </c>
      <c r="AA146">
        <v>983167.93220000004</v>
      </c>
      <c r="AB146">
        <v>1014266.275</v>
      </c>
      <c r="AC146">
        <v>1046808.7340000001</v>
      </c>
      <c r="AD146">
        <v>1080736.304</v>
      </c>
      <c r="AE146">
        <v>1116819.9709999999</v>
      </c>
      <c r="AF146">
        <v>1155231.1100000001</v>
      </c>
      <c r="AG146">
        <v>1196018.297</v>
      </c>
      <c r="AH146">
        <v>1239162.669</v>
      </c>
      <c r="AI146">
        <v>1284631.227</v>
      </c>
      <c r="AJ146">
        <v>1332402.8130000001</v>
      </c>
      <c r="AK146">
        <v>1382484.46</v>
      </c>
      <c r="AL146">
        <v>1434911.7890000001</v>
      </c>
      <c r="AM146">
        <v>1489754.4979999999</v>
      </c>
      <c r="AN146">
        <v>1547121.517</v>
      </c>
    </row>
    <row r="147" spans="1:40" x14ac:dyDescent="0.25">
      <c r="A147" s="5" t="s">
        <v>220</v>
      </c>
      <c r="B147" t="s">
        <v>384</v>
      </c>
      <c r="C147">
        <v>2519.703</v>
      </c>
      <c r="D147">
        <v>2593.4241860000002</v>
      </c>
      <c r="E147">
        <v>2671.4571460000002</v>
      </c>
      <c r="F147">
        <v>2752.1193239999998</v>
      </c>
      <c r="G147">
        <v>2830.965009</v>
      </c>
      <c r="H147">
        <v>2906.931055</v>
      </c>
      <c r="I147">
        <v>2981.648126</v>
      </c>
      <c r="J147">
        <v>3056.2913349999999</v>
      </c>
      <c r="K147">
        <v>3131.9537829999999</v>
      </c>
      <c r="L147">
        <v>3208.572494</v>
      </c>
      <c r="M147">
        <v>3286.1252920000002</v>
      </c>
      <c r="N147">
        <v>3364.900353</v>
      </c>
      <c r="O147">
        <v>3445.3873319999998</v>
      </c>
      <c r="P147">
        <v>3529.6939600000001</v>
      </c>
      <c r="Q147">
        <v>3617.2632090000002</v>
      </c>
      <c r="R147">
        <v>3708.441347</v>
      </c>
      <c r="S147">
        <v>3803.2767469999999</v>
      </c>
      <c r="T147">
        <v>3901.5638090000002</v>
      </c>
      <c r="U147">
        <v>4012.8721</v>
      </c>
      <c r="V147">
        <v>4131.7683639999996</v>
      </c>
      <c r="W147">
        <v>4256.81286</v>
      </c>
      <c r="X147">
        <v>4387.4581660000003</v>
      </c>
      <c r="Y147">
        <v>4523.5623299999997</v>
      </c>
      <c r="Z147">
        <v>4665.1073759999999</v>
      </c>
      <c r="AA147">
        <v>4812.0803839999999</v>
      </c>
      <c r="AB147">
        <v>4964.4417530000001</v>
      </c>
      <c r="AC147">
        <v>5122.1309849999998</v>
      </c>
      <c r="AD147">
        <v>5285.0860640000001</v>
      </c>
      <c r="AE147">
        <v>5454.8635270000004</v>
      </c>
      <c r="AF147">
        <v>5630.5478249999996</v>
      </c>
      <c r="AG147">
        <v>5811.8574749999998</v>
      </c>
      <c r="AH147">
        <v>5998.3978610000004</v>
      </c>
      <c r="AI147">
        <v>6189.7917639999996</v>
      </c>
      <c r="AJ147">
        <v>6385.8082160000004</v>
      </c>
      <c r="AK147">
        <v>6586.4308030000002</v>
      </c>
      <c r="AL147">
        <v>6791.8301549999996</v>
      </c>
      <c r="AM147">
        <v>7002.3615319999999</v>
      </c>
      <c r="AN147">
        <v>7218.5618350000004</v>
      </c>
    </row>
    <row r="148" spans="1:40" x14ac:dyDescent="0.25">
      <c r="A148" s="5" t="s">
        <v>221</v>
      </c>
      <c r="B148" t="s">
        <v>385</v>
      </c>
      <c r="C148">
        <v>4152088.8960000002</v>
      </c>
      <c r="D148">
        <v>4274321.2180000003</v>
      </c>
      <c r="E148">
        <v>4403296.8420000002</v>
      </c>
      <c r="F148">
        <v>4537035.9270000001</v>
      </c>
      <c r="G148">
        <v>4669298.602</v>
      </c>
      <c r="H148">
        <v>4798844.3389999997</v>
      </c>
      <c r="I148">
        <v>4926695.6710000001</v>
      </c>
      <c r="J148">
        <v>5054055.4519999996</v>
      </c>
      <c r="K148">
        <v>5182356.284</v>
      </c>
      <c r="L148">
        <v>5312155.3260000004</v>
      </c>
      <c r="M148">
        <v>5443886.5109999999</v>
      </c>
      <c r="N148">
        <v>5578060.8969999999</v>
      </c>
      <c r="O148">
        <v>5715266.9390000002</v>
      </c>
      <c r="P148">
        <v>5859413.2300000004</v>
      </c>
      <c r="Q148">
        <v>6009292.8329999996</v>
      </c>
      <c r="R148">
        <v>6164261.9340000004</v>
      </c>
      <c r="S148">
        <v>6323727.9890000001</v>
      </c>
      <c r="T148">
        <v>6487017.3660000004</v>
      </c>
      <c r="U148">
        <v>6666296.4550000001</v>
      </c>
      <c r="V148">
        <v>6856024.5209999997</v>
      </c>
      <c r="W148">
        <v>7055487.1699999999</v>
      </c>
      <c r="X148">
        <v>7264179.5880000005</v>
      </c>
      <c r="Y148">
        <v>7481759.4510000004</v>
      </c>
      <c r="Z148">
        <v>7707968.0439999998</v>
      </c>
      <c r="AA148">
        <v>7942582.9249999998</v>
      </c>
      <c r="AB148">
        <v>8185399.4139999999</v>
      </c>
      <c r="AC148">
        <v>8436227.74599999</v>
      </c>
      <c r="AD148">
        <v>8694901.7039999999</v>
      </c>
      <c r="AE148">
        <v>8963458.5830000006</v>
      </c>
      <c r="AF148">
        <v>9241038.8249999899</v>
      </c>
      <c r="AG148">
        <v>9526717.2019999996</v>
      </c>
      <c r="AH148">
        <v>9819534.6980000008</v>
      </c>
      <c r="AI148">
        <v>10118763.609999999</v>
      </c>
      <c r="AJ148">
        <v>10424000.17</v>
      </c>
      <c r="AK148">
        <v>10735200.67</v>
      </c>
      <c r="AL148">
        <v>11052601.060000001</v>
      </c>
      <c r="AM148">
        <v>11376696.15</v>
      </c>
      <c r="AN148">
        <v>11708228.26</v>
      </c>
    </row>
    <row r="149" spans="1:40" x14ac:dyDescent="0.25">
      <c r="A149" s="5" t="s">
        <v>221</v>
      </c>
      <c r="B149" t="s">
        <v>386</v>
      </c>
      <c r="C149">
        <v>4653.7969999999996</v>
      </c>
      <c r="D149">
        <v>4792.7268549999999</v>
      </c>
      <c r="E149">
        <v>4940.6365299999998</v>
      </c>
      <c r="F149">
        <v>5094.4133780000002</v>
      </c>
      <c r="G149">
        <v>5244.9683409999998</v>
      </c>
      <c r="H149">
        <v>5389.9724880000003</v>
      </c>
      <c r="I149">
        <v>5531.0161770000004</v>
      </c>
      <c r="J149">
        <v>5670.38069</v>
      </c>
      <c r="K149">
        <v>5810.4100060000001</v>
      </c>
      <c r="L149">
        <v>5952.1870419999996</v>
      </c>
      <c r="M149">
        <v>6096.3733320000001</v>
      </c>
      <c r="N149">
        <v>6243.5976840000003</v>
      </c>
      <c r="O149">
        <v>6394.5177990000002</v>
      </c>
      <c r="P149">
        <v>6553.9839510000002</v>
      </c>
      <c r="Q149">
        <v>6720.9102210000001</v>
      </c>
      <c r="R149">
        <v>6894.1852159999999</v>
      </c>
      <c r="S149">
        <v>7072.5698860000002</v>
      </c>
      <c r="T149">
        <v>7254.8795280000004</v>
      </c>
      <c r="U149">
        <v>7455.9392699999999</v>
      </c>
      <c r="V149">
        <v>7669.5056160000004</v>
      </c>
      <c r="W149">
        <v>7894.3658269999996</v>
      </c>
      <c r="X149">
        <v>8129.5716359999997</v>
      </c>
      <c r="Y149">
        <v>8374.5139070000005</v>
      </c>
      <c r="Z149">
        <v>8628.8180599999996</v>
      </c>
      <c r="AA149">
        <v>8892.2342879999997</v>
      </c>
      <c r="AB149">
        <v>9164.5667809999995</v>
      </c>
      <c r="AC149">
        <v>9445.6394309999996</v>
      </c>
      <c r="AD149">
        <v>9735.2915260000009</v>
      </c>
      <c r="AE149">
        <v>10036.34744</v>
      </c>
      <c r="AF149">
        <v>10348.3626</v>
      </c>
      <c r="AG149">
        <v>10670.051740000001</v>
      </c>
      <c r="AH149">
        <v>10999.80623</v>
      </c>
      <c r="AI149">
        <v>11336.342130000001</v>
      </c>
      <c r="AJ149">
        <v>11678.92166</v>
      </c>
      <c r="AK149">
        <v>12027.386909999999</v>
      </c>
      <c r="AL149">
        <v>12382.0062</v>
      </c>
      <c r="AM149">
        <v>12743.386780000001</v>
      </c>
      <c r="AN149">
        <v>13112.41649</v>
      </c>
    </row>
    <row r="150" spans="1:40" x14ac:dyDescent="0.25">
      <c r="A150" s="19" t="s">
        <v>410</v>
      </c>
      <c r="B150" t="s">
        <v>387</v>
      </c>
      <c r="C150">
        <v>363441.91800000001</v>
      </c>
      <c r="D150">
        <v>375231.49109999998</v>
      </c>
      <c r="E150">
        <v>386910.76760000002</v>
      </c>
      <c r="F150">
        <v>398655.48149999999</v>
      </c>
      <c r="G150">
        <v>410417.52120000002</v>
      </c>
      <c r="H150">
        <v>422044.24650000001</v>
      </c>
      <c r="I150">
        <v>433595.60479999997</v>
      </c>
      <c r="J150">
        <v>445169.12420000002</v>
      </c>
      <c r="K150">
        <v>456654.42239999998</v>
      </c>
      <c r="L150">
        <v>468028.45490000001</v>
      </c>
      <c r="M150">
        <v>479372.89409999998</v>
      </c>
      <c r="N150">
        <v>490720.60889999999</v>
      </c>
      <c r="O150">
        <v>502083.63150000002</v>
      </c>
      <c r="P150">
        <v>513432.6606</v>
      </c>
      <c r="Q150">
        <v>524922.23270000005</v>
      </c>
      <c r="R150">
        <v>536383.78619999997</v>
      </c>
      <c r="S150">
        <v>547743.42480000004</v>
      </c>
      <c r="T150">
        <v>558947.00959999999</v>
      </c>
      <c r="U150">
        <v>561032.99049999996</v>
      </c>
      <c r="V150">
        <v>563358.08429999999</v>
      </c>
      <c r="W150">
        <v>565767.5135</v>
      </c>
      <c r="X150">
        <v>568209.60990000004</v>
      </c>
      <c r="Y150">
        <v>570679.4719</v>
      </c>
      <c r="Z150">
        <v>573185.04969999997</v>
      </c>
      <c r="AA150">
        <v>575732.66520000005</v>
      </c>
      <c r="AB150">
        <v>578321.51870000002</v>
      </c>
      <c r="AC150">
        <v>580944.96680000005</v>
      </c>
      <c r="AD150">
        <v>583593.1507</v>
      </c>
      <c r="AE150">
        <v>586254.55079999997</v>
      </c>
      <c r="AF150">
        <v>588982.80200000003</v>
      </c>
      <c r="AG150">
        <v>591688.59600000002</v>
      </c>
      <c r="AH150">
        <v>594339.41280000005</v>
      </c>
      <c r="AI150">
        <v>596932.13119999995</v>
      </c>
      <c r="AJ150">
        <v>599475.71459999995</v>
      </c>
      <c r="AK150">
        <v>601981.93960000004</v>
      </c>
      <c r="AL150">
        <v>604461.08840000001</v>
      </c>
      <c r="AM150">
        <v>606920.12690000003</v>
      </c>
      <c r="AN150">
        <v>609362.56209999998</v>
      </c>
    </row>
    <row r="151" spans="1:40" x14ac:dyDescent="0.25">
      <c r="A151" s="19" t="s">
        <v>410</v>
      </c>
      <c r="B151" t="s">
        <v>388</v>
      </c>
      <c r="C151">
        <v>9283.1983999999902</v>
      </c>
      <c r="D151">
        <v>9515.0194379999903</v>
      </c>
      <c r="E151">
        <v>9814.7019749999999</v>
      </c>
      <c r="F151">
        <v>10156.46846</v>
      </c>
      <c r="G151">
        <v>10475.19896</v>
      </c>
      <c r="H151">
        <v>10752.50957</v>
      </c>
      <c r="I151">
        <v>11009.501770000001</v>
      </c>
      <c r="J151">
        <v>11258.385990000001</v>
      </c>
      <c r="K151">
        <v>11510.43201</v>
      </c>
      <c r="L151">
        <v>11767.7696</v>
      </c>
      <c r="M151">
        <v>12029.376990000001</v>
      </c>
      <c r="N151">
        <v>12295.93456</v>
      </c>
      <c r="O151">
        <v>12569.56005</v>
      </c>
      <c r="P151">
        <v>12858.296399999999</v>
      </c>
      <c r="Q151">
        <v>13157.84729</v>
      </c>
      <c r="R151">
        <v>13473.715539999999</v>
      </c>
      <c r="S151">
        <v>13807.15373</v>
      </c>
      <c r="T151">
        <v>14157.015820000001</v>
      </c>
      <c r="U151">
        <v>14546.299220000001</v>
      </c>
      <c r="V151">
        <v>14961.14387</v>
      </c>
      <c r="W151">
        <v>15395.21989</v>
      </c>
      <c r="X151">
        <v>15846.568450000001</v>
      </c>
      <c r="Y151">
        <v>16315.04586</v>
      </c>
      <c r="Z151">
        <v>16800.998540000001</v>
      </c>
      <c r="AA151">
        <v>17304.72193</v>
      </c>
      <c r="AB151">
        <v>17826.321759999999</v>
      </c>
      <c r="AC151">
        <v>18365.75044</v>
      </c>
      <c r="AD151">
        <v>18922.901699999999</v>
      </c>
      <c r="AE151">
        <v>19520.506979999998</v>
      </c>
      <c r="AF151">
        <v>20147.81813</v>
      </c>
      <c r="AG151">
        <v>20805.345369999999</v>
      </c>
      <c r="AH151">
        <v>21490.54767</v>
      </c>
      <c r="AI151">
        <v>22199.808939999999</v>
      </c>
      <c r="AJ151">
        <v>22930.159220000001</v>
      </c>
      <c r="AK151">
        <v>23679.980930000002</v>
      </c>
      <c r="AL151">
        <v>24448.961910000002</v>
      </c>
      <c r="AM151">
        <v>25237.946199999998</v>
      </c>
      <c r="AN151">
        <v>26048.757519999999</v>
      </c>
    </row>
    <row r="152" spans="1:40" x14ac:dyDescent="0.25">
      <c r="A152" s="5" t="s">
        <v>409</v>
      </c>
      <c r="B152" t="s">
        <v>389</v>
      </c>
      <c r="C152">
        <v>37854.733</v>
      </c>
      <c r="D152">
        <v>40676.62556</v>
      </c>
      <c r="E152">
        <v>43443.027009999998</v>
      </c>
      <c r="F152">
        <v>46244.043429999998</v>
      </c>
      <c r="G152">
        <v>49100.612650000003</v>
      </c>
      <c r="H152">
        <v>51993.954089999999</v>
      </c>
      <c r="I152">
        <v>54944.819839999996</v>
      </c>
      <c r="J152">
        <v>57952.601849999999</v>
      </c>
      <c r="K152">
        <v>60991.2039</v>
      </c>
      <c r="L152">
        <v>64041.051350000002</v>
      </c>
      <c r="M152">
        <v>67087.097200000004</v>
      </c>
      <c r="N152">
        <v>70118.326719999997</v>
      </c>
      <c r="O152">
        <v>73128.959369999997</v>
      </c>
      <c r="P152">
        <v>76121.443799999906</v>
      </c>
      <c r="Q152">
        <v>79121.688769999906</v>
      </c>
      <c r="R152">
        <v>82069.107459999999</v>
      </c>
      <c r="S152">
        <v>84943.998519999906</v>
      </c>
      <c r="T152">
        <v>87737.440100000007</v>
      </c>
      <c r="U152">
        <v>89762.159809999997</v>
      </c>
      <c r="V152">
        <v>91934.964219999994</v>
      </c>
      <c r="W152">
        <v>94210.068599999999</v>
      </c>
      <c r="X152">
        <v>96532.228870000006</v>
      </c>
      <c r="Y152">
        <v>98858.246220000001</v>
      </c>
      <c r="Z152">
        <v>101161.2108</v>
      </c>
      <c r="AA152">
        <v>103427.82460000001</v>
      </c>
      <c r="AB152">
        <v>105653.8406</v>
      </c>
      <c r="AC152">
        <v>107839.88219999999</v>
      </c>
      <c r="AD152">
        <v>109989.23480000001</v>
      </c>
      <c r="AE152">
        <v>112106.3475</v>
      </c>
      <c r="AF152">
        <v>114219.7132</v>
      </c>
      <c r="AG152">
        <v>116329.76119999999</v>
      </c>
      <c r="AH152">
        <v>118433.25380000001</v>
      </c>
      <c r="AI152">
        <v>120524.6621</v>
      </c>
      <c r="AJ152">
        <v>122600.0227</v>
      </c>
      <c r="AK152">
        <v>124658.0128</v>
      </c>
      <c r="AL152">
        <v>126699.8653</v>
      </c>
      <c r="AM152">
        <v>128727.8906</v>
      </c>
      <c r="AN152">
        <v>130744.8731</v>
      </c>
    </row>
    <row r="153" spans="1:40" x14ac:dyDescent="0.25">
      <c r="A153" s="5" t="s">
        <v>219</v>
      </c>
      <c r="B153" t="s">
        <v>390</v>
      </c>
      <c r="C153">
        <v>351724.27600000001</v>
      </c>
      <c r="D153">
        <v>362032.5318</v>
      </c>
      <c r="E153">
        <v>372909.08880000003</v>
      </c>
      <c r="F153">
        <v>384194.86810000002</v>
      </c>
      <c r="G153">
        <v>395391.70069999999</v>
      </c>
      <c r="H153">
        <v>406423.62219999998</v>
      </c>
      <c r="I153">
        <v>417355.48979999998</v>
      </c>
      <c r="J153">
        <v>428251.65010000003</v>
      </c>
      <c r="K153">
        <v>439204.85450000002</v>
      </c>
      <c r="L153">
        <v>450252.21860000002</v>
      </c>
      <c r="M153">
        <v>461440.609</v>
      </c>
      <c r="N153">
        <v>472832.16619999998</v>
      </c>
      <c r="O153">
        <v>484507.12709999998</v>
      </c>
      <c r="P153">
        <v>496820.45120000001</v>
      </c>
      <c r="Q153">
        <v>509650.58529999998</v>
      </c>
      <c r="R153">
        <v>522966.65110000002</v>
      </c>
      <c r="S153">
        <v>536754.2389</v>
      </c>
      <c r="T153">
        <v>550998.39540000004</v>
      </c>
      <c r="U153">
        <v>566495.46569999994</v>
      </c>
      <c r="V153">
        <v>582750.18949999998</v>
      </c>
      <c r="W153">
        <v>599764.40670000005</v>
      </c>
      <c r="X153">
        <v>617536.96239999996</v>
      </c>
      <c r="Y153">
        <v>636064.28449999995</v>
      </c>
      <c r="Z153">
        <v>655339.27520000003</v>
      </c>
      <c r="AA153">
        <v>675351.34539999999</v>
      </c>
      <c r="AB153">
        <v>696087.25260000001</v>
      </c>
      <c r="AC153">
        <v>717532.18770000001</v>
      </c>
      <c r="AD153">
        <v>739670.83730000001</v>
      </c>
      <c r="AE153">
        <v>762823.30440000002</v>
      </c>
      <c r="AF153">
        <v>786817.73750000005</v>
      </c>
      <c r="AG153">
        <v>811586.12329999998</v>
      </c>
      <c r="AH153">
        <v>837066.18039999995</v>
      </c>
      <c r="AI153">
        <v>863207.73820000002</v>
      </c>
      <c r="AJ153">
        <v>889977.96939999994</v>
      </c>
      <c r="AK153">
        <v>917363.86820000003</v>
      </c>
      <c r="AL153">
        <v>945372.42689999996</v>
      </c>
      <c r="AM153">
        <v>974031.54379999998</v>
      </c>
      <c r="AN153">
        <v>1003391.874</v>
      </c>
    </row>
    <row r="154" spans="1:40" x14ac:dyDescent="0.25">
      <c r="A154" s="5" t="s">
        <v>219</v>
      </c>
      <c r="B154" t="s">
        <v>391</v>
      </c>
      <c r="C154">
        <v>2722.3989999999999</v>
      </c>
      <c r="D154">
        <v>2802.104636</v>
      </c>
      <c r="E154">
        <v>2886.8989310000002</v>
      </c>
      <c r="F154">
        <v>2975.466985</v>
      </c>
      <c r="G154">
        <v>3062.953951</v>
      </c>
      <c r="H154">
        <v>3148.285112</v>
      </c>
      <c r="I154">
        <v>3232.011293</v>
      </c>
      <c r="J154">
        <v>3314.9520149999998</v>
      </c>
      <c r="K154">
        <v>3398.1714059999999</v>
      </c>
      <c r="L154">
        <v>3482.1552729999999</v>
      </c>
      <c r="M154">
        <v>3567.3535940000002</v>
      </c>
      <c r="N154">
        <v>3654.2905679999999</v>
      </c>
      <c r="O154">
        <v>3743.6228299999998</v>
      </c>
      <c r="P154">
        <v>3838.4239459999999</v>
      </c>
      <c r="Q154">
        <v>3937.5959750000002</v>
      </c>
      <c r="R154">
        <v>4040.6008609999999</v>
      </c>
      <c r="S154">
        <v>4147.1257189999997</v>
      </c>
      <c r="T154">
        <v>4256.9792639999996</v>
      </c>
      <c r="U154">
        <v>4376.9251750000003</v>
      </c>
      <c r="V154">
        <v>4502.9293520000001</v>
      </c>
      <c r="W154">
        <v>4634.4236030000002</v>
      </c>
      <c r="X154">
        <v>4771.0805710000004</v>
      </c>
      <c r="Y154">
        <v>4912.7454939999998</v>
      </c>
      <c r="Z154">
        <v>5059.3514059999998</v>
      </c>
      <c r="AA154">
        <v>5210.862537</v>
      </c>
      <c r="AB154">
        <v>5367.2454250000001</v>
      </c>
      <c r="AC154">
        <v>5528.4583750000002</v>
      </c>
      <c r="AD154">
        <v>5694.4510920000002</v>
      </c>
      <c r="AE154">
        <v>5868.1275230000001</v>
      </c>
      <c r="AF154">
        <v>6048.2410609999997</v>
      </c>
      <c r="AG154">
        <v>6234.0886650000002</v>
      </c>
      <c r="AH154">
        <v>6425.0194000000001</v>
      </c>
      <c r="AI154">
        <v>6620.5320650000003</v>
      </c>
      <c r="AJ154">
        <v>6820.327851</v>
      </c>
      <c r="AK154">
        <v>7024.319794</v>
      </c>
      <c r="AL154">
        <v>7232.6129060000003</v>
      </c>
      <c r="AM154">
        <v>7445.4888639999999</v>
      </c>
      <c r="AN154">
        <v>7663.4030190000003</v>
      </c>
    </row>
    <row r="155" spans="1:40" x14ac:dyDescent="0.25">
      <c r="A155" s="5" t="s">
        <v>218</v>
      </c>
      <c r="B155" t="s">
        <v>392</v>
      </c>
      <c r="C155">
        <v>2566195.5090000001</v>
      </c>
      <c r="D155">
        <v>2641149.5350000001</v>
      </c>
      <c r="E155">
        <v>2720131.077</v>
      </c>
      <c r="F155">
        <v>2802049.696</v>
      </c>
      <c r="G155">
        <v>2882562.3029999998</v>
      </c>
      <c r="H155">
        <v>2960898.5380000002</v>
      </c>
      <c r="I155">
        <v>3037770.7009999999</v>
      </c>
      <c r="J155">
        <v>3114023.8810000001</v>
      </c>
      <c r="K155">
        <v>3190646.9559999998</v>
      </c>
      <c r="L155">
        <v>3268073.0839999998</v>
      </c>
      <c r="M155">
        <v>3346677.594</v>
      </c>
      <c r="N155">
        <v>3426880.8560000001</v>
      </c>
      <c r="O155">
        <v>3509219.1910000001</v>
      </c>
      <c r="P155">
        <v>3596670.844</v>
      </c>
      <c r="Q155">
        <v>3688165.4959999998</v>
      </c>
      <c r="R155">
        <v>3783080.8369999998</v>
      </c>
      <c r="S155">
        <v>3880977.5490000001</v>
      </c>
      <c r="T155">
        <v>3981473.3509999998</v>
      </c>
      <c r="U155">
        <v>4091469.693</v>
      </c>
      <c r="V155">
        <v>4208108.2819999997</v>
      </c>
      <c r="W155">
        <v>4331374.5710000005</v>
      </c>
      <c r="X155">
        <v>4461121.1030000001</v>
      </c>
      <c r="Y155">
        <v>4597142.5939999996</v>
      </c>
      <c r="Z155">
        <v>4739214.0369999995</v>
      </c>
      <c r="AA155">
        <v>4887112.8540000003</v>
      </c>
      <c r="AB155">
        <v>5040631.1569999997</v>
      </c>
      <c r="AC155">
        <v>5199581.801</v>
      </c>
      <c r="AD155">
        <v>5363800.6009999998</v>
      </c>
      <c r="AE155">
        <v>5536222.949</v>
      </c>
      <c r="AF155">
        <v>5715796.9519999996</v>
      </c>
      <c r="AG155">
        <v>5901952.2539999997</v>
      </c>
      <c r="AH155">
        <v>6094107.8839999996</v>
      </c>
      <c r="AI155">
        <v>6291778.2240000004</v>
      </c>
      <c r="AJ155">
        <v>6494637.7609999999</v>
      </c>
      <c r="AK155">
        <v>6702548.432</v>
      </c>
      <c r="AL155">
        <v>6915559.2510000002</v>
      </c>
      <c r="AM155">
        <v>7133904.5120000001</v>
      </c>
      <c r="AN155">
        <v>7358011.1279999996</v>
      </c>
    </row>
    <row r="156" spans="1:40" x14ac:dyDescent="0.25">
      <c r="A156" s="5" t="s">
        <v>218</v>
      </c>
      <c r="B156" t="s">
        <v>393</v>
      </c>
      <c r="C156">
        <v>109752.948</v>
      </c>
      <c r="D156">
        <v>112942.92290000001</v>
      </c>
      <c r="E156">
        <v>116304.629</v>
      </c>
      <c r="F156">
        <v>119791.20759999999</v>
      </c>
      <c r="G156">
        <v>123203.1369</v>
      </c>
      <c r="H156">
        <v>126503.89690000001</v>
      </c>
      <c r="I156">
        <v>129730.9752</v>
      </c>
      <c r="J156">
        <v>132930.21350000001</v>
      </c>
      <c r="K156">
        <v>136152.28779999999</v>
      </c>
      <c r="L156">
        <v>139420.46909999999</v>
      </c>
      <c r="M156">
        <v>142753.50880000001</v>
      </c>
      <c r="N156">
        <v>146171.3126</v>
      </c>
      <c r="O156">
        <v>149699.00450000001</v>
      </c>
      <c r="P156">
        <v>153472.60399999999</v>
      </c>
      <c r="Q156">
        <v>157443.21119999999</v>
      </c>
      <c r="R156">
        <v>161579.27040000001</v>
      </c>
      <c r="S156">
        <v>165857.7905</v>
      </c>
      <c r="T156">
        <v>170259.41279999999</v>
      </c>
      <c r="U156">
        <v>175104.58499999999</v>
      </c>
      <c r="V156">
        <v>180272.76360000001</v>
      </c>
      <c r="W156">
        <v>185761.7899</v>
      </c>
      <c r="X156">
        <v>191561.94630000001</v>
      </c>
      <c r="Y156">
        <v>197660.4326</v>
      </c>
      <c r="Z156">
        <v>204043.80179999999</v>
      </c>
      <c r="AA156">
        <v>210699.32930000001</v>
      </c>
      <c r="AB156">
        <v>217615.68710000001</v>
      </c>
      <c r="AC156">
        <v>224783.2016</v>
      </c>
      <c r="AD156">
        <v>232193.87520000001</v>
      </c>
      <c r="AE156">
        <v>239985.0294</v>
      </c>
      <c r="AF156">
        <v>248109.65700000001</v>
      </c>
      <c r="AG156">
        <v>256540.72070000001</v>
      </c>
      <c r="AH156">
        <v>265249.56160000002</v>
      </c>
      <c r="AI156">
        <v>274211.62239999999</v>
      </c>
      <c r="AJ156">
        <v>283410.12</v>
      </c>
      <c r="AK156">
        <v>292837.66269999999</v>
      </c>
      <c r="AL156">
        <v>302496.31449999998</v>
      </c>
      <c r="AM156">
        <v>312397.40779999999</v>
      </c>
      <c r="AN156">
        <v>322561.77750000003</v>
      </c>
    </row>
    <row r="157" spans="1:40" x14ac:dyDescent="0.25">
      <c r="A157" s="5" t="s">
        <v>218</v>
      </c>
      <c r="B157" t="s">
        <v>394</v>
      </c>
      <c r="C157">
        <v>612403.68160000001</v>
      </c>
      <c r="D157">
        <v>630423.7879</v>
      </c>
      <c r="E157">
        <v>649797.63009999995</v>
      </c>
      <c r="F157">
        <v>670253.27040000004</v>
      </c>
      <c r="G157">
        <v>690176.93610000005</v>
      </c>
      <c r="H157">
        <v>709127.86580000003</v>
      </c>
      <c r="I157">
        <v>727281.79619999998</v>
      </c>
      <c r="J157">
        <v>745016.59219999996</v>
      </c>
      <c r="K157">
        <v>762718.51690000005</v>
      </c>
      <c r="L157">
        <v>780585.50100000005</v>
      </c>
      <c r="M157">
        <v>798766.95180000004</v>
      </c>
      <c r="N157">
        <v>817412.05559999996</v>
      </c>
      <c r="O157">
        <v>836694.82429999998</v>
      </c>
      <c r="P157">
        <v>857520.09169999999</v>
      </c>
      <c r="Q157">
        <v>879648.0662</v>
      </c>
      <c r="R157">
        <v>902931.78339999996</v>
      </c>
      <c r="S157">
        <v>927253.87100000004</v>
      </c>
      <c r="T157">
        <v>952520.88600000006</v>
      </c>
      <c r="U157">
        <v>980417.24179999996</v>
      </c>
      <c r="V157">
        <v>1010150.8959999999</v>
      </c>
      <c r="W157">
        <v>1041655.078</v>
      </c>
      <c r="X157">
        <v>1074863.1299999999</v>
      </c>
      <c r="Y157">
        <v>1109715.2139999999</v>
      </c>
      <c r="Z157">
        <v>1146158.7660000001</v>
      </c>
      <c r="AA157">
        <v>1184148.0379999999</v>
      </c>
      <c r="AB157">
        <v>1223643.7720000001</v>
      </c>
      <c r="AC157">
        <v>1264613.077</v>
      </c>
      <c r="AD157">
        <v>1307029.4920000001</v>
      </c>
      <c r="AE157">
        <v>1351971.318</v>
      </c>
      <c r="AF157">
        <v>1399109.584</v>
      </c>
      <c r="AG157">
        <v>1448233.9</v>
      </c>
      <c r="AH157">
        <v>1499126.254</v>
      </c>
      <c r="AI157">
        <v>1551604.939</v>
      </c>
      <c r="AJ157">
        <v>1605547.956</v>
      </c>
      <c r="AK157">
        <v>1660899.94</v>
      </c>
      <c r="AL157">
        <v>1717669.301</v>
      </c>
      <c r="AM157">
        <v>1775924.3589999999</v>
      </c>
      <c r="AN157">
        <v>1835792.7350000001</v>
      </c>
    </row>
    <row r="158" spans="1:40" x14ac:dyDescent="0.25">
      <c r="A158" s="5" t="s">
        <v>218</v>
      </c>
      <c r="B158" t="s">
        <v>395</v>
      </c>
      <c r="C158">
        <v>468.495</v>
      </c>
      <c r="D158">
        <v>481.56882430000002</v>
      </c>
      <c r="E158">
        <v>494.9366</v>
      </c>
      <c r="F158">
        <v>508.45850050000001</v>
      </c>
      <c r="G158">
        <v>521.07051939999997</v>
      </c>
      <c r="H158">
        <v>532.75113369999997</v>
      </c>
      <c r="I158">
        <v>543.91818980000005</v>
      </c>
      <c r="J158">
        <v>554.97643319999997</v>
      </c>
      <c r="K158">
        <v>566.21468359999994</v>
      </c>
      <c r="L158">
        <v>577.67857349999997</v>
      </c>
      <c r="M158">
        <v>589.33091339999999</v>
      </c>
      <c r="N158">
        <v>601.10117090000006</v>
      </c>
      <c r="O158">
        <v>612.92674020000004</v>
      </c>
      <c r="P158">
        <v>625.86418960000003</v>
      </c>
      <c r="Q158">
        <v>639.36028160000001</v>
      </c>
      <c r="R158">
        <v>652.97813859999997</v>
      </c>
      <c r="S158">
        <v>666.40426860000002</v>
      </c>
      <c r="T158">
        <v>679.37965399999996</v>
      </c>
      <c r="U158">
        <v>694.47356260000004</v>
      </c>
      <c r="V158">
        <v>711.36645199999998</v>
      </c>
      <c r="W158">
        <v>730.06364110000004</v>
      </c>
      <c r="X158">
        <v>750.46471899999995</v>
      </c>
      <c r="Y158">
        <v>772.41550319999999</v>
      </c>
      <c r="Z158">
        <v>795.74369690000003</v>
      </c>
      <c r="AA158">
        <v>820.28287290000003</v>
      </c>
      <c r="AB158">
        <v>845.88526200000001</v>
      </c>
      <c r="AC158">
        <v>872.4265494</v>
      </c>
      <c r="AD158">
        <v>899.80522659999997</v>
      </c>
      <c r="AE158">
        <v>929.25443140000004</v>
      </c>
      <c r="AF158">
        <v>960.27040910000005</v>
      </c>
      <c r="AG158">
        <v>992.60383909999996</v>
      </c>
      <c r="AH158">
        <v>1026.0846409999999</v>
      </c>
      <c r="AI158">
        <v>1060.5874240000001</v>
      </c>
      <c r="AJ158">
        <v>1096.0222180000001</v>
      </c>
      <c r="AK158">
        <v>1132.3351660000001</v>
      </c>
      <c r="AL158">
        <v>1169.50827</v>
      </c>
      <c r="AM158">
        <v>1207.5571090000001</v>
      </c>
      <c r="AN158">
        <v>1246.531706</v>
      </c>
    </row>
    <row r="159" spans="1:40" x14ac:dyDescent="0.25">
      <c r="A159" s="5" t="s">
        <v>218</v>
      </c>
      <c r="B159" t="s">
        <v>396</v>
      </c>
      <c r="C159">
        <v>1083169.416</v>
      </c>
      <c r="D159">
        <v>1114867.8330000001</v>
      </c>
      <c r="E159">
        <v>1148406.5889999999</v>
      </c>
      <c r="F159">
        <v>1183274.8799999999</v>
      </c>
      <c r="G159">
        <v>1217574.1310000001</v>
      </c>
      <c r="H159">
        <v>1250896.3370000001</v>
      </c>
      <c r="I159">
        <v>1283595.7819999999</v>
      </c>
      <c r="J159">
        <v>1316148.341</v>
      </c>
      <c r="K159">
        <v>1349095.0060000001</v>
      </c>
      <c r="L159">
        <v>1382728.88</v>
      </c>
      <c r="M159">
        <v>1417309.3910000001</v>
      </c>
      <c r="N159">
        <v>1453119.9939999999</v>
      </c>
      <c r="O159">
        <v>1490508.1610000001</v>
      </c>
      <c r="P159">
        <v>1530729.7350000001</v>
      </c>
      <c r="Q159">
        <v>1573425.3859999999</v>
      </c>
      <c r="R159">
        <v>1618377.308</v>
      </c>
      <c r="S159">
        <v>1665440.44</v>
      </c>
      <c r="T159">
        <v>1714518.358</v>
      </c>
      <c r="U159">
        <v>1768467.875</v>
      </c>
      <c r="V159">
        <v>1825860.2649999999</v>
      </c>
      <c r="W159">
        <v>1886561.919</v>
      </c>
      <c r="X159">
        <v>1950449.817</v>
      </c>
      <c r="Y159">
        <v>2017421.0859999999</v>
      </c>
      <c r="Z159">
        <v>2087390.2180000001</v>
      </c>
      <c r="AA159">
        <v>2160285.6310000001</v>
      </c>
      <c r="AB159">
        <v>2236047.8089999999</v>
      </c>
      <c r="AC159">
        <v>2314628.83</v>
      </c>
      <c r="AD159">
        <v>2395992.9580000001</v>
      </c>
      <c r="AE159">
        <v>2481323.1159999999</v>
      </c>
      <c r="AF159">
        <v>2570182.94</v>
      </c>
      <c r="AG159">
        <v>2662285.4649999999</v>
      </c>
      <c r="AH159">
        <v>2757321.5619999999</v>
      </c>
      <c r="AI159">
        <v>2855037.446</v>
      </c>
      <c r="AJ159">
        <v>2955277.9330000002</v>
      </c>
      <c r="AK159">
        <v>3058001.7289999998</v>
      </c>
      <c r="AL159">
        <v>3163279.003</v>
      </c>
      <c r="AM159">
        <v>3271288.5490000001</v>
      </c>
      <c r="AN159">
        <v>3382320.31</v>
      </c>
    </row>
    <row r="160" spans="1:40" x14ac:dyDescent="0.25">
      <c r="A160" s="5" t="s">
        <v>218</v>
      </c>
      <c r="B160" t="s">
        <v>397</v>
      </c>
      <c r="C160">
        <v>861000.34299999999</v>
      </c>
      <c r="D160">
        <v>885976.71550000005</v>
      </c>
      <c r="E160">
        <v>912263.91890000005</v>
      </c>
      <c r="F160">
        <v>939478.19129999995</v>
      </c>
      <c r="G160">
        <v>966050.53150000004</v>
      </c>
      <c r="H160">
        <v>991707.63300000003</v>
      </c>
      <c r="I160">
        <v>1016785.948</v>
      </c>
      <c r="J160">
        <v>1041698.496</v>
      </c>
      <c r="K160">
        <v>1066877.405</v>
      </c>
      <c r="L160">
        <v>1092516.942</v>
      </c>
      <c r="M160">
        <v>1118765.557</v>
      </c>
      <c r="N160">
        <v>1145777.142</v>
      </c>
      <c r="O160">
        <v>1173748.8559999999</v>
      </c>
      <c r="P160">
        <v>1203796.1710000001</v>
      </c>
      <c r="Q160">
        <v>1235491.173</v>
      </c>
      <c r="R160">
        <v>1268543.2620000001</v>
      </c>
      <c r="S160">
        <v>1302746.3810000001</v>
      </c>
      <c r="T160">
        <v>1337937.1869999999</v>
      </c>
      <c r="U160">
        <v>1376814.0109999999</v>
      </c>
      <c r="V160">
        <v>1418406.389</v>
      </c>
      <c r="W160">
        <v>1462664.2039999999</v>
      </c>
      <c r="X160">
        <v>1509482.058</v>
      </c>
      <c r="Y160">
        <v>1558735.615</v>
      </c>
      <c r="Z160">
        <v>1610300.6429999999</v>
      </c>
      <c r="AA160">
        <v>1664063.726</v>
      </c>
      <c r="AB160">
        <v>1719927.3330000001</v>
      </c>
      <c r="AC160">
        <v>1777811.4339999999</v>
      </c>
      <c r="AD160">
        <v>1837653.102</v>
      </c>
      <c r="AE160">
        <v>1900599.7879999999</v>
      </c>
      <c r="AF160">
        <v>1966225.966</v>
      </c>
      <c r="AG160">
        <v>2034284.196</v>
      </c>
      <c r="AH160">
        <v>2104526.8280000002</v>
      </c>
      <c r="AI160">
        <v>2176748.4109999998</v>
      </c>
      <c r="AJ160">
        <v>2250813.6710000001</v>
      </c>
      <c r="AK160">
        <v>2326669.4410000001</v>
      </c>
      <c r="AL160">
        <v>2404343.7519999999</v>
      </c>
      <c r="AM160">
        <v>2483942.8489999999</v>
      </c>
      <c r="AN160">
        <v>2565652.31</v>
      </c>
    </row>
    <row r="161" spans="1:40" x14ac:dyDescent="0.25">
      <c r="A161" s="5" t="s">
        <v>220</v>
      </c>
      <c r="B161" t="s">
        <v>398</v>
      </c>
      <c r="C161">
        <v>138827.01699999999</v>
      </c>
      <c r="D161">
        <v>142824.01199999999</v>
      </c>
      <c r="E161">
        <v>147083.76490000001</v>
      </c>
      <c r="F161">
        <v>151583.0301</v>
      </c>
      <c r="G161">
        <v>155952.45730000001</v>
      </c>
      <c r="H161">
        <v>160081.42920000001</v>
      </c>
      <c r="I161">
        <v>163916.9008</v>
      </c>
      <c r="J161">
        <v>167470.06640000001</v>
      </c>
      <c r="K161">
        <v>170816.57610000001</v>
      </c>
      <c r="L161">
        <v>174009.0638</v>
      </c>
      <c r="M161">
        <v>177093.72339999999</v>
      </c>
      <c r="N161">
        <v>180112.9431</v>
      </c>
      <c r="O161">
        <v>183108.35320000001</v>
      </c>
      <c r="P161">
        <v>186351.5189</v>
      </c>
      <c r="Q161">
        <v>189866.18609999999</v>
      </c>
      <c r="R161">
        <v>193655.97820000001</v>
      </c>
      <c r="S161">
        <v>197709.91190000001</v>
      </c>
      <c r="T161">
        <v>202008.4198</v>
      </c>
      <c r="U161">
        <v>207047.016</v>
      </c>
      <c r="V161">
        <v>212662.6588</v>
      </c>
      <c r="W161">
        <v>218820.5465</v>
      </c>
      <c r="X161">
        <v>225482.5961</v>
      </c>
      <c r="Y161">
        <v>232616.3559</v>
      </c>
      <c r="Z161">
        <v>240196.1807</v>
      </c>
      <c r="AA161">
        <v>248201.94560000001</v>
      </c>
      <c r="AB161">
        <v>256617.29639999999</v>
      </c>
      <c r="AC161">
        <v>265428.15779999999</v>
      </c>
      <c r="AD161">
        <v>274621.59269999998</v>
      </c>
      <c r="AE161">
        <v>284450.63219999999</v>
      </c>
      <c r="AF161">
        <v>294939.929</v>
      </c>
      <c r="AG161">
        <v>306098.86379999999</v>
      </c>
      <c r="AH161">
        <v>317915.91489999997</v>
      </c>
      <c r="AI161">
        <v>330374.61859999999</v>
      </c>
      <c r="AJ161">
        <v>343462.61090000003</v>
      </c>
      <c r="AK161">
        <v>357176.17950000003</v>
      </c>
      <c r="AL161">
        <v>371522.06329999998</v>
      </c>
      <c r="AM161">
        <v>386518.64539999998</v>
      </c>
      <c r="AN161">
        <v>402197.42800000001</v>
      </c>
    </row>
    <row r="162" spans="1:40" x14ac:dyDescent="0.25">
      <c r="A162" s="5" t="s">
        <v>220</v>
      </c>
      <c r="B162" t="s">
        <v>399</v>
      </c>
      <c r="C162">
        <v>3577.69</v>
      </c>
      <c r="D162">
        <v>3684.2961730000002</v>
      </c>
      <c r="E162">
        <v>3799.9129840000001</v>
      </c>
      <c r="F162">
        <v>3922.0042779999999</v>
      </c>
      <c r="G162">
        <v>4034.4924689999998</v>
      </c>
      <c r="H162">
        <v>4135.2432449999997</v>
      </c>
      <c r="I162">
        <v>4226.5956610000003</v>
      </c>
      <c r="J162">
        <v>4311.8359330000003</v>
      </c>
      <c r="K162">
        <v>4394.2157740000002</v>
      </c>
      <c r="L162">
        <v>4475.2865380000003</v>
      </c>
      <c r="M162">
        <v>4555.957762</v>
      </c>
      <c r="N162">
        <v>4636.890461</v>
      </c>
      <c r="O162">
        <v>4718.705629</v>
      </c>
      <c r="P162">
        <v>4811.2598950000001</v>
      </c>
      <c r="Q162">
        <v>4913.4740000000002</v>
      </c>
      <c r="R162">
        <v>5023.0839450000003</v>
      </c>
      <c r="S162">
        <v>5138.0551240000004</v>
      </c>
      <c r="T162">
        <v>5256.9833440000002</v>
      </c>
      <c r="U162">
        <v>5391.320471</v>
      </c>
      <c r="V162">
        <v>5537.2716549999996</v>
      </c>
      <c r="W162">
        <v>5694.7324200000003</v>
      </c>
      <c r="X162">
        <v>5863.338264</v>
      </c>
      <c r="Y162">
        <v>6042.6136420000003</v>
      </c>
      <c r="Z162">
        <v>6232.0655059999999</v>
      </c>
      <c r="AA162">
        <v>6431.2323029999998</v>
      </c>
      <c r="AB162">
        <v>6639.7006579999997</v>
      </c>
      <c r="AC162">
        <v>6857.1036210000002</v>
      </c>
      <c r="AD162">
        <v>7083.1107060000004</v>
      </c>
      <c r="AE162">
        <v>7326.7841420000004</v>
      </c>
      <c r="AF162">
        <v>7586.8028560000002</v>
      </c>
      <c r="AG162">
        <v>7861.1106529999997</v>
      </c>
      <c r="AH162">
        <v>8147.815063</v>
      </c>
      <c r="AI162">
        <v>8445.6946580000003</v>
      </c>
      <c r="AJ162">
        <v>8754.1914489999999</v>
      </c>
      <c r="AK162">
        <v>9073.2610980000009</v>
      </c>
      <c r="AL162">
        <v>9403.2254649999995</v>
      </c>
      <c r="AM162">
        <v>9744.6919230000003</v>
      </c>
      <c r="AN162">
        <v>10098.53908</v>
      </c>
    </row>
    <row r="163" spans="1:40" x14ac:dyDescent="0.25">
      <c r="A163" s="5" t="s">
        <v>220</v>
      </c>
      <c r="B163" t="s">
        <v>400</v>
      </c>
      <c r="C163">
        <v>12425.123</v>
      </c>
      <c r="D163">
        <v>12806.339180000001</v>
      </c>
      <c r="E163">
        <v>13219.74022</v>
      </c>
      <c r="F163">
        <v>13651.40409</v>
      </c>
      <c r="G163">
        <v>14057.37976</v>
      </c>
      <c r="H163">
        <v>14433.95866</v>
      </c>
      <c r="I163">
        <v>14789.784110000001</v>
      </c>
      <c r="J163">
        <v>15134.33655</v>
      </c>
      <c r="K163">
        <v>15476.71912</v>
      </c>
      <c r="L163">
        <v>15821.754349999999</v>
      </c>
      <c r="M163">
        <v>16172.87284</v>
      </c>
      <c r="N163">
        <v>16533.095239999999</v>
      </c>
      <c r="O163">
        <v>16905.575270000001</v>
      </c>
      <c r="P163">
        <v>17313.952020000001</v>
      </c>
      <c r="Q163">
        <v>17755.752240000002</v>
      </c>
      <c r="R163">
        <v>18226.55126</v>
      </c>
      <c r="S163">
        <v>18721.19616</v>
      </c>
      <c r="T163">
        <v>19234.997019999999</v>
      </c>
      <c r="U163">
        <v>19794.880160000001</v>
      </c>
      <c r="V163">
        <v>20379.54682</v>
      </c>
      <c r="W163">
        <v>20985.674940000001</v>
      </c>
      <c r="X163">
        <v>21612.92771</v>
      </c>
      <c r="Y163">
        <v>22262.614949999999</v>
      </c>
      <c r="Z163">
        <v>22936.458910000001</v>
      </c>
      <c r="AA163">
        <v>23635.869910000001</v>
      </c>
      <c r="AB163">
        <v>24361.666369999999</v>
      </c>
      <c r="AC163">
        <v>25114.069009999999</v>
      </c>
      <c r="AD163">
        <v>25892.821489999998</v>
      </c>
      <c r="AE163">
        <v>26716.79724</v>
      </c>
      <c r="AF163">
        <v>27580.683120000002</v>
      </c>
      <c r="AG163">
        <v>28479.37801</v>
      </c>
      <c r="AH163">
        <v>29408.079440000001</v>
      </c>
      <c r="AI163">
        <v>30363.47</v>
      </c>
      <c r="AJ163">
        <v>31343.864399999999</v>
      </c>
      <c r="AK163">
        <v>32348.954010000001</v>
      </c>
      <c r="AL163">
        <v>33379.481090000001</v>
      </c>
      <c r="AM163">
        <v>34437.041740000001</v>
      </c>
      <c r="AN163">
        <v>35524.028720000002</v>
      </c>
    </row>
    <row r="164" spans="1:40" x14ac:dyDescent="0.25">
      <c r="A164" s="5" t="s">
        <v>220</v>
      </c>
      <c r="B164" t="s">
        <v>401</v>
      </c>
      <c r="C164">
        <v>329.06599999999997</v>
      </c>
      <c r="D164">
        <v>338.98349480000002</v>
      </c>
      <c r="E164">
        <v>349.85219799999999</v>
      </c>
      <c r="F164">
        <v>361.58604270000001</v>
      </c>
      <c r="G164">
        <v>372.57098810000002</v>
      </c>
      <c r="H164">
        <v>382.27365200000003</v>
      </c>
      <c r="I164">
        <v>390.8128016</v>
      </c>
      <c r="J164">
        <v>398.3729763</v>
      </c>
      <c r="K164">
        <v>405.22660130000003</v>
      </c>
      <c r="L164">
        <v>411.55187940000002</v>
      </c>
      <c r="M164">
        <v>417.4855834</v>
      </c>
      <c r="N164">
        <v>423.1387866</v>
      </c>
      <c r="O164">
        <v>428.60666670000001</v>
      </c>
      <c r="P164">
        <v>434.94951120000002</v>
      </c>
      <c r="Q164">
        <v>442.09494669999998</v>
      </c>
      <c r="R164">
        <v>449.96246309999998</v>
      </c>
      <c r="S164">
        <v>458.4494631</v>
      </c>
      <c r="T164">
        <v>467.44790560000001</v>
      </c>
      <c r="U164">
        <v>478.11604779999999</v>
      </c>
      <c r="V164">
        <v>490.0463287</v>
      </c>
      <c r="W164">
        <v>503.13451120000002</v>
      </c>
      <c r="X164">
        <v>517.27819390000002</v>
      </c>
      <c r="Y164">
        <v>532.39543920000006</v>
      </c>
      <c r="Z164">
        <v>548.42457560000003</v>
      </c>
      <c r="AA164">
        <v>565.31847240000002</v>
      </c>
      <c r="AB164">
        <v>583.03839549999998</v>
      </c>
      <c r="AC164">
        <v>601.54923670000005</v>
      </c>
      <c r="AD164">
        <v>620.81619309999996</v>
      </c>
      <c r="AE164">
        <v>641.70877310000003</v>
      </c>
      <c r="AF164">
        <v>664.21192159999998</v>
      </c>
      <c r="AG164">
        <v>688.31256199999996</v>
      </c>
      <c r="AH164">
        <v>713.94868340000005</v>
      </c>
      <c r="AI164">
        <v>741.04539850000003</v>
      </c>
      <c r="AJ164">
        <v>769.53832439999996</v>
      </c>
      <c r="AK164">
        <v>799.38499439999998</v>
      </c>
      <c r="AL164">
        <v>830.56840299999999</v>
      </c>
      <c r="AM164">
        <v>863.09831220000001</v>
      </c>
      <c r="AN164">
        <v>897.01294110000003</v>
      </c>
    </row>
    <row r="165" spans="1:40" x14ac:dyDescent="0.25">
      <c r="A165" s="5" t="s">
        <v>220</v>
      </c>
      <c r="B165" t="s">
        <v>402</v>
      </c>
      <c r="C165">
        <v>568231.56999999995</v>
      </c>
      <c r="D165">
        <v>584699.28040000005</v>
      </c>
      <c r="E165">
        <v>602263.06339999998</v>
      </c>
      <c r="F165">
        <v>620840.14670000004</v>
      </c>
      <c r="G165">
        <v>638943.37109999999</v>
      </c>
      <c r="H165">
        <v>656000.52890000003</v>
      </c>
      <c r="I165">
        <v>671702.4277</v>
      </c>
      <c r="J165">
        <v>686050.10950000002</v>
      </c>
      <c r="K165">
        <v>699346.77419999999</v>
      </c>
      <c r="L165">
        <v>711813.32539999997</v>
      </c>
      <c r="M165">
        <v>723644.77919999999</v>
      </c>
      <c r="N165">
        <v>735015.04200000002</v>
      </c>
      <c r="O165">
        <v>746085.83039999998</v>
      </c>
      <c r="P165">
        <v>758012.17539999995</v>
      </c>
      <c r="Q165">
        <v>770900.95189999999</v>
      </c>
      <c r="R165">
        <v>784768.42680000002</v>
      </c>
      <c r="S165">
        <v>799562.57649999997</v>
      </c>
      <c r="T165">
        <v>815187.74569999997</v>
      </c>
      <c r="U165">
        <v>833579.51379999996</v>
      </c>
      <c r="V165">
        <v>854088.24289999995</v>
      </c>
      <c r="W165">
        <v>876594.21400000004</v>
      </c>
      <c r="X165">
        <v>900964.04839999997</v>
      </c>
      <c r="Y165">
        <v>927080.79619999998</v>
      </c>
      <c r="Z165">
        <v>954847.2844</v>
      </c>
      <c r="AA165">
        <v>984181.77480000001</v>
      </c>
      <c r="AB165">
        <v>1015012.3639999999</v>
      </c>
      <c r="AC165">
        <v>1047272.2389999999</v>
      </c>
      <c r="AD165">
        <v>1080895.8910000001</v>
      </c>
      <c r="AE165">
        <v>1116839.463</v>
      </c>
      <c r="AF165">
        <v>1155198.243</v>
      </c>
      <c r="AG165">
        <v>1196032.0149999999</v>
      </c>
      <c r="AH165">
        <v>1239325.898</v>
      </c>
      <c r="AI165">
        <v>1285040.351</v>
      </c>
      <c r="AJ165">
        <v>1333140.5989999999</v>
      </c>
      <c r="AK165">
        <v>1383612.8689999999</v>
      </c>
      <c r="AL165">
        <v>1436472.1880000001</v>
      </c>
      <c r="AM165">
        <v>1491768.382</v>
      </c>
      <c r="AN165">
        <v>1549592.6939999999</v>
      </c>
    </row>
    <row r="166" spans="1:40" x14ac:dyDescent="0.25">
      <c r="A166" s="5" t="s">
        <v>220</v>
      </c>
      <c r="B166" t="s">
        <v>403</v>
      </c>
      <c r="C166">
        <v>2519.703</v>
      </c>
      <c r="D166">
        <v>2593.4241860000002</v>
      </c>
      <c r="E166">
        <v>2671.4571460000002</v>
      </c>
      <c r="F166">
        <v>2752.1193239999998</v>
      </c>
      <c r="G166">
        <v>2830.965009</v>
      </c>
      <c r="H166">
        <v>2907.4384559999999</v>
      </c>
      <c r="I166">
        <v>2982.6337659999999</v>
      </c>
      <c r="J166">
        <v>3057.4919610000002</v>
      </c>
      <c r="K166">
        <v>3133.1270260000001</v>
      </c>
      <c r="L166">
        <v>3209.6067579999999</v>
      </c>
      <c r="M166">
        <v>3287.1014220000002</v>
      </c>
      <c r="N166">
        <v>3366.082234</v>
      </c>
      <c r="O166">
        <v>3447.2502899999999</v>
      </c>
      <c r="P166">
        <v>3533.066182</v>
      </c>
      <c r="Q166">
        <v>3622.4604479999998</v>
      </c>
      <c r="R166">
        <v>3715.4810990000001</v>
      </c>
      <c r="S166">
        <v>3812.0622469999998</v>
      </c>
      <c r="T166">
        <v>3911.983154</v>
      </c>
      <c r="U166">
        <v>4023.2343759999999</v>
      </c>
      <c r="V166">
        <v>4141.0985710000004</v>
      </c>
      <c r="W166">
        <v>4264.7149019999997</v>
      </c>
      <c r="X166">
        <v>4393.7739320000001</v>
      </c>
      <c r="Y166">
        <v>4528.2108760000001</v>
      </c>
      <c r="Z166">
        <v>4668.0275750000001</v>
      </c>
      <c r="AA166">
        <v>4813.2144939999998</v>
      </c>
      <c r="AB166">
        <v>4963.7290160000002</v>
      </c>
      <c r="AC166">
        <v>5119.4994999999999</v>
      </c>
      <c r="AD166">
        <v>5280.4375980000004</v>
      </c>
      <c r="AE166">
        <v>5449.6108889999996</v>
      </c>
      <c r="AF166">
        <v>5625.3599670000003</v>
      </c>
      <c r="AG166">
        <v>5807.2158339999996</v>
      </c>
      <c r="AH166">
        <v>5994.6695099999997</v>
      </c>
      <c r="AI166">
        <v>6187.2733959999996</v>
      </c>
      <c r="AJ166">
        <v>6384.7495010000002</v>
      </c>
      <c r="AK166">
        <v>6587.0235240000002</v>
      </c>
      <c r="AL166">
        <v>6794.2139669999997</v>
      </c>
      <c r="AM166">
        <v>7006.6190049999996</v>
      </c>
      <c r="AN166">
        <v>7224.7184070000003</v>
      </c>
    </row>
    <row r="167" spans="1:40" x14ac:dyDescent="0.25">
      <c r="A167" s="5" t="s">
        <v>221</v>
      </c>
      <c r="B167" t="s">
        <v>404</v>
      </c>
      <c r="C167">
        <v>4152088.8960000002</v>
      </c>
      <c r="D167">
        <v>4274321.2180000003</v>
      </c>
      <c r="E167">
        <v>4403296.8420000002</v>
      </c>
      <c r="F167">
        <v>4537035.9270000001</v>
      </c>
      <c r="G167">
        <v>4669298.602</v>
      </c>
      <c r="H167">
        <v>4798737.6109999996</v>
      </c>
      <c r="I167">
        <v>4926324.8640000001</v>
      </c>
      <c r="J167">
        <v>5053338.6579999998</v>
      </c>
      <c r="K167">
        <v>5181312.932</v>
      </c>
      <c r="L167">
        <v>5310868.7410000004</v>
      </c>
      <c r="M167">
        <v>5442556.6660000002</v>
      </c>
      <c r="N167">
        <v>5577019.5959999999</v>
      </c>
      <c r="O167">
        <v>5715072.6600000001</v>
      </c>
      <c r="P167">
        <v>5860856.2549999999</v>
      </c>
      <c r="Q167">
        <v>6012664.534</v>
      </c>
      <c r="R167">
        <v>6169551.8159999996</v>
      </c>
      <c r="S167">
        <v>6330807.2769999998</v>
      </c>
      <c r="T167">
        <v>6495753.6430000002</v>
      </c>
      <c r="U167">
        <v>6675114.0240000002</v>
      </c>
      <c r="V167">
        <v>6863558.7070000004</v>
      </c>
      <c r="W167">
        <v>7060793.3289999999</v>
      </c>
      <c r="X167">
        <v>7266629.9720000001</v>
      </c>
      <c r="Y167">
        <v>7480954.9139999999</v>
      </c>
      <c r="Z167">
        <v>7703670.6140000001</v>
      </c>
      <c r="AA167">
        <v>7934660.6689999998</v>
      </c>
      <c r="AB167">
        <v>8173777.7170000002</v>
      </c>
      <c r="AC167">
        <v>8420845.3010000009</v>
      </c>
      <c r="AD167">
        <v>8675666.3729999997</v>
      </c>
      <c r="AE167">
        <v>8942331.6329999994</v>
      </c>
      <c r="AF167">
        <v>9218904.5329999998</v>
      </c>
      <c r="AG167">
        <v>9504311.9790000003</v>
      </c>
      <c r="AH167">
        <v>9797568.7929999996</v>
      </c>
      <c r="AI167">
        <v>10097919.73</v>
      </c>
      <c r="AJ167">
        <v>10404905.66</v>
      </c>
      <c r="AK167">
        <v>10718372.52</v>
      </c>
      <c r="AL167">
        <v>11038443.789999999</v>
      </c>
      <c r="AM167">
        <v>11365501.32</v>
      </c>
      <c r="AN167">
        <v>11700186.17</v>
      </c>
    </row>
    <row r="168" spans="1:40" x14ac:dyDescent="0.25">
      <c r="A168" s="5" t="s">
        <v>221</v>
      </c>
      <c r="B168" t="s">
        <v>405</v>
      </c>
      <c r="C168">
        <v>4653.7969999999996</v>
      </c>
      <c r="D168">
        <v>4792.7268549999999</v>
      </c>
      <c r="E168">
        <v>4940.6365299999998</v>
      </c>
      <c r="F168">
        <v>5094.4133780000002</v>
      </c>
      <c r="G168">
        <v>5244.9683409999998</v>
      </c>
      <c r="H168">
        <v>5389.8080499999996</v>
      </c>
      <c r="I168">
        <v>5530.5108330000003</v>
      </c>
      <c r="J168">
        <v>5669.470945</v>
      </c>
      <c r="K168">
        <v>5809.1508260000001</v>
      </c>
      <c r="L168">
        <v>5950.6881519999997</v>
      </c>
      <c r="M168">
        <v>6094.8523210000003</v>
      </c>
      <c r="N168">
        <v>6242.3996260000004</v>
      </c>
      <c r="O168">
        <v>6394.2269020000003</v>
      </c>
      <c r="P168">
        <v>6555.4924510000001</v>
      </c>
      <c r="Q168">
        <v>6724.5619049999996</v>
      </c>
      <c r="R168">
        <v>6899.9775300000001</v>
      </c>
      <c r="S168">
        <v>7080.3773030000002</v>
      </c>
      <c r="T168">
        <v>7264.599577</v>
      </c>
      <c r="U168">
        <v>7465.6751629999999</v>
      </c>
      <c r="V168">
        <v>7677.5031470000004</v>
      </c>
      <c r="W168">
        <v>7899.4125190000004</v>
      </c>
      <c r="X168">
        <v>8130.9188780000004</v>
      </c>
      <c r="Y168">
        <v>8371.7495909999998</v>
      </c>
      <c r="Z168">
        <v>8621.7510110000003</v>
      </c>
      <c r="AA168">
        <v>8880.8015599999999</v>
      </c>
      <c r="AB168">
        <v>9148.7608689999997</v>
      </c>
      <c r="AC168">
        <v>9425.450992</v>
      </c>
      <c r="AD168">
        <v>9710.6581490000008</v>
      </c>
      <c r="AE168">
        <v>10009.70435</v>
      </c>
      <c r="AF168">
        <v>10320.844649999999</v>
      </c>
      <c r="AG168">
        <v>10642.480460000001</v>
      </c>
      <c r="AH168">
        <v>10972.91907</v>
      </c>
      <c r="AI168">
        <v>11310.854009999999</v>
      </c>
      <c r="AJ168">
        <v>11655.51699</v>
      </c>
      <c r="AK168">
        <v>12006.655129999999</v>
      </c>
      <c r="AL168">
        <v>12364.43147</v>
      </c>
      <c r="AM168">
        <v>12729.339529999999</v>
      </c>
      <c r="AN168">
        <v>13102.16065</v>
      </c>
    </row>
    <row r="169" spans="1:40" x14ac:dyDescent="0.25">
      <c r="A169" s="19" t="s">
        <v>410</v>
      </c>
      <c r="B169" t="s">
        <v>406</v>
      </c>
      <c r="C169">
        <v>363441.91800000001</v>
      </c>
      <c r="D169">
        <v>375231.49109999998</v>
      </c>
      <c r="E169">
        <v>386910.76760000002</v>
      </c>
      <c r="F169">
        <v>398655.48149999999</v>
      </c>
      <c r="G169">
        <v>410417.52120000002</v>
      </c>
      <c r="H169">
        <v>422446.81829999998</v>
      </c>
      <c r="I169">
        <v>434406.03460000001</v>
      </c>
      <c r="J169">
        <v>446204.28909999999</v>
      </c>
      <c r="K169">
        <v>457717.97090000001</v>
      </c>
      <c r="L169">
        <v>468990.39279999997</v>
      </c>
      <c r="M169">
        <v>480189.66859999998</v>
      </c>
      <c r="N169">
        <v>491421.7022</v>
      </c>
      <c r="O169">
        <v>502759.30810000002</v>
      </c>
      <c r="P169">
        <v>514227.95779999997</v>
      </c>
      <c r="Q169">
        <v>525932.47120000003</v>
      </c>
      <c r="R169">
        <v>537660.59239999996</v>
      </c>
      <c r="S169">
        <v>549304.87360000005</v>
      </c>
      <c r="T169">
        <v>560788.55130000005</v>
      </c>
      <c r="U169">
        <v>562924.57720000006</v>
      </c>
      <c r="V169">
        <v>565194.91299999994</v>
      </c>
      <c r="W169">
        <v>567506.22660000005</v>
      </c>
      <c r="X169">
        <v>569831.4571</v>
      </c>
      <c r="Y169">
        <v>572175.90500000003</v>
      </c>
      <c r="Z169">
        <v>574552.19129999995</v>
      </c>
      <c r="AA169">
        <v>576968.9412</v>
      </c>
      <c r="AB169">
        <v>579426.04610000004</v>
      </c>
      <c r="AC169">
        <v>581915.87</v>
      </c>
      <c r="AD169">
        <v>584425.43539999996</v>
      </c>
      <c r="AE169">
        <v>586968.39639999997</v>
      </c>
      <c r="AF169">
        <v>589637.84790000005</v>
      </c>
      <c r="AG169">
        <v>592385.67390000005</v>
      </c>
      <c r="AH169">
        <v>595163.397</v>
      </c>
      <c r="AI169">
        <v>597935.25789999997</v>
      </c>
      <c r="AJ169">
        <v>600679.98380000005</v>
      </c>
      <c r="AK169">
        <v>603385.87919999997</v>
      </c>
      <c r="AL169">
        <v>606048.71710000001</v>
      </c>
      <c r="AM169">
        <v>608666.72290000005</v>
      </c>
      <c r="AN169">
        <v>611238.74580000003</v>
      </c>
    </row>
    <row r="170" spans="1:40" x14ac:dyDescent="0.25">
      <c r="A170" s="19" t="s">
        <v>410</v>
      </c>
      <c r="B170" t="s">
        <v>407</v>
      </c>
      <c r="C170">
        <v>9283.1983999999902</v>
      </c>
      <c r="D170">
        <v>9515.0194379999903</v>
      </c>
      <c r="E170">
        <v>9814.7019749999999</v>
      </c>
      <c r="F170">
        <v>10156.46846</v>
      </c>
      <c r="G170">
        <v>10475.19896</v>
      </c>
      <c r="H170">
        <v>10748.904350000001</v>
      </c>
      <c r="I170">
        <v>11002.63154</v>
      </c>
      <c r="J170">
        <v>11250.502469999999</v>
      </c>
      <c r="K170">
        <v>11503.664070000001</v>
      </c>
      <c r="L170">
        <v>11763.861059999999</v>
      </c>
      <c r="M170">
        <v>12030.05451</v>
      </c>
      <c r="N170">
        <v>12303.30197</v>
      </c>
      <c r="O170">
        <v>12586.632659999999</v>
      </c>
      <c r="P170">
        <v>12890.792369999999</v>
      </c>
      <c r="Q170">
        <v>13206.23603</v>
      </c>
      <c r="R170">
        <v>13536.26217</v>
      </c>
      <c r="S170">
        <v>13881.675450000001</v>
      </c>
      <c r="T170">
        <v>14241.56133</v>
      </c>
      <c r="U170">
        <v>14626.67794</v>
      </c>
      <c r="V170">
        <v>15032.5538</v>
      </c>
      <c r="W170">
        <v>15457.89639</v>
      </c>
      <c r="X170">
        <v>15902.05226</v>
      </c>
      <c r="Y170">
        <v>16364.6494</v>
      </c>
      <c r="Z170">
        <v>16845.403890000001</v>
      </c>
      <c r="AA170">
        <v>17344.0347</v>
      </c>
      <c r="AB170">
        <v>17860.241870000002</v>
      </c>
      <c r="AC170">
        <v>18393.717700000001</v>
      </c>
      <c r="AD170">
        <v>18944.16719</v>
      </c>
      <c r="AE170">
        <v>19547.029419999999</v>
      </c>
      <c r="AF170">
        <v>20182.851070000001</v>
      </c>
      <c r="AG170">
        <v>20848.99278</v>
      </c>
      <c r="AH170">
        <v>21541.749199999998</v>
      </c>
      <c r="AI170">
        <v>22257.437880000001</v>
      </c>
      <c r="AJ170">
        <v>22993.45566</v>
      </c>
      <c r="AK170">
        <v>23748.53988</v>
      </c>
      <c r="AL170">
        <v>24522.646949999998</v>
      </c>
      <c r="AM170">
        <v>25316.713800000001</v>
      </c>
      <c r="AN170">
        <v>26132.526300000001</v>
      </c>
    </row>
    <row r="171" spans="1:40" x14ac:dyDescent="0.25">
      <c r="A171" s="5" t="s">
        <v>409</v>
      </c>
      <c r="B171" t="s">
        <v>408</v>
      </c>
      <c r="C171">
        <v>37854.733</v>
      </c>
      <c r="D171">
        <v>40676.62556</v>
      </c>
      <c r="E171">
        <v>43443.027009999998</v>
      </c>
      <c r="F171">
        <v>46244.043429999998</v>
      </c>
      <c r="G171">
        <v>49100.612650000003</v>
      </c>
      <c r="H171">
        <v>51852.657919999998</v>
      </c>
      <c r="I171">
        <v>54579.20865</v>
      </c>
      <c r="J171">
        <v>57355.263529999997</v>
      </c>
      <c r="K171">
        <v>60185.714180000003</v>
      </c>
      <c r="L171">
        <v>63037.106549999997</v>
      </c>
      <c r="M171">
        <v>65874.35858</v>
      </c>
      <c r="N171">
        <v>68657.534960000005</v>
      </c>
      <c r="O171">
        <v>71367.903099999996</v>
      </c>
      <c r="P171">
        <v>74114.824370000002</v>
      </c>
      <c r="Q171">
        <v>76897.750069999995</v>
      </c>
      <c r="R171">
        <v>79677.424650000001</v>
      </c>
      <c r="S171">
        <v>82479.471260000006</v>
      </c>
      <c r="T171">
        <v>85345.94872</v>
      </c>
      <c r="U171">
        <v>87294.000459999996</v>
      </c>
      <c r="V171">
        <v>89103.249609999999</v>
      </c>
      <c r="W171">
        <v>90755.509300000005</v>
      </c>
      <c r="X171">
        <v>92253.593299999906</v>
      </c>
      <c r="Y171">
        <v>93614.310159999906</v>
      </c>
      <c r="Z171">
        <v>94862.370129999996</v>
      </c>
      <c r="AA171">
        <v>96025.468900000007</v>
      </c>
      <c r="AB171">
        <v>97130.721640000003</v>
      </c>
      <c r="AC171">
        <v>98202.637539999996</v>
      </c>
      <c r="AD171">
        <v>99261.960279999999</v>
      </c>
      <c r="AE171">
        <v>100928.6762</v>
      </c>
      <c r="AF171">
        <v>102916.5912</v>
      </c>
      <c r="AG171">
        <v>105101.84420000001</v>
      </c>
      <c r="AH171">
        <v>107434.4</v>
      </c>
      <c r="AI171">
        <v>109901.09329999999</v>
      </c>
      <c r="AJ171">
        <v>112503.7876</v>
      </c>
      <c r="AK171">
        <v>115245.0883</v>
      </c>
      <c r="AL171">
        <v>118133.6412</v>
      </c>
      <c r="AM171">
        <v>121178.59269999999</v>
      </c>
      <c r="AN171">
        <v>124388.8507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3"/>
    <col min="3" max="3" width="18.28515625" style="13" customWidth="1"/>
    <col min="4" max="7" width="11.42578125" style="13"/>
    <col min="8" max="8" width="17.42578125" style="13" customWidth="1"/>
    <col min="9" max="9" width="13.28515625" style="13" customWidth="1"/>
    <col min="10" max="11" width="11.42578125" style="13"/>
    <col min="17" max="17" width="12.85546875" customWidth="1"/>
  </cols>
  <sheetData>
    <row r="1" spans="1:27" x14ac:dyDescent="0.25">
      <c r="A1" s="1" t="s">
        <v>209</v>
      </c>
      <c r="T1" s="1" t="s">
        <v>210</v>
      </c>
      <c r="U1" s="1"/>
    </row>
    <row r="2" spans="1:27" x14ac:dyDescent="0.25">
      <c r="B2" s="13" t="s">
        <v>131</v>
      </c>
      <c r="C2" s="13" t="s">
        <v>189</v>
      </c>
      <c r="D2" s="13" t="s">
        <v>190</v>
      </c>
      <c r="E2" s="13" t="s">
        <v>191</v>
      </c>
      <c r="F2" s="13" t="s">
        <v>192</v>
      </c>
      <c r="G2" s="13" t="s">
        <v>130</v>
      </c>
      <c r="H2" s="13" t="s">
        <v>193</v>
      </c>
      <c r="I2" s="13" t="s">
        <v>194</v>
      </c>
      <c r="J2" s="13" t="s">
        <v>195</v>
      </c>
      <c r="K2" s="13" t="s">
        <v>196</v>
      </c>
      <c r="L2" t="s">
        <v>197</v>
      </c>
      <c r="M2" t="s">
        <v>198</v>
      </c>
      <c r="N2" t="s">
        <v>199</v>
      </c>
      <c r="O2" t="s">
        <v>200</v>
      </c>
      <c r="Q2" s="7" t="s">
        <v>201</v>
      </c>
      <c r="R2" s="7" t="s">
        <v>202</v>
      </c>
      <c r="T2" t="s">
        <v>208</v>
      </c>
      <c r="U2" t="s">
        <v>207</v>
      </c>
      <c r="V2" t="s">
        <v>206</v>
      </c>
      <c r="W2" t="s">
        <v>205</v>
      </c>
      <c r="X2" t="s">
        <v>187</v>
      </c>
      <c r="Y2" t="s">
        <v>204</v>
      </c>
      <c r="AA2" s="7" t="s">
        <v>203</v>
      </c>
    </row>
    <row r="3" spans="1:27" x14ac:dyDescent="0.25">
      <c r="A3">
        <v>2013</v>
      </c>
      <c r="B3" s="13">
        <v>16277187.08</v>
      </c>
      <c r="C3" s="13">
        <v>10880669.779999999</v>
      </c>
      <c r="D3" s="13">
        <v>3459303.5249999999</v>
      </c>
      <c r="E3" s="13">
        <v>4915878.0669999998</v>
      </c>
      <c r="F3" s="13">
        <v>5166705.2450000001</v>
      </c>
      <c r="G3" s="13">
        <v>16277187.08</v>
      </c>
      <c r="H3" s="13">
        <v>10880669.779999999</v>
      </c>
      <c r="I3" s="13">
        <v>3459303.5249999999</v>
      </c>
      <c r="J3" s="13">
        <v>4915878.0669999998</v>
      </c>
      <c r="K3" s="13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4">
        <f>C3+D3+E3+L3+N3-F3 -(B3)</f>
        <v>-1.0000001639127731E-3</v>
      </c>
      <c r="R3" s="14">
        <f>H3+I3+J3+M3+O3-K3 -(G3)</f>
        <v>-1.0000001639127731E-3</v>
      </c>
      <c r="T3" s="15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16" t="e">
        <f>T3-SUM(U3:W3)</f>
        <v>#DIV/0!</v>
      </c>
    </row>
    <row r="4" spans="1:27" x14ac:dyDescent="0.25">
      <c r="A4">
        <v>2014</v>
      </c>
      <c r="B4" s="13">
        <v>16750601.58</v>
      </c>
      <c r="C4" s="13">
        <v>11202160.42</v>
      </c>
      <c r="D4" s="13">
        <v>3561116.2450000001</v>
      </c>
      <c r="E4" s="13">
        <v>5056611.1270000003</v>
      </c>
      <c r="F4" s="13">
        <v>5320701.7860000003</v>
      </c>
      <c r="G4" s="13">
        <v>16750601.58</v>
      </c>
      <c r="H4" s="13">
        <v>11202160.42</v>
      </c>
      <c r="I4" s="13">
        <v>3561116.2450000001</v>
      </c>
      <c r="J4" s="13">
        <v>5056611.1270000003</v>
      </c>
      <c r="K4" s="13">
        <v>5320701.7860000003</v>
      </c>
      <c r="L4">
        <v>2043547.862</v>
      </c>
      <c r="M4">
        <v>2043547.862</v>
      </c>
      <c r="N4">
        <v>207867.7138</v>
      </c>
      <c r="O4">
        <v>207867.7138</v>
      </c>
      <c r="Q4" s="14">
        <f t="shared" ref="Q4:Q40" si="0">C4+D4+E4+L4+N4-F4 -(B4)</f>
        <v>1.799996942281723E-3</v>
      </c>
      <c r="R4" s="14">
        <f t="shared" ref="R4:R40" si="1">H4+I4+J4+M4+O4-K4 -(G4)</f>
        <v>1.799996942281723E-3</v>
      </c>
      <c r="T4" s="15">
        <f t="shared" ref="T4:T40" si="2">(B4/G4-1)*100</f>
        <v>0</v>
      </c>
      <c r="U4" t="e">
        <f t="shared" ref="U4:U40" si="3">(C4-H4)/(B4-G4)*T4</f>
        <v>#DIV/0!</v>
      </c>
      <c r="V4" t="e">
        <f t="shared" ref="V4:V40" si="4">(D4-I4)/(B4-G4)*T4</f>
        <v>#DIV/0!</v>
      </c>
      <c r="W4" t="e">
        <f t="shared" ref="W4:W40" si="5">(X4-Y4)*T4</f>
        <v>#DIV/0!</v>
      </c>
      <c r="X4" t="e">
        <f t="shared" ref="X4:X40" si="6">(E4-J4)/(B4-G4)</f>
        <v>#DIV/0!</v>
      </c>
      <c r="Y4" t="e">
        <f t="shared" ref="Y4:Y40" si="7">(F4-K4)/(B4-G4)</f>
        <v>#DIV/0!</v>
      </c>
      <c r="AA4" s="16" t="e">
        <f t="shared" ref="AA4:AA40" si="8">T4-SUM(U4:W4)</f>
        <v>#DIV/0!</v>
      </c>
    </row>
    <row r="5" spans="1:27" x14ac:dyDescent="0.25">
      <c r="A5">
        <v>2015</v>
      </c>
      <c r="B5" s="13">
        <v>17229132.57</v>
      </c>
      <c r="C5" s="13">
        <v>11540988.529999999</v>
      </c>
      <c r="D5" s="13">
        <v>3663907.93</v>
      </c>
      <c r="E5" s="13">
        <v>5190157.9170000004</v>
      </c>
      <c r="F5" s="13">
        <v>5477922.3550000004</v>
      </c>
      <c r="G5" s="13">
        <v>17229132.57</v>
      </c>
      <c r="H5" s="13">
        <v>11540988.529999999</v>
      </c>
      <c r="I5" s="13">
        <v>3663907.93</v>
      </c>
      <c r="J5" s="13">
        <v>5190157.9170000004</v>
      </c>
      <c r="K5" s="13">
        <v>5477922.3550000004</v>
      </c>
      <c r="L5">
        <v>2098080.4339999999</v>
      </c>
      <c r="M5">
        <v>2098080.4339999999</v>
      </c>
      <c r="N5">
        <v>213920.1066</v>
      </c>
      <c r="O5">
        <v>213920.1066</v>
      </c>
      <c r="Q5" s="14">
        <f t="shared" si="0"/>
        <v>-7.3999986052513123E-3</v>
      </c>
      <c r="R5" s="14">
        <f t="shared" si="1"/>
        <v>-7.3999986052513123E-3</v>
      </c>
      <c r="T5" s="15">
        <f t="shared" si="2"/>
        <v>0</v>
      </c>
      <c r="U5" t="e">
        <f t="shared" si="3"/>
        <v>#DIV/0!</v>
      </c>
      <c r="V5" t="e">
        <f t="shared" si="4"/>
        <v>#DIV/0!</v>
      </c>
      <c r="W5" t="e">
        <f t="shared" si="5"/>
        <v>#DIV/0!</v>
      </c>
      <c r="X5" t="e">
        <f t="shared" si="6"/>
        <v>#DIV/0!</v>
      </c>
      <c r="Y5" t="e">
        <f t="shared" si="7"/>
        <v>#DIV/0!</v>
      </c>
      <c r="AA5" s="16" t="e">
        <f t="shared" si="8"/>
        <v>#DIV/0!</v>
      </c>
    </row>
    <row r="6" spans="1:27" x14ac:dyDescent="0.25">
      <c r="A6">
        <v>2016</v>
      </c>
      <c r="B6" s="13">
        <v>17713157.469999999</v>
      </c>
      <c r="C6" s="13">
        <v>11892822.66</v>
      </c>
      <c r="D6" s="13">
        <v>3767973.2390000001</v>
      </c>
      <c r="E6" s="13">
        <v>5319885.3640000001</v>
      </c>
      <c r="F6" s="13">
        <v>5638588.9009999996</v>
      </c>
      <c r="G6" s="13">
        <v>17713157.469999999</v>
      </c>
      <c r="H6" s="13">
        <v>11892822.66</v>
      </c>
      <c r="I6" s="13">
        <v>3767973.2390000001</v>
      </c>
      <c r="J6" s="13">
        <v>5319885.3640000001</v>
      </c>
      <c r="K6" s="13">
        <v>5638588.9009999996</v>
      </c>
      <c r="L6">
        <v>2150916.3769999999</v>
      </c>
      <c r="M6">
        <v>2150916.3769999999</v>
      </c>
      <c r="N6">
        <v>220148.7242</v>
      </c>
      <c r="O6">
        <v>220148.7242</v>
      </c>
      <c r="Q6" s="14">
        <f t="shared" si="0"/>
        <v>-6.7999996244907379E-3</v>
      </c>
      <c r="R6" s="14">
        <f t="shared" si="1"/>
        <v>-6.7999996244907379E-3</v>
      </c>
      <c r="T6" s="15">
        <f t="shared" si="2"/>
        <v>0</v>
      </c>
      <c r="U6" t="e">
        <f t="shared" si="3"/>
        <v>#DIV/0!</v>
      </c>
      <c r="V6" t="e">
        <f t="shared" si="4"/>
        <v>#DIV/0!</v>
      </c>
      <c r="W6" t="e">
        <f t="shared" si="5"/>
        <v>#DIV/0!</v>
      </c>
      <c r="X6" t="e">
        <f t="shared" si="6"/>
        <v>#DIV/0!</v>
      </c>
      <c r="Y6" t="e">
        <f t="shared" si="7"/>
        <v>#DIV/0!</v>
      </c>
      <c r="AA6" s="16" t="e">
        <f t="shared" si="8"/>
        <v>#DIV/0!</v>
      </c>
    </row>
    <row r="7" spans="1:27" x14ac:dyDescent="0.25">
      <c r="A7">
        <v>2017</v>
      </c>
      <c r="B7" s="13">
        <v>18203709.18</v>
      </c>
      <c r="C7" s="13">
        <v>12239270.9</v>
      </c>
      <c r="D7" s="13">
        <v>3874754.6549999998</v>
      </c>
      <c r="E7" s="13">
        <v>5456676.9740000004</v>
      </c>
      <c r="F7" s="13">
        <v>5799551.1610000003</v>
      </c>
      <c r="G7" s="13">
        <v>18203709.18</v>
      </c>
      <c r="H7" s="13">
        <v>12239270.9</v>
      </c>
      <c r="I7" s="13">
        <v>3874754.6549999998</v>
      </c>
      <c r="J7" s="13">
        <v>5456676.9740000004</v>
      </c>
      <c r="K7" s="13">
        <v>5799551.1610000003</v>
      </c>
      <c r="L7">
        <v>2205999.111</v>
      </c>
      <c r="M7">
        <v>2205999.111</v>
      </c>
      <c r="N7">
        <v>226558.69769999999</v>
      </c>
      <c r="O7">
        <v>226558.69769999999</v>
      </c>
      <c r="Q7" s="14">
        <f t="shared" si="0"/>
        <v>-3.2999962568283081E-3</v>
      </c>
      <c r="R7" s="14">
        <f t="shared" si="1"/>
        <v>-3.2999962568283081E-3</v>
      </c>
      <c r="T7" s="15">
        <f t="shared" si="2"/>
        <v>0</v>
      </c>
      <c r="U7" t="e">
        <f t="shared" si="3"/>
        <v>#DIV/0!</v>
      </c>
      <c r="V7" t="e">
        <f t="shared" si="4"/>
        <v>#DIV/0!</v>
      </c>
      <c r="W7" t="e">
        <f t="shared" si="5"/>
        <v>#DIV/0!</v>
      </c>
      <c r="X7" t="e">
        <f t="shared" si="6"/>
        <v>#DIV/0!</v>
      </c>
      <c r="Y7" t="e">
        <f t="shared" si="7"/>
        <v>#DIV/0!</v>
      </c>
      <c r="AA7" s="16" t="e">
        <f t="shared" si="8"/>
        <v>#DIV/0!</v>
      </c>
    </row>
    <row r="8" spans="1:27" x14ac:dyDescent="0.25">
      <c r="A8">
        <v>2018</v>
      </c>
      <c r="B8" s="13">
        <v>18704687.030000001</v>
      </c>
      <c r="C8" s="13">
        <v>12576355.6</v>
      </c>
      <c r="D8" s="13">
        <v>3986172.59</v>
      </c>
      <c r="E8" s="13">
        <v>5604605.8490000004</v>
      </c>
      <c r="F8" s="13">
        <v>5961415.3760000002</v>
      </c>
      <c r="G8" s="13">
        <v>18701935.469999999</v>
      </c>
      <c r="H8" s="13">
        <v>12576285.43</v>
      </c>
      <c r="I8" s="13">
        <v>3986086.1329999999</v>
      </c>
      <c r="J8" s="13">
        <v>5604523.3679999998</v>
      </c>
      <c r="K8" s="13">
        <v>5963927.8279999997</v>
      </c>
      <c r="L8">
        <v>2265813.0580000002</v>
      </c>
      <c r="M8">
        <v>2265813.0580000002</v>
      </c>
      <c r="N8">
        <v>233155.3076</v>
      </c>
      <c r="O8">
        <v>233155.3076</v>
      </c>
      <c r="Q8" s="14">
        <f t="shared" si="0"/>
        <v>-1.4000013470649719E-3</v>
      </c>
      <c r="R8" s="14">
        <f t="shared" si="1"/>
        <v>-1.4000013470649719E-3</v>
      </c>
      <c r="T8" s="15">
        <f t="shared" si="2"/>
        <v>1.4712701818564433E-2</v>
      </c>
      <c r="U8">
        <f t="shared" si="3"/>
        <v>3.7520180792229696E-4</v>
      </c>
      <c r="V8">
        <f t="shared" si="4"/>
        <v>4.6228905098402045E-4</v>
      </c>
      <c r="W8">
        <f t="shared" si="5"/>
        <v>1.3875210959645666E-2</v>
      </c>
      <c r="X8">
        <f t="shared" si="6"/>
        <v>2.9976086293062656E-2</v>
      </c>
      <c r="Y8">
        <f t="shared" si="7"/>
        <v>-0.91310093183408891</v>
      </c>
      <c r="AA8" s="16">
        <f t="shared" si="8"/>
        <v>1.2450110387085545E-14</v>
      </c>
    </row>
    <row r="9" spans="1:27" x14ac:dyDescent="0.25">
      <c r="A9">
        <v>2019</v>
      </c>
      <c r="B9" s="13">
        <v>19214327.629999999</v>
      </c>
      <c r="C9" s="13">
        <v>12906149.029999999</v>
      </c>
      <c r="D9" s="13">
        <v>4100518.3820000002</v>
      </c>
      <c r="E9" s="13">
        <v>5762119.6440000003</v>
      </c>
      <c r="F9" s="13">
        <v>6124511.784</v>
      </c>
      <c r="G9" s="13">
        <v>19209246.129999999</v>
      </c>
      <c r="H9" s="13">
        <v>12906439.630000001</v>
      </c>
      <c r="I9" s="13">
        <v>4100720.355</v>
      </c>
      <c r="J9" s="13">
        <v>5761986.7359999996</v>
      </c>
      <c r="K9" s="13">
        <v>6129952.9610000001</v>
      </c>
      <c r="L9">
        <v>2330108.3739999998</v>
      </c>
      <c r="M9">
        <v>2330108.3739999998</v>
      </c>
      <c r="N9">
        <v>239943.98809999999</v>
      </c>
      <c r="O9">
        <v>239943.98809999999</v>
      </c>
      <c r="Q9" s="14">
        <f t="shared" si="0"/>
        <v>4.0999986231327057E-3</v>
      </c>
      <c r="R9" s="14">
        <f t="shared" si="1"/>
        <v>-7.8999996185302734E-3</v>
      </c>
      <c r="T9" s="15">
        <f t="shared" si="2"/>
        <v>2.645340668556706E-2</v>
      </c>
      <c r="U9">
        <f t="shared" si="3"/>
        <v>-1.5128131423526924E-3</v>
      </c>
      <c r="V9">
        <f t="shared" si="4"/>
        <v>-1.0514363688867122E-3</v>
      </c>
      <c r="W9">
        <f t="shared" si="5"/>
        <v>2.9017718666720992E-2</v>
      </c>
      <c r="X9">
        <f t="shared" si="6"/>
        <v>2.615526911359884E-2</v>
      </c>
      <c r="Y9">
        <f t="shared" si="7"/>
        <v>-1.0707816589589967</v>
      </c>
      <c r="AA9" s="16">
        <f t="shared" si="8"/>
        <v>-6.246991452601991E-8</v>
      </c>
    </row>
    <row r="10" spans="1:27" x14ac:dyDescent="0.25">
      <c r="A10">
        <v>2020</v>
      </c>
      <c r="B10" s="13">
        <v>19733760.59</v>
      </c>
      <c r="C10" s="13">
        <v>13232179.5</v>
      </c>
      <c r="D10" s="13">
        <v>4218318.915</v>
      </c>
      <c r="E10" s="13">
        <v>5927602.4100000001</v>
      </c>
      <c r="F10" s="13">
        <v>6289699.0800000001</v>
      </c>
      <c r="G10" s="13">
        <v>19727079.960000001</v>
      </c>
      <c r="H10" s="13">
        <v>13233217.5</v>
      </c>
      <c r="I10" s="13">
        <v>4218819.7759999996</v>
      </c>
      <c r="J10" s="13">
        <v>5927527.4610000001</v>
      </c>
      <c r="K10" s="13">
        <v>6297843.6279999996</v>
      </c>
      <c r="L10">
        <v>2398428.5129999998</v>
      </c>
      <c r="M10">
        <v>2398428.5129999998</v>
      </c>
      <c r="N10">
        <v>246930.33170000001</v>
      </c>
      <c r="O10">
        <v>246930.33170000001</v>
      </c>
      <c r="Q10" s="14">
        <f t="shared" si="0"/>
        <v>-3.000013530254364E-4</v>
      </c>
      <c r="R10" s="14">
        <f t="shared" si="1"/>
        <v>-6.2999986112117767E-3</v>
      </c>
      <c r="T10" s="15">
        <f t="shared" si="2"/>
        <v>3.3865275618816248E-2</v>
      </c>
      <c r="U10">
        <f t="shared" si="3"/>
        <v>-5.2618025683710597E-3</v>
      </c>
      <c r="V10">
        <f t="shared" si="4"/>
        <v>-2.5389515377597528E-3</v>
      </c>
      <c r="W10">
        <f t="shared" si="5"/>
        <v>4.1666060139995797E-2</v>
      </c>
      <c r="X10">
        <f t="shared" si="6"/>
        <v>1.1218852114251807E-2</v>
      </c>
      <c r="Y10">
        <f t="shared" si="7"/>
        <v>-1.2191287348649391</v>
      </c>
      <c r="AA10" s="16">
        <f t="shared" si="8"/>
        <v>-3.0415048736520678E-8</v>
      </c>
    </row>
    <row r="11" spans="1:27" x14ac:dyDescent="0.25">
      <c r="A11">
        <v>2021</v>
      </c>
      <c r="B11" s="13">
        <v>20272885.350000001</v>
      </c>
      <c r="C11" s="13">
        <v>13558761.48</v>
      </c>
      <c r="D11" s="13">
        <v>4340050.835</v>
      </c>
      <c r="E11" s="13">
        <v>6100543.5930000003</v>
      </c>
      <c r="F11" s="13">
        <v>6451295.8550000004</v>
      </c>
      <c r="G11" s="13">
        <v>20265188.149999999</v>
      </c>
      <c r="H11" s="13">
        <v>13560676.43</v>
      </c>
      <c r="I11" s="13">
        <v>4340545.82</v>
      </c>
      <c r="J11" s="13">
        <v>6100677.3320000004</v>
      </c>
      <c r="K11" s="13">
        <v>6461536.727</v>
      </c>
      <c r="L11">
        <v>2470705.2050000001</v>
      </c>
      <c r="M11">
        <v>2470705.2050000001</v>
      </c>
      <c r="N11">
        <v>254120.09349999999</v>
      </c>
      <c r="O11">
        <v>254120.09349999999</v>
      </c>
      <c r="Q11" s="14">
        <f t="shared" si="0"/>
        <v>1.4999955892562866E-3</v>
      </c>
      <c r="R11" s="14">
        <f t="shared" si="1"/>
        <v>3.4999996423721313E-3</v>
      </c>
      <c r="T11" s="15">
        <f t="shared" si="2"/>
        <v>3.7982376196210588E-2</v>
      </c>
      <c r="U11">
        <f t="shared" si="3"/>
        <v>-9.4494558146958636E-3</v>
      </c>
      <c r="V11">
        <f t="shared" si="4"/>
        <v>-2.4425383881783963E-3</v>
      </c>
      <c r="W11">
        <f t="shared" si="5"/>
        <v>4.9874360529928399E-2</v>
      </c>
      <c r="X11">
        <f t="shared" si="6"/>
        <v>-1.7375019487606898E-2</v>
      </c>
      <c r="Y11">
        <f t="shared" si="7"/>
        <v>-1.3304671828711145</v>
      </c>
      <c r="AA11" s="16">
        <f t="shared" si="8"/>
        <v>9.8691564504038709E-9</v>
      </c>
    </row>
    <row r="12" spans="1:27" x14ac:dyDescent="0.25">
      <c r="A12">
        <v>2022</v>
      </c>
      <c r="B12" s="13">
        <v>20828241.350000001</v>
      </c>
      <c r="C12" s="13">
        <v>13887988.310000001</v>
      </c>
      <c r="D12" s="13">
        <v>4467060.176</v>
      </c>
      <c r="E12" s="13">
        <v>6280616.1830000002</v>
      </c>
      <c r="F12" s="13">
        <v>6615920.4270000001</v>
      </c>
      <c r="G12" s="13">
        <v>20819542.550000001</v>
      </c>
      <c r="H12" s="13">
        <v>13890693.439999999</v>
      </c>
      <c r="I12" s="13">
        <v>4466959.8130000001</v>
      </c>
      <c r="J12" s="13">
        <v>6281141.4019999998</v>
      </c>
      <c r="K12" s="13">
        <v>6627749.2130000005</v>
      </c>
      <c r="L12">
        <v>2546977.9180000001</v>
      </c>
      <c r="M12">
        <v>2546977.9180000001</v>
      </c>
      <c r="N12">
        <v>261519.19639999999</v>
      </c>
      <c r="O12">
        <v>261519.19639999999</v>
      </c>
      <c r="Q12" s="14">
        <f t="shared" si="0"/>
        <v>6.4000003039836884E-3</v>
      </c>
      <c r="R12" s="14">
        <f t="shared" si="1"/>
        <v>6.4000003039836884E-3</v>
      </c>
      <c r="T12" s="15">
        <f t="shared" si="2"/>
        <v>4.1781897844828109E-2</v>
      </c>
      <c r="U12">
        <f t="shared" si="3"/>
        <v>-1.2993224964009589E-2</v>
      </c>
      <c r="V12">
        <f t="shared" si="4"/>
        <v>4.8206150427596521E-4</v>
      </c>
      <c r="W12">
        <f t="shared" si="5"/>
        <v>5.4293061304566195E-2</v>
      </c>
      <c r="X12">
        <f t="shared" si="6"/>
        <v>-6.0378328045193629E-2</v>
      </c>
      <c r="Y12">
        <f t="shared" si="7"/>
        <v>-1.3598181358347472</v>
      </c>
      <c r="AA12" s="16">
        <f t="shared" si="8"/>
        <v>-4.4617087802123478E-15</v>
      </c>
    </row>
    <row r="13" spans="1:27" x14ac:dyDescent="0.25">
      <c r="A13">
        <v>2023</v>
      </c>
      <c r="B13" s="13">
        <v>21400939.77</v>
      </c>
      <c r="C13" s="13">
        <v>14221787.82</v>
      </c>
      <c r="D13" s="13">
        <v>4601140.9400000004</v>
      </c>
      <c r="E13" s="13">
        <v>6467314.898</v>
      </c>
      <c r="F13" s="13">
        <v>6785698.8600000003</v>
      </c>
      <c r="G13" s="13">
        <v>21390456.850000001</v>
      </c>
      <c r="H13" s="13">
        <v>14224808.27</v>
      </c>
      <c r="I13" s="13">
        <v>4599431.21</v>
      </c>
      <c r="J13" s="13">
        <v>6468449.8099999996</v>
      </c>
      <c r="K13" s="13">
        <v>6798627.4170000004</v>
      </c>
      <c r="L13">
        <v>2627261.2400000002</v>
      </c>
      <c r="M13">
        <v>2627261.2400000002</v>
      </c>
      <c r="N13">
        <v>269133.73580000002</v>
      </c>
      <c r="O13">
        <v>269133.73580000002</v>
      </c>
      <c r="Q13" s="14">
        <f t="shared" si="0"/>
        <v>3.8000047206878662E-3</v>
      </c>
      <c r="R13" s="14">
        <f t="shared" si="1"/>
        <v>-1.1999979615211487E-3</v>
      </c>
      <c r="T13" s="15">
        <f t="shared" si="2"/>
        <v>4.9007461942074393E-2</v>
      </c>
      <c r="U13">
        <f t="shared" si="3"/>
        <v>-1.4120549276626116E-2</v>
      </c>
      <c r="V13">
        <f t="shared" si="4"/>
        <v>7.9929569152736302E-3</v>
      </c>
      <c r="W13">
        <f t="shared" si="5"/>
        <v>5.51350776783536E-2</v>
      </c>
      <c r="X13">
        <f t="shared" si="6"/>
        <v>-0.10826296489906966</v>
      </c>
      <c r="Y13">
        <f t="shared" si="7"/>
        <v>-1.2332973064759074</v>
      </c>
      <c r="AA13" s="16">
        <f t="shared" si="8"/>
        <v>-2.3374926723385148E-8</v>
      </c>
    </row>
    <row r="14" spans="1:27" x14ac:dyDescent="0.25">
      <c r="A14">
        <v>2024</v>
      </c>
      <c r="B14" s="13">
        <v>21993596.32</v>
      </c>
      <c r="C14" s="13">
        <v>14562180.640000001</v>
      </c>
      <c r="D14" s="13">
        <v>4744756.7089999998</v>
      </c>
      <c r="E14" s="13">
        <v>6659792.8799999999</v>
      </c>
      <c r="F14" s="13">
        <v>6961579.2860000003</v>
      </c>
      <c r="G14" s="13">
        <v>21979536.359999999</v>
      </c>
      <c r="H14" s="13">
        <v>14564614.9</v>
      </c>
      <c r="I14" s="13">
        <v>4739688.6509999996</v>
      </c>
      <c r="J14" s="13">
        <v>6661820.1289999997</v>
      </c>
      <c r="K14" s="13">
        <v>6975032.6900000004</v>
      </c>
      <c r="L14">
        <v>2711475.3829999999</v>
      </c>
      <c r="M14">
        <v>2711475.3829999999</v>
      </c>
      <c r="N14">
        <v>276969.98440000002</v>
      </c>
      <c r="O14">
        <v>276969.98440000002</v>
      </c>
      <c r="Q14" s="14">
        <f t="shared" si="0"/>
        <v>-9.5999985933303833E-3</v>
      </c>
      <c r="R14" s="14">
        <f t="shared" si="1"/>
        <v>-2.5999993085861206E-3</v>
      </c>
      <c r="T14" s="15">
        <f t="shared" si="2"/>
        <v>6.396841029634448E-2</v>
      </c>
      <c r="U14">
        <f t="shared" si="3"/>
        <v>-1.1075119875729043E-2</v>
      </c>
      <c r="V14">
        <f t="shared" si="4"/>
        <v>2.3058075097629211E-2</v>
      </c>
      <c r="W14">
        <f t="shared" si="5"/>
        <v>5.1985423226637788E-2</v>
      </c>
      <c r="X14">
        <f t="shared" si="6"/>
        <v>-0.14418597207955836</v>
      </c>
      <c r="Y14">
        <f t="shared" si="7"/>
        <v>-0.95685933672636636</v>
      </c>
      <c r="AA14" s="16">
        <f t="shared" si="8"/>
        <v>3.1847806530871381E-8</v>
      </c>
    </row>
    <row r="15" spans="1:27" x14ac:dyDescent="0.25">
      <c r="A15">
        <v>2025</v>
      </c>
      <c r="B15" s="13">
        <v>22609837.73</v>
      </c>
      <c r="C15" s="13">
        <v>14911608.77</v>
      </c>
      <c r="D15" s="13">
        <v>4901522.2460000003</v>
      </c>
      <c r="E15" s="13">
        <v>6856765.2769999998</v>
      </c>
      <c r="F15" s="13">
        <v>7144505.3810000001</v>
      </c>
      <c r="G15" s="13">
        <v>22588890.34</v>
      </c>
      <c r="H15" s="13">
        <v>14911853.66</v>
      </c>
      <c r="I15" s="13">
        <v>4890192.7520000003</v>
      </c>
      <c r="J15" s="13">
        <v>6860067.3720000004</v>
      </c>
      <c r="K15" s="13">
        <v>7157670.273</v>
      </c>
      <c r="L15">
        <v>2799412.4270000001</v>
      </c>
      <c r="M15">
        <v>2799412.4270000001</v>
      </c>
      <c r="N15">
        <v>285034.39750000002</v>
      </c>
      <c r="O15">
        <v>285034.39750000002</v>
      </c>
      <c r="Q15" s="14">
        <f t="shared" si="0"/>
        <v>6.4999982714653015E-3</v>
      </c>
      <c r="R15" s="14">
        <f t="shared" si="1"/>
        <v>-4.4999979436397552E-3</v>
      </c>
      <c r="T15" s="15">
        <f t="shared" si="2"/>
        <v>9.273315193756293E-2</v>
      </c>
      <c r="U15">
        <f t="shared" si="3"/>
        <v>-1.0841169987308402E-3</v>
      </c>
      <c r="V15">
        <f t="shared" si="4"/>
        <v>5.0155159591608926E-2</v>
      </c>
      <c r="W15">
        <f t="shared" si="5"/>
        <v>4.3662158041180829E-2</v>
      </c>
      <c r="X15">
        <f t="shared" si="6"/>
        <v>-0.15763753861462343</v>
      </c>
      <c r="Y15">
        <f t="shared" si="7"/>
        <v>-0.62847409629551065</v>
      </c>
      <c r="AA15" s="16">
        <f t="shared" si="8"/>
        <v>-4.8696495988376221E-8</v>
      </c>
    </row>
    <row r="16" spans="1:27" x14ac:dyDescent="0.25">
      <c r="A16">
        <v>2026</v>
      </c>
      <c r="B16" s="13">
        <v>23245307.640000001</v>
      </c>
      <c r="C16" s="13">
        <v>15282576.43</v>
      </c>
      <c r="D16" s="13">
        <v>5059156.9950000001</v>
      </c>
      <c r="E16" s="13">
        <v>7056611.3389999997</v>
      </c>
      <c r="F16" s="13">
        <v>7337258.8959999997</v>
      </c>
      <c r="G16" s="13">
        <v>23216611.18</v>
      </c>
      <c r="H16" s="13">
        <v>15278276.369999999</v>
      </c>
      <c r="I16" s="13">
        <v>5043053.6160000004</v>
      </c>
      <c r="J16" s="13">
        <v>7061493.7819999997</v>
      </c>
      <c r="K16" s="13">
        <v>7350434.3540000003</v>
      </c>
      <c r="L16">
        <v>2890888.1529999999</v>
      </c>
      <c r="M16">
        <v>2890888.1529999999</v>
      </c>
      <c r="N16">
        <v>293333.61869999999</v>
      </c>
      <c r="O16">
        <v>293333.61869999999</v>
      </c>
      <c r="Q16" s="14">
        <f t="shared" si="0"/>
        <v>-2.9999762773513794E-4</v>
      </c>
      <c r="R16" s="14">
        <f t="shared" si="1"/>
        <v>5.6999996304512024E-3</v>
      </c>
      <c r="T16" s="15">
        <f t="shared" si="2"/>
        <v>0.12360313819064217</v>
      </c>
      <c r="U16">
        <f t="shared" si="3"/>
        <v>1.8521480015587313E-2</v>
      </c>
      <c r="V16">
        <f t="shared" si="4"/>
        <v>6.9361453638295073E-2</v>
      </c>
      <c r="W16">
        <f t="shared" si="5"/>
        <v>3.5720178693194563E-2</v>
      </c>
      <c r="X16">
        <f t="shared" si="6"/>
        <v>-0.17014095118351943</v>
      </c>
      <c r="Y16">
        <f t="shared" si="7"/>
        <v>-0.45913182322837576</v>
      </c>
      <c r="AA16" s="16">
        <f t="shared" si="8"/>
        <v>2.584356521839748E-8</v>
      </c>
    </row>
    <row r="17" spans="1:27" x14ac:dyDescent="0.25">
      <c r="A17">
        <v>2027</v>
      </c>
      <c r="B17" s="13">
        <v>23893372.890000001</v>
      </c>
      <c r="C17" s="13">
        <v>15671327.35</v>
      </c>
      <c r="D17" s="13">
        <v>5226288.8890000004</v>
      </c>
      <c r="E17" s="13">
        <v>7255189.4050000003</v>
      </c>
      <c r="F17" s="13">
        <v>7545455.557</v>
      </c>
      <c r="G17" s="13">
        <v>23855611.77</v>
      </c>
      <c r="H17" s="13">
        <v>15661448.300000001</v>
      </c>
      <c r="I17" s="13">
        <v>5204887.9879999999</v>
      </c>
      <c r="J17" s="13">
        <v>7261975.1330000004</v>
      </c>
      <c r="K17" s="13">
        <v>7558722.4560000002</v>
      </c>
      <c r="L17">
        <v>2984148.3190000001</v>
      </c>
      <c r="M17">
        <v>2984148.3190000001</v>
      </c>
      <c r="N17">
        <v>301874.48460000003</v>
      </c>
      <c r="O17">
        <v>301874.48460000003</v>
      </c>
      <c r="Q17" s="14">
        <f t="shared" si="0"/>
        <v>5.9999898076057434E-4</v>
      </c>
      <c r="R17" s="14">
        <f t="shared" si="1"/>
        <v>-1.3999976217746735E-3</v>
      </c>
      <c r="T17" s="15">
        <f t="shared" si="2"/>
        <v>0.1582903023576554</v>
      </c>
      <c r="U17">
        <f t="shared" si="3"/>
        <v>4.1411849317662598E-2</v>
      </c>
      <c r="V17">
        <f t="shared" si="4"/>
        <v>8.9710132803694401E-2</v>
      </c>
      <c r="W17">
        <f t="shared" si="5"/>
        <v>2.7168328620063541E-2</v>
      </c>
      <c r="X17">
        <f t="shared" si="6"/>
        <v>-0.17970144953327474</v>
      </c>
      <c r="Y17">
        <f t="shared" si="7"/>
        <v>-0.3513375397763584</v>
      </c>
      <c r="AA17" s="16">
        <f t="shared" si="8"/>
        <v>-8.3837651543294811E-9</v>
      </c>
    </row>
    <row r="18" spans="1:27" x14ac:dyDescent="0.25">
      <c r="A18">
        <v>2028</v>
      </c>
      <c r="B18" s="13">
        <v>24557860.52</v>
      </c>
      <c r="C18" s="13">
        <v>16075338.25</v>
      </c>
      <c r="D18" s="13">
        <v>5402830.2929999996</v>
      </c>
      <c r="E18" s="13">
        <v>7452102.5209999997</v>
      </c>
      <c r="F18" s="13">
        <v>7762209.3650000002</v>
      </c>
      <c r="G18" s="13">
        <v>24511132.920000002</v>
      </c>
      <c r="H18" s="13">
        <v>16059617.35</v>
      </c>
      <c r="I18" s="13">
        <v>5376335.9840000002</v>
      </c>
      <c r="J18" s="13">
        <v>7461097.3859999999</v>
      </c>
      <c r="K18" s="13">
        <v>7775716.6220000004</v>
      </c>
      <c r="L18">
        <v>3079134.7940000002</v>
      </c>
      <c r="M18">
        <v>3079134.7940000002</v>
      </c>
      <c r="N18">
        <v>310664.03110000002</v>
      </c>
      <c r="O18">
        <v>310664.03110000002</v>
      </c>
      <c r="Q18" s="14">
        <f t="shared" si="0"/>
        <v>4.0999986231327057E-3</v>
      </c>
      <c r="R18" s="14">
        <f t="shared" si="1"/>
        <v>3.0999965965747833E-3</v>
      </c>
      <c r="T18" s="15">
        <f t="shared" si="2"/>
        <v>0.19063827099510267</v>
      </c>
      <c r="U18">
        <f t="shared" si="3"/>
        <v>6.4137794247663568E-2</v>
      </c>
      <c r="V18">
        <f t="shared" si="4"/>
        <v>0.1080909196913627</v>
      </c>
      <c r="W18">
        <f t="shared" si="5"/>
        <v>1.8409561135863447E-2</v>
      </c>
      <c r="X18">
        <f t="shared" si="6"/>
        <v>-0.19249576267560614</v>
      </c>
      <c r="Y18">
        <f t="shared" si="7"/>
        <v>-0.28906378671279631</v>
      </c>
      <c r="AA18" s="16">
        <f t="shared" si="8"/>
        <v>-4.0797870637376832E-9</v>
      </c>
    </row>
    <row r="19" spans="1:27" x14ac:dyDescent="0.25">
      <c r="A19">
        <v>2029</v>
      </c>
      <c r="B19" s="13">
        <v>25238662.420000002</v>
      </c>
      <c r="C19" s="13">
        <v>16492799.73</v>
      </c>
      <c r="D19" s="13">
        <v>5589630.2120000003</v>
      </c>
      <c r="E19" s="13">
        <v>7647177.0149999997</v>
      </c>
      <c r="F19" s="13">
        <v>7986636.4699999997</v>
      </c>
      <c r="G19" s="13">
        <v>25183787.050000001</v>
      </c>
      <c r="H19" s="13">
        <v>16471258.68</v>
      </c>
      <c r="I19" s="13">
        <v>5558854.3119999999</v>
      </c>
      <c r="J19" s="13">
        <v>7658630.1730000004</v>
      </c>
      <c r="K19" s="13">
        <v>8000648.057</v>
      </c>
      <c r="L19">
        <v>3175982.4380000001</v>
      </c>
      <c r="M19">
        <v>3175982.4380000001</v>
      </c>
      <c r="N19">
        <v>319709.49900000001</v>
      </c>
      <c r="O19">
        <v>319709.49900000001</v>
      </c>
      <c r="Q19" s="14">
        <f t="shared" si="0"/>
        <v>4.000004380941391E-3</v>
      </c>
      <c r="R19" s="14">
        <f t="shared" si="1"/>
        <v>-4.9999989569187164E-3</v>
      </c>
      <c r="T19" s="15">
        <f t="shared" si="2"/>
        <v>0.21789959504918688</v>
      </c>
      <c r="U19">
        <f t="shared" si="3"/>
        <v>8.5535388133772219E-2</v>
      </c>
      <c r="V19">
        <f t="shared" si="4"/>
        <v>0.12220521059401011</v>
      </c>
      <c r="W19">
        <f t="shared" si="5"/>
        <v>1.0159032058681055E-2</v>
      </c>
      <c r="X19">
        <f t="shared" si="6"/>
        <v>-0.20871217815935519</v>
      </c>
      <c r="Y19">
        <f t="shared" si="7"/>
        <v>-0.25533471573859134</v>
      </c>
      <c r="AA19" s="16">
        <f t="shared" si="8"/>
        <v>-3.5737276499192561E-8</v>
      </c>
    </row>
    <row r="20" spans="1:27" x14ac:dyDescent="0.25">
      <c r="A20">
        <v>2030</v>
      </c>
      <c r="B20" s="13">
        <v>25935552.050000001</v>
      </c>
      <c r="C20" s="13">
        <v>16922105.829999998</v>
      </c>
      <c r="D20" s="13">
        <v>5788326.142</v>
      </c>
      <c r="E20" s="13">
        <v>7840055.5089999996</v>
      </c>
      <c r="F20" s="13">
        <v>8218792.1119999997</v>
      </c>
      <c r="G20" s="13">
        <v>25873840</v>
      </c>
      <c r="H20" s="13">
        <v>16894756.579999998</v>
      </c>
      <c r="I20" s="13">
        <v>5754765.2110000001</v>
      </c>
      <c r="J20" s="13">
        <v>7854114.4299999997</v>
      </c>
      <c r="K20" s="13">
        <v>8233652.8959999997</v>
      </c>
      <c r="L20">
        <v>3274838.338</v>
      </c>
      <c r="M20">
        <v>3274838.338</v>
      </c>
      <c r="N20">
        <v>329018.33980000002</v>
      </c>
      <c r="O20">
        <v>329018.33980000002</v>
      </c>
      <c r="Q20" s="14">
        <f t="shared" si="0"/>
        <v>-3.2000020146369934E-3</v>
      </c>
      <c r="R20" s="14">
        <f t="shared" si="1"/>
        <v>2.8000026941299438E-3</v>
      </c>
      <c r="T20" s="15">
        <f t="shared" si="2"/>
        <v>0.23851136901209546</v>
      </c>
      <c r="U20">
        <f t="shared" si="3"/>
        <v>0.10570232327323388</v>
      </c>
      <c r="V20">
        <f t="shared" si="4"/>
        <v>0.12970989617311926</v>
      </c>
      <c r="W20">
        <f t="shared" si="5"/>
        <v>3.0991263762931011E-3</v>
      </c>
      <c r="X20">
        <f t="shared" si="6"/>
        <v>-0.22781484329235407</v>
      </c>
      <c r="Y20">
        <f t="shared" si="7"/>
        <v>-0.24080846447330473</v>
      </c>
      <c r="AA20" s="16">
        <f t="shared" si="8"/>
        <v>2.3189449221971969E-8</v>
      </c>
    </row>
    <row r="21" spans="1:27" x14ac:dyDescent="0.25">
      <c r="A21">
        <v>2031</v>
      </c>
      <c r="B21" s="13">
        <v>26643504.649999999</v>
      </c>
      <c r="C21" s="13">
        <v>17381579.309999999</v>
      </c>
      <c r="D21" s="13">
        <v>5969975.7000000002</v>
      </c>
      <c r="E21" s="13">
        <v>8031268.0049999999</v>
      </c>
      <c r="F21" s="13">
        <v>8453196.6649999898</v>
      </c>
      <c r="G21" s="13">
        <v>26574469.039999999</v>
      </c>
      <c r="H21" s="13">
        <v>17352543.5</v>
      </c>
      <c r="I21" s="13">
        <v>5926771.085</v>
      </c>
      <c r="J21" s="13">
        <v>8048391.8090000004</v>
      </c>
      <c r="K21" s="13">
        <v>8467115.65499999</v>
      </c>
      <c r="L21">
        <v>3375280.0869999998</v>
      </c>
      <c r="M21">
        <v>3375280.0869999998</v>
      </c>
      <c r="N21">
        <v>338598.22210000001</v>
      </c>
      <c r="O21">
        <v>338598.22210000001</v>
      </c>
      <c r="Q21" s="14">
        <f t="shared" si="0"/>
        <v>9.100005030632019E-3</v>
      </c>
      <c r="R21" s="14">
        <f t="shared" si="1"/>
        <v>8.1000067293643951E-3</v>
      </c>
      <c r="T21" s="15">
        <f t="shared" si="2"/>
        <v>0.25978170964051639</v>
      </c>
      <c r="U21">
        <f t="shared" si="3"/>
        <v>0.10926205131810841</v>
      </c>
      <c r="V21">
        <f t="shared" si="4"/>
        <v>0.16257941009082783</v>
      </c>
      <c r="W21">
        <f t="shared" si="5"/>
        <v>-1.2059748005412473E-2</v>
      </c>
      <c r="X21">
        <f t="shared" si="6"/>
        <v>-0.24804306067550672</v>
      </c>
      <c r="Y21">
        <f t="shared" si="7"/>
        <v>-0.20162043907485344</v>
      </c>
      <c r="AA21" s="16">
        <f t="shared" si="8"/>
        <v>-3.7630073501659922E-9</v>
      </c>
    </row>
    <row r="22" spans="1:27" x14ac:dyDescent="0.25">
      <c r="A22">
        <v>2032</v>
      </c>
      <c r="B22" s="13">
        <v>27378496.59</v>
      </c>
      <c r="C22" s="13">
        <v>17868628.870000001</v>
      </c>
      <c r="D22" s="13">
        <v>6157983.6009999998</v>
      </c>
      <c r="E22" s="13">
        <v>8222149.2699999996</v>
      </c>
      <c r="F22" s="13">
        <v>8696398.8300000001</v>
      </c>
      <c r="G22" s="13">
        <v>27305554.25</v>
      </c>
      <c r="H22" s="13">
        <v>17841629.690000001</v>
      </c>
      <c r="I22" s="13">
        <v>6104721.0290000001</v>
      </c>
      <c r="J22" s="13">
        <v>8242906.1119999997</v>
      </c>
      <c r="K22" s="13">
        <v>8709836.25699999</v>
      </c>
      <c r="L22">
        <v>3477676.6370000001</v>
      </c>
      <c r="M22">
        <v>3477676.6370000001</v>
      </c>
      <c r="N22">
        <v>348457.03749999998</v>
      </c>
      <c r="O22">
        <v>348457.03749999998</v>
      </c>
      <c r="Q22" s="14">
        <f t="shared" si="0"/>
        <v>-4.4999979436397552E-3</v>
      </c>
      <c r="R22" s="14">
        <f t="shared" si="1"/>
        <v>-1.4999881386756897E-3</v>
      </c>
      <c r="T22" s="15">
        <f t="shared" si="2"/>
        <v>0.26713370961879424</v>
      </c>
      <c r="U22">
        <f t="shared" si="3"/>
        <v>9.8877978277986306E-2</v>
      </c>
      <c r="V22">
        <f t="shared" si="4"/>
        <v>0.19506131064890528</v>
      </c>
      <c r="W22">
        <f t="shared" si="5"/>
        <v>-2.6805590294912359E-2</v>
      </c>
      <c r="X22">
        <f t="shared" si="6"/>
        <v>-0.284565068792696</v>
      </c>
      <c r="Y22">
        <f t="shared" si="7"/>
        <v>-0.18421985091224005</v>
      </c>
      <c r="AA22" s="16">
        <f t="shared" si="8"/>
        <v>1.0986815013325213E-8</v>
      </c>
    </row>
    <row r="23" spans="1:27" x14ac:dyDescent="0.25">
      <c r="A23">
        <v>2033</v>
      </c>
      <c r="B23" s="13">
        <v>28140474.66</v>
      </c>
      <c r="C23" s="13">
        <v>18382421.850000001</v>
      </c>
      <c r="D23" s="13">
        <v>6352445.4230000004</v>
      </c>
      <c r="E23" s="13">
        <v>8413575.0350000001</v>
      </c>
      <c r="F23" s="13">
        <v>8948782.8790000007</v>
      </c>
      <c r="G23" s="13">
        <v>28066465.350000001</v>
      </c>
      <c r="H23" s="13">
        <v>18360137.73</v>
      </c>
      <c r="I23" s="13">
        <v>6289265.625</v>
      </c>
      <c r="J23" s="13">
        <v>8438604.6229999997</v>
      </c>
      <c r="K23" s="13">
        <v>8962357.8670000006</v>
      </c>
      <c r="L23">
        <v>3582212.327</v>
      </c>
      <c r="M23">
        <v>3582212.327</v>
      </c>
      <c r="N23">
        <v>358602.90779999999</v>
      </c>
      <c r="O23">
        <v>358602.90779999999</v>
      </c>
      <c r="Q23" s="14">
        <f t="shared" si="0"/>
        <v>3.8000009953975677E-3</v>
      </c>
      <c r="R23" s="14">
        <f t="shared" si="1"/>
        <v>-4.2000040411949158E-3</v>
      </c>
      <c r="T23" s="15">
        <f t="shared" si="2"/>
        <v>0.26369301968407477</v>
      </c>
      <c r="U23">
        <f t="shared" si="3"/>
        <v>7.9397671641617332E-2</v>
      </c>
      <c r="V23">
        <f t="shared" si="4"/>
        <v>0.22510778329983455</v>
      </c>
      <c r="W23">
        <f t="shared" si="5"/>
        <v>-4.0812406753598415E-2</v>
      </c>
      <c r="X23">
        <f t="shared" si="6"/>
        <v>-0.33819512707252608</v>
      </c>
      <c r="Y23">
        <f t="shared" si="7"/>
        <v>-0.18342270722426871</v>
      </c>
      <c r="AA23" s="16">
        <f t="shared" si="8"/>
        <v>-2.8503778670696533E-8</v>
      </c>
    </row>
    <row r="24" spans="1:27" x14ac:dyDescent="0.25">
      <c r="A24">
        <v>2034</v>
      </c>
      <c r="B24" s="13">
        <v>28929583.359999999</v>
      </c>
      <c r="C24" s="13">
        <v>18922118.52</v>
      </c>
      <c r="D24" s="13">
        <v>6553420.2259999998</v>
      </c>
      <c r="E24" s="13">
        <v>8606269.4810000006</v>
      </c>
      <c r="F24" s="13">
        <v>9210305.1070000008</v>
      </c>
      <c r="G24" s="13">
        <v>28856978.289999999</v>
      </c>
      <c r="H24" s="13">
        <v>18906401.440000001</v>
      </c>
      <c r="I24" s="13">
        <v>6480672.6210000003</v>
      </c>
      <c r="J24" s="13">
        <v>8636277.7430000007</v>
      </c>
      <c r="K24" s="13">
        <v>9224453.7589999996</v>
      </c>
      <c r="L24">
        <v>3689036.054</v>
      </c>
      <c r="M24">
        <v>3689036.054</v>
      </c>
      <c r="N24">
        <v>369044.19079999998</v>
      </c>
      <c r="O24">
        <v>369044.19079999998</v>
      </c>
      <c r="Q24" s="14">
        <f t="shared" si="0"/>
        <v>4.7999992966651917E-3</v>
      </c>
      <c r="R24" s="14">
        <f t="shared" si="1"/>
        <v>-1.9999220967292786E-4</v>
      </c>
      <c r="T24" s="15">
        <f t="shared" si="2"/>
        <v>0.2516031625707793</v>
      </c>
      <c r="U24">
        <f t="shared" si="3"/>
        <v>5.4465439319560986E-2</v>
      </c>
      <c r="V24">
        <f t="shared" si="4"/>
        <v>0.25209709855592233</v>
      </c>
      <c r="W24">
        <f t="shared" si="5"/>
        <v>-5.4959357977885828E-2</v>
      </c>
      <c r="X24">
        <f t="shared" si="6"/>
        <v>-0.41330807889862209</v>
      </c>
      <c r="Y24">
        <f t="shared" si="7"/>
        <v>-0.19487140498588845</v>
      </c>
      <c r="AA24" s="16">
        <f t="shared" si="8"/>
        <v>-1.7326818202434424E-8</v>
      </c>
    </row>
    <row r="25" spans="1:27" x14ac:dyDescent="0.25">
      <c r="A25">
        <v>2035</v>
      </c>
      <c r="B25" s="13">
        <v>29745844.620000001</v>
      </c>
      <c r="C25" s="13">
        <v>19486968.899999999</v>
      </c>
      <c r="D25" s="13">
        <v>6760944.676</v>
      </c>
      <c r="E25" s="13">
        <v>8800770.3670000006</v>
      </c>
      <c r="F25" s="13">
        <v>9480878.2390000001</v>
      </c>
      <c r="G25" s="13">
        <v>29676912.850000001</v>
      </c>
      <c r="H25" s="13">
        <v>19479038.510000002</v>
      </c>
      <c r="I25" s="13">
        <v>6679194.0650000004</v>
      </c>
      <c r="J25" s="13">
        <v>8836513.0480000004</v>
      </c>
      <c r="K25" s="13">
        <v>9495871.6919999998</v>
      </c>
      <c r="L25">
        <v>3798249.4270000001</v>
      </c>
      <c r="M25">
        <v>3798249.4270000001</v>
      </c>
      <c r="N25">
        <v>379789.48820000002</v>
      </c>
      <c r="O25">
        <v>379789.48820000002</v>
      </c>
      <c r="Q25" s="14">
        <f t="shared" si="0"/>
        <v>-8.0000236630439758E-4</v>
      </c>
      <c r="R25" s="14">
        <f t="shared" si="1"/>
        <v>-3.7999972701072693E-3</v>
      </c>
      <c r="T25" s="15">
        <f t="shared" si="2"/>
        <v>0.23227405878909479</v>
      </c>
      <c r="U25">
        <f t="shared" si="3"/>
        <v>2.6722422376209611E-2</v>
      </c>
      <c r="V25">
        <f t="shared" si="4"/>
        <v>0.27546871675366008</v>
      </c>
      <c r="W25">
        <f t="shared" si="5"/>
        <v>-6.9917070231917608E-2</v>
      </c>
      <c r="X25">
        <f t="shared" si="6"/>
        <v>-0.51852260575929066</v>
      </c>
      <c r="Y25">
        <f t="shared" si="7"/>
        <v>-0.21751150449204834</v>
      </c>
      <c r="AA25" s="16">
        <f t="shared" si="8"/>
        <v>-1.0108857251278636E-8</v>
      </c>
    </row>
    <row r="26" spans="1:27" x14ac:dyDescent="0.25">
      <c r="A26">
        <v>2036</v>
      </c>
      <c r="B26" s="13">
        <v>30589151.82</v>
      </c>
      <c r="C26" s="13">
        <v>20076282.609999999</v>
      </c>
      <c r="D26" s="13">
        <v>6975090.5499999998</v>
      </c>
      <c r="E26" s="13">
        <v>8997454.0850000009</v>
      </c>
      <c r="F26" s="13">
        <v>9760440.4179999996</v>
      </c>
      <c r="G26" s="13">
        <v>30526094.68</v>
      </c>
      <c r="H26" s="13">
        <v>20076887.489999998</v>
      </c>
      <c r="I26" s="13">
        <v>6885161.6310000001</v>
      </c>
      <c r="J26" s="13">
        <v>9039714.1620000005</v>
      </c>
      <c r="K26" s="13">
        <v>9776433.5989999995</v>
      </c>
      <c r="L26">
        <v>3909917.3429999999</v>
      </c>
      <c r="M26">
        <v>3909917.3429999999</v>
      </c>
      <c r="N26">
        <v>390847.65159999998</v>
      </c>
      <c r="O26">
        <v>390847.65159999998</v>
      </c>
      <c r="Q26" s="14">
        <f t="shared" si="0"/>
        <v>1.6000121831893921E-3</v>
      </c>
      <c r="R26" s="14">
        <f t="shared" si="1"/>
        <v>-1.399993896484375E-3</v>
      </c>
      <c r="T26" s="15">
        <f t="shared" si="2"/>
        <v>0.206567989325257</v>
      </c>
      <c r="U26">
        <f t="shared" si="3"/>
        <v>-1.9815178008841632E-3</v>
      </c>
      <c r="V26">
        <f t="shared" si="4"/>
        <v>0.2945968684913981</v>
      </c>
      <c r="W26">
        <f t="shared" si="5"/>
        <v>-8.6047351537597905E-2</v>
      </c>
      <c r="X26">
        <f t="shared" si="6"/>
        <v>-0.67018702402296049</v>
      </c>
      <c r="Y26">
        <f t="shared" si="7"/>
        <v>-0.25362997750928307</v>
      </c>
      <c r="AA26" s="16">
        <f t="shared" si="8"/>
        <v>-9.8276590199120051E-9</v>
      </c>
    </row>
    <row r="27" spans="1:27" x14ac:dyDescent="0.25">
      <c r="A27">
        <v>2037</v>
      </c>
      <c r="B27" s="13">
        <v>31459293.280000001</v>
      </c>
      <c r="C27" s="13">
        <v>20689401.34</v>
      </c>
      <c r="D27" s="13">
        <v>7195959.2130000005</v>
      </c>
      <c r="E27" s="13">
        <v>9196579.534</v>
      </c>
      <c r="F27" s="13">
        <v>10048959.75</v>
      </c>
      <c r="G27" s="13">
        <v>31404362.960000001</v>
      </c>
      <c r="H27" s="13">
        <v>20698964.079999998</v>
      </c>
      <c r="I27" s="13">
        <v>7098987.1030000001</v>
      </c>
      <c r="J27" s="13">
        <v>9246142.0109999999</v>
      </c>
      <c r="K27" s="13">
        <v>10066043.18</v>
      </c>
      <c r="L27">
        <v>4024085.1540000001</v>
      </c>
      <c r="M27">
        <v>4024085.1540000001</v>
      </c>
      <c r="N27">
        <v>402227.79070000001</v>
      </c>
      <c r="O27">
        <v>402227.79070000001</v>
      </c>
      <c r="Q27" s="14">
        <f t="shared" si="0"/>
        <v>1.6999989748001099E-3</v>
      </c>
      <c r="R27" s="14">
        <f t="shared" si="1"/>
        <v>-1.2999996542930603E-3</v>
      </c>
      <c r="T27" s="15">
        <f t="shared" si="2"/>
        <v>0.17491302106642515</v>
      </c>
      <c r="U27">
        <f t="shared" si="3"/>
        <v>-3.0450354978315268E-2</v>
      </c>
      <c r="V27">
        <f t="shared" si="4"/>
        <v>0.30878547074340118</v>
      </c>
      <c r="W27">
        <f t="shared" si="5"/>
        <v>-0.10342208514584343</v>
      </c>
      <c r="X27">
        <f t="shared" si="6"/>
        <v>-0.90227905098677175</v>
      </c>
      <c r="Y27">
        <f t="shared" si="7"/>
        <v>-0.31100182922654757</v>
      </c>
      <c r="AA27" s="16">
        <f t="shared" si="8"/>
        <v>-9.5528173149617146E-9</v>
      </c>
    </row>
    <row r="28" spans="1:27" x14ac:dyDescent="0.25">
      <c r="A28">
        <v>2038</v>
      </c>
      <c r="B28" s="13">
        <v>32355992.73</v>
      </c>
      <c r="C28" s="13">
        <v>21325687.420000002</v>
      </c>
      <c r="D28" s="13">
        <v>7423675.3439999996</v>
      </c>
      <c r="E28" s="13">
        <v>9398329.7980000004</v>
      </c>
      <c r="F28" s="13">
        <v>10346434.52</v>
      </c>
      <c r="G28" s="13">
        <v>32311600.670000002</v>
      </c>
      <c r="H28" s="13">
        <v>21344442.609999999</v>
      </c>
      <c r="I28" s="13">
        <v>7321153.0489999996</v>
      </c>
      <c r="J28" s="13">
        <v>9455955.8560000006</v>
      </c>
      <c r="K28" s="13">
        <v>10364685.529999999</v>
      </c>
      <c r="L28">
        <v>4140795.398</v>
      </c>
      <c r="M28">
        <v>4140795.398</v>
      </c>
      <c r="N28">
        <v>413939.28029999998</v>
      </c>
      <c r="O28">
        <v>413939.28029999998</v>
      </c>
      <c r="Q28" s="14">
        <f t="shared" si="0"/>
        <v>-9.699992835521698E-3</v>
      </c>
      <c r="R28" s="14">
        <f t="shared" si="1"/>
        <v>-6.7000016570091248E-3</v>
      </c>
      <c r="T28" s="15">
        <f t="shared" si="2"/>
        <v>0.13738737505881726</v>
      </c>
      <c r="U28">
        <f t="shared" si="3"/>
        <v>-5.8044756716158913E-2</v>
      </c>
      <c r="V28">
        <f t="shared" si="4"/>
        <v>0.31729252922833773</v>
      </c>
      <c r="W28">
        <f t="shared" si="5"/>
        <v>-0.12186040673794264</v>
      </c>
      <c r="X28">
        <f t="shared" si="6"/>
        <v>-1.2981163298121767</v>
      </c>
      <c r="Y28">
        <f t="shared" si="7"/>
        <v>-0.41113230609258339</v>
      </c>
      <c r="AA28" s="16">
        <f t="shared" si="8"/>
        <v>9.2845811039410364E-9</v>
      </c>
    </row>
    <row r="29" spans="1:27" x14ac:dyDescent="0.25">
      <c r="A29">
        <v>2039</v>
      </c>
      <c r="B29" s="13">
        <v>33278957.550000001</v>
      </c>
      <c r="C29" s="13">
        <v>21984527.010000002</v>
      </c>
      <c r="D29" s="13">
        <v>7658385.5789999999</v>
      </c>
      <c r="E29" s="13">
        <v>9602846.9670000002</v>
      </c>
      <c r="F29" s="13">
        <v>10652896.380000001</v>
      </c>
      <c r="G29" s="13">
        <v>33247774.5</v>
      </c>
      <c r="H29" s="13">
        <v>22012651.739999998</v>
      </c>
      <c r="I29" s="13">
        <v>7552208.4009999996</v>
      </c>
      <c r="J29" s="13">
        <v>9669248.3509999998</v>
      </c>
      <c r="K29" s="13">
        <v>10672428.359999999</v>
      </c>
      <c r="L29">
        <v>4260102.6050000004</v>
      </c>
      <c r="M29">
        <v>4260102.6050000004</v>
      </c>
      <c r="N29">
        <v>425991.76819999999</v>
      </c>
      <c r="O29">
        <v>425991.76819999999</v>
      </c>
      <c r="Q29" s="14">
        <f t="shared" si="0"/>
        <v>-8.0000236630439758E-4</v>
      </c>
      <c r="R29" s="14">
        <f t="shared" si="1"/>
        <v>5.2000060677528381E-3</v>
      </c>
      <c r="T29" s="15">
        <f t="shared" si="2"/>
        <v>9.3789886598272254E-2</v>
      </c>
      <c r="U29">
        <f t="shared" si="3"/>
        <v>-8.4591316029274083E-2</v>
      </c>
      <c r="V29">
        <f t="shared" si="4"/>
        <v>0.31935123356901773</v>
      </c>
      <c r="W29">
        <f t="shared" si="5"/>
        <v>-0.14097004898778664</v>
      </c>
      <c r="X29">
        <f t="shared" si="6"/>
        <v>-2.1294063281172955</v>
      </c>
      <c r="Y29">
        <f t="shared" si="7"/>
        <v>-0.6263652849864948</v>
      </c>
      <c r="AA29" s="16">
        <f t="shared" si="8"/>
        <v>1.8046315247710609E-8</v>
      </c>
    </row>
    <row r="30" spans="1:27" x14ac:dyDescent="0.25">
      <c r="A30">
        <v>2040</v>
      </c>
      <c r="B30" s="13">
        <v>34227925.969999999</v>
      </c>
      <c r="C30" s="13">
        <v>22665338.390000001</v>
      </c>
      <c r="D30" s="13">
        <v>7900269.3969999999</v>
      </c>
      <c r="E30" s="13">
        <v>9810257.9130000006</v>
      </c>
      <c r="F30" s="13">
        <v>10968420.689999999</v>
      </c>
      <c r="G30" s="13">
        <v>34212985.399999999</v>
      </c>
      <c r="H30" s="13">
        <v>22703086.559999999</v>
      </c>
      <c r="I30" s="13">
        <v>7792776.9890000001</v>
      </c>
      <c r="J30" s="13">
        <v>9886072.6870000008</v>
      </c>
      <c r="K30" s="13">
        <v>10989431.800000001</v>
      </c>
      <c r="L30">
        <v>4382085.7819999997</v>
      </c>
      <c r="M30">
        <v>4382085.7819999997</v>
      </c>
      <c r="N30">
        <v>438395.18300000002</v>
      </c>
      <c r="O30">
        <v>438395.18300000002</v>
      </c>
      <c r="Q30" s="14">
        <f t="shared" si="0"/>
        <v>5.0000026822090149E-3</v>
      </c>
      <c r="R30" s="14">
        <f t="shared" si="1"/>
        <v>9.9999457597732544E-4</v>
      </c>
      <c r="T30" s="15">
        <f t="shared" si="2"/>
        <v>4.3669296395276724E-2</v>
      </c>
      <c r="U30">
        <f t="shared" si="3"/>
        <v>-0.11033287378655403</v>
      </c>
      <c r="V30">
        <f t="shared" si="4"/>
        <v>0.31418599325152341</v>
      </c>
      <c r="W30">
        <f t="shared" si="5"/>
        <v>-0.16018381137821805</v>
      </c>
      <c r="X30">
        <f t="shared" si="6"/>
        <v>-5.074423131112046</v>
      </c>
      <c r="Y30">
        <f t="shared" si="7"/>
        <v>-1.4063124766994062</v>
      </c>
      <c r="AA30" s="16">
        <f t="shared" si="8"/>
        <v>-1.1691474594011098E-8</v>
      </c>
    </row>
    <row r="31" spans="1:27" x14ac:dyDescent="0.25">
      <c r="A31">
        <v>2041</v>
      </c>
      <c r="B31" s="13">
        <v>35188443.850000001</v>
      </c>
      <c r="C31" s="13">
        <v>23380933.32</v>
      </c>
      <c r="D31" s="13">
        <v>8121680.8949999996</v>
      </c>
      <c r="E31" s="13">
        <v>10020255.82</v>
      </c>
      <c r="F31" s="13">
        <v>11292252.82</v>
      </c>
      <c r="G31" s="13">
        <v>35192787.130000003</v>
      </c>
      <c r="H31" s="13">
        <v>23422440.899999999</v>
      </c>
      <c r="I31" s="13">
        <v>8022638.7680000002</v>
      </c>
      <c r="J31" s="13">
        <v>10105470.779999999</v>
      </c>
      <c r="K31" s="13">
        <v>11315589.939999999</v>
      </c>
      <c r="L31">
        <v>4506666.8859999999</v>
      </c>
      <c r="M31">
        <v>4506666.8859999999</v>
      </c>
      <c r="N31">
        <v>451159.7427</v>
      </c>
      <c r="O31">
        <v>451159.7427</v>
      </c>
      <c r="Q31" s="14">
        <f t="shared" si="0"/>
        <v>-6.3000023365020752E-3</v>
      </c>
      <c r="R31" s="14">
        <f t="shared" si="1"/>
        <v>6.7000016570091248E-3</v>
      </c>
      <c r="T31" s="15">
        <f t="shared" si="2"/>
        <v>-1.2341392524428674E-2</v>
      </c>
      <c r="U31">
        <f t="shared" si="3"/>
        <v>-0.11794342927901549</v>
      </c>
      <c r="V31">
        <f t="shared" si="4"/>
        <v>0.28142734655858531</v>
      </c>
      <c r="W31">
        <f t="shared" si="5"/>
        <v>-0.17582534674337874</v>
      </c>
      <c r="X31">
        <f t="shared" si="6"/>
        <v>19.619955425387182</v>
      </c>
      <c r="Y31">
        <f t="shared" si="7"/>
        <v>5.3731557716731997</v>
      </c>
      <c r="AA31" s="16">
        <f t="shared" si="8"/>
        <v>3.6939380249068066E-8</v>
      </c>
    </row>
    <row r="32" spans="1:27" x14ac:dyDescent="0.25">
      <c r="A32">
        <v>2042</v>
      </c>
      <c r="B32" s="13">
        <v>36170126.780000001</v>
      </c>
      <c r="C32" s="13">
        <v>24126809.25</v>
      </c>
      <c r="D32" s="13">
        <v>8348144.9649999999</v>
      </c>
      <c r="E32" s="13">
        <v>10229647.380000001</v>
      </c>
      <c r="F32" s="13">
        <v>11630669.08</v>
      </c>
      <c r="G32" s="13">
        <v>36187828.5</v>
      </c>
      <c r="H32" s="13">
        <v>24169094.93</v>
      </c>
      <c r="I32" s="13">
        <v>8253725.2970000003</v>
      </c>
      <c r="J32" s="13">
        <v>10324133.27</v>
      </c>
      <c r="K32" s="13">
        <v>11655319.27</v>
      </c>
      <c r="L32">
        <v>4631898.3039999995</v>
      </c>
      <c r="M32">
        <v>4631898.3039999995</v>
      </c>
      <c r="N32">
        <v>464295.96240000002</v>
      </c>
      <c r="O32">
        <v>464295.96240000002</v>
      </c>
      <c r="Q32" s="14">
        <f t="shared" si="0"/>
        <v>1.399993896484375E-3</v>
      </c>
      <c r="R32" s="14">
        <f t="shared" si="1"/>
        <v>-6.6000074148178101E-3</v>
      </c>
      <c r="T32" s="15">
        <f t="shared" si="2"/>
        <v>-4.8916226073081326E-2</v>
      </c>
      <c r="U32">
        <f t="shared" si="3"/>
        <v>-0.11685055929785909</v>
      </c>
      <c r="V32">
        <f t="shared" si="4"/>
        <v>0.26091553959917874</v>
      </c>
      <c r="W32">
        <f t="shared" si="5"/>
        <v>-0.19298118426752198</v>
      </c>
      <c r="X32">
        <f t="shared" si="6"/>
        <v>5.3376671871436843</v>
      </c>
      <c r="Y32">
        <f t="shared" si="7"/>
        <v>1.3925307823195225</v>
      </c>
      <c r="AA32" s="16">
        <f t="shared" si="8"/>
        <v>-2.2106878994065937E-8</v>
      </c>
    </row>
    <row r="33" spans="1:27" x14ac:dyDescent="0.25">
      <c r="A33">
        <v>2043</v>
      </c>
      <c r="B33" s="13">
        <v>37174400.710000001</v>
      </c>
      <c r="C33" s="13">
        <v>24900367.219999999</v>
      </c>
      <c r="D33" s="13">
        <v>8577229.6030000001</v>
      </c>
      <c r="E33" s="13">
        <v>10439074.24</v>
      </c>
      <c r="F33" s="13">
        <v>11977790.869999999</v>
      </c>
      <c r="G33" s="13">
        <v>37202404.289999999</v>
      </c>
      <c r="H33" s="13">
        <v>24940854.75</v>
      </c>
      <c r="I33" s="13">
        <v>8486672.3249999899</v>
      </c>
      <c r="J33" s="13">
        <v>10542556.720000001</v>
      </c>
      <c r="K33" s="13">
        <v>12003200.039999999</v>
      </c>
      <c r="L33">
        <v>4757705.8629999999</v>
      </c>
      <c r="M33">
        <v>4757705.8629999999</v>
      </c>
      <c r="N33">
        <v>477814.66369999998</v>
      </c>
      <c r="O33">
        <v>477814.66369999998</v>
      </c>
      <c r="Q33" s="14">
        <f t="shared" si="0"/>
        <v>9.7000002861022949E-3</v>
      </c>
      <c r="R33" s="14">
        <f t="shared" si="1"/>
        <v>-8.3000138401985168E-3</v>
      </c>
      <c r="T33" s="15">
        <f t="shared" si="2"/>
        <v>-7.5273575819734262E-2</v>
      </c>
      <c r="U33">
        <f t="shared" si="3"/>
        <v>-0.10883041236902745</v>
      </c>
      <c r="V33">
        <f t="shared" si="4"/>
        <v>0.24341781056432624</v>
      </c>
      <c r="W33">
        <f t="shared" si="5"/>
        <v>-0.20986092563104544</v>
      </c>
      <c r="X33">
        <f t="shared" si="6"/>
        <v>3.6953303827584563</v>
      </c>
      <c r="Y33">
        <f t="shared" si="7"/>
        <v>0.90735434540874949</v>
      </c>
      <c r="AA33" s="16">
        <f t="shared" si="8"/>
        <v>-4.8383987621969382E-8</v>
      </c>
    </row>
    <row r="34" spans="1:27" x14ac:dyDescent="0.25">
      <c r="A34">
        <v>2044</v>
      </c>
      <c r="B34" s="13">
        <v>38201574.68</v>
      </c>
      <c r="C34" s="13">
        <v>25699036.960000001</v>
      </c>
      <c r="D34" s="13">
        <v>8808438.7579999994</v>
      </c>
      <c r="E34" s="13">
        <v>10650313.050000001</v>
      </c>
      <c r="F34" s="13">
        <v>12332640.449999999</v>
      </c>
      <c r="G34" s="13">
        <v>38237470.189999998</v>
      </c>
      <c r="H34" s="13">
        <v>25735323.57</v>
      </c>
      <c r="I34" s="13">
        <v>8721765.3690000009</v>
      </c>
      <c r="J34" s="13">
        <v>10762390.57</v>
      </c>
      <c r="K34" s="13">
        <v>12358435.699999999</v>
      </c>
      <c r="L34">
        <v>4884699.3880000003</v>
      </c>
      <c r="M34">
        <v>4884699.3880000003</v>
      </c>
      <c r="N34">
        <v>491726.98300000001</v>
      </c>
      <c r="O34">
        <v>491726.98300000001</v>
      </c>
      <c r="Q34" s="14">
        <f t="shared" si="0"/>
        <v>9.0000107884407043E-3</v>
      </c>
      <c r="R34" s="14">
        <f t="shared" si="1"/>
        <v>-9.9999904632568359E-3</v>
      </c>
      <c r="T34" s="15">
        <f t="shared" si="2"/>
        <v>-9.3875221926642549E-2</v>
      </c>
      <c r="U34">
        <f t="shared" si="3"/>
        <v>-9.4898040638388165E-2</v>
      </c>
      <c r="V34">
        <f t="shared" si="4"/>
        <v>0.22667134768414093</v>
      </c>
      <c r="W34">
        <f t="shared" si="5"/>
        <v>-0.22564847928292203</v>
      </c>
      <c r="X34">
        <f t="shared" si="6"/>
        <v>3.1223269985579272</v>
      </c>
      <c r="Y34">
        <f t="shared" si="7"/>
        <v>0.71862051827656159</v>
      </c>
      <c r="AA34" s="16">
        <f t="shared" si="8"/>
        <v>-4.9689473285985386E-8</v>
      </c>
    </row>
    <row r="35" spans="1:27" x14ac:dyDescent="0.25">
      <c r="A35">
        <v>2045</v>
      </c>
      <c r="B35" s="13">
        <v>39252282.729999997</v>
      </c>
      <c r="C35" s="13">
        <v>26520746.329999998</v>
      </c>
      <c r="D35" s="13">
        <v>9041784.9930000007</v>
      </c>
      <c r="E35" s="13">
        <v>10865169.039999999</v>
      </c>
      <c r="F35" s="13">
        <v>12695085.66</v>
      </c>
      <c r="G35" s="13">
        <v>39294013.549999997</v>
      </c>
      <c r="H35" s="13">
        <v>26550623.34</v>
      </c>
      <c r="I35" s="13">
        <v>8959401.7640000004</v>
      </c>
      <c r="J35" s="13">
        <v>10985315.640000001</v>
      </c>
      <c r="K35" s="13">
        <v>12720995.23</v>
      </c>
      <c r="L35">
        <v>5013623.6519999998</v>
      </c>
      <c r="M35">
        <v>5013623.6519999998</v>
      </c>
      <c r="N35">
        <v>506044.3812</v>
      </c>
      <c r="O35">
        <v>506044.3812</v>
      </c>
      <c r="Q35" s="14">
        <f t="shared" si="0"/>
        <v>6.2000080943107605E-3</v>
      </c>
      <c r="R35" s="14">
        <f t="shared" si="1"/>
        <v>-2.79998779296875E-3</v>
      </c>
      <c r="T35" s="15">
        <f t="shared" si="2"/>
        <v>-0.10620146996921376</v>
      </c>
      <c r="U35">
        <f t="shared" si="3"/>
        <v>-7.6034508315078658E-2</v>
      </c>
      <c r="V35">
        <f t="shared" si="4"/>
        <v>0.20965847353611378</v>
      </c>
      <c r="W35">
        <f t="shared" si="5"/>
        <v>-0.23982541228600232</v>
      </c>
      <c r="X35">
        <f t="shared" si="6"/>
        <v>2.8790855295918134</v>
      </c>
      <c r="Y35">
        <f t="shared" si="7"/>
        <v>0.62087373313057626</v>
      </c>
      <c r="AA35" s="16">
        <f t="shared" si="8"/>
        <v>-2.2904246554933394E-8</v>
      </c>
    </row>
    <row r="36" spans="1:27" x14ac:dyDescent="0.25">
      <c r="A36">
        <v>2046</v>
      </c>
      <c r="B36" s="13">
        <v>40327729.289999999</v>
      </c>
      <c r="C36" s="13">
        <v>27364175.719999999</v>
      </c>
      <c r="D36" s="13">
        <v>9277548.8780000005</v>
      </c>
      <c r="E36" s="13">
        <v>11085316.5</v>
      </c>
      <c r="F36" s="13">
        <v>13065349.279999999</v>
      </c>
      <c r="G36" s="13">
        <v>40373550.240000002</v>
      </c>
      <c r="H36" s="13">
        <v>27385692.219999999</v>
      </c>
      <c r="I36" s="13">
        <v>9200124.3969999999</v>
      </c>
      <c r="J36" s="13">
        <v>11212880.710000001</v>
      </c>
      <c r="K36" s="13">
        <v>13091184.550000001</v>
      </c>
      <c r="L36">
        <v>5145258.8119999999</v>
      </c>
      <c r="M36">
        <v>5145258.8119999999</v>
      </c>
      <c r="N36">
        <v>520778.65279999998</v>
      </c>
      <c r="O36">
        <v>520778.65279999998</v>
      </c>
      <c r="Q36" s="14">
        <f t="shared" si="0"/>
        <v>-7.2000026702880859E-3</v>
      </c>
      <c r="R36" s="14">
        <f t="shared" si="1"/>
        <v>1.7999932169914246E-3</v>
      </c>
      <c r="T36" s="15">
        <f t="shared" si="2"/>
        <v>-0.11349249626951829</v>
      </c>
      <c r="U36">
        <f t="shared" si="3"/>
        <v>-5.3293554498170193E-2</v>
      </c>
      <c r="V36">
        <f t="shared" si="4"/>
        <v>0.19177030640048684</v>
      </c>
      <c r="W36">
        <f t="shared" si="5"/>
        <v>-0.25196927046364687</v>
      </c>
      <c r="X36">
        <f t="shared" si="6"/>
        <v>2.7839713057017064</v>
      </c>
      <c r="Y36">
        <f t="shared" si="7"/>
        <v>0.56383095505439618</v>
      </c>
      <c r="AA36" s="16">
        <f t="shared" si="8"/>
        <v>2.2291811924146643E-8</v>
      </c>
    </row>
    <row r="37" spans="1:27" x14ac:dyDescent="0.25">
      <c r="A37">
        <v>2047</v>
      </c>
      <c r="B37" s="13">
        <v>41429736.32</v>
      </c>
      <c r="C37" s="13">
        <v>28228834.079999998</v>
      </c>
      <c r="D37" s="13">
        <v>9516199.4379999898</v>
      </c>
      <c r="E37" s="13">
        <v>11312295.34</v>
      </c>
      <c r="F37" s="13">
        <v>13443938.25</v>
      </c>
      <c r="G37" s="13">
        <v>41478286.340000004</v>
      </c>
      <c r="H37" s="13">
        <v>28240431.390000001</v>
      </c>
      <c r="I37" s="13">
        <v>9444626.1860000007</v>
      </c>
      <c r="J37" s="13">
        <v>11446500.119999999</v>
      </c>
      <c r="K37" s="13">
        <v>13469617.07</v>
      </c>
      <c r="L37">
        <v>5280403.7690000003</v>
      </c>
      <c r="M37">
        <v>5280403.7690000003</v>
      </c>
      <c r="N37">
        <v>535941.93570000003</v>
      </c>
      <c r="O37">
        <v>535941.93570000003</v>
      </c>
      <c r="Q37" s="14">
        <f t="shared" si="0"/>
        <v>-7.3000043630599976E-3</v>
      </c>
      <c r="R37" s="14">
        <f t="shared" si="1"/>
        <v>-9.3000009655952454E-3</v>
      </c>
      <c r="T37" s="15">
        <f t="shared" si="2"/>
        <v>-0.11704924258932881</v>
      </c>
      <c r="U37">
        <f t="shared" si="3"/>
        <v>-2.7959954528831012E-2</v>
      </c>
      <c r="V37">
        <f t="shared" si="4"/>
        <v>0.1725559523199646</v>
      </c>
      <c r="W37">
        <f t="shared" si="5"/>
        <v>-0.26164523555868402</v>
      </c>
      <c r="X37">
        <f t="shared" si="6"/>
        <v>2.7642579755886869</v>
      </c>
      <c r="Y37">
        <f t="shared" si="7"/>
        <v>0.52891471517413513</v>
      </c>
      <c r="AA37" s="16">
        <f t="shared" si="8"/>
        <v>-4.8217783654713742E-9</v>
      </c>
    </row>
    <row r="38" spans="1:27" x14ac:dyDescent="0.25">
      <c r="A38">
        <v>2048</v>
      </c>
      <c r="B38" s="13">
        <v>42560822.109999999</v>
      </c>
      <c r="C38" s="13">
        <v>29115037.129999999</v>
      </c>
      <c r="D38" s="13">
        <v>9758410.6400000006</v>
      </c>
      <c r="E38" s="13">
        <v>11547574.18</v>
      </c>
      <c r="F38" s="13">
        <v>13831646.93</v>
      </c>
      <c r="G38" s="13">
        <v>42611056.159999996</v>
      </c>
      <c r="H38" s="13">
        <v>29115529.890000001</v>
      </c>
      <c r="I38" s="13">
        <v>9693764.3200000003</v>
      </c>
      <c r="J38" s="13">
        <v>11687512.26</v>
      </c>
      <c r="K38" s="13">
        <v>13857197.390000001</v>
      </c>
      <c r="L38">
        <v>5419900.3640000001</v>
      </c>
      <c r="M38">
        <v>5419900.3640000001</v>
      </c>
      <c r="N38">
        <v>551546.72120000003</v>
      </c>
      <c r="O38">
        <v>551546.72120000003</v>
      </c>
      <c r="Q38" s="14">
        <f t="shared" si="0"/>
        <v>-4.8000067472457886E-3</v>
      </c>
      <c r="R38" s="14">
        <f t="shared" si="1"/>
        <v>5.1999986171722412E-3</v>
      </c>
      <c r="T38" s="15">
        <f t="shared" si="2"/>
        <v>-0.11788970874454519</v>
      </c>
      <c r="U38">
        <f t="shared" si="3"/>
        <v>-1.1564134860947658E-3</v>
      </c>
      <c r="V38">
        <f t="shared" si="4"/>
        <v>0.15171255027629971</v>
      </c>
      <c r="W38">
        <f t="shared" si="5"/>
        <v>-0.26844586900284595</v>
      </c>
      <c r="X38">
        <f t="shared" si="6"/>
        <v>2.7857216370172897</v>
      </c>
      <c r="Y38">
        <f t="shared" si="7"/>
        <v>0.50862831087683369</v>
      </c>
      <c r="AA38" s="16">
        <f t="shared" si="8"/>
        <v>2.3468095827761104E-8</v>
      </c>
    </row>
    <row r="39" spans="1:27" x14ac:dyDescent="0.25">
      <c r="A39">
        <v>2049</v>
      </c>
      <c r="B39" s="13">
        <v>43724304.310000002</v>
      </c>
      <c r="C39" s="13">
        <v>30023873.440000001</v>
      </c>
      <c r="D39" s="13">
        <v>10005125.390000001</v>
      </c>
      <c r="E39" s="13">
        <v>11792626.039999999</v>
      </c>
      <c r="F39" s="13">
        <v>14229598.68</v>
      </c>
      <c r="G39" s="13">
        <v>43775415.030000001</v>
      </c>
      <c r="H39" s="13">
        <v>30012434.989999998</v>
      </c>
      <c r="I39" s="13">
        <v>9948584.9749999996</v>
      </c>
      <c r="J39" s="13">
        <v>11937257.93</v>
      </c>
      <c r="K39" s="13">
        <v>14255140.99</v>
      </c>
      <c r="L39">
        <v>5564672.2560000001</v>
      </c>
      <c r="M39">
        <v>5564672.2560000001</v>
      </c>
      <c r="N39">
        <v>567605.86439999996</v>
      </c>
      <c r="O39">
        <v>567605.86439999996</v>
      </c>
      <c r="Q39" s="14">
        <f t="shared" si="0"/>
        <v>3.9999186992645264E-4</v>
      </c>
      <c r="R39" s="14">
        <f t="shared" si="1"/>
        <v>-4.6000108122825623E-3</v>
      </c>
      <c r="T39" s="15">
        <f t="shared" si="2"/>
        <v>-0.11675667715537186</v>
      </c>
      <c r="U39">
        <f t="shared" si="3"/>
        <v>2.6129849350747598E-2</v>
      </c>
      <c r="V39">
        <f t="shared" si="4"/>
        <v>0.12916020318997681</v>
      </c>
      <c r="W39">
        <f t="shared" si="5"/>
        <v>-0.27204671827415394</v>
      </c>
      <c r="X39">
        <f t="shared" si="6"/>
        <v>2.8297760235035621</v>
      </c>
      <c r="Y39">
        <f t="shared" si="7"/>
        <v>0.49974467195925076</v>
      </c>
      <c r="AA39" s="16">
        <f t="shared" si="8"/>
        <v>-1.1421942336387048E-8</v>
      </c>
    </row>
    <row r="40" spans="1:27" x14ac:dyDescent="0.25">
      <c r="A40">
        <v>2050</v>
      </c>
      <c r="B40" s="13">
        <v>44924428.520000003</v>
      </c>
      <c r="C40" s="13">
        <v>30957222.940000001</v>
      </c>
      <c r="D40" s="13">
        <v>10257592.48</v>
      </c>
      <c r="E40" s="13">
        <v>12048996.939999999</v>
      </c>
      <c r="F40" s="13">
        <v>14639281.24</v>
      </c>
      <c r="G40" s="13">
        <v>44975739.729999997</v>
      </c>
      <c r="H40" s="13">
        <v>30933342.109999999</v>
      </c>
      <c r="I40" s="13">
        <v>10210356.720000001</v>
      </c>
      <c r="J40" s="13">
        <v>12197149.890000001</v>
      </c>
      <c r="K40" s="13">
        <v>14665006.380000001</v>
      </c>
      <c r="L40">
        <v>5715764.801</v>
      </c>
      <c r="M40">
        <v>5715764.801</v>
      </c>
      <c r="N40">
        <v>584132.59459999995</v>
      </c>
      <c r="O40">
        <v>584132.59459999995</v>
      </c>
      <c r="Q40" s="14">
        <f t="shared" si="0"/>
        <v>-4.400007426738739E-3</v>
      </c>
      <c r="R40" s="14">
        <f t="shared" si="1"/>
        <v>5.5999979376792908E-3</v>
      </c>
      <c r="T40" s="15">
        <f t="shared" si="2"/>
        <v>-0.11408641705067391</v>
      </c>
      <c r="U40">
        <f t="shared" si="3"/>
        <v>5.309713668605387E-2</v>
      </c>
      <c r="V40">
        <f t="shared" si="4"/>
        <v>0.10502497631738179</v>
      </c>
      <c r="W40">
        <f t="shared" si="5"/>
        <v>-0.27220855228833052</v>
      </c>
      <c r="X40">
        <f t="shared" si="6"/>
        <v>2.8873407974596592</v>
      </c>
      <c r="Y40">
        <f t="shared" si="7"/>
        <v>0.50135516196176011</v>
      </c>
      <c r="AA40" s="16">
        <f t="shared" si="8"/>
        <v>2.2234220964367779E-8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opLeftCell="C1"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0" customWidth="1"/>
    <col min="2" max="2" width="30.140625" style="10" customWidth="1"/>
    <col min="3" max="3" width="16" style="10" customWidth="1"/>
    <col min="4" max="4" width="11.42578125" style="10" customWidth="1"/>
    <col min="5" max="16384" width="11.42578125" style="10"/>
  </cols>
  <sheetData>
    <row r="1" spans="1:40" ht="18.75" x14ac:dyDescent="0.3">
      <c r="A1" s="28" t="s">
        <v>440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s="3" t="s">
        <v>219</v>
      </c>
      <c r="C2" s="29">
        <f>SUMIFS('DATA 2'!C$68:C$100,'DATA 2'!$A$68:$A$100,$A2)</f>
        <v>48872.667999999998</v>
      </c>
      <c r="D2" s="29">
        <f>SUMIFS('DATA 2'!D$68:D$100,'DATA 2'!$A$68:$A$100,$A2)</f>
        <v>50299.932682950006</v>
      </c>
      <c r="E2" s="29">
        <f>SUMIFS('DATA 2'!E$68:E$100,'DATA 2'!$A$68:$A$100,$A2)</f>
        <v>51772.920744859999</v>
      </c>
      <c r="F2" s="29">
        <f>SUMIFS('DATA 2'!F$68:F$100,'DATA 2'!$A$68:$A$100,$A2)</f>
        <v>53286.503641280004</v>
      </c>
      <c r="G2" s="29">
        <f>SUMIFS('DATA 2'!G$68:G$100,'DATA 2'!$A$68:$A$100,$A2)</f>
        <v>54813.853235150003</v>
      </c>
      <c r="H2" s="29">
        <f>SUMIFS('DATA 2'!H$68:H$100,'DATA 2'!$A$68:$A$100,$A2)</f>
        <v>56343.738391749997</v>
      </c>
      <c r="I2" s="29">
        <f>SUMIFS('DATA 2'!I$68:I$100,'DATA 2'!$A$68:$A$100,$A2)</f>
        <v>57874.406452340001</v>
      </c>
      <c r="J2" s="29">
        <f>SUMIFS('DATA 2'!J$68:J$100,'DATA 2'!$A$68:$A$100,$A2)</f>
        <v>59408.6319306</v>
      </c>
      <c r="K2" s="29">
        <f>SUMIFS('DATA 2'!K$68:K$100,'DATA 2'!$A$68:$A$100,$A2)</f>
        <v>60952.795341550001</v>
      </c>
      <c r="L2" s="29">
        <f>SUMIFS('DATA 2'!L$68:L$100,'DATA 2'!$A$68:$A$100,$A2)</f>
        <v>62511.597620209999</v>
      </c>
      <c r="M2" s="29">
        <f>SUMIFS('DATA 2'!M$68:M$100,'DATA 2'!$A$68:$A$100,$A2)</f>
        <v>64088.670124800003</v>
      </c>
      <c r="N2" s="29">
        <f>SUMIFS('DATA 2'!N$68:N$100,'DATA 2'!$A$68:$A$100,$A2)</f>
        <v>65687.750360399994</v>
      </c>
      <c r="O2" s="29">
        <f>SUMIFS('DATA 2'!O$68:O$100,'DATA 2'!$A$68:$A$100,$A2)</f>
        <v>67313.301889710012</v>
      </c>
      <c r="P2" s="29">
        <f>SUMIFS('DATA 2'!P$68:P$100,'DATA 2'!$A$68:$A$100,$A2)</f>
        <v>68983.035380510002</v>
      </c>
      <c r="Q2" s="29">
        <f>SUMIFS('DATA 2'!Q$68:Q$100,'DATA 2'!$A$68:$A$100,$A2)</f>
        <v>70699.029831599997</v>
      </c>
      <c r="R2" s="29">
        <f>SUMIFS('DATA 2'!R$68:R$100,'DATA 2'!$A$68:$A$100,$A2)</f>
        <v>72458.681708639997</v>
      </c>
      <c r="S2" s="29">
        <f>SUMIFS('DATA 2'!S$68:S$100,'DATA 2'!$A$68:$A$100,$A2)</f>
        <v>74259.289158939995</v>
      </c>
      <c r="T2" s="29">
        <f>SUMIFS('DATA 2'!T$68:T$100,'DATA 2'!$A$68:$A$100,$A2)</f>
        <v>76098.171839310002</v>
      </c>
      <c r="U2" s="29">
        <f>SUMIFS('DATA 2'!U$68:U$100,'DATA 2'!$A$68:$A$100,$A2)</f>
        <v>78011.003246529988</v>
      </c>
      <c r="V2" s="29">
        <f>SUMIFS('DATA 2'!V$68:V$100,'DATA 2'!$A$68:$A$100,$A2)</f>
        <v>80011.717791860006</v>
      </c>
      <c r="W2" s="29">
        <f>SUMIFS('DATA 2'!W$68:W$100,'DATA 2'!$A$68:$A$100,$A2)</f>
        <v>82105.461570999993</v>
      </c>
      <c r="X2" s="29">
        <f>SUMIFS('DATA 2'!X$68:X$100,'DATA 2'!$A$68:$A$100,$A2)</f>
        <v>84294.985089410009</v>
      </c>
      <c r="Y2" s="29">
        <f>SUMIFS('DATA 2'!Y$68:Y$100,'DATA 2'!$A$68:$A$100,$A2)</f>
        <v>86582.155102450008</v>
      </c>
      <c r="Z2" s="29">
        <f>SUMIFS('DATA 2'!Z$68:Z$100,'DATA 2'!$A$68:$A$100,$A2)</f>
        <v>88968.329934359994</v>
      </c>
      <c r="AA2" s="29">
        <f>SUMIFS('DATA 2'!AA$68:AA$100,'DATA 2'!$A$68:$A$100,$A2)</f>
        <v>91454.530434950007</v>
      </c>
      <c r="AB2" s="29">
        <f>SUMIFS('DATA 2'!AB$68:AB$100,'DATA 2'!$A$68:$A$100,$A2)</f>
        <v>94041.600193510007</v>
      </c>
      <c r="AC2" s="29">
        <f>SUMIFS('DATA 2'!AC$68:AC$100,'DATA 2'!$A$68:$A$100,$A2)</f>
        <v>96730.35677079999</v>
      </c>
      <c r="AD2" s="29">
        <f>SUMIFS('DATA 2'!AD$68:AD$100,'DATA 2'!$A$68:$A$100,$A2)</f>
        <v>99521.74769330991</v>
      </c>
      <c r="AE2" s="29">
        <f>SUMIFS('DATA 2'!AE$68:AE$100,'DATA 2'!$A$68:$A$100,$A2)</f>
        <v>102414.95289228001</v>
      </c>
      <c r="AF2" s="29">
        <f>SUMIFS('DATA 2'!AF$68:AF$100,'DATA 2'!$A$68:$A$100,$A2)</f>
        <v>105412.03679329</v>
      </c>
      <c r="AG2" s="29">
        <f>SUMIFS('DATA 2'!AG$68:AG$100,'DATA 2'!$A$68:$A$100,$A2)</f>
        <v>108510.6108174</v>
      </c>
      <c r="AH2" s="29">
        <f>SUMIFS('DATA 2'!AH$68:AH$100,'DATA 2'!$A$68:$A$100,$A2)</f>
        <v>111707.55162915001</v>
      </c>
      <c r="AI2" s="29">
        <f>SUMIFS('DATA 2'!AI$68:AI$100,'DATA 2'!$A$68:$A$100,$A2)</f>
        <v>115000.55962811</v>
      </c>
      <c r="AJ2" s="29">
        <f>SUMIFS('DATA 2'!AJ$68:AJ$100,'DATA 2'!$A$68:$A$100,$A2)</f>
        <v>118388.96061930001</v>
      </c>
      <c r="AK2" s="29">
        <f>SUMIFS('DATA 2'!AK$68:AK$100,'DATA 2'!$A$68:$A$100,$A2)</f>
        <v>121874.28413966001</v>
      </c>
      <c r="AL2" s="29">
        <f>SUMIFS('DATA 2'!AL$68:AL$100,'DATA 2'!$A$68:$A$100,$A2)</f>
        <v>125460.30227436</v>
      </c>
      <c r="AM2" s="29">
        <f>SUMIFS('DATA 2'!AM$68:AM$100,'DATA 2'!$A$68:$A$100,$A2)</f>
        <v>129153.18750895</v>
      </c>
      <c r="AN2" s="29">
        <f>SUMIFS('DATA 2'!AN$68:AN$100,'DATA 2'!$A$68:$A$100,$A2)</f>
        <v>132961.75720552998</v>
      </c>
    </row>
    <row r="3" spans="1:40" x14ac:dyDescent="0.25">
      <c r="A3" s="3" t="s">
        <v>218</v>
      </c>
      <c r="C3" s="29">
        <f>SUMIFS('DATA 2'!C$68:C$100,'DATA 2'!$A$68:$A$100,$A3)</f>
        <v>788945.76410999999</v>
      </c>
      <c r="D3" s="29">
        <f>SUMIFS('DATA 2'!D$68:D$100,'DATA 2'!$A$68:$A$100,$A3)</f>
        <v>812016.59473200003</v>
      </c>
      <c r="E3" s="29">
        <f>SUMIFS('DATA 2'!E$68:E$100,'DATA 2'!$A$68:$A$100,$A3)</f>
        <v>835333.13444200007</v>
      </c>
      <c r="F3" s="29">
        <f>SUMIFS('DATA 2'!F$68:F$100,'DATA 2'!$A$68:$A$100,$A3)</f>
        <v>858820.92947900004</v>
      </c>
      <c r="G3" s="29">
        <f>SUMIFS('DATA 2'!G$68:G$100,'DATA 2'!$A$68:$A$100,$A3)</f>
        <v>882758.83262399992</v>
      </c>
      <c r="H3" s="29">
        <f>SUMIFS('DATA 2'!H$68:H$100,'DATA 2'!$A$68:$A$100,$A3)</f>
        <v>907473.86132399994</v>
      </c>
      <c r="I3" s="29">
        <f>SUMIFS('DATA 2'!I$68:I$100,'DATA 2'!$A$68:$A$100,$A3)</f>
        <v>932999.38951499993</v>
      </c>
      <c r="J3" s="29">
        <f>SUMIFS('DATA 2'!J$68:J$100,'DATA 2'!$A$68:$A$100,$A3)</f>
        <v>959317.65617800003</v>
      </c>
      <c r="K3" s="29">
        <f>SUMIFS('DATA 2'!K$68:K$100,'DATA 2'!$A$68:$A$100,$A3)</f>
        <v>986467.89105800004</v>
      </c>
      <c r="L3" s="29">
        <f>SUMIFS('DATA 2'!L$68:L$100,'DATA 2'!$A$68:$A$100,$A3)</f>
        <v>1014533.48523</v>
      </c>
      <c r="M3" s="29">
        <f>SUMIFS('DATA 2'!M$68:M$100,'DATA 2'!$A$68:$A$100,$A3)</f>
        <v>1043612.9501699999</v>
      </c>
      <c r="N3" s="29">
        <f>SUMIFS('DATA 2'!N$68:N$100,'DATA 2'!$A$68:$A$100,$A3)</f>
        <v>1073811.0696</v>
      </c>
      <c r="O3" s="29">
        <f>SUMIFS('DATA 2'!O$68:O$100,'DATA 2'!$A$68:$A$100,$A3)</f>
        <v>1105244.2725500001</v>
      </c>
      <c r="P3" s="29">
        <f>SUMIFS('DATA 2'!P$68:P$100,'DATA 2'!$A$68:$A$100,$A3)</f>
        <v>1137794.38056</v>
      </c>
      <c r="Q3" s="29">
        <f>SUMIFS('DATA 2'!Q$68:Q$100,'DATA 2'!$A$68:$A$100,$A3)</f>
        <v>1171501.11812</v>
      </c>
      <c r="R3" s="29">
        <f>SUMIFS('DATA 2'!R$68:R$100,'DATA 2'!$A$68:$A$100,$A3)</f>
        <v>1206494.20878</v>
      </c>
      <c r="S3" s="29">
        <f>SUMIFS('DATA 2'!S$68:S$100,'DATA 2'!$A$68:$A$100,$A3)</f>
        <v>1243003.04281</v>
      </c>
      <c r="T3" s="29">
        <f>SUMIFS('DATA 2'!T$68:T$100,'DATA 2'!$A$68:$A$100,$A3)</f>
        <v>1281393.65702</v>
      </c>
      <c r="U3" s="29">
        <f>SUMIFS('DATA 2'!U$68:U$100,'DATA 2'!$A$68:$A$100,$A3)</f>
        <v>1320533.9116199999</v>
      </c>
      <c r="V3" s="29">
        <f>SUMIFS('DATA 2'!V$68:V$100,'DATA 2'!$A$68:$A$100,$A3)</f>
        <v>1360436.4617199998</v>
      </c>
      <c r="W3" s="29">
        <f>SUMIFS('DATA 2'!W$68:W$100,'DATA 2'!$A$68:$A$100,$A3)</f>
        <v>1401103.46624</v>
      </c>
      <c r="X3" s="29">
        <f>SUMIFS('DATA 2'!X$68:X$100,'DATA 2'!$A$68:$A$100,$A3)</f>
        <v>1442553.8269200001</v>
      </c>
      <c r="Y3" s="29">
        <f>SUMIFS('DATA 2'!Y$68:Y$100,'DATA 2'!$A$68:$A$100,$A3)</f>
        <v>1484842.1031899999</v>
      </c>
      <c r="Z3" s="29">
        <f>SUMIFS('DATA 2'!Z$68:Z$100,'DATA 2'!$A$68:$A$100,$A3)</f>
        <v>1528051.4542</v>
      </c>
      <c r="AA3" s="29">
        <f>SUMIFS('DATA 2'!AA$68:AA$100,'DATA 2'!$A$68:$A$100,$A3)</f>
        <v>1572282.1439200002</v>
      </c>
      <c r="AB3" s="29">
        <f>SUMIFS('DATA 2'!AB$68:AB$100,'DATA 2'!$A$68:$A$100,$A3)</f>
        <v>1617644.0284700003</v>
      </c>
      <c r="AC3" s="29">
        <f>SUMIFS('DATA 2'!AC$68:AC$100,'DATA 2'!$A$68:$A$100,$A3)</f>
        <v>1664253.5607400001</v>
      </c>
      <c r="AD3" s="29">
        <f>SUMIFS('DATA 2'!AD$68:AD$100,'DATA 2'!$A$68:$A$100,$A3)</f>
        <v>1712234.24113</v>
      </c>
      <c r="AE3" s="29">
        <f>SUMIFS('DATA 2'!AE$68:AE$100,'DATA 2'!$A$68:$A$100,$A3)</f>
        <v>1761230.0624100002</v>
      </c>
      <c r="AF3" s="29">
        <f>SUMIFS('DATA 2'!AF$68:AF$100,'DATA 2'!$A$68:$A$100,$A3)</f>
        <v>1811103.3948900001</v>
      </c>
      <c r="AG3" s="29">
        <f>SUMIFS('DATA 2'!AG$68:AG$100,'DATA 2'!$A$68:$A$100,$A3)</f>
        <v>1861801.40344</v>
      </c>
      <c r="AH3" s="29">
        <f>SUMIFS('DATA 2'!AH$68:AH$100,'DATA 2'!$A$68:$A$100,$A3)</f>
        <v>1913377.5446499996</v>
      </c>
      <c r="AI3" s="29">
        <f>SUMIFS('DATA 2'!AI$68:AI$100,'DATA 2'!$A$68:$A$100,$A3)</f>
        <v>1965953.38432</v>
      </c>
      <c r="AJ3" s="29">
        <f>SUMIFS('DATA 2'!AJ$68:AJ$100,'DATA 2'!$A$68:$A$100,$A3)</f>
        <v>2019694.8867700002</v>
      </c>
      <c r="AK3" s="29">
        <f>SUMIFS('DATA 2'!AK$68:AK$100,'DATA 2'!$A$68:$A$100,$A3)</f>
        <v>2074801.2149100001</v>
      </c>
      <c r="AL3" s="29">
        <f>SUMIFS('DATA 2'!AL$68:AL$100,'DATA 2'!$A$68:$A$100,$A3)</f>
        <v>2131507.5933300001</v>
      </c>
      <c r="AM3" s="29">
        <f>SUMIFS('DATA 2'!AM$68:AM$100,'DATA 2'!$A$68:$A$100,$A3)</f>
        <v>2190090.5470699999</v>
      </c>
      <c r="AN3" s="29">
        <f>SUMIFS('DATA 2'!AN$68:AN$100,'DATA 2'!$A$68:$A$100,$A3)</f>
        <v>2250876.1903900001</v>
      </c>
    </row>
    <row r="4" spans="1:40" x14ac:dyDescent="0.25">
      <c r="A4" s="3" t="s">
        <v>220</v>
      </c>
      <c r="C4" s="29">
        <f>SUMIFS('DATA 2'!C$68:C$100,'DATA 2'!$A$68:$A$100,$A4)</f>
        <v>170296.54790999999</v>
      </c>
      <c r="D4" s="29">
        <f>SUMIFS('DATA 2'!D$68:D$100,'DATA 2'!$A$68:$A$100,$A4)</f>
        <v>175197.72699720002</v>
      </c>
      <c r="E4" s="29">
        <f>SUMIFS('DATA 2'!E$68:E$100,'DATA 2'!$A$68:$A$100,$A4)</f>
        <v>180179.61216710001</v>
      </c>
      <c r="F4" s="29">
        <f>SUMIFS('DATA 2'!F$68:F$100,'DATA 2'!$A$68:$A$100,$A4)</f>
        <v>185258.45353249999</v>
      </c>
      <c r="G4" s="29">
        <f>SUMIFS('DATA 2'!G$68:G$100,'DATA 2'!$A$68:$A$100,$A4)</f>
        <v>190591.03517110003</v>
      </c>
      <c r="H4" s="29">
        <f>SUMIFS('DATA 2'!H$68:H$100,'DATA 2'!$A$68:$A$100,$A4)</f>
        <v>196169.23316639991</v>
      </c>
      <c r="I4" s="29">
        <f>SUMIFS('DATA 2'!I$68:I$100,'DATA 2'!$A$68:$A$100,$A4)</f>
        <v>201982.86259460001</v>
      </c>
      <c r="J4" s="29">
        <f>SUMIFS('DATA 2'!J$68:J$100,'DATA 2'!$A$68:$A$100,$A4)</f>
        <v>208090.73031660001</v>
      </c>
      <c r="K4" s="29">
        <f>SUMIFS('DATA 2'!K$68:K$100,'DATA 2'!$A$68:$A$100,$A4)</f>
        <v>214600.21003280001</v>
      </c>
      <c r="L4" s="29">
        <f>SUMIFS('DATA 2'!L$68:L$100,'DATA 2'!$A$68:$A$100,$A4)</f>
        <v>221678.4227965</v>
      </c>
      <c r="M4" s="29">
        <f>SUMIFS('DATA 2'!M$68:M$100,'DATA 2'!$A$68:$A$100,$A4)</f>
        <v>229521.71371379989</v>
      </c>
      <c r="N4" s="29">
        <f>SUMIFS('DATA 2'!N$68:N$100,'DATA 2'!$A$68:$A$100,$A4)</f>
        <v>238353.7573124</v>
      </c>
      <c r="O4" s="29">
        <f>SUMIFS('DATA 2'!O$68:O$100,'DATA 2'!$A$68:$A$100,$A4)</f>
        <v>248438.27150849998</v>
      </c>
      <c r="P4" s="29">
        <f>SUMIFS('DATA 2'!P$68:P$100,'DATA 2'!$A$68:$A$100,$A4)</f>
        <v>259640.66371899997</v>
      </c>
      <c r="Q4" s="29">
        <f>SUMIFS('DATA 2'!Q$68:Q$100,'DATA 2'!$A$68:$A$100,$A4)</f>
        <v>272010.35584500001</v>
      </c>
      <c r="R4" s="29">
        <f>SUMIFS('DATA 2'!R$68:R$100,'DATA 2'!$A$68:$A$100,$A4)</f>
        <v>285612.96409299993</v>
      </c>
      <c r="S4" s="29">
        <f>SUMIFS('DATA 2'!S$68:S$100,'DATA 2'!$A$68:$A$100,$A4)</f>
        <v>300563.97289000003</v>
      </c>
      <c r="T4" s="29">
        <f>SUMIFS('DATA 2'!T$68:T$100,'DATA 2'!$A$68:$A$100,$A4)</f>
        <v>317050.52399999998</v>
      </c>
      <c r="U4" s="29">
        <f>SUMIFS('DATA 2'!U$68:U$100,'DATA 2'!$A$68:$A$100,$A4)</f>
        <v>334663.15105400002</v>
      </c>
      <c r="V4" s="29">
        <f>SUMIFS('DATA 2'!V$68:V$100,'DATA 2'!$A$68:$A$100,$A4)</f>
        <v>353351.67816000001</v>
      </c>
      <c r="W4" s="29">
        <f>SUMIFS('DATA 2'!W$68:W$100,'DATA 2'!$A$68:$A$100,$A4)</f>
        <v>373093.95976399997</v>
      </c>
      <c r="X4" s="29">
        <f>SUMIFS('DATA 2'!X$68:X$100,'DATA 2'!$A$68:$A$100,$A4)</f>
        <v>393874.432929</v>
      </c>
      <c r="Y4" s="29">
        <f>SUMIFS('DATA 2'!Y$68:Y$100,'DATA 2'!$A$68:$A$100,$A4)</f>
        <v>415686.41221699998</v>
      </c>
      <c r="Z4" s="29">
        <f>SUMIFS('DATA 2'!Z$68:Z$100,'DATA 2'!$A$68:$A$100,$A4)</f>
        <v>438533.82578199997</v>
      </c>
      <c r="AA4" s="29">
        <f>SUMIFS('DATA 2'!AA$68:AA$100,'DATA 2'!$A$68:$A$100,$A4)</f>
        <v>462432.32534599997</v>
      </c>
      <c r="AB4" s="29">
        <f>SUMIFS('DATA 2'!AB$68:AB$100,'DATA 2'!$A$68:$A$100,$A4)</f>
        <v>487411.002087</v>
      </c>
      <c r="AC4" s="29">
        <f>SUMIFS('DATA 2'!AC$68:AC$100,'DATA 2'!$A$68:$A$100,$A4)</f>
        <v>513514.89709899999</v>
      </c>
      <c r="AD4" s="29">
        <f>SUMIFS('DATA 2'!AD$68:AD$100,'DATA 2'!$A$68:$A$100,$A4)</f>
        <v>540808.84915600007</v>
      </c>
      <c r="AE4" s="29">
        <f>SUMIFS('DATA 2'!AE$68:AE$100,'DATA 2'!$A$68:$A$100,$A4)</f>
        <v>568381.30408999999</v>
      </c>
      <c r="AF4" s="29">
        <f>SUMIFS('DATA 2'!AF$68:AF$100,'DATA 2'!$A$68:$A$100,$A4)</f>
        <v>595897.15811800002</v>
      </c>
      <c r="AG4" s="29">
        <f>SUMIFS('DATA 2'!AG$68:AG$100,'DATA 2'!$A$68:$A$100,$A4)</f>
        <v>623078.73333399987</v>
      </c>
      <c r="AH4" s="29">
        <f>SUMIFS('DATA 2'!AH$68:AH$100,'DATA 2'!$A$68:$A$100,$A4)</f>
        <v>649692.26910300006</v>
      </c>
      <c r="AI4" s="29">
        <f>SUMIFS('DATA 2'!AI$68:AI$100,'DATA 2'!$A$68:$A$100,$A4)</f>
        <v>675530.96559200005</v>
      </c>
      <c r="AJ4" s="29">
        <f>SUMIFS('DATA 2'!AJ$68:AJ$100,'DATA 2'!$A$68:$A$100,$A4)</f>
        <v>700410.98337800009</v>
      </c>
      <c r="AK4" s="29">
        <f>SUMIFS('DATA 2'!AK$68:AK$100,'DATA 2'!$A$68:$A$100,$A4)</f>
        <v>724173.426263</v>
      </c>
      <c r="AL4" s="29">
        <f>SUMIFS('DATA 2'!AL$68:AL$100,'DATA 2'!$A$68:$A$100,$A4)</f>
        <v>746685.87281299999</v>
      </c>
      <c r="AM4" s="29">
        <f>SUMIFS('DATA 2'!AM$68:AM$100,'DATA 2'!$A$68:$A$100,$A4)</f>
        <v>767844.32816899999</v>
      </c>
      <c r="AN4" s="29">
        <f>SUMIFS('DATA 2'!AN$68:AN$100,'DATA 2'!$A$68:$A$100,$A4)</f>
        <v>787574.96752900002</v>
      </c>
    </row>
    <row r="5" spans="1:40" x14ac:dyDescent="0.25">
      <c r="A5" s="3" t="s">
        <v>221</v>
      </c>
      <c r="C5" s="29">
        <f>SUMIFS('DATA 2'!C$68:C$100,'DATA 2'!$A$68:$A$100,$A5)</f>
        <v>2039518.4877000002</v>
      </c>
      <c r="D5" s="29">
        <f>SUMIFS('DATA 2'!D$68:D$100,'DATA 2'!$A$68:$A$100,$A5)</f>
        <v>2098867.0268000001</v>
      </c>
      <c r="E5" s="29">
        <f>SUMIFS('DATA 2'!E$68:E$100,'DATA 2'!$A$68:$A$100,$A5)</f>
        <v>2159314.4969000001</v>
      </c>
      <c r="F5" s="29">
        <f>SUMIFS('DATA 2'!F$68:F$100,'DATA 2'!$A$68:$A$100,$A5)</f>
        <v>2220613.3379000002</v>
      </c>
      <c r="G5" s="29">
        <f>SUMIFS('DATA 2'!G$68:G$100,'DATA 2'!$A$68:$A$100,$A5)</f>
        <v>2282610.7845999999</v>
      </c>
      <c r="H5" s="29">
        <f>SUMIFS('DATA 2'!H$68:H$100,'DATA 2'!$A$68:$A$100,$A5)</f>
        <v>2345731.3744999999</v>
      </c>
      <c r="I5" s="29">
        <f>SUMIFS('DATA 2'!I$68:I$100,'DATA 2'!$A$68:$A$100,$A5)</f>
        <v>2409993.9314000001</v>
      </c>
      <c r="J5" s="29">
        <f>SUMIFS('DATA 2'!J$68:J$100,'DATA 2'!$A$68:$A$100,$A5)</f>
        <v>2475429.8522999999</v>
      </c>
      <c r="K5" s="29">
        <f>SUMIFS('DATA 2'!K$68:K$100,'DATA 2'!$A$68:$A$100,$A5)</f>
        <v>2542191.2311999998</v>
      </c>
      <c r="L5" s="29">
        <f>SUMIFS('DATA 2'!L$68:L$100,'DATA 2'!$A$68:$A$100,$A5)</f>
        <v>2610564.9488000004</v>
      </c>
      <c r="M5" s="29">
        <f>SUMIFS('DATA 2'!M$68:M$100,'DATA 2'!$A$68:$A$100,$A5)</f>
        <v>2680813.9103000001</v>
      </c>
      <c r="N5" s="29">
        <f>SUMIFS('DATA 2'!N$68:N$100,'DATA 2'!$A$68:$A$100,$A5)</f>
        <v>2753154.5327000003</v>
      </c>
      <c r="O5" s="29">
        <f>SUMIFS('DATA 2'!O$68:O$100,'DATA 2'!$A$68:$A$100,$A5)</f>
        <v>2827777.0855999999</v>
      </c>
      <c r="P5" s="29">
        <f>SUMIFS('DATA 2'!P$68:P$100,'DATA 2'!$A$68:$A$100,$A5)</f>
        <v>2905458.2505999999</v>
      </c>
      <c r="Q5" s="29">
        <f>SUMIFS('DATA 2'!Q$68:Q$100,'DATA 2'!$A$68:$A$100,$A5)</f>
        <v>2986092.3805</v>
      </c>
      <c r="R5" s="29">
        <f>SUMIFS('DATA 2'!R$68:R$100,'DATA 2'!$A$68:$A$100,$A5)</f>
        <v>3069563.7077000001</v>
      </c>
      <c r="S5" s="29">
        <f>SUMIFS('DATA 2'!S$68:S$100,'DATA 2'!$A$68:$A$100,$A5)</f>
        <v>3156003.7423999999</v>
      </c>
      <c r="T5" s="29">
        <f>SUMIFS('DATA 2'!T$68:T$100,'DATA 2'!$A$68:$A$100,$A5)</f>
        <v>3245810.2829999998</v>
      </c>
      <c r="U5" s="29">
        <f>SUMIFS('DATA 2'!U$68:U$100,'DATA 2'!$A$68:$A$100,$A5)</f>
        <v>3339803.4637000002</v>
      </c>
      <c r="V5" s="29">
        <f>SUMIFS('DATA 2'!V$68:V$100,'DATA 2'!$A$68:$A$100,$A5)</f>
        <v>3437940.9252999998</v>
      </c>
      <c r="W5" s="29">
        <f>SUMIFS('DATA 2'!W$68:W$100,'DATA 2'!$A$68:$A$100,$A5)</f>
        <v>3540059.3793000001</v>
      </c>
      <c r="X5" s="29">
        <f>SUMIFS('DATA 2'!X$68:X$100,'DATA 2'!$A$68:$A$100,$A5)</f>
        <v>3645986.3948999997</v>
      </c>
      <c r="Y5" s="29">
        <f>SUMIFS('DATA 2'!Y$68:Y$100,'DATA 2'!$A$68:$A$100,$A5)</f>
        <v>3755597.7308</v>
      </c>
      <c r="Z5" s="29">
        <f>SUMIFS('DATA 2'!Z$68:Z$100,'DATA 2'!$A$68:$A$100,$A5)</f>
        <v>3868821.4155000001</v>
      </c>
      <c r="AA5" s="29">
        <f>SUMIFS('DATA 2'!AA$68:AA$100,'DATA 2'!$A$68:$A$100,$A5)</f>
        <v>3985626.1744000004</v>
      </c>
      <c r="AB5" s="29">
        <f>SUMIFS('DATA 2'!AB$68:AB$100,'DATA 2'!$A$68:$A$100,$A5)</f>
        <v>4106012.9347999999</v>
      </c>
      <c r="AC5" s="29">
        <f>SUMIFS('DATA 2'!AC$68:AC$100,'DATA 2'!$A$68:$A$100,$A5)</f>
        <v>4230012.7384000001</v>
      </c>
      <c r="AD5" s="29">
        <f>SUMIFS('DATA 2'!AD$68:AD$100,'DATA 2'!$A$68:$A$100,$A5)</f>
        <v>4357689.8256000001</v>
      </c>
      <c r="AE5" s="29">
        <f>SUMIFS('DATA 2'!AE$68:AE$100,'DATA 2'!$A$68:$A$100,$A5)</f>
        <v>4489427.0301999999</v>
      </c>
      <c r="AF5" s="29">
        <f>SUMIFS('DATA 2'!AF$68:AF$100,'DATA 2'!$A$68:$A$100,$A5)</f>
        <v>4624792.2253</v>
      </c>
      <c r="AG5" s="29">
        <f>SUMIFS('DATA 2'!AG$68:AG$100,'DATA 2'!$A$68:$A$100,$A5)</f>
        <v>4763336.1357000005</v>
      </c>
      <c r="AH5" s="29">
        <f>SUMIFS('DATA 2'!AH$68:AH$100,'DATA 2'!$A$68:$A$100,$A5)</f>
        <v>4904866.2952000005</v>
      </c>
      <c r="AI5" s="29">
        <f>SUMIFS('DATA 2'!AI$68:AI$100,'DATA 2'!$A$68:$A$100,$A5)</f>
        <v>5049377.6368000004</v>
      </c>
      <c r="AJ5" s="29">
        <f>SUMIFS('DATA 2'!AJ$68:AJ$100,'DATA 2'!$A$68:$A$100,$A5)</f>
        <v>5197008.0849000001</v>
      </c>
      <c r="AK5" s="29">
        <f>SUMIFS('DATA 2'!AK$68:AK$100,'DATA 2'!$A$68:$A$100,$A5)</f>
        <v>5348025.4068999998</v>
      </c>
      <c r="AL5" s="29">
        <f>SUMIFS('DATA 2'!AL$68:AL$100,'DATA 2'!$A$68:$A$100,$A5)</f>
        <v>5502823.273</v>
      </c>
      <c r="AM5" s="29">
        <f>SUMIFS('DATA 2'!AM$68:AM$100,'DATA 2'!$A$68:$A$100,$A5)</f>
        <v>5661929.3689999999</v>
      </c>
      <c r="AN5" s="29">
        <f>SUMIFS('DATA 2'!AN$68:AN$100,'DATA 2'!$A$68:$A$100,$A5)</f>
        <v>5826021.1279999996</v>
      </c>
    </row>
    <row r="6" spans="1:40" x14ac:dyDescent="0.25">
      <c r="A6" s="30" t="s">
        <v>222</v>
      </c>
      <c r="C6" s="29">
        <f>SUMIFS('DATA 2'!C$68:C$100,'DATA 2'!$A$68:$A$100,$A6)</f>
        <v>375028.75852999999</v>
      </c>
      <c r="D6" s="29">
        <f>SUMIFS('DATA 2'!D$68:D$100,'DATA 2'!$A$68:$A$100,$A6)</f>
        <v>385699.68844</v>
      </c>
      <c r="E6" s="29">
        <f>SUMIFS('DATA 2'!E$68:E$100,'DATA 2'!$A$68:$A$100,$A6)</f>
        <v>395900.23788999999</v>
      </c>
      <c r="F6" s="29">
        <f>SUMIFS('DATA 2'!F$68:F$100,'DATA 2'!$A$68:$A$100,$A6)</f>
        <v>406133.38237000001</v>
      </c>
      <c r="G6" s="29">
        <f>SUMIFS('DATA 2'!G$68:G$100,'DATA 2'!$A$68:$A$100,$A6)</f>
        <v>417324.75893999997</v>
      </c>
      <c r="H6" s="29">
        <f>SUMIFS('DATA 2'!H$68:H$100,'DATA 2'!$A$68:$A$100,$A6)</f>
        <v>429990.31195</v>
      </c>
      <c r="I6" s="29">
        <f>SUMIFS('DATA 2'!I$68:I$100,'DATA 2'!$A$68:$A$100,$A6)</f>
        <v>443391.86794999999</v>
      </c>
      <c r="J6" s="29">
        <f>SUMIFS('DATA 2'!J$68:J$100,'DATA 2'!$A$68:$A$100,$A6)</f>
        <v>457094.19396</v>
      </c>
      <c r="K6" s="29">
        <f>SUMIFS('DATA 2'!K$68:K$100,'DATA 2'!$A$68:$A$100,$A6)</f>
        <v>470734.53353999997</v>
      </c>
      <c r="L6" s="29">
        <f>SUMIFS('DATA 2'!L$68:L$100,'DATA 2'!$A$68:$A$100,$A6)</f>
        <v>484459.96973000001</v>
      </c>
      <c r="M6" s="29">
        <f>SUMIFS('DATA 2'!M$68:M$100,'DATA 2'!$A$68:$A$100,$A6)</f>
        <v>498385.33180000004</v>
      </c>
      <c r="N6" s="29">
        <f>SUMIFS('DATA 2'!N$68:N$100,'DATA 2'!$A$68:$A$100,$A6)</f>
        <v>512489.13532</v>
      </c>
      <c r="O6" s="29">
        <f>SUMIFS('DATA 2'!O$68:O$100,'DATA 2'!$A$68:$A$100,$A6)</f>
        <v>526647.40796999994</v>
      </c>
      <c r="P6" s="29">
        <f>SUMIFS('DATA 2'!P$68:P$100,'DATA 2'!$A$68:$A$100,$A6)</f>
        <v>541103.63589999999</v>
      </c>
      <c r="Q6" s="29">
        <f>SUMIFS('DATA 2'!Q$68:Q$100,'DATA 2'!$A$68:$A$100,$A6)</f>
        <v>555985.09253999998</v>
      </c>
      <c r="R6" s="29">
        <f>SUMIFS('DATA 2'!R$68:R$100,'DATA 2'!$A$68:$A$100,$A6)</f>
        <v>570911.56388999999</v>
      </c>
      <c r="S6" s="29">
        <f>SUMIFS('DATA 2'!S$68:S$100,'DATA 2'!$A$68:$A$100,$A6)</f>
        <v>585667.23953999998</v>
      </c>
      <c r="T6" s="29">
        <f>SUMIFS('DATA 2'!T$68:T$100,'DATA 2'!$A$68:$A$100,$A6)</f>
        <v>600104.98358</v>
      </c>
      <c r="U6" s="29">
        <f>SUMIFS('DATA 2'!U$68:U$100,'DATA 2'!$A$68:$A$100,$A6)</f>
        <v>612283.31175000011</v>
      </c>
      <c r="V6" s="29">
        <f>SUMIFS('DATA 2'!V$68:V$100,'DATA 2'!$A$68:$A$100,$A6)</f>
        <v>623529.85429000005</v>
      </c>
      <c r="W6" s="29">
        <f>SUMIFS('DATA 2'!W$68:W$100,'DATA 2'!$A$68:$A$100,$A6)</f>
        <v>634369.36392999999</v>
      </c>
      <c r="X6" s="29">
        <f>SUMIFS('DATA 2'!X$68:X$100,'DATA 2'!$A$68:$A$100,$A6)</f>
        <v>644954.60410000011</v>
      </c>
      <c r="Y6" s="29">
        <f>SUMIFS('DATA 2'!Y$68:Y$100,'DATA 2'!$A$68:$A$100,$A6)</f>
        <v>655329.19522999995</v>
      </c>
      <c r="Z6" s="29">
        <f>SUMIFS('DATA 2'!Z$68:Z$100,'DATA 2'!$A$68:$A$100,$A6)</f>
        <v>665510.23109000002</v>
      </c>
      <c r="AA6" s="29">
        <f>SUMIFS('DATA 2'!AA$68:AA$100,'DATA 2'!$A$68:$A$100,$A6)</f>
        <v>675509.20749000006</v>
      </c>
      <c r="AB6" s="29">
        <f>SUMIFS('DATA 2'!AB$68:AB$100,'DATA 2'!$A$68:$A$100,$A6)</f>
        <v>685335.82837</v>
      </c>
      <c r="AC6" s="29">
        <f>SUMIFS('DATA 2'!AC$68:AC$100,'DATA 2'!$A$68:$A$100,$A6)</f>
        <v>694997.81712000002</v>
      </c>
      <c r="AD6" s="29">
        <f>SUMIFS('DATA 2'!AD$68:AD$100,'DATA 2'!$A$68:$A$100,$A6)</f>
        <v>704500.80077000009</v>
      </c>
      <c r="AE6" s="29">
        <f>SUMIFS('DATA 2'!AE$68:AE$100,'DATA 2'!$A$68:$A$100,$A6)</f>
        <v>713383.43547000003</v>
      </c>
      <c r="AF6" s="29">
        <f>SUMIFS('DATA 2'!AF$68:AF$100,'DATA 2'!$A$68:$A$100,$A6)</f>
        <v>722099.96472000005</v>
      </c>
      <c r="AG6" s="29">
        <f>SUMIFS('DATA 2'!AG$68:AG$100,'DATA 2'!$A$68:$A$100,$A6)</f>
        <v>730583.92038000003</v>
      </c>
      <c r="AH6" s="29">
        <f>SUMIFS('DATA 2'!AH$68:AH$100,'DATA 2'!$A$68:$A$100,$A6)</f>
        <v>738841.00991999998</v>
      </c>
      <c r="AI6" s="29">
        <f>SUMIFS('DATA 2'!AI$68:AI$100,'DATA 2'!$A$68:$A$100,$A6)</f>
        <v>746924.60045999999</v>
      </c>
      <c r="AJ6" s="29">
        <f>SUMIFS('DATA 2'!AJ$68:AJ$100,'DATA 2'!$A$68:$A$100,$A6)</f>
        <v>754900.46046999993</v>
      </c>
      <c r="AK6" s="29">
        <f>SUMIFS('DATA 2'!AK$68:AK$100,'DATA 2'!$A$68:$A$100,$A6)</f>
        <v>762835.40968000004</v>
      </c>
      <c r="AL6" s="29">
        <f>SUMIFS('DATA 2'!AL$68:AL$100,'DATA 2'!$A$68:$A$100,$A6)</f>
        <v>770796.26613999996</v>
      </c>
      <c r="AM6" s="29">
        <f>SUMIFS('DATA 2'!AM$68:AM$100,'DATA 2'!$A$68:$A$100,$A6)</f>
        <v>778850.81495000003</v>
      </c>
      <c r="AN6" s="29">
        <f>SUMIFS('DATA 2'!AN$68:AN$100,'DATA 2'!$A$68:$A$100,$A6)</f>
        <v>787069.87767000007</v>
      </c>
    </row>
    <row r="7" spans="1:40" x14ac:dyDescent="0.25">
      <c r="A7" s="3" t="s">
        <v>224</v>
      </c>
      <c r="C7" s="29">
        <f>SUM(C8:C19)</f>
        <v>36641.298950162702</v>
      </c>
      <c r="D7" s="29">
        <f t="shared" ref="D7:AN7" si="0">SUM(D8:D19)</f>
        <v>39035.274800102299</v>
      </c>
      <c r="E7" s="29">
        <f t="shared" si="0"/>
        <v>41407.527663112996</v>
      </c>
      <c r="F7" s="29">
        <f t="shared" si="0"/>
        <v>43860.632310290006</v>
      </c>
      <c r="G7" s="29">
        <f t="shared" si="0"/>
        <v>46655.391260800003</v>
      </c>
      <c r="H7" s="29">
        <f t="shared" si="0"/>
        <v>50377.613476499995</v>
      </c>
      <c r="I7" s="29">
        <f t="shared" si="0"/>
        <v>54477.897448700009</v>
      </c>
      <c r="J7" s="29">
        <f t="shared" si="0"/>
        <v>59478.710625499989</v>
      </c>
      <c r="K7" s="29">
        <f t="shared" si="0"/>
        <v>65599.158986400013</v>
      </c>
      <c r="L7" s="29">
        <f t="shared" si="0"/>
        <v>73211.388979500014</v>
      </c>
      <c r="M7" s="29">
        <f t="shared" si="0"/>
        <v>83008.634417809997</v>
      </c>
      <c r="N7" s="29">
        <f t="shared" si="0"/>
        <v>96192.406044579984</v>
      </c>
      <c r="O7" s="29">
        <f t="shared" si="0"/>
        <v>114772.411940422</v>
      </c>
      <c r="P7" s="29">
        <f t="shared" si="0"/>
        <v>130073.65040229401</v>
      </c>
      <c r="Q7" s="29">
        <f t="shared" si="0"/>
        <v>148600.01067452598</v>
      </c>
      <c r="R7" s="29">
        <f t="shared" si="0"/>
        <v>171294.85779097199</v>
      </c>
      <c r="S7" s="29">
        <f t="shared" si="0"/>
        <v>199357.02487783099</v>
      </c>
      <c r="T7" s="29">
        <f t="shared" si="0"/>
        <v>234307.59163385999</v>
      </c>
      <c r="U7" s="29">
        <f t="shared" si="0"/>
        <v>241476.24396023399</v>
      </c>
      <c r="V7" s="29">
        <f t="shared" si="0"/>
        <v>249450.39186226399</v>
      </c>
      <c r="W7" s="29">
        <f t="shared" si="0"/>
        <v>258533.99380350474</v>
      </c>
      <c r="X7" s="29">
        <f t="shared" si="0"/>
        <v>269008.37677113124</v>
      </c>
      <c r="Y7" s="29">
        <f t="shared" si="0"/>
        <v>281156.46931642649</v>
      </c>
      <c r="Z7" s="29">
        <f t="shared" si="0"/>
        <v>295276.37477966183</v>
      </c>
      <c r="AA7" s="29">
        <f t="shared" si="0"/>
        <v>311682.72132207785</v>
      </c>
      <c r="AB7" s="29">
        <f t="shared" si="0"/>
        <v>330707.65510112536</v>
      </c>
      <c r="AC7" s="29">
        <f t="shared" si="0"/>
        <v>352699.02999532613</v>
      </c>
      <c r="AD7" s="29">
        <f t="shared" si="0"/>
        <v>378021.52500266337</v>
      </c>
      <c r="AE7" s="29">
        <f t="shared" si="0"/>
        <v>387801.98316545284</v>
      </c>
      <c r="AF7" s="29">
        <f t="shared" si="0"/>
        <v>394420.51706191408</v>
      </c>
      <c r="AG7" s="29">
        <f t="shared" si="0"/>
        <v>399361.52103924693</v>
      </c>
      <c r="AH7" s="29">
        <f t="shared" si="0"/>
        <v>403280.6982187648</v>
      </c>
      <c r="AI7" s="29">
        <f t="shared" si="0"/>
        <v>406614.61676391942</v>
      </c>
      <c r="AJ7" s="29">
        <f t="shared" si="0"/>
        <v>409721.02135861642</v>
      </c>
      <c r="AK7" s="29">
        <f t="shared" si="0"/>
        <v>412916.44460592611</v>
      </c>
      <c r="AL7" s="29">
        <f t="shared" si="0"/>
        <v>416491.01289295108</v>
      </c>
      <c r="AM7" s="29">
        <f t="shared" si="0"/>
        <v>420716.72833572183</v>
      </c>
      <c r="AN7" s="29">
        <f t="shared" si="0"/>
        <v>425852.796396936</v>
      </c>
    </row>
    <row r="8" spans="1:40" x14ac:dyDescent="0.25">
      <c r="A8" s="31" t="s">
        <v>425</v>
      </c>
      <c r="C8" s="29">
        <f>SUMIFS('DATA 2'!C$68:C$100,'DATA 2'!$A$68:$A$100,$A8)</f>
        <v>10768.83088</v>
      </c>
      <c r="D8" s="29">
        <f>SUMIFS('DATA 2'!D$68:D$100,'DATA 2'!$A$68:$A$100,$A8)</f>
        <v>11364.64409</v>
      </c>
      <c r="E8" s="29">
        <f>SUMIFS('DATA 2'!E$68:E$100,'DATA 2'!$A$68:$A$100,$A8)</f>
        <v>12045.733319999999</v>
      </c>
      <c r="F8" s="29">
        <f>SUMIFS('DATA 2'!F$68:F$100,'DATA 2'!$A$68:$A$100,$A8)</f>
        <v>12744.16466</v>
      </c>
      <c r="G8" s="29">
        <f>SUMIFS('DATA 2'!G$68:G$100,'DATA 2'!$A$68:$A$100,$A8)</f>
        <v>13416.35061</v>
      </c>
      <c r="H8" s="29">
        <f>SUMIFS('DATA 2'!H$68:H$100,'DATA 2'!$A$68:$A$100,$A8)</f>
        <v>14729.370779999999</v>
      </c>
      <c r="I8" s="29">
        <f>SUMIFS('DATA 2'!I$68:I$100,'DATA 2'!$A$68:$A$100,$A8)</f>
        <v>15959.02306</v>
      </c>
      <c r="J8" s="29">
        <f>SUMIFS('DATA 2'!J$68:J$100,'DATA 2'!$A$68:$A$100,$A8)</f>
        <v>16960.818149999999</v>
      </c>
      <c r="K8" s="29">
        <f>SUMIFS('DATA 2'!K$68:K$100,'DATA 2'!$A$68:$A$100,$A8)</f>
        <v>17756.85484</v>
      </c>
      <c r="L8" s="29">
        <f>SUMIFS('DATA 2'!L$68:L$100,'DATA 2'!$A$68:$A$100,$A8)</f>
        <v>18381.316279999999</v>
      </c>
      <c r="M8" s="29">
        <f>SUMIFS('DATA 2'!M$68:M$100,'DATA 2'!$A$68:$A$100,$A8)</f>
        <v>18839.07907</v>
      </c>
      <c r="N8" s="29">
        <f>SUMIFS('DATA 2'!N$68:N$100,'DATA 2'!$A$68:$A$100,$A8)</f>
        <v>19097.746800000001</v>
      </c>
      <c r="O8" s="29">
        <f>SUMIFS('DATA 2'!O$68:O$100,'DATA 2'!$A$68:$A$100,$A8)</f>
        <v>19087.878820000002</v>
      </c>
      <c r="P8" s="29">
        <f>SUMIFS('DATA 2'!P$68:P$100,'DATA 2'!$A$68:$A$100,$A8)</f>
        <v>19640.532650000001</v>
      </c>
      <c r="Q8" s="29">
        <f>SUMIFS('DATA 2'!Q$68:Q$100,'DATA 2'!$A$68:$A$100,$A8)</f>
        <v>20383.904129999999</v>
      </c>
      <c r="R8" s="29">
        <f>SUMIFS('DATA 2'!R$68:R$100,'DATA 2'!$A$68:$A$100,$A8)</f>
        <v>21187.372060000002</v>
      </c>
      <c r="S8" s="29">
        <f>SUMIFS('DATA 2'!S$68:S$100,'DATA 2'!$A$68:$A$100,$A8)</f>
        <v>22006.224590000002</v>
      </c>
      <c r="T8" s="29">
        <f>SUMIFS('DATA 2'!T$68:T$100,'DATA 2'!$A$68:$A$100,$A8)</f>
        <v>22824.10772</v>
      </c>
      <c r="U8" s="29">
        <f>SUMIFS('DATA 2'!U$68:U$100,'DATA 2'!$A$68:$A$100,$A8)</f>
        <v>23522.81566</v>
      </c>
      <c r="V8" s="29">
        <f>SUMIFS('DATA 2'!V$68:V$100,'DATA 2'!$A$68:$A$100,$A8)</f>
        <v>24184.495630000001</v>
      </c>
      <c r="W8" s="29">
        <f>SUMIFS('DATA 2'!W$68:W$100,'DATA 2'!$A$68:$A$100,$A8)</f>
        <v>24829.00518</v>
      </c>
      <c r="X8" s="29">
        <f>SUMIFS('DATA 2'!X$68:X$100,'DATA 2'!$A$68:$A$100,$A8)</f>
        <v>25454.261839999999</v>
      </c>
      <c r="Y8" s="29">
        <f>SUMIFS('DATA 2'!Y$68:Y$100,'DATA 2'!$A$68:$A$100,$A8)</f>
        <v>26051.599610000001</v>
      </c>
      <c r="Z8" s="29">
        <f>SUMIFS('DATA 2'!Z$68:Z$100,'DATA 2'!$A$68:$A$100,$A8)</f>
        <v>26610.822789999998</v>
      </c>
      <c r="AA8" s="29">
        <f>SUMIFS('DATA 2'!AA$68:AA$100,'DATA 2'!$A$68:$A$100,$A8)</f>
        <v>27121.66548</v>
      </c>
      <c r="AB8" s="29">
        <f>SUMIFS('DATA 2'!AB$68:AB$100,'DATA 2'!$A$68:$A$100,$A8)</f>
        <v>27574.251520000002</v>
      </c>
      <c r="AC8" s="29">
        <f>SUMIFS('DATA 2'!AC$68:AC$100,'DATA 2'!$A$68:$A$100,$A8)</f>
        <v>27959.12775</v>
      </c>
      <c r="AD8" s="29">
        <f>SUMIFS('DATA 2'!AD$68:AD$100,'DATA 2'!$A$68:$A$100,$A8)</f>
        <v>28267.399870000001</v>
      </c>
      <c r="AE8" s="29">
        <f>SUMIFS('DATA 2'!AE$68:AE$100,'DATA 2'!$A$68:$A$100,$A8)</f>
        <v>29218.980479999998</v>
      </c>
      <c r="AF8" s="29">
        <f>SUMIFS('DATA 2'!AF$68:AF$100,'DATA 2'!$A$68:$A$100,$A8)</f>
        <v>30261.058509999999</v>
      </c>
      <c r="AG8" s="29">
        <f>SUMIFS('DATA 2'!AG$68:AG$100,'DATA 2'!$A$68:$A$100,$A8)</f>
        <v>31258.052100000001</v>
      </c>
      <c r="AH8" s="29">
        <f>SUMIFS('DATA 2'!AH$68:AH$100,'DATA 2'!$A$68:$A$100,$A8)</f>
        <v>32205.8413</v>
      </c>
      <c r="AI8" s="29">
        <f>SUMIFS('DATA 2'!AI$68:AI$100,'DATA 2'!$A$68:$A$100,$A8)</f>
        <v>33126.12775</v>
      </c>
      <c r="AJ8" s="29">
        <f>SUMIFS('DATA 2'!AJ$68:AJ$100,'DATA 2'!$A$68:$A$100,$A8)</f>
        <v>34039.81149</v>
      </c>
      <c r="AK8" s="29">
        <f>SUMIFS('DATA 2'!AK$68:AK$100,'DATA 2'!$A$68:$A$100,$A8)</f>
        <v>34962.536890000003</v>
      </c>
      <c r="AL8" s="29">
        <f>SUMIFS('DATA 2'!AL$68:AL$100,'DATA 2'!$A$68:$A$100,$A8)</f>
        <v>35905.47322</v>
      </c>
      <c r="AM8" s="29">
        <f>SUMIFS('DATA 2'!AM$68:AM$100,'DATA 2'!$A$68:$A$100,$A8)</f>
        <v>36876.738279999998</v>
      </c>
      <c r="AN8" s="29">
        <f>SUMIFS('DATA 2'!AN$68:AN$100,'DATA 2'!$A$68:$A$100,$A8)</f>
        <v>37882.46127</v>
      </c>
    </row>
    <row r="9" spans="1:40" x14ac:dyDescent="0.25">
      <c r="A9" s="31" t="s">
        <v>426</v>
      </c>
      <c r="C9" s="29">
        <f>SUMIFS('DATA 2'!C$68:C$100,'DATA 2'!$A$68:$A$100,$A9)</f>
        <v>752.27429700000005</v>
      </c>
      <c r="D9" s="29">
        <f>SUMIFS('DATA 2'!D$68:D$100,'DATA 2'!$A$68:$A$100,$A9)</f>
        <v>1039.554713</v>
      </c>
      <c r="E9" s="29">
        <f>SUMIFS('DATA 2'!E$68:E$100,'DATA 2'!$A$68:$A$100,$A9)</f>
        <v>1434.0571420000001</v>
      </c>
      <c r="F9" s="29">
        <f>SUMIFS('DATA 2'!F$68:F$100,'DATA 2'!$A$68:$A$100,$A9)</f>
        <v>1979.015924</v>
      </c>
      <c r="G9" s="29">
        <f>SUMIFS('DATA 2'!G$68:G$100,'DATA 2'!$A$68:$A$100,$A9)</f>
        <v>2727.8388639999998</v>
      </c>
      <c r="H9" s="29">
        <f>SUMIFS('DATA 2'!H$68:H$100,'DATA 2'!$A$68:$A$100,$A9)</f>
        <v>3789.3942280000001</v>
      </c>
      <c r="I9" s="29">
        <f>SUMIFS('DATA 2'!I$68:I$100,'DATA 2'!$A$68:$A$100,$A9)</f>
        <v>5087.5165660000002</v>
      </c>
      <c r="J9" s="29">
        <f>SUMIFS('DATA 2'!J$68:J$100,'DATA 2'!$A$68:$A$100,$A9)</f>
        <v>6711.4566670000004</v>
      </c>
      <c r="K9" s="29">
        <f>SUMIFS('DATA 2'!K$68:K$100,'DATA 2'!$A$68:$A$100,$A9)</f>
        <v>8766.4900560000005</v>
      </c>
      <c r="L9" s="29">
        <f>SUMIFS('DATA 2'!L$68:L$100,'DATA 2'!$A$68:$A$100,$A9)</f>
        <v>11367.54178</v>
      </c>
      <c r="M9" s="29">
        <f>SUMIFS('DATA 2'!M$68:M$100,'DATA 2'!$A$68:$A$100,$A9)</f>
        <v>14628.601049999999</v>
      </c>
      <c r="N9" s="29">
        <f>SUMIFS('DATA 2'!N$68:N$100,'DATA 2'!$A$68:$A$100,$A9)</f>
        <v>18637.554230000002</v>
      </c>
      <c r="O9" s="29">
        <f>SUMIFS('DATA 2'!O$68:O$100,'DATA 2'!$A$68:$A$100,$A9)</f>
        <v>23407.623899999999</v>
      </c>
      <c r="P9" s="29">
        <f>SUMIFS('DATA 2'!P$68:P$100,'DATA 2'!$A$68:$A$100,$A9)</f>
        <v>28610.975920000001</v>
      </c>
      <c r="Q9" s="29">
        <f>SUMIFS('DATA 2'!Q$68:Q$100,'DATA 2'!$A$68:$A$100,$A9)</f>
        <v>34853.139340000002</v>
      </c>
      <c r="R9" s="29">
        <f>SUMIFS('DATA 2'!R$68:R$100,'DATA 2'!$A$68:$A$100,$A9)</f>
        <v>42307.874459999999</v>
      </c>
      <c r="S9" s="29">
        <f>SUMIFS('DATA 2'!S$68:S$100,'DATA 2'!$A$68:$A$100,$A9)</f>
        <v>51174.754760000003</v>
      </c>
      <c r="T9" s="29">
        <f>SUMIFS('DATA 2'!T$68:T$100,'DATA 2'!$A$68:$A$100,$A9)</f>
        <v>61687.849820000003</v>
      </c>
      <c r="U9" s="29">
        <f>SUMIFS('DATA 2'!U$68:U$100,'DATA 2'!$A$68:$A$100,$A9)</f>
        <v>68244.249949999998</v>
      </c>
      <c r="V9" s="29">
        <f>SUMIFS('DATA 2'!V$68:V$100,'DATA 2'!$A$68:$A$100,$A9)</f>
        <v>75146.453949999996</v>
      </c>
      <c r="W9" s="29">
        <f>SUMIFS('DATA 2'!W$68:W$100,'DATA 2'!$A$68:$A$100,$A9)</f>
        <v>82360.148910000004</v>
      </c>
      <c r="X9" s="29">
        <f>SUMIFS('DATA 2'!X$68:X$100,'DATA 2'!$A$68:$A$100,$A9)</f>
        <v>89846.597569999998</v>
      </c>
      <c r="Y9" s="29">
        <f>SUMIFS('DATA 2'!Y$68:Y$100,'DATA 2'!$A$68:$A$100,$A9)</f>
        <v>97560.192030000006</v>
      </c>
      <c r="Z9" s="29">
        <f>SUMIFS('DATA 2'!Z$68:Z$100,'DATA 2'!$A$68:$A$100,$A9)</f>
        <v>105450.0382</v>
      </c>
      <c r="AA9" s="29">
        <f>SUMIFS('DATA 2'!AA$68:AA$100,'DATA 2'!$A$68:$A$100,$A9)</f>
        <v>113459.7113</v>
      </c>
      <c r="AB9" s="29">
        <f>SUMIFS('DATA 2'!AB$68:AB$100,'DATA 2'!$A$68:$A$100,$A9)</f>
        <v>121527.62850000001</v>
      </c>
      <c r="AC9" s="29">
        <f>SUMIFS('DATA 2'!AC$68:AC$100,'DATA 2'!$A$68:$A$100,$A9)</f>
        <v>129586.62760000001</v>
      </c>
      <c r="AD9" s="29">
        <f>SUMIFS('DATA 2'!AD$68:AD$100,'DATA 2'!$A$68:$A$100,$A9)</f>
        <v>137564.9296</v>
      </c>
      <c r="AE9" s="29">
        <f>SUMIFS('DATA 2'!AE$68:AE$100,'DATA 2'!$A$68:$A$100,$A9)</f>
        <v>139694.8512</v>
      </c>
      <c r="AF9" s="29">
        <f>SUMIFS('DATA 2'!AF$68:AF$100,'DATA 2'!$A$68:$A$100,$A9)</f>
        <v>140049.48310000001</v>
      </c>
      <c r="AG9" s="29">
        <f>SUMIFS('DATA 2'!AG$68:AG$100,'DATA 2'!$A$68:$A$100,$A9)</f>
        <v>139175.22719999999</v>
      </c>
      <c r="AH9" s="29">
        <f>SUMIFS('DATA 2'!AH$68:AH$100,'DATA 2'!$A$68:$A$100,$A9)</f>
        <v>137423.22339999999</v>
      </c>
      <c r="AI9" s="29">
        <f>SUMIFS('DATA 2'!AI$68:AI$100,'DATA 2'!$A$68:$A$100,$A9)</f>
        <v>135023.17910000001</v>
      </c>
      <c r="AJ9" s="29">
        <f>SUMIFS('DATA 2'!AJ$68:AJ$100,'DATA 2'!$A$68:$A$100,$A9)</f>
        <v>132132.48680000001</v>
      </c>
      <c r="AK9" s="29">
        <f>SUMIFS('DATA 2'!AK$68:AK$100,'DATA 2'!$A$68:$A$100,$A9)</f>
        <v>128865.5373</v>
      </c>
      <c r="AL9" s="29">
        <f>SUMIFS('DATA 2'!AL$68:AL$100,'DATA 2'!$A$68:$A$100,$A9)</f>
        <v>125310.0444</v>
      </c>
      <c r="AM9" s="29">
        <f>SUMIFS('DATA 2'!AM$68:AM$100,'DATA 2'!$A$68:$A$100,$A9)</f>
        <v>121536.0459</v>
      </c>
      <c r="AN9" s="29">
        <f>SUMIFS('DATA 2'!AN$68:AN$100,'DATA 2'!$A$68:$A$100,$A9)</f>
        <v>117600.8976</v>
      </c>
    </row>
    <row r="10" spans="1:40" x14ac:dyDescent="0.25">
      <c r="A10" s="31" t="s">
        <v>427</v>
      </c>
      <c r="C10" s="29">
        <f>SUMIFS('DATA 2'!C$68:C$100,'DATA 2'!$A$68:$A$100,$A10)</f>
        <v>638.72549079999999</v>
      </c>
      <c r="D10" s="29">
        <f>SUMIFS('DATA 2'!D$68:D$100,'DATA 2'!$A$68:$A$100,$A10)</f>
        <v>657.84254180000005</v>
      </c>
      <c r="E10" s="29">
        <f>SUMIFS('DATA 2'!E$68:E$100,'DATA 2'!$A$68:$A$100,$A10)</f>
        <v>674.24231280000004</v>
      </c>
      <c r="F10" s="29">
        <f>SUMIFS('DATA 2'!F$68:F$100,'DATA 2'!$A$68:$A$100,$A10)</f>
        <v>687.0757102</v>
      </c>
      <c r="G10" s="29">
        <f>SUMIFS('DATA 2'!G$68:G$100,'DATA 2'!$A$68:$A$100,$A10)</f>
        <v>695.19764339999995</v>
      </c>
      <c r="H10" s="29">
        <f>SUMIFS('DATA 2'!H$68:H$100,'DATA 2'!$A$68:$A$100,$A10)</f>
        <v>802.75809049999998</v>
      </c>
      <c r="I10" s="29">
        <f>SUMIFS('DATA 2'!I$68:I$100,'DATA 2'!$A$68:$A$100,$A10)</f>
        <v>945.35292519999996</v>
      </c>
      <c r="J10" s="29">
        <f>SUMIFS('DATA 2'!J$68:J$100,'DATA 2'!$A$68:$A$100,$A10)</f>
        <v>1106.8083489999999</v>
      </c>
      <c r="K10" s="29">
        <f>SUMIFS('DATA 2'!K$68:K$100,'DATA 2'!$A$68:$A$100,$A10)</f>
        <v>1286.0504060000001</v>
      </c>
      <c r="L10" s="29">
        <f>SUMIFS('DATA 2'!L$68:L$100,'DATA 2'!$A$68:$A$100,$A10)</f>
        <v>1485.5034969999999</v>
      </c>
      <c r="M10" s="29">
        <f>SUMIFS('DATA 2'!M$68:M$100,'DATA 2'!$A$68:$A$100,$A10)</f>
        <v>1706.582723</v>
      </c>
      <c r="N10" s="29">
        <f>SUMIFS('DATA 2'!N$68:N$100,'DATA 2'!$A$68:$A$100,$A10)</f>
        <v>1946.997239</v>
      </c>
      <c r="O10" s="29">
        <f>SUMIFS('DATA 2'!O$68:O$100,'DATA 2'!$A$68:$A$100,$A10)</f>
        <v>2198.0010240000001</v>
      </c>
      <c r="P10" s="29">
        <f>SUMIFS('DATA 2'!P$68:P$100,'DATA 2'!$A$68:$A$100,$A10)</f>
        <v>2355.6680620000002</v>
      </c>
      <c r="Q10" s="29">
        <f>SUMIFS('DATA 2'!Q$68:Q$100,'DATA 2'!$A$68:$A$100,$A10)</f>
        <v>2475.8897010000001</v>
      </c>
      <c r="R10" s="29">
        <f>SUMIFS('DATA 2'!R$68:R$100,'DATA 2'!$A$68:$A$100,$A10)</f>
        <v>2579.2910360000001</v>
      </c>
      <c r="S10" s="29">
        <f>SUMIFS('DATA 2'!S$68:S$100,'DATA 2'!$A$68:$A$100,$A10)</f>
        <v>2671.6639530000002</v>
      </c>
      <c r="T10" s="29">
        <f>SUMIFS('DATA 2'!T$68:T$100,'DATA 2'!$A$68:$A$100,$A10)</f>
        <v>2754.2813809999998</v>
      </c>
      <c r="U10" s="29">
        <f>SUMIFS('DATA 2'!U$68:U$100,'DATA 2'!$A$68:$A$100,$A10)</f>
        <v>2857.5606269999998</v>
      </c>
      <c r="V10" s="29">
        <f>SUMIFS('DATA 2'!V$68:V$100,'DATA 2'!$A$68:$A$100,$A10)</f>
        <v>2965.0242899999998</v>
      </c>
      <c r="W10" s="29">
        <f>SUMIFS('DATA 2'!W$68:W$100,'DATA 2'!$A$68:$A$100,$A10)</f>
        <v>3069.4662360000002</v>
      </c>
      <c r="X10" s="29">
        <f>SUMIFS('DATA 2'!X$68:X$100,'DATA 2'!$A$68:$A$100,$A10)</f>
        <v>3167.2401049999999</v>
      </c>
      <c r="Y10" s="29">
        <f>SUMIFS('DATA 2'!Y$68:Y$100,'DATA 2'!$A$68:$A$100,$A10)</f>
        <v>3255.888872</v>
      </c>
      <c r="Z10" s="29">
        <f>SUMIFS('DATA 2'!Z$68:Z$100,'DATA 2'!$A$68:$A$100,$A10)</f>
        <v>3333.4637619999999</v>
      </c>
      <c r="AA10" s="29">
        <f>SUMIFS('DATA 2'!AA$68:AA$100,'DATA 2'!$A$68:$A$100,$A10)</f>
        <v>3398.316961</v>
      </c>
      <c r="AB10" s="29">
        <f>SUMIFS('DATA 2'!AB$68:AB$100,'DATA 2'!$A$68:$A$100,$A10)</f>
        <v>3449.0522850000002</v>
      </c>
      <c r="AC10" s="29">
        <f>SUMIFS('DATA 2'!AC$68:AC$100,'DATA 2'!$A$68:$A$100,$A10)</f>
        <v>3484.5059110000002</v>
      </c>
      <c r="AD10" s="29">
        <f>SUMIFS('DATA 2'!AD$68:AD$100,'DATA 2'!$A$68:$A$100,$A10)</f>
        <v>3503.7611870000001</v>
      </c>
      <c r="AE10" s="29">
        <f>SUMIFS('DATA 2'!AE$68:AE$100,'DATA 2'!$A$68:$A$100,$A10)</f>
        <v>3592.4674399999999</v>
      </c>
      <c r="AF10" s="29">
        <f>SUMIFS('DATA 2'!AF$68:AF$100,'DATA 2'!$A$68:$A$100,$A10)</f>
        <v>3679.3020799999999</v>
      </c>
      <c r="AG10" s="29">
        <f>SUMIFS('DATA 2'!AG$68:AG$100,'DATA 2'!$A$68:$A$100,$A10)</f>
        <v>3747.823684</v>
      </c>
      <c r="AH10" s="29">
        <f>SUMIFS('DATA 2'!AH$68:AH$100,'DATA 2'!$A$68:$A$100,$A10)</f>
        <v>3797.728975</v>
      </c>
      <c r="AI10" s="29">
        <f>SUMIFS('DATA 2'!AI$68:AI$100,'DATA 2'!$A$68:$A$100,$A10)</f>
        <v>3831.8467799999999</v>
      </c>
      <c r="AJ10" s="29">
        <f>SUMIFS('DATA 2'!AJ$68:AJ$100,'DATA 2'!$A$68:$A$100,$A10)</f>
        <v>3852.8826829999998</v>
      </c>
      <c r="AK10" s="29">
        <f>SUMIFS('DATA 2'!AK$68:AK$100,'DATA 2'!$A$68:$A$100,$A10)</f>
        <v>3862.891239</v>
      </c>
      <c r="AL10" s="29">
        <f>SUMIFS('DATA 2'!AL$68:AL$100,'DATA 2'!$A$68:$A$100,$A10)</f>
        <v>3863.3832430000002</v>
      </c>
      <c r="AM10" s="29">
        <f>SUMIFS('DATA 2'!AM$68:AM$100,'DATA 2'!$A$68:$A$100,$A10)</f>
        <v>3855.5030099999999</v>
      </c>
      <c r="AN10" s="29">
        <f>SUMIFS('DATA 2'!AN$68:AN$100,'DATA 2'!$A$68:$A$100,$A10)</f>
        <v>3840.1577419999999</v>
      </c>
    </row>
    <row r="11" spans="1:40" x14ac:dyDescent="0.25">
      <c r="A11" s="31" t="s">
        <v>117</v>
      </c>
      <c r="C11" s="29">
        <f>SUMIFS('DATA 2'!C$68:C$100,'DATA 2'!$A$68:$A$100,$A11)</f>
        <v>4.3678165160000004</v>
      </c>
      <c r="D11" s="29">
        <f>SUMIFS('DATA 2'!D$68:D$100,'DATA 2'!$A$68:$A$100,$A11)</f>
        <v>9.6057311999999904</v>
      </c>
      <c r="E11" s="29">
        <f>SUMIFS('DATA 2'!E$68:E$100,'DATA 2'!$A$68:$A$100,$A11)</f>
        <v>21.256395680000001</v>
      </c>
      <c r="F11" s="29">
        <f>SUMIFS('DATA 2'!F$68:F$100,'DATA 2'!$A$68:$A$100,$A11)</f>
        <v>47.457608440000001</v>
      </c>
      <c r="G11" s="29">
        <f>SUMIFS('DATA 2'!G$68:G$100,'DATA 2'!$A$68:$A$100,$A11)</f>
        <v>106.5802207</v>
      </c>
      <c r="H11" s="29">
        <f>SUMIFS('DATA 2'!H$68:H$100,'DATA 2'!$A$68:$A$100,$A11)</f>
        <v>223.41352660000001</v>
      </c>
      <c r="I11" s="29">
        <f>SUMIFS('DATA 2'!I$68:I$100,'DATA 2'!$A$68:$A$100,$A11)</f>
        <v>453.85327590000003</v>
      </c>
      <c r="J11" s="29">
        <f>SUMIFS('DATA 2'!J$68:J$100,'DATA 2'!$A$68:$A$100,$A11)</f>
        <v>905.74617120000005</v>
      </c>
      <c r="K11" s="29">
        <f>SUMIFS('DATA 2'!K$68:K$100,'DATA 2'!$A$68:$A$100,$A11)</f>
        <v>1786.9367999999999</v>
      </c>
      <c r="L11" s="29">
        <f>SUMIFS('DATA 2'!L$68:L$100,'DATA 2'!$A$68:$A$100,$A11)</f>
        <v>3492.7188689999998</v>
      </c>
      <c r="M11" s="29">
        <f>SUMIFS('DATA 2'!M$68:M$100,'DATA 2'!$A$68:$A$100,$A11)</f>
        <v>6761.4853229999999</v>
      </c>
      <c r="N11" s="29">
        <f>SUMIFS('DATA 2'!N$68:N$100,'DATA 2'!$A$68:$A$100,$A11)</f>
        <v>12935.92748</v>
      </c>
      <c r="O11" s="29">
        <f>SUMIFS('DATA 2'!O$68:O$100,'DATA 2'!$A$68:$A$100,$A11)</f>
        <v>24361.01051</v>
      </c>
      <c r="P11" s="29">
        <f>SUMIFS('DATA 2'!P$68:P$100,'DATA 2'!$A$68:$A$100,$A11)</f>
        <v>24775.1744</v>
      </c>
      <c r="Q11" s="29">
        <f>SUMIFS('DATA 2'!Q$68:Q$100,'DATA 2'!$A$68:$A$100,$A11)</f>
        <v>24836.049279999999</v>
      </c>
      <c r="R11" s="29">
        <f>SUMIFS('DATA 2'!R$68:R$100,'DATA 2'!$A$68:$A$100,$A11)</f>
        <v>24617.32027</v>
      </c>
      <c r="S11" s="29">
        <f>SUMIFS('DATA 2'!S$68:S$100,'DATA 2'!$A$68:$A$100,$A11)</f>
        <v>24169.106599999999</v>
      </c>
      <c r="T11" s="29">
        <f>SUMIFS('DATA 2'!T$68:T$100,'DATA 2'!$A$68:$A$100,$A11)</f>
        <v>23533.694530000001</v>
      </c>
      <c r="U11" s="29">
        <f>SUMIFS('DATA 2'!U$68:U$100,'DATA 2'!$A$68:$A$100,$A11)</f>
        <v>28452.260920000001</v>
      </c>
      <c r="V11" s="29">
        <f>SUMIFS('DATA 2'!V$68:V$100,'DATA 2'!$A$68:$A$100,$A11)</f>
        <v>34398.409099999997</v>
      </c>
      <c r="W11" s="29">
        <f>SUMIFS('DATA 2'!W$68:W$100,'DATA 2'!$A$68:$A$100,$A11)</f>
        <v>41552.90064</v>
      </c>
      <c r="X11" s="29">
        <f>SUMIFS('DATA 2'!X$68:X$100,'DATA 2'!$A$68:$A$100,$A11)</f>
        <v>50122.875180000003</v>
      </c>
      <c r="Y11" s="29">
        <f>SUMIFS('DATA 2'!Y$68:Y$100,'DATA 2'!$A$68:$A$100,$A11)</f>
        <v>60342.675430000003</v>
      </c>
      <c r="Z11" s="29">
        <f>SUMIFS('DATA 2'!Z$68:Z$100,'DATA 2'!$A$68:$A$100,$A11)</f>
        <v>72476.276979999995</v>
      </c>
      <c r="AA11" s="29">
        <f>SUMIFS('DATA 2'!AA$68:AA$100,'DATA 2'!$A$68:$A$100,$A11)</f>
        <v>86818.511960000003</v>
      </c>
      <c r="AB11" s="29">
        <f>SUMIFS('DATA 2'!AB$68:AB$100,'DATA 2'!$A$68:$A$100,$A11)</f>
        <v>103696.1629</v>
      </c>
      <c r="AC11" s="29">
        <f>SUMIFS('DATA 2'!AC$68:AC$100,'DATA 2'!$A$68:$A$100,$A11)</f>
        <v>123467.71219999999</v>
      </c>
      <c r="AD11" s="29">
        <f>SUMIFS('DATA 2'!AD$68:AD$100,'DATA 2'!$A$68:$A$100,$A11)</f>
        <v>146523.2194</v>
      </c>
      <c r="AE11" s="29">
        <f>SUMIFS('DATA 2'!AE$68:AE$100,'DATA 2'!$A$68:$A$100,$A11)</f>
        <v>149765.00760000001</v>
      </c>
      <c r="AF11" s="29">
        <f>SUMIFS('DATA 2'!AF$68:AF$100,'DATA 2'!$A$68:$A$100,$A11)</f>
        <v>150881.49119999999</v>
      </c>
      <c r="AG11" s="29">
        <f>SUMIFS('DATA 2'!AG$68:AG$100,'DATA 2'!$A$68:$A$100,$A11)</f>
        <v>150476.37959999999</v>
      </c>
      <c r="AH11" s="29">
        <f>SUMIFS('DATA 2'!AH$68:AH$100,'DATA 2'!$A$68:$A$100,$A11)</f>
        <v>148951.046</v>
      </c>
      <c r="AI11" s="29">
        <f>SUMIFS('DATA 2'!AI$68:AI$100,'DATA 2'!$A$68:$A$100,$A11)</f>
        <v>146577.52900000001</v>
      </c>
      <c r="AJ11" s="29">
        <f>SUMIFS('DATA 2'!AJ$68:AJ$100,'DATA 2'!$A$68:$A$100,$A11)</f>
        <v>143548.97200000001</v>
      </c>
      <c r="AK11" s="29">
        <f>SUMIFS('DATA 2'!AK$68:AK$100,'DATA 2'!$A$68:$A$100,$A11)</f>
        <v>140010.40049999999</v>
      </c>
      <c r="AL11" s="29">
        <f>SUMIFS('DATA 2'!AL$68:AL$100,'DATA 2'!$A$68:$A$100,$A11)</f>
        <v>136076.0515</v>
      </c>
      <c r="AM11" s="29">
        <f>SUMIFS('DATA 2'!AM$68:AM$100,'DATA 2'!$A$68:$A$100,$A11)</f>
        <v>131839.06779999999</v>
      </c>
      <c r="AN11" s="29">
        <f>SUMIFS('DATA 2'!AN$68:AN$100,'DATA 2'!$A$68:$A$100,$A11)</f>
        <v>127376.9492</v>
      </c>
    </row>
    <row r="12" spans="1:40" x14ac:dyDescent="0.25">
      <c r="A12" s="31" t="s">
        <v>428</v>
      </c>
      <c r="C12" s="29">
        <f>SUMIFS('DATA 2'!C$68:C$100,'DATA 2'!$A$68:$A$100,$A12)</f>
        <v>288.43088970000002</v>
      </c>
      <c r="D12" s="29">
        <f>SUMIFS('DATA 2'!D$68:D$100,'DATA 2'!$A$68:$A$100,$A12)</f>
        <v>363.44208559999998</v>
      </c>
      <c r="E12" s="29">
        <f>SUMIFS('DATA 2'!E$68:E$100,'DATA 2'!$A$68:$A$100,$A12)</f>
        <v>488.75639269999999</v>
      </c>
      <c r="F12" s="29">
        <f>SUMIFS('DATA 2'!F$68:F$100,'DATA 2'!$A$68:$A$100,$A12)</f>
        <v>672.33732020000002</v>
      </c>
      <c r="G12" s="29">
        <f>SUMIFS('DATA 2'!G$68:G$100,'DATA 2'!$A$68:$A$100,$A12)</f>
        <v>933.3552492</v>
      </c>
      <c r="H12" s="29">
        <f>SUMIFS('DATA 2'!H$68:H$100,'DATA 2'!$A$68:$A$100,$A12)</f>
        <v>1199.0662990000001</v>
      </c>
      <c r="I12" s="29">
        <f>SUMIFS('DATA 2'!I$68:I$100,'DATA 2'!$A$68:$A$100,$A12)</f>
        <v>1463.5983180000001</v>
      </c>
      <c r="J12" s="29">
        <f>SUMIFS('DATA 2'!J$68:J$100,'DATA 2'!$A$68:$A$100,$A12)</f>
        <v>1732.788675</v>
      </c>
      <c r="K12" s="29">
        <f>SUMIFS('DATA 2'!K$68:K$100,'DATA 2'!$A$68:$A$100,$A12)</f>
        <v>2013.572987</v>
      </c>
      <c r="L12" s="29">
        <f>SUMIFS('DATA 2'!L$68:L$100,'DATA 2'!$A$68:$A$100,$A12)</f>
        <v>2309.7596319999998</v>
      </c>
      <c r="M12" s="29">
        <f>SUMIFS('DATA 2'!M$68:M$100,'DATA 2'!$A$68:$A$100,$A12)</f>
        <v>2620.026065</v>
      </c>
      <c r="N12" s="29">
        <f>SUMIFS('DATA 2'!N$68:N$100,'DATA 2'!$A$68:$A$100,$A12)</f>
        <v>2935.9554619999999</v>
      </c>
      <c r="O12" s="29">
        <f>SUMIFS('DATA 2'!O$68:O$100,'DATA 2'!$A$68:$A$100,$A12)</f>
        <v>3239.5278010000002</v>
      </c>
      <c r="P12" s="29">
        <f>SUMIFS('DATA 2'!P$68:P$100,'DATA 2'!$A$68:$A$100,$A12)</f>
        <v>3462.6989570000001</v>
      </c>
      <c r="Q12" s="29">
        <f>SUMIFS('DATA 2'!Q$68:Q$100,'DATA 2'!$A$68:$A$100,$A12)</f>
        <v>3647.7227929999999</v>
      </c>
      <c r="R12" s="29">
        <f>SUMIFS('DATA 2'!R$68:R$100,'DATA 2'!$A$68:$A$100,$A12)</f>
        <v>3808.5586560000002</v>
      </c>
      <c r="S12" s="29">
        <f>SUMIFS('DATA 2'!S$68:S$100,'DATA 2'!$A$68:$A$100,$A12)</f>
        <v>3948.3139369999999</v>
      </c>
      <c r="T12" s="29">
        <f>SUMIFS('DATA 2'!T$68:T$100,'DATA 2'!$A$68:$A$100,$A12)</f>
        <v>4067.2245809999999</v>
      </c>
      <c r="U12" s="29">
        <f>SUMIFS('DATA 2'!U$68:U$100,'DATA 2'!$A$68:$A$100,$A12)</f>
        <v>4206.5698949999996</v>
      </c>
      <c r="V12" s="29">
        <f>SUMIFS('DATA 2'!V$68:V$100,'DATA 2'!$A$68:$A$100,$A12)</f>
        <v>4343.8429340000002</v>
      </c>
      <c r="W12" s="29">
        <f>SUMIFS('DATA 2'!W$68:W$100,'DATA 2'!$A$68:$A$100,$A12)</f>
        <v>4469.2675300000001</v>
      </c>
      <c r="X12" s="29">
        <f>SUMIFS('DATA 2'!X$68:X$100,'DATA 2'!$A$68:$A$100,$A12)</f>
        <v>4578.0992630000001</v>
      </c>
      <c r="Y12" s="29">
        <f>SUMIFS('DATA 2'!Y$68:Y$100,'DATA 2'!$A$68:$A$100,$A12)</f>
        <v>4667.4049150000001</v>
      </c>
      <c r="Z12" s="29">
        <f>SUMIFS('DATA 2'!Z$68:Z$100,'DATA 2'!$A$68:$A$100,$A12)</f>
        <v>4735.1320830000004</v>
      </c>
      <c r="AA12" s="29">
        <f>SUMIFS('DATA 2'!AA$68:AA$100,'DATA 2'!$A$68:$A$100,$A12)</f>
        <v>4779.8106420000004</v>
      </c>
      <c r="AB12" s="29">
        <f>SUMIFS('DATA 2'!AB$68:AB$100,'DATA 2'!$A$68:$A$100,$A12)</f>
        <v>4800.4616100000003</v>
      </c>
      <c r="AC12" s="29">
        <f>SUMIFS('DATA 2'!AC$68:AC$100,'DATA 2'!$A$68:$A$100,$A12)</f>
        <v>4796.5407299999997</v>
      </c>
      <c r="AD12" s="29">
        <f>SUMIFS('DATA 2'!AD$68:AD$100,'DATA 2'!$A$68:$A$100,$A12)</f>
        <v>4767.9261349999997</v>
      </c>
      <c r="AE12" s="29">
        <f>SUMIFS('DATA 2'!AE$68:AE$100,'DATA 2'!$A$68:$A$100,$A12)</f>
        <v>2937.321508</v>
      </c>
      <c r="AF12" s="29">
        <f>SUMIFS('DATA 2'!AF$68:AF$100,'DATA 2'!$A$68:$A$100,$A12)</f>
        <v>1504.301144</v>
      </c>
      <c r="AG12" s="29">
        <f>SUMIFS('DATA 2'!AG$68:AG$100,'DATA 2'!$A$68:$A$100,$A12)</f>
        <v>708.78680050000003</v>
      </c>
      <c r="AH12" s="29">
        <f>SUMIFS('DATA 2'!AH$68:AH$100,'DATA 2'!$A$68:$A$100,$A12)</f>
        <v>317.3909094</v>
      </c>
      <c r="AI12" s="29">
        <f>SUMIFS('DATA 2'!AI$68:AI$100,'DATA 2'!$A$68:$A$100,$A12)</f>
        <v>136.6124911</v>
      </c>
      <c r="AJ12" s="29">
        <f>SUMIFS('DATA 2'!AJ$68:AJ$100,'DATA 2'!$A$68:$A$100,$A12)</f>
        <v>56.816809110000001</v>
      </c>
      <c r="AK12" s="29">
        <f>SUMIFS('DATA 2'!AK$68:AK$100,'DATA 2'!$A$68:$A$100,$A12)</f>
        <v>22.936525679999999</v>
      </c>
      <c r="AL12" s="29">
        <f>SUMIFS('DATA 2'!AL$68:AL$100,'DATA 2'!$A$68:$A$100,$A12)</f>
        <v>9.0497526140000009</v>
      </c>
      <c r="AM12" s="29">
        <f>SUMIFS('DATA 2'!AM$68:AM$100,'DATA 2'!$A$68:$A$100,$A12)</f>
        <v>3.5334715810000001</v>
      </c>
      <c r="AN12" s="29">
        <f>SUMIFS('DATA 2'!AN$68:AN$100,'DATA 2'!$A$68:$A$100,$A12)</f>
        <v>1.3952860629999999</v>
      </c>
    </row>
    <row r="13" spans="1:40" x14ac:dyDescent="0.25">
      <c r="A13" s="31" t="s">
        <v>429</v>
      </c>
      <c r="C13" s="29">
        <f>SUMIFS('DATA 2'!C$68:C$100,'DATA 2'!$A$68:$A$100,$A13)</f>
        <v>514.10128280000004</v>
      </c>
      <c r="D13" s="29">
        <f>SUMIFS('DATA 2'!D$68:D$100,'DATA 2'!$A$68:$A$100,$A13)</f>
        <v>563.07827350000002</v>
      </c>
      <c r="E13" s="29">
        <f>SUMIFS('DATA 2'!E$68:E$100,'DATA 2'!$A$68:$A$100,$A13)</f>
        <v>626.68733429999997</v>
      </c>
      <c r="F13" s="29">
        <f>SUMIFS('DATA 2'!F$68:F$100,'DATA 2'!$A$68:$A$100,$A13)</f>
        <v>699.1790585</v>
      </c>
      <c r="G13" s="29">
        <f>SUMIFS('DATA 2'!G$68:G$100,'DATA 2'!$A$68:$A$100,$A13)</f>
        <v>778.14982139999995</v>
      </c>
      <c r="H13" s="29">
        <f>SUMIFS('DATA 2'!H$68:H$100,'DATA 2'!$A$68:$A$100,$A13)</f>
        <v>879.47565650000001</v>
      </c>
      <c r="I13" s="29">
        <f>SUMIFS('DATA 2'!I$68:I$100,'DATA 2'!$A$68:$A$100,$A13)</f>
        <v>973.63844510000001</v>
      </c>
      <c r="J13" s="29">
        <f>SUMIFS('DATA 2'!J$68:J$100,'DATA 2'!$A$68:$A$100,$A13)</f>
        <v>1055.792377</v>
      </c>
      <c r="K13" s="29">
        <f>SUMIFS('DATA 2'!K$68:K$100,'DATA 2'!$A$68:$A$100,$A13)</f>
        <v>1128.0308130000001</v>
      </c>
      <c r="L13" s="29">
        <f>SUMIFS('DATA 2'!L$68:L$100,'DATA 2'!$A$68:$A$100,$A13)</f>
        <v>1192.2696880000001</v>
      </c>
      <c r="M13" s="29">
        <f>SUMIFS('DATA 2'!M$68:M$100,'DATA 2'!$A$68:$A$100,$A13)</f>
        <v>1248.2720139999999</v>
      </c>
      <c r="N13" s="29">
        <f>SUMIFS('DATA 2'!N$68:N$100,'DATA 2'!$A$68:$A$100,$A13)</f>
        <v>1293.151288</v>
      </c>
      <c r="O13" s="29">
        <f>SUMIFS('DATA 2'!O$68:O$100,'DATA 2'!$A$68:$A$100,$A13)</f>
        <v>1321.195925</v>
      </c>
      <c r="P13" s="29">
        <f>SUMIFS('DATA 2'!P$68:P$100,'DATA 2'!$A$68:$A$100,$A13)</f>
        <v>1349.477535</v>
      </c>
      <c r="Q13" s="29">
        <f>SUMIFS('DATA 2'!Q$68:Q$100,'DATA 2'!$A$68:$A$100,$A13)</f>
        <v>1375.4343260000001</v>
      </c>
      <c r="R13" s="29">
        <f>SUMIFS('DATA 2'!R$68:R$100,'DATA 2'!$A$68:$A$100,$A13)</f>
        <v>1397.686389</v>
      </c>
      <c r="S13" s="29">
        <f>SUMIFS('DATA 2'!S$68:S$100,'DATA 2'!$A$68:$A$100,$A13)</f>
        <v>1415.5349759999999</v>
      </c>
      <c r="T13" s="29">
        <f>SUMIFS('DATA 2'!T$68:T$100,'DATA 2'!$A$68:$A$100,$A13)</f>
        <v>1428.678312</v>
      </c>
      <c r="U13" s="29">
        <f>SUMIFS('DATA 2'!U$68:U$100,'DATA 2'!$A$68:$A$100,$A13)</f>
        <v>1366.1042190000001</v>
      </c>
      <c r="V13" s="29">
        <f>SUMIFS('DATA 2'!V$68:V$100,'DATA 2'!$A$68:$A$100,$A13)</f>
        <v>1278.402912</v>
      </c>
      <c r="W13" s="29">
        <f>SUMIFS('DATA 2'!W$68:W$100,'DATA 2'!$A$68:$A$100,$A13)</f>
        <v>1183.359271</v>
      </c>
      <c r="X13" s="29">
        <f>SUMIFS('DATA 2'!X$68:X$100,'DATA 2'!$A$68:$A$100,$A13)</f>
        <v>1086.8368780000001</v>
      </c>
      <c r="Y13" s="29">
        <f>SUMIFS('DATA 2'!Y$68:Y$100,'DATA 2'!$A$68:$A$100,$A13)</f>
        <v>991.21205610000004</v>
      </c>
      <c r="Z13" s="29">
        <f>SUMIFS('DATA 2'!Z$68:Z$100,'DATA 2'!$A$68:$A$100,$A13)</f>
        <v>897.83685009999999</v>
      </c>
      <c r="AA13" s="29">
        <f>SUMIFS('DATA 2'!AA$68:AA$100,'DATA 2'!$A$68:$A$100,$A13)</f>
        <v>807.70682469999997</v>
      </c>
      <c r="AB13" s="29">
        <f>SUMIFS('DATA 2'!AB$68:AB$100,'DATA 2'!$A$68:$A$100,$A13)</f>
        <v>721.62832730000002</v>
      </c>
      <c r="AC13" s="29">
        <f>SUMIFS('DATA 2'!AC$68:AC$100,'DATA 2'!$A$68:$A$100,$A13)</f>
        <v>640.24974169999996</v>
      </c>
      <c r="AD13" s="29">
        <f>SUMIFS('DATA 2'!AD$68:AD$100,'DATA 2'!$A$68:$A$100,$A13)</f>
        <v>564.06869619999998</v>
      </c>
      <c r="AE13" s="29">
        <f>SUMIFS('DATA 2'!AE$68:AE$100,'DATA 2'!$A$68:$A$100,$A13)</f>
        <v>469.65212869999999</v>
      </c>
      <c r="AF13" s="29">
        <f>SUMIFS('DATA 2'!AF$68:AF$100,'DATA 2'!$A$68:$A$100,$A13)</f>
        <v>379.25669290000002</v>
      </c>
      <c r="AG13" s="29">
        <f>SUMIFS('DATA 2'!AG$68:AG$100,'DATA 2'!$A$68:$A$100,$A13)</f>
        <v>300.41425479999998</v>
      </c>
      <c r="AH13" s="29">
        <f>SUMIFS('DATA 2'!AH$68:AH$100,'DATA 2'!$A$68:$A$100,$A13)</f>
        <v>234.58440709999999</v>
      </c>
      <c r="AI13" s="29">
        <f>SUMIFS('DATA 2'!AI$68:AI$100,'DATA 2'!$A$68:$A$100,$A13)</f>
        <v>181.01917470000001</v>
      </c>
      <c r="AJ13" s="29">
        <f>SUMIFS('DATA 2'!AJ$68:AJ$100,'DATA 2'!$A$68:$A$100,$A13)</f>
        <v>138.21853730000001</v>
      </c>
      <c r="AK13" s="29">
        <f>SUMIFS('DATA 2'!AK$68:AK$100,'DATA 2'!$A$68:$A$100,$A13)</f>
        <v>104.5112962</v>
      </c>
      <c r="AL13" s="29">
        <f>SUMIFS('DATA 2'!AL$68:AL$100,'DATA 2'!$A$68:$A$100,$A13)</f>
        <v>78.295818190000006</v>
      </c>
      <c r="AM13" s="29">
        <f>SUMIFS('DATA 2'!AM$68:AM$100,'DATA 2'!$A$68:$A$100,$A13)</f>
        <v>58.137364410000004</v>
      </c>
      <c r="AN13" s="29">
        <f>SUMIFS('DATA 2'!AN$68:AN$100,'DATA 2'!$A$68:$A$100,$A13)</f>
        <v>42.800176569999998</v>
      </c>
    </row>
    <row r="14" spans="1:40" x14ac:dyDescent="0.25">
      <c r="A14" s="31" t="s">
        <v>430</v>
      </c>
      <c r="C14" s="29">
        <f>SUMIFS('DATA 2'!C$68:C$100,'DATA 2'!$A$68:$A$100,$A14)</f>
        <v>0.22515454670000001</v>
      </c>
      <c r="D14" s="29">
        <f>SUMIFS('DATA 2'!D$68:D$100,'DATA 2'!$A$68:$A$100,$A14)</f>
        <v>0.83271150230000002</v>
      </c>
      <c r="E14" s="29">
        <f>SUMIFS('DATA 2'!E$68:E$100,'DATA 2'!$A$68:$A$100,$A14)</f>
        <v>4.9092320330000003</v>
      </c>
      <c r="F14" s="29">
        <f>SUMIFS('DATA 2'!F$68:F$100,'DATA 2'!$A$68:$A$100,$A14)</f>
        <v>34.608139649999998</v>
      </c>
      <c r="G14" s="29">
        <f>SUMIFS('DATA 2'!G$68:G$100,'DATA 2'!$A$68:$A$100,$A14)</f>
        <v>257.7439382</v>
      </c>
      <c r="H14" s="29">
        <f>SUMIFS('DATA 2'!H$68:H$100,'DATA 2'!$A$68:$A$100,$A14)</f>
        <v>624.07819270000005</v>
      </c>
      <c r="I14" s="29">
        <f>SUMIFS('DATA 2'!I$68:I$100,'DATA 2'!$A$68:$A$100,$A14)</f>
        <v>1001.9252</v>
      </c>
      <c r="J14" s="29">
        <f>SUMIFS('DATA 2'!J$68:J$100,'DATA 2'!$A$68:$A$100,$A14)</f>
        <v>1379.582645</v>
      </c>
      <c r="K14" s="29">
        <f>SUMIFS('DATA 2'!K$68:K$100,'DATA 2'!$A$68:$A$100,$A14)</f>
        <v>1777.747633</v>
      </c>
      <c r="L14" s="29">
        <f>SUMIFS('DATA 2'!L$68:L$100,'DATA 2'!$A$68:$A$100,$A14)</f>
        <v>2211.8143909999999</v>
      </c>
      <c r="M14" s="29">
        <f>SUMIFS('DATA 2'!M$68:M$100,'DATA 2'!$A$68:$A$100,$A14)</f>
        <v>2687.3713080000002</v>
      </c>
      <c r="N14" s="29">
        <f>SUMIFS('DATA 2'!N$68:N$100,'DATA 2'!$A$68:$A$100,$A14)</f>
        <v>3199.340275</v>
      </c>
      <c r="O14" s="29">
        <f>SUMIFS('DATA 2'!O$68:O$100,'DATA 2'!$A$68:$A$100,$A14)</f>
        <v>3728.892327</v>
      </c>
      <c r="P14" s="29">
        <f>SUMIFS('DATA 2'!P$68:P$100,'DATA 2'!$A$68:$A$100,$A14)</f>
        <v>4035.6336780000001</v>
      </c>
      <c r="Q14" s="29">
        <f>SUMIFS('DATA 2'!Q$68:Q$100,'DATA 2'!$A$68:$A$100,$A14)</f>
        <v>4233.1501980000003</v>
      </c>
      <c r="R14" s="29">
        <f>SUMIFS('DATA 2'!R$68:R$100,'DATA 2'!$A$68:$A$100,$A14)</f>
        <v>4368.7396319999998</v>
      </c>
      <c r="S14" s="29">
        <f>SUMIFS('DATA 2'!S$68:S$100,'DATA 2'!$A$68:$A$100,$A14)</f>
        <v>4459.0402190000004</v>
      </c>
      <c r="T14" s="29">
        <f>SUMIFS('DATA 2'!T$68:T$100,'DATA 2'!$A$68:$A$100,$A14)</f>
        <v>4510.9937389999996</v>
      </c>
      <c r="U14" s="29">
        <f>SUMIFS('DATA 2'!U$68:U$100,'DATA 2'!$A$68:$A$100,$A14)</f>
        <v>4345.1951879999997</v>
      </c>
      <c r="V14" s="29">
        <f>SUMIFS('DATA 2'!V$68:V$100,'DATA 2'!$A$68:$A$100,$A14)</f>
        <v>4096.1468869999999</v>
      </c>
      <c r="W14" s="29">
        <f>SUMIFS('DATA 2'!W$68:W$100,'DATA 2'!$A$68:$A$100,$A14)</f>
        <v>3814.5025970000002</v>
      </c>
      <c r="X14" s="29">
        <f>SUMIFS('DATA 2'!X$68:X$100,'DATA 2'!$A$68:$A$100,$A14)</f>
        <v>3519.6414110000001</v>
      </c>
      <c r="Y14" s="29">
        <f>SUMIFS('DATA 2'!Y$68:Y$100,'DATA 2'!$A$68:$A$100,$A14)</f>
        <v>3221.1598720000002</v>
      </c>
      <c r="Z14" s="29">
        <f>SUMIFS('DATA 2'!Z$68:Z$100,'DATA 2'!$A$68:$A$100,$A14)</f>
        <v>2925.3141000000001</v>
      </c>
      <c r="AA14" s="29">
        <f>SUMIFS('DATA 2'!AA$68:AA$100,'DATA 2'!$A$68:$A$100,$A14)</f>
        <v>2636.8475109999999</v>
      </c>
      <c r="AB14" s="29">
        <f>SUMIFS('DATA 2'!AB$68:AB$100,'DATA 2'!$A$68:$A$100,$A14)</f>
        <v>2359.510084</v>
      </c>
      <c r="AC14" s="29">
        <f>SUMIFS('DATA 2'!AC$68:AC$100,'DATA 2'!$A$68:$A$100,$A14)</f>
        <v>2096.211898</v>
      </c>
      <c r="AD14" s="29">
        <f>SUMIFS('DATA 2'!AD$68:AD$100,'DATA 2'!$A$68:$A$100,$A14)</f>
        <v>1849.1115380000001</v>
      </c>
      <c r="AE14" s="29">
        <f>SUMIFS('DATA 2'!AE$68:AE$100,'DATA 2'!$A$68:$A$100,$A14)</f>
        <v>1714.148422</v>
      </c>
      <c r="AF14" s="29">
        <f>SUMIFS('DATA 2'!AF$68:AF$100,'DATA 2'!$A$68:$A$100,$A14)</f>
        <v>1603.0627850000001</v>
      </c>
      <c r="AG14" s="29">
        <f>SUMIFS('DATA 2'!AG$68:AG$100,'DATA 2'!$A$68:$A$100,$A14)</f>
        <v>1495.8317259999999</v>
      </c>
      <c r="AH14" s="29">
        <f>SUMIFS('DATA 2'!AH$68:AH$100,'DATA 2'!$A$68:$A$100,$A14)</f>
        <v>1390.20488</v>
      </c>
      <c r="AI14" s="29">
        <f>SUMIFS('DATA 2'!AI$68:AI$100,'DATA 2'!$A$68:$A$100,$A14)</f>
        <v>1287.3681799999999</v>
      </c>
      <c r="AJ14" s="29">
        <f>SUMIFS('DATA 2'!AJ$68:AJ$100,'DATA 2'!$A$68:$A$100,$A14)</f>
        <v>1188.623503</v>
      </c>
      <c r="AK14" s="29">
        <f>SUMIFS('DATA 2'!AK$68:AK$100,'DATA 2'!$A$68:$A$100,$A14)</f>
        <v>1094.8270239999999</v>
      </c>
      <c r="AL14" s="29">
        <f>SUMIFS('DATA 2'!AL$68:AL$100,'DATA 2'!$A$68:$A$100,$A14)</f>
        <v>1006.433747</v>
      </c>
      <c r="AM14" s="29">
        <f>SUMIFS('DATA 2'!AM$68:AM$100,'DATA 2'!$A$68:$A$100,$A14)</f>
        <v>923.62084860000004</v>
      </c>
      <c r="AN14" s="29">
        <f>SUMIFS('DATA 2'!AN$68:AN$100,'DATA 2'!$A$68:$A$100,$A14)</f>
        <v>846.38468390000003</v>
      </c>
    </row>
    <row r="15" spans="1:40" x14ac:dyDescent="0.25">
      <c r="A15" s="31" t="s">
        <v>431</v>
      </c>
      <c r="C15" s="29">
        <f>SUMIFS('DATA 2'!C$68:C$100,'DATA 2'!$A$68:$A$100,$A15)</f>
        <v>2605.7253879999998</v>
      </c>
      <c r="D15" s="29">
        <f>SUMIFS('DATA 2'!D$68:D$100,'DATA 2'!$A$68:$A$100,$A15)</f>
        <v>2653.8522250000001</v>
      </c>
      <c r="E15" s="29">
        <f>SUMIFS('DATA 2'!E$68:E$100,'DATA 2'!$A$68:$A$100,$A15)</f>
        <v>2679.749241</v>
      </c>
      <c r="F15" s="29">
        <f>SUMIFS('DATA 2'!F$68:F$100,'DATA 2'!$A$68:$A$100,$A15)</f>
        <v>2686.3473170000002</v>
      </c>
      <c r="G15" s="29">
        <f>SUMIFS('DATA 2'!G$68:G$100,'DATA 2'!$A$68:$A$100,$A15)</f>
        <v>2671.2023629999999</v>
      </c>
      <c r="H15" s="29">
        <f>SUMIFS('DATA 2'!H$68:H$100,'DATA 2'!$A$68:$A$100,$A15)</f>
        <v>2851.058853</v>
      </c>
      <c r="I15" s="29">
        <f>SUMIFS('DATA 2'!I$68:I$100,'DATA 2'!$A$68:$A$100,$A15)</f>
        <v>3030.8103660000002</v>
      </c>
      <c r="J15" s="29">
        <f>SUMIFS('DATA 2'!J$68:J$100,'DATA 2'!$A$68:$A$100,$A15)</f>
        <v>3168.6592030000002</v>
      </c>
      <c r="K15" s="29">
        <f>SUMIFS('DATA 2'!K$68:K$100,'DATA 2'!$A$68:$A$100,$A15)</f>
        <v>3265.768317</v>
      </c>
      <c r="L15" s="29">
        <f>SUMIFS('DATA 2'!L$68:L$100,'DATA 2'!$A$68:$A$100,$A15)</f>
        <v>3328.6354940000001</v>
      </c>
      <c r="M15" s="29">
        <f>SUMIFS('DATA 2'!M$68:M$100,'DATA 2'!$A$68:$A$100,$A15)</f>
        <v>3359.2344210000001</v>
      </c>
      <c r="N15" s="29">
        <f>SUMIFS('DATA 2'!N$68:N$100,'DATA 2'!$A$68:$A$100,$A15)</f>
        <v>3353.2459699999999</v>
      </c>
      <c r="O15" s="29">
        <f>SUMIFS('DATA 2'!O$68:O$100,'DATA 2'!$A$68:$A$100,$A15)</f>
        <v>3300.3405539999999</v>
      </c>
      <c r="P15" s="29">
        <f>SUMIFS('DATA 2'!P$68:P$100,'DATA 2'!$A$68:$A$100,$A15)</f>
        <v>3304.5751810000002</v>
      </c>
      <c r="Q15" s="29">
        <f>SUMIFS('DATA 2'!Q$68:Q$100,'DATA 2'!$A$68:$A$100,$A15)</f>
        <v>3322.9195399999999</v>
      </c>
      <c r="R15" s="29">
        <f>SUMIFS('DATA 2'!R$68:R$100,'DATA 2'!$A$68:$A$100,$A15)</f>
        <v>3340.3604620000001</v>
      </c>
      <c r="S15" s="29">
        <f>SUMIFS('DATA 2'!S$68:S$100,'DATA 2'!$A$68:$A$100,$A15)</f>
        <v>3352.0076349999999</v>
      </c>
      <c r="T15" s="29">
        <f>SUMIFS('DATA 2'!T$68:T$100,'DATA 2'!$A$68:$A$100,$A15)</f>
        <v>3356.4004060000002</v>
      </c>
      <c r="U15" s="29">
        <f>SUMIFS('DATA 2'!U$68:U$100,'DATA 2'!$A$68:$A$100,$A15)</f>
        <v>3389.3337430000001</v>
      </c>
      <c r="V15" s="29">
        <f>SUMIFS('DATA 2'!V$68:V$100,'DATA 2'!$A$68:$A$100,$A15)</f>
        <v>3429.6446970000002</v>
      </c>
      <c r="W15" s="29">
        <f>SUMIFS('DATA 2'!W$68:W$100,'DATA 2'!$A$68:$A$100,$A15)</f>
        <v>3469.0153879999998</v>
      </c>
      <c r="X15" s="29">
        <f>SUMIFS('DATA 2'!X$68:X$100,'DATA 2'!$A$68:$A$100,$A15)</f>
        <v>3503.8453249999998</v>
      </c>
      <c r="Y15" s="29">
        <f>SUMIFS('DATA 2'!Y$68:Y$100,'DATA 2'!$A$68:$A$100,$A15)</f>
        <v>3532.0612510000001</v>
      </c>
      <c r="Z15" s="29">
        <f>SUMIFS('DATA 2'!Z$68:Z$100,'DATA 2'!$A$68:$A$100,$A15)</f>
        <v>3552.1927460000002</v>
      </c>
      <c r="AA15" s="29">
        <f>SUMIFS('DATA 2'!AA$68:AA$100,'DATA 2'!$A$68:$A$100,$A15)</f>
        <v>3563.0737979999999</v>
      </c>
      <c r="AB15" s="29">
        <f>SUMIFS('DATA 2'!AB$68:AB$100,'DATA 2'!$A$68:$A$100,$A15)</f>
        <v>3563.7492699999998</v>
      </c>
      <c r="AC15" s="29">
        <f>SUMIFS('DATA 2'!AC$68:AC$100,'DATA 2'!$A$68:$A$100,$A15)</f>
        <v>3553.4280979999999</v>
      </c>
      <c r="AD15" s="29">
        <f>SUMIFS('DATA 2'!AD$68:AD$100,'DATA 2'!$A$68:$A$100,$A15)</f>
        <v>3531.481045</v>
      </c>
      <c r="AE15" s="29">
        <f>SUMIFS('DATA 2'!AE$68:AE$100,'DATA 2'!$A$68:$A$100,$A15)</f>
        <v>3586.5246390000002</v>
      </c>
      <c r="AF15" s="29">
        <f>SUMIFS('DATA 2'!AF$68:AF$100,'DATA 2'!$A$68:$A$100,$A15)</f>
        <v>3644.1924530000001</v>
      </c>
      <c r="AG15" s="29">
        <f>SUMIFS('DATA 2'!AG$68:AG$100,'DATA 2'!$A$68:$A$100,$A15)</f>
        <v>3687.851529</v>
      </c>
      <c r="AH15" s="29">
        <f>SUMIFS('DATA 2'!AH$68:AH$100,'DATA 2'!$A$68:$A$100,$A15)</f>
        <v>3717.37754</v>
      </c>
      <c r="AI15" s="29">
        <f>SUMIFS('DATA 2'!AI$68:AI$100,'DATA 2'!$A$68:$A$100,$A15)</f>
        <v>3735.665602</v>
      </c>
      <c r="AJ15" s="29">
        <f>SUMIFS('DATA 2'!AJ$68:AJ$100,'DATA 2'!$A$68:$A$100,$A15)</f>
        <v>3745.3521730000002</v>
      </c>
      <c r="AK15" s="29">
        <f>SUMIFS('DATA 2'!AK$68:AK$100,'DATA 2'!$A$68:$A$100,$A15)</f>
        <v>3748.3276569999998</v>
      </c>
      <c r="AL15" s="29">
        <f>SUMIFS('DATA 2'!AL$68:AL$100,'DATA 2'!$A$68:$A$100,$A15)</f>
        <v>3745.8762149999998</v>
      </c>
      <c r="AM15" s="29">
        <f>SUMIFS('DATA 2'!AM$68:AM$100,'DATA 2'!$A$68:$A$100,$A15)</f>
        <v>3738.8745939999999</v>
      </c>
      <c r="AN15" s="29">
        <f>SUMIFS('DATA 2'!AN$68:AN$100,'DATA 2'!$A$68:$A$100,$A15)</f>
        <v>3727.9357340000001</v>
      </c>
    </row>
    <row r="16" spans="1:40" x14ac:dyDescent="0.25">
      <c r="A16" s="31" t="s">
        <v>434</v>
      </c>
      <c r="C16" s="29">
        <f>SUMIFS('DATA 2'!C$68:C$100,'DATA 2'!$A$68:$A$100,$A16)</f>
        <v>2831.6670730000001</v>
      </c>
      <c r="D16" s="29">
        <f>SUMIFS('DATA 2'!D$68:D$100,'DATA 2'!$A$68:$A$100,$A16)</f>
        <v>2899.6569129999998</v>
      </c>
      <c r="E16" s="29">
        <f>SUMIFS('DATA 2'!E$68:E$100,'DATA 2'!$A$68:$A$100,$A16)</f>
        <v>2930.1681410000001</v>
      </c>
      <c r="F16" s="29">
        <f>SUMIFS('DATA 2'!F$68:F$100,'DATA 2'!$A$68:$A$100,$A16)</f>
        <v>2927.452084</v>
      </c>
      <c r="G16" s="29">
        <f>SUMIFS('DATA 2'!G$68:G$100,'DATA 2'!$A$68:$A$100,$A16)</f>
        <v>2896.8897229999998</v>
      </c>
      <c r="H16" s="29">
        <f>SUMIFS('DATA 2'!H$68:H$100,'DATA 2'!$A$68:$A$100,$A16)</f>
        <v>3077.1786179999999</v>
      </c>
      <c r="I16" s="29">
        <f>SUMIFS('DATA 2'!I$68:I$100,'DATA 2'!$A$68:$A$100,$A16)</f>
        <v>3263.6238010000002</v>
      </c>
      <c r="J16" s="29">
        <f>SUMIFS('DATA 2'!J$68:J$100,'DATA 2'!$A$68:$A$100,$A16)</f>
        <v>3414.2692520000001</v>
      </c>
      <c r="K16" s="29">
        <f>SUMIFS('DATA 2'!K$68:K$100,'DATA 2'!$A$68:$A$100,$A16)</f>
        <v>3530.2593390000002</v>
      </c>
      <c r="L16" s="29">
        <f>SUMIFS('DATA 2'!L$68:L$100,'DATA 2'!$A$68:$A$100,$A16)</f>
        <v>3617.9047919999998</v>
      </c>
      <c r="M16" s="29">
        <f>SUMIFS('DATA 2'!M$68:M$100,'DATA 2'!$A$68:$A$100,$A16)</f>
        <v>3678.4042610000001</v>
      </c>
      <c r="N16" s="29">
        <f>SUMIFS('DATA 2'!N$68:N$100,'DATA 2'!$A$68:$A$100,$A16)</f>
        <v>3705.8480749999999</v>
      </c>
      <c r="O16" s="29">
        <f>SUMIFS('DATA 2'!O$68:O$100,'DATA 2'!$A$68:$A$100,$A16)</f>
        <v>3687.1706180000001</v>
      </c>
      <c r="P16" s="29">
        <f>SUMIFS('DATA 2'!P$68:P$100,'DATA 2'!$A$68:$A$100,$A16)</f>
        <v>3607.675295</v>
      </c>
      <c r="Q16" s="29">
        <f>SUMIFS('DATA 2'!Q$68:Q$100,'DATA 2'!$A$68:$A$100,$A16)</f>
        <v>3501.010796</v>
      </c>
      <c r="R16" s="29">
        <f>SUMIFS('DATA 2'!R$68:R$100,'DATA 2'!$A$68:$A$100,$A16)</f>
        <v>3378.4707840000001</v>
      </c>
      <c r="S16" s="29">
        <f>SUMIFS('DATA 2'!S$68:S$100,'DATA 2'!$A$68:$A$100,$A16)</f>
        <v>3244.3081109999998</v>
      </c>
      <c r="T16" s="29">
        <f>SUMIFS('DATA 2'!T$68:T$100,'DATA 2'!$A$68:$A$100,$A16)</f>
        <v>3101.1079370000002</v>
      </c>
      <c r="U16" s="29">
        <f>SUMIFS('DATA 2'!U$68:U$100,'DATA 2'!$A$68:$A$100,$A16)</f>
        <v>3015.9328700000001</v>
      </c>
      <c r="V16" s="29">
        <f>SUMIFS('DATA 2'!V$68:V$100,'DATA 2'!$A$68:$A$100,$A16)</f>
        <v>2945.5663340000001</v>
      </c>
      <c r="W16" s="29">
        <f>SUMIFS('DATA 2'!W$68:W$100,'DATA 2'!$A$68:$A$100,$A16)</f>
        <v>2875.6702359999999</v>
      </c>
      <c r="X16" s="29">
        <f>SUMIFS('DATA 2'!X$68:X$100,'DATA 2'!$A$68:$A$100,$A16)</f>
        <v>2801.721231</v>
      </c>
      <c r="Y16" s="29">
        <f>SUMIFS('DATA 2'!Y$68:Y$100,'DATA 2'!$A$68:$A$100,$A16)</f>
        <v>2722.2172310000001</v>
      </c>
      <c r="Z16" s="29">
        <f>SUMIFS('DATA 2'!Z$68:Z$100,'DATA 2'!$A$68:$A$100,$A16)</f>
        <v>2636.7192300000002</v>
      </c>
      <c r="AA16" s="29">
        <f>SUMIFS('DATA 2'!AA$68:AA$100,'DATA 2'!$A$68:$A$100,$A16)</f>
        <v>2545.243309</v>
      </c>
      <c r="AB16" s="29">
        <f>SUMIFS('DATA 2'!AB$68:AB$100,'DATA 2'!$A$68:$A$100,$A16)</f>
        <v>2448.0607399999999</v>
      </c>
      <c r="AC16" s="29">
        <f>SUMIFS('DATA 2'!AC$68:AC$100,'DATA 2'!$A$68:$A$100,$A16)</f>
        <v>2345.608021</v>
      </c>
      <c r="AD16" s="29">
        <f>SUMIFS('DATA 2'!AD$68:AD$100,'DATA 2'!$A$68:$A$100,$A16)</f>
        <v>2238.4518170000001</v>
      </c>
      <c r="AE16" s="29">
        <f>SUMIFS('DATA 2'!AE$68:AE$100,'DATA 2'!$A$68:$A$100,$A16)</f>
        <v>1744.224629</v>
      </c>
      <c r="AF16" s="29">
        <f>SUMIFS('DATA 2'!AF$68:AF$100,'DATA 2'!$A$68:$A$100,$A16)</f>
        <v>1250.5157999999999</v>
      </c>
      <c r="AG16" s="29">
        <f>SUMIFS('DATA 2'!AG$68:AG$100,'DATA 2'!$A$68:$A$100,$A16)</f>
        <v>860.93722790000004</v>
      </c>
      <c r="AH16" s="29">
        <f>SUMIFS('DATA 2'!AH$68:AH$100,'DATA 2'!$A$68:$A$100,$A16)</f>
        <v>577.5513919</v>
      </c>
      <c r="AI16" s="29">
        <f>SUMIFS('DATA 2'!AI$68:AI$100,'DATA 2'!$A$68:$A$100,$A16)</f>
        <v>379.62608790000002</v>
      </c>
      <c r="AJ16" s="29">
        <f>SUMIFS('DATA 2'!AJ$68:AJ$100,'DATA 2'!$A$68:$A$100,$A16)</f>
        <v>245.11392889999999</v>
      </c>
      <c r="AK16" s="29">
        <f>SUMIFS('DATA 2'!AK$68:AK$100,'DATA 2'!$A$68:$A$100,$A16)</f>
        <v>155.70048589999999</v>
      </c>
      <c r="AL16" s="29">
        <f>SUMIFS('DATA 2'!AL$68:AL$100,'DATA 2'!$A$68:$A$100,$A16)</f>
        <v>97.424956949999995</v>
      </c>
      <c r="AM16" s="29">
        <f>SUMIFS('DATA 2'!AM$68:AM$100,'DATA 2'!$A$68:$A$100,$A16)</f>
        <v>60.129642560000001</v>
      </c>
      <c r="AN16" s="29">
        <f>SUMIFS('DATA 2'!AN$68:AN$100,'DATA 2'!$A$68:$A$100,$A16)</f>
        <v>36.664954690000002</v>
      </c>
    </row>
    <row r="17" spans="1:44" x14ac:dyDescent="0.25">
      <c r="A17" s="31" t="s">
        <v>435</v>
      </c>
      <c r="C17" s="29">
        <f>SUMIFS('DATA 2'!C$68:C$100,'DATA 2'!$A$68:$A$100,$A17)</f>
        <v>11781.592780000001</v>
      </c>
      <c r="D17" s="29">
        <f>SUMIFS('DATA 2'!D$68:D$100,'DATA 2'!$A$68:$A$100,$A17)</f>
        <v>12939.12082</v>
      </c>
      <c r="E17" s="29">
        <f>SUMIFS('DATA 2'!E$68:E$100,'DATA 2'!$A$68:$A$100,$A17)</f>
        <v>13966.66977</v>
      </c>
      <c r="F17" s="29">
        <f>SUMIFS('DATA 2'!F$68:F$100,'DATA 2'!$A$68:$A$100,$A17)</f>
        <v>14908.47645</v>
      </c>
      <c r="G17" s="29">
        <f>SUMIFS('DATA 2'!G$68:G$100,'DATA 2'!$A$68:$A$100,$A17)</f>
        <v>15788.891890000001</v>
      </c>
      <c r="H17" s="29">
        <f>SUMIFS('DATA 2'!H$68:H$100,'DATA 2'!$A$68:$A$100,$A17)</f>
        <v>18085.996309999999</v>
      </c>
      <c r="I17" s="29">
        <f>SUMIFS('DATA 2'!I$68:I$100,'DATA 2'!$A$68:$A$100,$A17)</f>
        <v>20064.742590000002</v>
      </c>
      <c r="J17" s="29">
        <f>SUMIFS('DATA 2'!J$68:J$100,'DATA 2'!$A$68:$A$100,$A17)</f>
        <v>21913.40119</v>
      </c>
      <c r="K17" s="29">
        <f>SUMIFS('DATA 2'!K$68:K$100,'DATA 2'!$A$68:$A$100,$A17)</f>
        <v>23732.58006</v>
      </c>
      <c r="L17" s="29">
        <f>SUMIFS('DATA 2'!L$68:L$100,'DATA 2'!$A$68:$A$100,$A17)</f>
        <v>25553.413369999998</v>
      </c>
      <c r="M17" s="29">
        <f>SUMIFS('DATA 2'!M$68:M$100,'DATA 2'!$A$68:$A$100,$A17)</f>
        <v>27347.20793</v>
      </c>
      <c r="N17" s="29">
        <f>SUMIFS('DATA 2'!N$68:N$100,'DATA 2'!$A$68:$A$100,$A17)</f>
        <v>29021.29307</v>
      </c>
      <c r="O17" s="29">
        <f>SUMIFS('DATA 2'!O$68:O$100,'DATA 2'!$A$68:$A$100,$A17)</f>
        <v>30408.234489999999</v>
      </c>
      <c r="P17" s="29">
        <f>SUMIFS('DATA 2'!P$68:P$100,'DATA 2'!$A$68:$A$100,$A17)</f>
        <v>38908.543720000001</v>
      </c>
      <c r="Q17" s="29">
        <f>SUMIFS('DATA 2'!Q$68:Q$100,'DATA 2'!$A$68:$A$100,$A17)</f>
        <v>49953.202729999997</v>
      </c>
      <c r="R17" s="29">
        <f>SUMIFS('DATA 2'!R$68:R$100,'DATA 2'!$A$68:$A$100,$A17)</f>
        <v>64295.133439999998</v>
      </c>
      <c r="S17" s="29">
        <f>SUMIFS('DATA 2'!S$68:S$100,'DATA 2'!$A$68:$A$100,$A17)</f>
        <v>82904.754029999996</v>
      </c>
      <c r="T17" s="29">
        <f>SUMIFS('DATA 2'!T$68:T$100,'DATA 2'!$A$68:$A$100,$A17)</f>
        <v>107034.1266</v>
      </c>
      <c r="U17" s="29">
        <f>SUMIFS('DATA 2'!U$68:U$100,'DATA 2'!$A$68:$A$100,$A17)</f>
        <v>102068.0379</v>
      </c>
      <c r="V17" s="29">
        <f>SUMIFS('DATA 2'!V$68:V$100,'DATA 2'!$A$68:$A$100,$A17)</f>
        <v>96654.738519999999</v>
      </c>
      <c r="W17" s="29">
        <f>SUMIFS('DATA 2'!W$68:W$100,'DATA 2'!$A$68:$A$100,$A17)</f>
        <v>90903.314350000001</v>
      </c>
      <c r="X17" s="29">
        <f>SUMIFS('DATA 2'!X$68:X$100,'DATA 2'!$A$68:$A$100,$A17)</f>
        <v>84920.120930000005</v>
      </c>
      <c r="Y17" s="29">
        <f>SUMIFS('DATA 2'!Y$68:Y$100,'DATA 2'!$A$68:$A$100,$A17)</f>
        <v>78805.041750000004</v>
      </c>
      <c r="Z17" s="29">
        <f>SUMIFS('DATA 2'!Z$68:Z$100,'DATA 2'!$A$68:$A$100,$A17)</f>
        <v>72651.612420000005</v>
      </c>
      <c r="AA17" s="29">
        <f>SUMIFS('DATA 2'!AA$68:AA$100,'DATA 2'!$A$68:$A$100,$A17)</f>
        <v>66544.857829999906</v>
      </c>
      <c r="AB17" s="29">
        <f>SUMIFS('DATA 2'!AB$68:AB$100,'DATA 2'!$A$68:$A$100,$A17)</f>
        <v>60560.109270000001</v>
      </c>
      <c r="AC17" s="29">
        <f>SUMIFS('DATA 2'!AC$68:AC$100,'DATA 2'!$A$68:$A$100,$A17)</f>
        <v>54761.861620000003</v>
      </c>
      <c r="AD17" s="29">
        <f>SUMIFS('DATA 2'!AD$68:AD$100,'DATA 2'!$A$68:$A$100,$A17)</f>
        <v>49203.85482</v>
      </c>
      <c r="AE17" s="29">
        <f>SUMIFS('DATA 2'!AE$68:AE$100,'DATA 2'!$A$68:$A$100,$A17)</f>
        <v>55071.297440000002</v>
      </c>
      <c r="AF17" s="29">
        <f>SUMIFS('DATA 2'!AF$68:AF$100,'DATA 2'!$A$68:$A$100,$A17)</f>
        <v>61160.16388</v>
      </c>
      <c r="AG17" s="29">
        <f>SUMIFS('DATA 2'!AG$68:AG$100,'DATA 2'!$A$68:$A$100,$A17)</f>
        <v>67642.342069999999</v>
      </c>
      <c r="AH17" s="29">
        <f>SUMIFS('DATA 2'!AH$68:AH$100,'DATA 2'!$A$68:$A$100,$A17)</f>
        <v>74657.671520000004</v>
      </c>
      <c r="AI17" s="29">
        <f>SUMIFS('DATA 2'!AI$68:AI$100,'DATA 2'!$A$68:$A$100,$A17)</f>
        <v>82327.332370000004</v>
      </c>
      <c r="AJ17" s="29">
        <f>SUMIFS('DATA 2'!AJ$68:AJ$100,'DATA 2'!$A$68:$A$100,$A17)</f>
        <v>90764.162500000006</v>
      </c>
      <c r="AK17" s="29">
        <f>SUMIFS('DATA 2'!AK$68:AK$100,'DATA 2'!$A$68:$A$100,$A17)</f>
        <v>100079.8781</v>
      </c>
      <c r="AL17" s="29">
        <f>SUMIFS('DATA 2'!AL$68:AL$100,'DATA 2'!$A$68:$A$100,$A17)</f>
        <v>110389.71279999999</v>
      </c>
      <c r="AM17" s="29">
        <f>SUMIFS('DATA 2'!AM$68:AM$100,'DATA 2'!$A$68:$A$100,$A17)</f>
        <v>121815.3803</v>
      </c>
      <c r="AN17" s="29">
        <f>SUMIFS('DATA 2'!AN$68:AN$100,'DATA 2'!$A$68:$A$100,$A17)</f>
        <v>134486.9546</v>
      </c>
    </row>
    <row r="18" spans="1:44" x14ac:dyDescent="0.25">
      <c r="A18" s="31" t="s">
        <v>432</v>
      </c>
      <c r="C18" s="29">
        <f>SUMIFS('DATA 2'!C$68:C$100,'DATA 2'!$A$68:$A$100,$A18)</f>
        <v>474.12527679999999</v>
      </c>
      <c r="D18" s="29">
        <f>SUMIFS('DATA 2'!D$68:D$100,'DATA 2'!$A$68:$A$100,$A18)</f>
        <v>543.12186150000002</v>
      </c>
      <c r="E18" s="29">
        <f>SUMIFS('DATA 2'!E$68:E$100,'DATA 2'!$A$68:$A$100,$A18)</f>
        <v>641.69554960000005</v>
      </c>
      <c r="F18" s="29">
        <f>SUMIFS('DATA 2'!F$68:F$100,'DATA 2'!$A$68:$A$100,$A18)</f>
        <v>764.83289430000002</v>
      </c>
      <c r="G18" s="29">
        <f>SUMIFS('DATA 2'!G$68:G$100,'DATA 2'!$A$68:$A$100,$A18)</f>
        <v>913.10937590000003</v>
      </c>
      <c r="H18" s="29">
        <f>SUMIFS('DATA 2'!H$68:H$100,'DATA 2'!$A$68:$A$100,$A18)</f>
        <v>757.63707320000003</v>
      </c>
      <c r="I18" s="29">
        <f>SUMIFS('DATA 2'!I$68:I$100,'DATA 2'!$A$68:$A$100,$A18)</f>
        <v>536.02543149999997</v>
      </c>
      <c r="J18" s="29">
        <f>SUMIFS('DATA 2'!J$68:J$100,'DATA 2'!$A$68:$A$100,$A18)</f>
        <v>350.68764579999998</v>
      </c>
      <c r="K18" s="29">
        <f>SUMIFS('DATA 2'!K$68:K$100,'DATA 2'!$A$68:$A$100,$A18)</f>
        <v>218.77938739999999</v>
      </c>
      <c r="L18" s="29">
        <f>SUMIFS('DATA 2'!L$68:L$100,'DATA 2'!$A$68:$A$100,$A18)</f>
        <v>131.71248220000001</v>
      </c>
      <c r="M18" s="29">
        <f>SUMIFS('DATA 2'!M$68:M$100,'DATA 2'!$A$68:$A$100,$A18)</f>
        <v>76.838166330000007</v>
      </c>
      <c r="N18" s="29">
        <f>SUMIFS('DATA 2'!N$68:N$100,'DATA 2'!$A$68:$A$100,$A18)</f>
        <v>43.450118719999999</v>
      </c>
      <c r="O18" s="29">
        <f>SUMIFS('DATA 2'!O$68:O$100,'DATA 2'!$A$68:$A$100,$A18)</f>
        <v>23.768029089999999</v>
      </c>
      <c r="P18" s="29">
        <f>SUMIFS('DATA 2'!P$68:P$100,'DATA 2'!$A$68:$A$100,$A18)</f>
        <v>17.226608930000001</v>
      </c>
      <c r="Q18" s="29">
        <f>SUMIFS('DATA 2'!Q$68:Q$100,'DATA 2'!$A$68:$A$100,$A18)</f>
        <v>13.65176359</v>
      </c>
      <c r="R18" s="29">
        <f>SUMIFS('DATA 2'!R$68:R$100,'DATA 2'!$A$68:$A$100,$A18)</f>
        <v>11.09177532</v>
      </c>
      <c r="S18" s="29">
        <f>SUMIFS('DATA 2'!S$68:S$100,'DATA 2'!$A$68:$A$100,$A18)</f>
        <v>9.0619016939999995</v>
      </c>
      <c r="T18" s="29">
        <f>SUMIFS('DATA 2'!T$68:T$100,'DATA 2'!$A$68:$A$100,$A18)</f>
        <v>7.4017286259999997</v>
      </c>
      <c r="U18" s="29">
        <f>SUMIFS('DATA 2'!U$68:U$100,'DATA 2'!$A$68:$A$100,$A18)</f>
        <v>6.8504289209999998</v>
      </c>
      <c r="V18" s="29">
        <f>SUMIFS('DATA 2'!V$68:V$100,'DATA 2'!$A$68:$A$100,$A18)</f>
        <v>6.6328906930000002</v>
      </c>
      <c r="W18" s="29">
        <f>SUMIFS('DATA 2'!W$68:W$100,'DATA 2'!$A$68:$A$100,$A18)</f>
        <v>6.539880739</v>
      </c>
      <c r="X18" s="29">
        <f>SUMIFS('DATA 2'!X$68:X$100,'DATA 2'!$A$68:$A$100,$A18)</f>
        <v>6.5115242249999996</v>
      </c>
      <c r="Y18" s="29">
        <f>SUMIFS('DATA 2'!Y$68:Y$100,'DATA 2'!$A$68:$A$100,$A18)</f>
        <v>6.5289399980000002</v>
      </c>
      <c r="Z18" s="29">
        <f>SUMIFS('DATA 2'!Z$68:Z$100,'DATA 2'!$A$68:$A$100,$A18)</f>
        <v>6.5856357880000003</v>
      </c>
      <c r="AA18" s="29">
        <f>SUMIFS('DATA 2'!AA$68:AA$100,'DATA 2'!$A$68:$A$100,$A18)</f>
        <v>6.6792882750000002</v>
      </c>
      <c r="AB18" s="29">
        <f>SUMIFS('DATA 2'!AB$68:AB$100,'DATA 2'!$A$68:$A$100,$A18)</f>
        <v>6.8092754190000004</v>
      </c>
      <c r="AC18" s="29">
        <f>SUMIFS('DATA 2'!AC$68:AC$100,'DATA 2'!$A$68:$A$100,$A18)</f>
        <v>6.9758594760000001</v>
      </c>
      <c r="AD18" s="29">
        <f>SUMIFS('DATA 2'!AD$68:AD$100,'DATA 2'!$A$68:$A$100,$A18)</f>
        <v>7.1799214239999998</v>
      </c>
      <c r="AE18" s="29">
        <f>SUMIFS('DATA 2'!AE$68:AE$100,'DATA 2'!$A$68:$A$100,$A18)</f>
        <v>7.3957006669999998</v>
      </c>
      <c r="AF18" s="29">
        <f>SUMIFS('DATA 2'!AF$68:AF$100,'DATA 2'!$A$68:$A$100,$A18)</f>
        <v>7.6002399509999998</v>
      </c>
      <c r="AG18" s="29">
        <f>SUMIFS('DATA 2'!AG$68:AG$100,'DATA 2'!$A$68:$A$100,$A18)</f>
        <v>7.8038663589999997</v>
      </c>
      <c r="AH18" s="29">
        <f>SUMIFS('DATA 2'!AH$68:AH$100,'DATA 2'!$A$68:$A$100,$A18)</f>
        <v>8.0214220120000004</v>
      </c>
      <c r="AI18" s="29">
        <f>SUMIFS('DATA 2'!AI$68:AI$100,'DATA 2'!$A$68:$A$100,$A18)</f>
        <v>8.2652870380000003</v>
      </c>
      <c r="AJ18" s="29">
        <f>SUMIFS('DATA 2'!AJ$68:AJ$100,'DATA 2'!$A$68:$A$100,$A18)</f>
        <v>8.5451421740000004</v>
      </c>
      <c r="AK18" s="29">
        <f>SUMIFS('DATA 2'!AK$68:AK$100,'DATA 2'!$A$68:$A$100,$A18)</f>
        <v>8.8690485339999903</v>
      </c>
      <c r="AL18" s="29">
        <f>SUMIFS('DATA 2'!AL$68:AL$100,'DATA 2'!$A$68:$A$100,$A18)</f>
        <v>9.2444500200000004</v>
      </c>
      <c r="AM18" s="29">
        <f>SUMIFS('DATA 2'!AM$68:AM$100,'DATA 2'!$A$68:$A$100,$A18)</f>
        <v>9.6788951189999999</v>
      </c>
      <c r="AN18" s="29">
        <f>SUMIFS('DATA 2'!AN$68:AN$100,'DATA 2'!$A$68:$A$100,$A18)</f>
        <v>10.180541679999999</v>
      </c>
    </row>
    <row r="19" spans="1:44" x14ac:dyDescent="0.25">
      <c r="A19" s="31" t="s">
        <v>433</v>
      </c>
      <c r="C19" s="29">
        <f>SUMIFS('DATA 2'!C$68:C$100,'DATA 2'!$A$68:$A$100,$A19)</f>
        <v>5981.2326210000001</v>
      </c>
      <c r="D19" s="29">
        <f>SUMIFS('DATA 2'!D$68:D$100,'DATA 2'!$A$68:$A$100,$A19)</f>
        <v>6000.5228340000003</v>
      </c>
      <c r="E19" s="29">
        <f>SUMIFS('DATA 2'!E$68:E$100,'DATA 2'!$A$68:$A$100,$A19)</f>
        <v>5893.6028319999996</v>
      </c>
      <c r="F19" s="29">
        <f>SUMIFS('DATA 2'!F$68:F$100,'DATA 2'!$A$68:$A$100,$A19)</f>
        <v>5709.685144</v>
      </c>
      <c r="G19" s="29">
        <f>SUMIFS('DATA 2'!G$68:G$100,'DATA 2'!$A$68:$A$100,$A19)</f>
        <v>5470.0815620000003</v>
      </c>
      <c r="H19" s="29">
        <f>SUMIFS('DATA 2'!H$68:H$100,'DATA 2'!$A$68:$A$100,$A19)</f>
        <v>3358.185849</v>
      </c>
      <c r="I19" s="29">
        <f>SUMIFS('DATA 2'!I$68:I$100,'DATA 2'!$A$68:$A$100,$A19)</f>
        <v>1697.78747</v>
      </c>
      <c r="J19" s="29">
        <f>SUMIFS('DATA 2'!J$68:J$100,'DATA 2'!$A$68:$A$100,$A19)</f>
        <v>778.70030050000003</v>
      </c>
      <c r="K19" s="29">
        <f>SUMIFS('DATA 2'!K$68:K$100,'DATA 2'!$A$68:$A$100,$A19)</f>
        <v>336.088348</v>
      </c>
      <c r="L19" s="29">
        <f>SUMIFS('DATA 2'!L$68:L$100,'DATA 2'!$A$68:$A$100,$A19)</f>
        <v>138.7987043</v>
      </c>
      <c r="M19" s="29">
        <f>SUMIFS('DATA 2'!M$68:M$100,'DATA 2'!$A$68:$A$100,$A19)</f>
        <v>55.532086479999997</v>
      </c>
      <c r="N19" s="29">
        <f>SUMIFS('DATA 2'!N$68:N$100,'DATA 2'!$A$68:$A$100,$A19)</f>
        <v>21.896036859999999</v>
      </c>
      <c r="O19" s="29">
        <f>SUMIFS('DATA 2'!O$68:O$100,'DATA 2'!$A$68:$A$100,$A19)</f>
        <v>8.7679423320000005</v>
      </c>
      <c r="P19" s="29">
        <f>SUMIFS('DATA 2'!P$68:P$100,'DATA 2'!$A$68:$A$100,$A19)</f>
        <v>5.468395364</v>
      </c>
      <c r="Q19" s="29">
        <f>SUMIFS('DATA 2'!Q$68:Q$100,'DATA 2'!$A$68:$A$100,$A19)</f>
        <v>3.9360769360000001</v>
      </c>
      <c r="R19" s="29">
        <f>SUMIFS('DATA 2'!R$68:R$100,'DATA 2'!$A$68:$A$100,$A19)</f>
        <v>2.9588266519999999</v>
      </c>
      <c r="S19" s="29">
        <f>SUMIFS('DATA 2'!S$68:S$100,'DATA 2'!$A$68:$A$100,$A19)</f>
        <v>2.2541651370000002</v>
      </c>
      <c r="T19" s="29">
        <f>SUMIFS('DATA 2'!T$68:T$100,'DATA 2'!$A$68:$A$100,$A19)</f>
        <v>1.7248792340000001</v>
      </c>
      <c r="U19" s="29">
        <f>SUMIFS('DATA 2'!U$68:U$100,'DATA 2'!$A$68:$A$100,$A19)</f>
        <v>1.332559313</v>
      </c>
      <c r="V19" s="29">
        <f>SUMIFS('DATA 2'!V$68:V$100,'DATA 2'!$A$68:$A$100,$A19)</f>
        <v>1.0337175709999999</v>
      </c>
      <c r="W19" s="29">
        <f>SUMIFS('DATA 2'!W$68:W$100,'DATA 2'!$A$68:$A$100,$A19)</f>
        <v>0.80358476570000004</v>
      </c>
      <c r="X19" s="29">
        <f>SUMIFS('DATA 2'!X$68:X$100,'DATA 2'!$A$68:$A$100,$A19)</f>
        <v>0.62551390620000002</v>
      </c>
      <c r="Y19" s="29">
        <f>SUMIFS('DATA 2'!Y$68:Y$100,'DATA 2'!$A$68:$A$100,$A19)</f>
        <v>0.48735932850000002</v>
      </c>
      <c r="Z19" s="29">
        <f>SUMIFS('DATA 2'!Z$68:Z$100,'DATA 2'!$A$68:$A$100,$A19)</f>
        <v>0.37998277390000001</v>
      </c>
      <c r="AA19" s="29">
        <f>SUMIFS('DATA 2'!AA$68:AA$100,'DATA 2'!$A$68:$A$100,$A19)</f>
        <v>0.29641810289999998</v>
      </c>
      <c r="AB19" s="29">
        <f>SUMIFS('DATA 2'!AB$68:AB$100,'DATA 2'!$A$68:$A$100,$A19)</f>
        <v>0.23131940640000001</v>
      </c>
      <c r="AC19" s="29">
        <f>SUMIFS('DATA 2'!AC$68:AC$100,'DATA 2'!$A$68:$A$100,$A19)</f>
        <v>0.18056615009999999</v>
      </c>
      <c r="AD19" s="29">
        <f>SUMIFS('DATA 2'!AD$68:AD$100,'DATA 2'!$A$68:$A$100,$A19)</f>
        <v>0.14097303929999999</v>
      </c>
      <c r="AE19" s="29">
        <f>SUMIFS('DATA 2'!AE$68:AE$100,'DATA 2'!$A$68:$A$100,$A19)</f>
        <v>0.1119780858</v>
      </c>
      <c r="AF19" s="29">
        <f>SUMIFS('DATA 2'!AF$68:AF$100,'DATA 2'!$A$68:$A$100,$A19)</f>
        <v>8.9177063099999995E-2</v>
      </c>
      <c r="AG19" s="29">
        <f>SUMIFS('DATA 2'!AG$68:AG$100,'DATA 2'!$A$68:$A$100,$A19)</f>
        <v>7.0980687900000006E-2</v>
      </c>
      <c r="AH19" s="29">
        <f>SUMIFS('DATA 2'!AH$68:AH$100,'DATA 2'!$A$68:$A$100,$A19)</f>
        <v>5.6473352800000001E-2</v>
      </c>
      <c r="AI19" s="29">
        <f>SUMIFS('DATA 2'!AI$68:AI$100,'DATA 2'!$A$68:$A$100,$A19)</f>
        <v>4.4941181400000002E-2</v>
      </c>
      <c r="AJ19" s="29">
        <f>SUMIFS('DATA 2'!AJ$68:AJ$100,'DATA 2'!$A$68:$A$100,$A19)</f>
        <v>3.5792132400000003E-2</v>
      </c>
      <c r="AK19" s="29">
        <f>SUMIFS('DATA 2'!AK$68:AK$100,'DATA 2'!$A$68:$A$100,$A19)</f>
        <v>2.8539612200000002E-2</v>
      </c>
      <c r="AL19" s="29">
        <f>SUMIFS('DATA 2'!AL$68:AL$100,'DATA 2'!$A$68:$A$100,$A19)</f>
        <v>2.27901771E-2</v>
      </c>
      <c r="AM19" s="29">
        <f>SUMIFS('DATA 2'!AM$68:AM$100,'DATA 2'!$A$68:$A$100,$A19)</f>
        <v>1.8229451899999999E-2</v>
      </c>
      <c r="AN19" s="29">
        <f>SUMIFS('DATA 2'!AN$68:AN$100,'DATA 2'!$A$68:$A$100,$A19)</f>
        <v>1.4608032999999999E-2</v>
      </c>
    </row>
    <row r="20" spans="1:44" x14ac:dyDescent="0.25">
      <c r="A20" s="31" t="s">
        <v>443</v>
      </c>
      <c r="C20" s="29">
        <f>SUM(C2:C7)</f>
        <v>3459303.525200163</v>
      </c>
      <c r="D20" s="29">
        <f t="shared" ref="D20:AN20" si="1">SUM(D2:D7)</f>
        <v>3561116.2444522525</v>
      </c>
      <c r="E20" s="29">
        <f t="shared" si="1"/>
        <v>3663907.9298070734</v>
      </c>
      <c r="F20" s="29">
        <f t="shared" si="1"/>
        <v>3767973.2392330701</v>
      </c>
      <c r="G20" s="29">
        <f t="shared" si="1"/>
        <v>3874754.6558310501</v>
      </c>
      <c r="H20" s="29">
        <f t="shared" si="1"/>
        <v>3986086.1328086499</v>
      </c>
      <c r="I20" s="29">
        <f t="shared" si="1"/>
        <v>4100720.3553606397</v>
      </c>
      <c r="J20" s="29">
        <f t="shared" si="1"/>
        <v>4218819.7753106998</v>
      </c>
      <c r="K20" s="29">
        <f t="shared" si="1"/>
        <v>4340545.8201587498</v>
      </c>
      <c r="L20" s="29">
        <f t="shared" si="1"/>
        <v>4466959.8131562099</v>
      </c>
      <c r="M20" s="29">
        <f t="shared" si="1"/>
        <v>4599431.2105264096</v>
      </c>
      <c r="N20" s="29">
        <f t="shared" si="1"/>
        <v>4739688.6513373805</v>
      </c>
      <c r="O20" s="29">
        <f t="shared" si="1"/>
        <v>4890192.7514586318</v>
      </c>
      <c r="P20" s="29">
        <f t="shared" si="1"/>
        <v>5043053.616561804</v>
      </c>
      <c r="Q20" s="29">
        <f t="shared" si="1"/>
        <v>5204887.9875111254</v>
      </c>
      <c r="R20" s="29">
        <f t="shared" si="1"/>
        <v>5376335.9839626122</v>
      </c>
      <c r="S20" s="29">
        <f t="shared" si="1"/>
        <v>5558854.3116767704</v>
      </c>
      <c r="T20" s="29">
        <f t="shared" si="1"/>
        <v>5754765.2110731695</v>
      </c>
      <c r="U20" s="29">
        <f t="shared" si="1"/>
        <v>5926771.0853307648</v>
      </c>
      <c r="V20" s="29">
        <f t="shared" si="1"/>
        <v>6104721.029124123</v>
      </c>
      <c r="W20" s="29">
        <f t="shared" si="1"/>
        <v>6289265.6246085055</v>
      </c>
      <c r="X20" s="29">
        <f t="shared" si="1"/>
        <v>6480672.6207095422</v>
      </c>
      <c r="Y20" s="29">
        <f t="shared" si="1"/>
        <v>6679194.0658558765</v>
      </c>
      <c r="Z20" s="29">
        <f t="shared" si="1"/>
        <v>6885161.6312860223</v>
      </c>
      <c r="AA20" s="29">
        <f t="shared" si="1"/>
        <v>7098987.1029130286</v>
      </c>
      <c r="AB20" s="29">
        <f t="shared" si="1"/>
        <v>7321153.0490216352</v>
      </c>
      <c r="AC20" s="29">
        <f t="shared" si="1"/>
        <v>7552208.4001251264</v>
      </c>
      <c r="AD20" s="29">
        <f t="shared" si="1"/>
        <v>7792776.9893519739</v>
      </c>
      <c r="AE20" s="29">
        <f t="shared" si="1"/>
        <v>8022638.7682277327</v>
      </c>
      <c r="AF20" s="29">
        <f t="shared" si="1"/>
        <v>8253725.296883204</v>
      </c>
      <c r="AG20" s="29">
        <f t="shared" si="1"/>
        <v>8486672.3247106485</v>
      </c>
      <c r="AH20" s="29">
        <f t="shared" si="1"/>
        <v>8721765.3687209152</v>
      </c>
      <c r="AI20" s="29">
        <f t="shared" si="1"/>
        <v>8959401.7635640297</v>
      </c>
      <c r="AJ20" s="29">
        <f t="shared" si="1"/>
        <v>9200124.397495918</v>
      </c>
      <c r="AK20" s="29">
        <f t="shared" si="1"/>
        <v>9444626.1864985861</v>
      </c>
      <c r="AL20" s="29">
        <f t="shared" si="1"/>
        <v>9693764.3204503097</v>
      </c>
      <c r="AM20" s="29">
        <f t="shared" si="1"/>
        <v>9948584.9750336725</v>
      </c>
      <c r="AN20" s="29">
        <f t="shared" si="1"/>
        <v>10210356.717191465</v>
      </c>
    </row>
    <row r="21" spans="1:44" x14ac:dyDescent="0.25">
      <c r="A21" s="32" t="s">
        <v>438</v>
      </c>
      <c r="C21" s="29">
        <f>SUM(C8:C14)</f>
        <v>12966.955811362699</v>
      </c>
      <c r="D21" s="29">
        <f t="shared" ref="D21:AN21" si="2">SUM(D8:D14)</f>
        <v>13999.000146602299</v>
      </c>
      <c r="E21" s="29">
        <f t="shared" si="2"/>
        <v>15295.642129512999</v>
      </c>
      <c r="F21" s="29">
        <f t="shared" si="2"/>
        <v>16863.838420990003</v>
      </c>
      <c r="G21" s="29">
        <f t="shared" si="2"/>
        <v>18915.216346900001</v>
      </c>
      <c r="H21" s="29">
        <f t="shared" si="2"/>
        <v>22247.556773299999</v>
      </c>
      <c r="I21" s="29">
        <f t="shared" si="2"/>
        <v>25884.907790200003</v>
      </c>
      <c r="J21" s="29">
        <f t="shared" si="2"/>
        <v>29852.993034199997</v>
      </c>
      <c r="K21" s="29">
        <f t="shared" si="2"/>
        <v>34515.683535000004</v>
      </c>
      <c r="L21" s="29">
        <f t="shared" si="2"/>
        <v>40440.924137000002</v>
      </c>
      <c r="M21" s="29">
        <f t="shared" si="2"/>
        <v>48491.417552999999</v>
      </c>
      <c r="N21" s="29">
        <f t="shared" si="2"/>
        <v>60046.672773999999</v>
      </c>
      <c r="O21" s="29">
        <f t="shared" si="2"/>
        <v>77344.130306999999</v>
      </c>
      <c r="P21" s="29">
        <f t="shared" si="2"/>
        <v>84230.161202000003</v>
      </c>
      <c r="Q21" s="29">
        <f t="shared" si="2"/>
        <v>91805.289768000002</v>
      </c>
      <c r="R21" s="29">
        <f t="shared" si="2"/>
        <v>100266.84250299998</v>
      </c>
      <c r="S21" s="29">
        <f t="shared" si="2"/>
        <v>109844.639035</v>
      </c>
      <c r="T21" s="29">
        <f t="shared" si="2"/>
        <v>120806.83008299999</v>
      </c>
      <c r="U21" s="29">
        <f t="shared" si="2"/>
        <v>132994.756459</v>
      </c>
      <c r="V21" s="29">
        <f t="shared" si="2"/>
        <v>146412.77570299999</v>
      </c>
      <c r="W21" s="29">
        <f t="shared" si="2"/>
        <v>161278.65036400003</v>
      </c>
      <c r="X21" s="29">
        <f t="shared" si="2"/>
        <v>177775.55224700001</v>
      </c>
      <c r="Y21" s="29">
        <f t="shared" si="2"/>
        <v>196090.13278509997</v>
      </c>
      <c r="Z21" s="29">
        <f t="shared" si="2"/>
        <v>216428.88476509997</v>
      </c>
      <c r="AA21" s="29">
        <f t="shared" si="2"/>
        <v>239022.57067869999</v>
      </c>
      <c r="AB21" s="29">
        <f t="shared" si="2"/>
        <v>264128.69522629998</v>
      </c>
      <c r="AC21" s="29">
        <f t="shared" si="2"/>
        <v>292030.97583070002</v>
      </c>
      <c r="AD21" s="29">
        <f t="shared" si="2"/>
        <v>323040.41642620001</v>
      </c>
      <c r="AE21" s="29">
        <f t="shared" si="2"/>
        <v>327392.42877870001</v>
      </c>
      <c r="AF21" s="29">
        <f t="shared" si="2"/>
        <v>328357.95551190001</v>
      </c>
      <c r="AG21" s="29">
        <f t="shared" si="2"/>
        <v>327162.5153653</v>
      </c>
      <c r="AH21" s="29">
        <f t="shared" si="2"/>
        <v>324320.01987149997</v>
      </c>
      <c r="AI21" s="29">
        <f t="shared" si="2"/>
        <v>320163.68247579999</v>
      </c>
      <c r="AJ21" s="29">
        <f t="shared" si="2"/>
        <v>314957.81182241003</v>
      </c>
      <c r="AK21" s="29">
        <f t="shared" si="2"/>
        <v>308923.64077487995</v>
      </c>
      <c r="AL21" s="29">
        <f t="shared" si="2"/>
        <v>302248.73168080399</v>
      </c>
      <c r="AM21" s="29">
        <f t="shared" si="2"/>
        <v>295092.64667459094</v>
      </c>
      <c r="AN21" s="29">
        <f t="shared" si="2"/>
        <v>287591.04595853301</v>
      </c>
    </row>
    <row r="22" spans="1:44" x14ac:dyDescent="0.25">
      <c r="A22" s="32" t="s">
        <v>431</v>
      </c>
      <c r="C22" s="29">
        <f>C15</f>
        <v>2605.7253879999998</v>
      </c>
      <c r="D22" s="29">
        <f t="shared" ref="D22:AN22" si="3">D15</f>
        <v>2653.8522250000001</v>
      </c>
      <c r="E22" s="29">
        <f t="shared" si="3"/>
        <v>2679.749241</v>
      </c>
      <c r="F22" s="29">
        <f t="shared" si="3"/>
        <v>2686.3473170000002</v>
      </c>
      <c r="G22" s="29">
        <f t="shared" si="3"/>
        <v>2671.2023629999999</v>
      </c>
      <c r="H22" s="29">
        <f t="shared" si="3"/>
        <v>2851.058853</v>
      </c>
      <c r="I22" s="29">
        <f t="shared" si="3"/>
        <v>3030.8103660000002</v>
      </c>
      <c r="J22" s="29">
        <f t="shared" si="3"/>
        <v>3168.6592030000002</v>
      </c>
      <c r="K22" s="29">
        <f t="shared" si="3"/>
        <v>3265.768317</v>
      </c>
      <c r="L22" s="29">
        <f t="shared" si="3"/>
        <v>3328.6354940000001</v>
      </c>
      <c r="M22" s="29">
        <f t="shared" si="3"/>
        <v>3359.2344210000001</v>
      </c>
      <c r="N22" s="29">
        <f t="shared" si="3"/>
        <v>3353.2459699999999</v>
      </c>
      <c r="O22" s="29">
        <f t="shared" si="3"/>
        <v>3300.3405539999999</v>
      </c>
      <c r="P22" s="29">
        <f t="shared" si="3"/>
        <v>3304.5751810000002</v>
      </c>
      <c r="Q22" s="29">
        <f t="shared" si="3"/>
        <v>3322.9195399999999</v>
      </c>
      <c r="R22" s="29">
        <f t="shared" si="3"/>
        <v>3340.3604620000001</v>
      </c>
      <c r="S22" s="29">
        <f t="shared" si="3"/>
        <v>3352.0076349999999</v>
      </c>
      <c r="T22" s="29">
        <f t="shared" si="3"/>
        <v>3356.4004060000002</v>
      </c>
      <c r="U22" s="29">
        <f t="shared" si="3"/>
        <v>3389.3337430000001</v>
      </c>
      <c r="V22" s="29">
        <f t="shared" si="3"/>
        <v>3429.6446970000002</v>
      </c>
      <c r="W22" s="29">
        <f t="shared" si="3"/>
        <v>3469.0153879999998</v>
      </c>
      <c r="X22" s="29">
        <f t="shared" si="3"/>
        <v>3503.8453249999998</v>
      </c>
      <c r="Y22" s="29">
        <f t="shared" si="3"/>
        <v>3532.0612510000001</v>
      </c>
      <c r="Z22" s="29">
        <f t="shared" si="3"/>
        <v>3552.1927460000002</v>
      </c>
      <c r="AA22" s="29">
        <f t="shared" si="3"/>
        <v>3563.0737979999999</v>
      </c>
      <c r="AB22" s="29">
        <f t="shared" si="3"/>
        <v>3563.7492699999998</v>
      </c>
      <c r="AC22" s="29">
        <f t="shared" si="3"/>
        <v>3553.4280979999999</v>
      </c>
      <c r="AD22" s="29">
        <f t="shared" si="3"/>
        <v>3531.481045</v>
      </c>
      <c r="AE22" s="29">
        <f t="shared" si="3"/>
        <v>3586.5246390000002</v>
      </c>
      <c r="AF22" s="29">
        <f t="shared" si="3"/>
        <v>3644.1924530000001</v>
      </c>
      <c r="AG22" s="29">
        <f t="shared" si="3"/>
        <v>3687.851529</v>
      </c>
      <c r="AH22" s="29">
        <f t="shared" si="3"/>
        <v>3717.37754</v>
      </c>
      <c r="AI22" s="29">
        <f t="shared" si="3"/>
        <v>3735.665602</v>
      </c>
      <c r="AJ22" s="29">
        <f t="shared" si="3"/>
        <v>3745.3521730000002</v>
      </c>
      <c r="AK22" s="29">
        <f t="shared" si="3"/>
        <v>3748.3276569999998</v>
      </c>
      <c r="AL22" s="29">
        <f t="shared" si="3"/>
        <v>3745.8762149999998</v>
      </c>
      <c r="AM22" s="29">
        <f t="shared" si="3"/>
        <v>3738.8745939999999</v>
      </c>
      <c r="AN22" s="29">
        <f t="shared" si="3"/>
        <v>3727.9357340000001</v>
      </c>
    </row>
    <row r="23" spans="1:44" x14ac:dyDescent="0.25">
      <c r="A23" s="32" t="s">
        <v>226</v>
      </c>
      <c r="C23" s="29">
        <f>SUM(C16:C19)</f>
        <v>21068.6177508</v>
      </c>
      <c r="D23" s="29">
        <f t="shared" ref="D23:AN23" si="4">SUM(D16:D19)</f>
        <v>22382.422428499998</v>
      </c>
      <c r="E23" s="29">
        <f t="shared" si="4"/>
        <v>23432.136292600004</v>
      </c>
      <c r="F23" s="29">
        <f t="shared" si="4"/>
        <v>24310.446572299999</v>
      </c>
      <c r="G23" s="29">
        <f t="shared" si="4"/>
        <v>25068.972550899998</v>
      </c>
      <c r="H23" s="29">
        <f t="shared" si="4"/>
        <v>25278.997850200001</v>
      </c>
      <c r="I23" s="29">
        <f t="shared" si="4"/>
        <v>25562.179292500001</v>
      </c>
      <c r="J23" s="29">
        <f t="shared" si="4"/>
        <v>26457.058388300004</v>
      </c>
      <c r="K23" s="29">
        <f t="shared" si="4"/>
        <v>27817.707134400003</v>
      </c>
      <c r="L23" s="29">
        <f t="shared" si="4"/>
        <v>29441.829348499999</v>
      </c>
      <c r="M23" s="29">
        <f t="shared" si="4"/>
        <v>31157.98244381</v>
      </c>
      <c r="N23" s="29">
        <f t="shared" si="4"/>
        <v>32792.487300580004</v>
      </c>
      <c r="O23" s="29">
        <f t="shared" si="4"/>
        <v>34127.941079422002</v>
      </c>
      <c r="P23" s="29">
        <f t="shared" si="4"/>
        <v>42538.914019294003</v>
      </c>
      <c r="Q23" s="29">
        <f t="shared" si="4"/>
        <v>53471.801366526</v>
      </c>
      <c r="R23" s="29">
        <f t="shared" si="4"/>
        <v>67687.654825972</v>
      </c>
      <c r="S23" s="29">
        <f t="shared" si="4"/>
        <v>86160.378207831003</v>
      </c>
      <c r="T23" s="29">
        <f t="shared" si="4"/>
        <v>110144.36114486</v>
      </c>
      <c r="U23" s="29">
        <f t="shared" si="4"/>
        <v>105092.153758234</v>
      </c>
      <c r="V23" s="29">
        <f t="shared" si="4"/>
        <v>99607.971462264002</v>
      </c>
      <c r="W23" s="29">
        <f t="shared" si="4"/>
        <v>93786.328051504708</v>
      </c>
      <c r="X23" s="29">
        <f t="shared" si="4"/>
        <v>87728.979199131209</v>
      </c>
      <c r="Y23" s="29">
        <f t="shared" si="4"/>
        <v>81534.275280326503</v>
      </c>
      <c r="Z23" s="29">
        <f t="shared" si="4"/>
        <v>75295.297268561902</v>
      </c>
      <c r="AA23" s="29">
        <f t="shared" si="4"/>
        <v>69097.0768453778</v>
      </c>
      <c r="AB23" s="29">
        <f t="shared" si="4"/>
        <v>63015.210604825399</v>
      </c>
      <c r="AC23" s="29">
        <f t="shared" si="4"/>
        <v>57114.626066626101</v>
      </c>
      <c r="AD23" s="29">
        <f t="shared" si="4"/>
        <v>51449.627531463302</v>
      </c>
      <c r="AE23" s="29">
        <f t="shared" si="4"/>
        <v>56823.0297477528</v>
      </c>
      <c r="AF23" s="29">
        <f t="shared" si="4"/>
        <v>62418.369097014103</v>
      </c>
      <c r="AG23" s="29">
        <f t="shared" si="4"/>
        <v>68511.154144946893</v>
      </c>
      <c r="AH23" s="29">
        <f t="shared" si="4"/>
        <v>75243.300807264794</v>
      </c>
      <c r="AI23" s="29">
        <f t="shared" si="4"/>
        <v>82715.268686119409</v>
      </c>
      <c r="AJ23" s="29">
        <f t="shared" si="4"/>
        <v>91017.857363206407</v>
      </c>
      <c r="AK23" s="29">
        <f t="shared" si="4"/>
        <v>100244.47617404621</v>
      </c>
      <c r="AL23" s="29">
        <f t="shared" si="4"/>
        <v>110496.4049971471</v>
      </c>
      <c r="AM23" s="29">
        <f t="shared" si="4"/>
        <v>121885.2070671309</v>
      </c>
      <c r="AN23" s="29">
        <f t="shared" si="4"/>
        <v>134533.81470440299</v>
      </c>
    </row>
    <row r="24" spans="1:44" x14ac:dyDescent="0.25">
      <c r="A24" s="31"/>
    </row>
    <row r="25" spans="1:44" ht="18.75" x14ac:dyDescent="0.3">
      <c r="A25" s="28" t="s">
        <v>441</v>
      </c>
    </row>
    <row r="26" spans="1:44" x14ac:dyDescent="0.25">
      <c r="A26" s="3" t="s">
        <v>219</v>
      </c>
      <c r="C26" s="29">
        <f>SUMIFS('DATA 2'!C$101:C$133,'DATA 2'!$A$101:$A$133,$A26)</f>
        <v>48872.667999999998</v>
      </c>
      <c r="D26" s="29">
        <f>SUMIFS('DATA 2'!D$101:D$133,'DATA 2'!$A$101:$A$133,$A26)</f>
        <v>50299.932682950006</v>
      </c>
      <c r="E26" s="29">
        <f>SUMIFS('DATA 2'!E$101:E$133,'DATA 2'!$A$101:$A$133,$A26)</f>
        <v>51772.920744859999</v>
      </c>
      <c r="F26" s="29">
        <f>SUMIFS('DATA 2'!F$101:F$133,'DATA 2'!$A$101:$A$133,$A26)</f>
        <v>53286.503641280004</v>
      </c>
      <c r="G26" s="29">
        <f>SUMIFS('DATA 2'!G$101:G$133,'DATA 2'!$A$101:$A$133,$A26)</f>
        <v>54813.853235150003</v>
      </c>
      <c r="H26" s="29">
        <f>SUMIFS('DATA 2'!H$101:H$133,'DATA 2'!$A$101:$A$133,$A26)</f>
        <v>56343.227792139995</v>
      </c>
      <c r="I26" s="29">
        <f>SUMIFS('DATA 2'!I$101:I$133,'DATA 2'!$A$101:$A$133,$A26)</f>
        <v>57872.059868609998</v>
      </c>
      <c r="J26" s="29">
        <f>SUMIFS('DATA 2'!J$101:J$133,'DATA 2'!$A$101:$A$133,$A26)</f>
        <v>59403.397970509999</v>
      </c>
      <c r="K26" s="29">
        <f>SUMIFS('DATA 2'!K$101:K$133,'DATA 2'!$A$101:$A$133,$A26)</f>
        <v>60944.447773450003</v>
      </c>
      <c r="L26" s="29">
        <f>SUMIFS('DATA 2'!L$101:L$133,'DATA 2'!$A$101:$A$133,$A26)</f>
        <v>62500.731595900004</v>
      </c>
      <c r="M26" s="29">
        <f>SUMIFS('DATA 2'!M$101:M$133,'DATA 2'!$A$101:$A$133,$A26)</f>
        <v>64077.103985130001</v>
      </c>
      <c r="N26" s="29">
        <f>SUMIFS('DATA 2'!N$101:N$133,'DATA 2'!$A$101:$A$133,$A26)</f>
        <v>65679.043937219991</v>
      </c>
      <c r="O26" s="29">
        <f>SUMIFS('DATA 2'!O$101:O$133,'DATA 2'!$A$101:$A$133,$A26)</f>
        <v>67313.826259759997</v>
      </c>
      <c r="P26" s="29">
        <f>SUMIFS('DATA 2'!P$101:P$133,'DATA 2'!$A$101:$A$133,$A26)</f>
        <v>68998.353050990001</v>
      </c>
      <c r="Q26" s="29">
        <f>SUMIFS('DATA 2'!Q$101:Q$133,'DATA 2'!$A$101:$A$133,$A26)</f>
        <v>70733.531976209997</v>
      </c>
      <c r="R26" s="29">
        <f>SUMIFS('DATA 2'!R$101:R$133,'DATA 2'!$A$101:$A$133,$A26)</f>
        <v>72514.279208160006</v>
      </c>
      <c r="S26" s="29">
        <f>SUMIFS('DATA 2'!S$101:S$133,'DATA 2'!$A$101:$A$133,$A26)</f>
        <v>74335.925243800011</v>
      </c>
      <c r="T26" s="29">
        <f>SUMIFS('DATA 2'!T$101:T$133,'DATA 2'!$A$101:$A$133,$A26)</f>
        <v>76194.546140289996</v>
      </c>
      <c r="U26" s="29">
        <f>SUMIFS('DATA 2'!U$101:U$133,'DATA 2'!$A$101:$A$133,$A26)</f>
        <v>78123.800971259989</v>
      </c>
      <c r="V26" s="29">
        <f>SUMIFS('DATA 2'!V$101:V$133,'DATA 2'!$A$101:$A$133,$A26)</f>
        <v>80132.420438059999</v>
      </c>
      <c r="W26" s="29">
        <f>SUMIFS('DATA 2'!W$101:W$133,'DATA 2'!$A$101:$A$133,$A26)</f>
        <v>82224.690213399997</v>
      </c>
      <c r="X26" s="29">
        <f>SUMIFS('DATA 2'!X$101:X$133,'DATA 2'!$A$101:$A$133,$A26)</f>
        <v>84403.961756509991</v>
      </c>
      <c r="Y26" s="29">
        <f>SUMIFS('DATA 2'!Y$101:Y$133,'DATA 2'!$A$101:$A$133,$A26)</f>
        <v>86672.90224868001</v>
      </c>
      <c r="Z26" s="29">
        <f>SUMIFS('DATA 2'!Z$101:Z$133,'DATA 2'!$A$101:$A$133,$A26)</f>
        <v>89033.523513470005</v>
      </c>
      <c r="AA26" s="29">
        <f>SUMIFS('DATA 2'!AA$101:AA$133,'DATA 2'!$A$101:$A$133,$A26)</f>
        <v>91487.250848059994</v>
      </c>
      <c r="AB26" s="29">
        <f>SUMIFS('DATA 2'!AB$101:AB$133,'DATA 2'!$A$101:$A$133,$A26)</f>
        <v>94035.032573260003</v>
      </c>
      <c r="AC26" s="29">
        <f>SUMIFS('DATA 2'!AC$101:AC$133,'DATA 2'!$A$101:$A$133,$A26)</f>
        <v>96677.459260450007</v>
      </c>
      <c r="AD26" s="29">
        <f>SUMIFS('DATA 2'!AD$101:AD$133,'DATA 2'!$A$101:$A$133,$A26)</f>
        <v>99414.879183149998</v>
      </c>
      <c r="AE26" s="29">
        <f>SUMIFS('DATA 2'!AE$101:AE$133,'DATA 2'!$A$101:$A$133,$A26)</f>
        <v>102252.14348108</v>
      </c>
      <c r="AF26" s="29">
        <f>SUMIFS('DATA 2'!AF$101:AF$133,'DATA 2'!$A$101:$A$133,$A26)</f>
        <v>105199.17489601999</v>
      </c>
      <c r="AG26" s="29">
        <f>SUMIFS('DATA 2'!AG$101:AG$133,'DATA 2'!$A$101:$A$133,$A26)</f>
        <v>108254.07713570999</v>
      </c>
      <c r="AH26" s="29">
        <f>SUMIFS('DATA 2'!AH$101:AH$133,'DATA 2'!$A$101:$A$133,$A26)</f>
        <v>111413.89145970999</v>
      </c>
      <c r="AI26" s="29">
        <f>SUMIFS('DATA 2'!AI$101:AI$133,'DATA 2'!$A$101:$A$133,$A26)</f>
        <v>114676.60429171</v>
      </c>
      <c r="AJ26" s="29">
        <f>SUMIFS('DATA 2'!AJ$101:AJ$133,'DATA 2'!$A$101:$A$133,$A26)</f>
        <v>118041.71559133001</v>
      </c>
      <c r="AK26" s="29">
        <f>SUMIFS('DATA 2'!AK$101:AK$133,'DATA 2'!$A$101:$A$133,$A26)</f>
        <v>121510.55402271</v>
      </c>
      <c r="AL26" s="29">
        <f>SUMIFS('DATA 2'!AL$101:AL$133,'DATA 2'!$A$101:$A$133,$A26)</f>
        <v>125086.51258133999</v>
      </c>
      <c r="AM26" s="29">
        <f>SUMIFS('DATA 2'!AM$101:AM$133,'DATA 2'!$A$101:$A$133,$A26)</f>
        <v>128775.33066907</v>
      </c>
      <c r="AN26" s="29">
        <f>SUMIFS('DATA 2'!AN$101:AN$133,'DATA 2'!$A$101:$A$133,$A26)</f>
        <v>132585.45559239</v>
      </c>
    </row>
    <row r="27" spans="1:44" x14ac:dyDescent="0.25">
      <c r="A27" s="3" t="s">
        <v>218</v>
      </c>
      <c r="C27" s="29">
        <f>SUMIFS('DATA 2'!C$101:C$133,'DATA 2'!$A$101:$A$133,$A27)</f>
        <v>788945.76410999999</v>
      </c>
      <c r="D27" s="29">
        <f>SUMIFS('DATA 2'!D$101:D$133,'DATA 2'!$A$101:$A$133,$A27)</f>
        <v>812016.59473200003</v>
      </c>
      <c r="E27" s="29">
        <f>SUMIFS('DATA 2'!E$101:E$133,'DATA 2'!$A$101:$A$133,$A27)</f>
        <v>835333.13444200007</v>
      </c>
      <c r="F27" s="29">
        <f>SUMIFS('DATA 2'!F$101:F$133,'DATA 2'!$A$101:$A$133,$A27)</f>
        <v>858820.92947900004</v>
      </c>
      <c r="G27" s="29">
        <f>SUMIFS('DATA 2'!G$101:G$133,'DATA 2'!$A$101:$A$133,$A27)</f>
        <v>882758.83262399992</v>
      </c>
      <c r="H27" s="29">
        <f>SUMIFS('DATA 2'!H$101:H$133,'DATA 2'!$A$101:$A$133,$A27)</f>
        <v>907477.39324799995</v>
      </c>
      <c r="I27" s="29">
        <f>SUMIFS('DATA 2'!I$101:I$133,'DATA 2'!$A$101:$A$133,$A27)</f>
        <v>933000.10592500004</v>
      </c>
      <c r="J27" s="29">
        <f>SUMIFS('DATA 2'!J$101:J$133,'DATA 2'!$A$101:$A$133,$A27)</f>
        <v>959313.87137200008</v>
      </c>
      <c r="K27" s="29">
        <f>SUMIFS('DATA 2'!K$101:K$133,'DATA 2'!$A$101:$A$133,$A27)</f>
        <v>986471.00809800008</v>
      </c>
      <c r="L27" s="29">
        <f>SUMIFS('DATA 2'!L$101:L$133,'DATA 2'!$A$101:$A$133,$A27)</f>
        <v>1014572.98884</v>
      </c>
      <c r="M27" s="29">
        <f>SUMIFS('DATA 2'!M$101:M$133,'DATA 2'!$A$101:$A$133,$A27)</f>
        <v>1043743.8065599999</v>
      </c>
      <c r="N27" s="29">
        <f>SUMIFS('DATA 2'!N$101:N$133,'DATA 2'!$A$101:$A$133,$A27)</f>
        <v>1074129.6958000001</v>
      </c>
      <c r="O27" s="29">
        <f>SUMIFS('DATA 2'!O$101:O$133,'DATA 2'!$A$101:$A$133,$A27)</f>
        <v>1105909.1125099999</v>
      </c>
      <c r="P27" s="29">
        <f>SUMIFS('DATA 2'!P$101:P$133,'DATA 2'!$A$101:$A$133,$A27)</f>
        <v>1138852.2587900001</v>
      </c>
      <c r="Q27" s="29">
        <f>SUMIFS('DATA 2'!Q$101:Q$133,'DATA 2'!$A$101:$A$133,$A27)</f>
        <v>1173014.33816</v>
      </c>
      <c r="R27" s="29">
        <f>SUMIFS('DATA 2'!R$101:R$133,'DATA 2'!$A$101:$A$133,$A27)</f>
        <v>1208505.47486</v>
      </c>
      <c r="S27" s="29">
        <f>SUMIFS('DATA 2'!S$101:S$133,'DATA 2'!$A$101:$A$133,$A27)</f>
        <v>1245519.17958</v>
      </c>
      <c r="T27" s="29">
        <f>SUMIFS('DATA 2'!T$101:T$133,'DATA 2'!$A$101:$A$133,$A27)</f>
        <v>1284371.10714</v>
      </c>
      <c r="U27" s="29">
        <f>SUMIFS('DATA 2'!U$101:U$133,'DATA 2'!$A$101:$A$133,$A27)</f>
        <v>1324159.4905600001</v>
      </c>
      <c r="V27" s="29">
        <f>SUMIFS('DATA 2'!V$101:V$133,'DATA 2'!$A$101:$A$133,$A27)</f>
        <v>1364865.08757</v>
      </c>
      <c r="W27" s="29">
        <f>SUMIFS('DATA 2'!W$101:W$133,'DATA 2'!$A$101:$A$133,$A27)</f>
        <v>1406471.2402999997</v>
      </c>
      <c r="X27" s="29">
        <f>SUMIFS('DATA 2'!X$101:X$133,'DATA 2'!$A$101:$A$133,$A27)</f>
        <v>1448996.6751399999</v>
      </c>
      <c r="Y27" s="29">
        <f>SUMIFS('DATA 2'!Y$101:Y$133,'DATA 2'!$A$101:$A$133,$A27)</f>
        <v>1492497.3467299999</v>
      </c>
      <c r="Z27" s="29">
        <f>SUMIFS('DATA 2'!Z$101:Z$133,'DATA 2'!$A$101:$A$133,$A27)</f>
        <v>1537054.8487399998</v>
      </c>
      <c r="AA27" s="29">
        <f>SUMIFS('DATA 2'!AA$101:AA$133,'DATA 2'!$A$101:$A$133,$A27)</f>
        <v>1582764.9888500003</v>
      </c>
      <c r="AB27" s="29">
        <f>SUMIFS('DATA 2'!AB$101:AB$133,'DATA 2'!$A$101:$A$133,$A27)</f>
        <v>1629731.25657</v>
      </c>
      <c r="AC27" s="29">
        <f>SUMIFS('DATA 2'!AC$101:AC$133,'DATA 2'!$A$101:$A$133,$A27)</f>
        <v>1678062.5075700001</v>
      </c>
      <c r="AD27" s="29">
        <f>SUMIFS('DATA 2'!AD$101:AD$133,'DATA 2'!$A$101:$A$133,$A27)</f>
        <v>1727874.1700800001</v>
      </c>
      <c r="AE27" s="29">
        <f>SUMIFS('DATA 2'!AE$101:AE$133,'DATA 2'!$A$101:$A$133,$A27)</f>
        <v>1778244.2132000001</v>
      </c>
      <c r="AF27" s="29">
        <f>SUMIFS('DATA 2'!AF$101:AF$133,'DATA 2'!$A$101:$A$133,$A27)</f>
        <v>1829378.6269799999</v>
      </c>
      <c r="AG27" s="29">
        <f>SUMIFS('DATA 2'!AG$101:AG$133,'DATA 2'!$A$101:$A$133,$A27)</f>
        <v>1881260.9093300002</v>
      </c>
      <c r="AH27" s="29">
        <f>SUMIFS('DATA 2'!AH$101:AH$133,'DATA 2'!$A$101:$A$133,$A27)</f>
        <v>1933922.3820400001</v>
      </c>
      <c r="AI27" s="29">
        <f>SUMIFS('DATA 2'!AI$101:AI$133,'DATA 2'!$A$101:$A$133,$A27)</f>
        <v>1987453.9977299999</v>
      </c>
      <c r="AJ27" s="29">
        <f>SUMIFS('DATA 2'!AJ$101:AJ$133,'DATA 2'!$A$101:$A$133,$A27)</f>
        <v>2041991.13909</v>
      </c>
      <c r="AK27" s="29">
        <f>SUMIFS('DATA 2'!AK$101:AK$133,'DATA 2'!$A$101:$A$133,$A27)</f>
        <v>2097702.4860399999</v>
      </c>
      <c r="AL27" s="29">
        <f>SUMIFS('DATA 2'!AL$101:AL$133,'DATA 2'!$A$101:$A$133,$A27)</f>
        <v>2154788.2064399999</v>
      </c>
      <c r="AM27" s="29">
        <f>SUMIFS('DATA 2'!AM$101:AM$133,'DATA 2'!$A$101:$A$133,$A27)</f>
        <v>2213487.3574799998</v>
      </c>
      <c r="AN27" s="29">
        <f>SUMIFS('DATA 2'!AN$101:AN$133,'DATA 2'!$A$101:$A$133,$A27)</f>
        <v>2274086.3201299999</v>
      </c>
    </row>
    <row r="28" spans="1:44" x14ac:dyDescent="0.25">
      <c r="A28" s="3" t="s">
        <v>220</v>
      </c>
      <c r="C28" s="29">
        <f>SUMIFS('DATA 2'!C$101:C$133,'DATA 2'!$A$101:$A$133,$A28)</f>
        <v>170296.54790999999</v>
      </c>
      <c r="D28" s="29">
        <f>SUMIFS('DATA 2'!D$101:D$133,'DATA 2'!$A$101:$A$133,$A28)</f>
        <v>175197.72699720002</v>
      </c>
      <c r="E28" s="29">
        <f>SUMIFS('DATA 2'!E$101:E$133,'DATA 2'!$A$101:$A$133,$A28)</f>
        <v>180179.61216710001</v>
      </c>
      <c r="F28" s="29">
        <f>SUMIFS('DATA 2'!F$101:F$133,'DATA 2'!$A$101:$A$133,$A28)</f>
        <v>185258.45353249999</v>
      </c>
      <c r="G28" s="29">
        <f>SUMIFS('DATA 2'!G$101:G$133,'DATA 2'!$A$101:$A$133,$A28)</f>
        <v>190591.03517110003</v>
      </c>
      <c r="H28" s="29">
        <f>SUMIFS('DATA 2'!H$101:H$133,'DATA 2'!$A$101:$A$133,$A28)</f>
        <v>196144.7704101</v>
      </c>
      <c r="I28" s="29">
        <f>SUMIFS('DATA 2'!I$101:I$133,'DATA 2'!$A$101:$A$133,$A28)</f>
        <v>201920.59702969997</v>
      </c>
      <c r="J28" s="29">
        <f>SUMIFS('DATA 2'!J$101:J$133,'DATA 2'!$A$101:$A$133,$A28)</f>
        <v>207983.92955070001</v>
      </c>
      <c r="K28" s="29">
        <f>SUMIFS('DATA 2'!K$101:K$133,'DATA 2'!$A$101:$A$133,$A28)</f>
        <v>214446.8892948</v>
      </c>
      <c r="L28" s="29">
        <f>SUMIFS('DATA 2'!L$101:L$133,'DATA 2'!$A$101:$A$133,$A28)</f>
        <v>221479.17436879998</v>
      </c>
      <c r="M28" s="29">
        <f>SUMIFS('DATA 2'!M$101:M$133,'DATA 2'!$A$101:$A$133,$A28)</f>
        <v>229280.33265160001</v>
      </c>
      <c r="N28" s="29">
        <f>SUMIFS('DATA 2'!N$101:N$133,'DATA 2'!$A$101:$A$133,$A28)</f>
        <v>238078.88281559999</v>
      </c>
      <c r="O28" s="29">
        <f>SUMIFS('DATA 2'!O$101:O$133,'DATA 2'!$A$101:$A$133,$A28)</f>
        <v>248146.83817150001</v>
      </c>
      <c r="P28" s="29">
        <f>SUMIFS('DATA 2'!P$101:P$133,'DATA 2'!$A$101:$A$133,$A28)</f>
        <v>259338.723868</v>
      </c>
      <c r="Q28" s="29">
        <f>SUMIFS('DATA 2'!Q$101:Q$133,'DATA 2'!$A$101:$A$133,$A28)</f>
        <v>271704.02062000002</v>
      </c>
      <c r="R28" s="29">
        <f>SUMIFS('DATA 2'!R$101:R$133,'DATA 2'!$A$101:$A$133,$A28)</f>
        <v>285302.59932899993</v>
      </c>
      <c r="S28" s="29">
        <f>SUMIFS('DATA 2'!S$101:S$133,'DATA 2'!$A$101:$A$133,$A28)</f>
        <v>300243.45788099995</v>
      </c>
      <c r="T28" s="29">
        <f>SUMIFS('DATA 2'!T$101:T$133,'DATA 2'!$A$101:$A$133,$A28)</f>
        <v>316707.87534800003</v>
      </c>
      <c r="U28" s="29">
        <f>SUMIFS('DATA 2'!U$101:U$133,'DATA 2'!$A$101:$A$133,$A28)</f>
        <v>334320.76419899997</v>
      </c>
      <c r="V28" s="29">
        <f>SUMIFS('DATA 2'!V$101:V$133,'DATA 2'!$A$101:$A$133,$A28)</f>
        <v>353003.06187699997</v>
      </c>
      <c r="W28" s="29">
        <f>SUMIFS('DATA 2'!W$101:W$133,'DATA 2'!$A$101:$A$133,$A28)</f>
        <v>372724.61829400004</v>
      </c>
      <c r="X28" s="29">
        <f>SUMIFS('DATA 2'!X$101:X$133,'DATA 2'!$A$101:$A$133,$A28)</f>
        <v>393474.86958300002</v>
      </c>
      <c r="Y28" s="29">
        <f>SUMIFS('DATA 2'!Y$101:Y$133,'DATA 2'!$A$101:$A$133,$A28)</f>
        <v>415255.243028</v>
      </c>
      <c r="Z28" s="29">
        <f>SUMIFS('DATA 2'!Z$101:Z$133,'DATA 2'!$A$101:$A$133,$A28)</f>
        <v>438077.48264499998</v>
      </c>
      <c r="AA28" s="29">
        <f>SUMIFS('DATA 2'!AA$101:AA$133,'DATA 2'!$A$101:$A$133,$A28)</f>
        <v>461963.61613499996</v>
      </c>
      <c r="AB28" s="29">
        <f>SUMIFS('DATA 2'!AB$101:AB$133,'DATA 2'!$A$101:$A$133,$A28)</f>
        <v>486947.11670500005</v>
      </c>
      <c r="AC28" s="29">
        <f>SUMIFS('DATA 2'!AC$101:AC$133,'DATA 2'!$A$101:$A$133,$A28)</f>
        <v>513075.029308</v>
      </c>
      <c r="AD28" s="29">
        <f>SUMIFS('DATA 2'!AD$101:AD$133,'DATA 2'!$A$101:$A$133,$A28)</f>
        <v>540411.43432999996</v>
      </c>
      <c r="AE28" s="29">
        <f>SUMIFS('DATA 2'!AE$101:AE$133,'DATA 2'!$A$101:$A$133,$A28)</f>
        <v>568043.64464199997</v>
      </c>
      <c r="AF28" s="29">
        <f>SUMIFS('DATA 2'!AF$101:AF$133,'DATA 2'!$A$101:$A$133,$A28)</f>
        <v>595636.28543399996</v>
      </c>
      <c r="AG28" s="29">
        <f>SUMIFS('DATA 2'!AG$101:AG$133,'DATA 2'!$A$101:$A$133,$A28)</f>
        <v>622904.63574699999</v>
      </c>
      <c r="AH28" s="29">
        <f>SUMIFS('DATA 2'!AH$101:AH$133,'DATA 2'!$A$101:$A$133,$A28)</f>
        <v>649614.97036399995</v>
      </c>
      <c r="AI28" s="29">
        <f>SUMIFS('DATA 2'!AI$101:AI$133,'DATA 2'!$A$101:$A$133,$A28)</f>
        <v>675561.20928900002</v>
      </c>
      <c r="AJ28" s="29">
        <f>SUMIFS('DATA 2'!AJ$101:AJ$133,'DATA 2'!$A$101:$A$133,$A28)</f>
        <v>700558.07201799995</v>
      </c>
      <c r="AK28" s="29">
        <f>SUMIFS('DATA 2'!AK$101:AK$133,'DATA 2'!$A$101:$A$133,$A28)</f>
        <v>724441.53429099999</v>
      </c>
      <c r="AL28" s="29">
        <f>SUMIFS('DATA 2'!AL$101:AL$133,'DATA 2'!$A$101:$A$133,$A28)</f>
        <v>747071.15065899992</v>
      </c>
      <c r="AM28" s="29">
        <f>SUMIFS('DATA 2'!AM$101:AM$133,'DATA 2'!$A$101:$A$133,$A28)</f>
        <v>768333.30456800002</v>
      </c>
      <c r="AN28" s="29">
        <f>SUMIFS('DATA 2'!AN$101:AN$133,'DATA 2'!$A$101:$A$133,$A28)</f>
        <v>788143.91817700001</v>
      </c>
    </row>
    <row r="29" spans="1:44" x14ac:dyDescent="0.25">
      <c r="A29" s="3" t="s">
        <v>221</v>
      </c>
      <c r="C29" s="29">
        <f>SUMIFS('DATA 2'!C$101:C$133,'DATA 2'!$A$101:$A$133,$A29)</f>
        <v>2039518.4877000002</v>
      </c>
      <c r="D29" s="29">
        <f>SUMIFS('DATA 2'!D$101:D$133,'DATA 2'!$A$101:$A$133,$A29)</f>
        <v>2098867.0268000001</v>
      </c>
      <c r="E29" s="29">
        <f>SUMIFS('DATA 2'!E$101:E$133,'DATA 2'!$A$101:$A$133,$A29)</f>
        <v>2159314.4969000001</v>
      </c>
      <c r="F29" s="29">
        <f>SUMIFS('DATA 2'!F$101:F$133,'DATA 2'!$A$101:$A$133,$A29)</f>
        <v>2220613.3379000002</v>
      </c>
      <c r="G29" s="29">
        <f>SUMIFS('DATA 2'!G$101:G$133,'DATA 2'!$A$101:$A$133,$A29)</f>
        <v>2282610.7845999999</v>
      </c>
      <c r="H29" s="29">
        <f>SUMIFS('DATA 2'!H$101:H$133,'DATA 2'!$A$101:$A$133,$A29)</f>
        <v>2345599.034</v>
      </c>
      <c r="I29" s="29">
        <f>SUMIFS('DATA 2'!I$101:I$133,'DATA 2'!$A$101:$A$133,$A29)</f>
        <v>2409642.8928999999</v>
      </c>
      <c r="J29" s="29">
        <f>SUMIFS('DATA 2'!J$101:J$133,'DATA 2'!$A$101:$A$133,$A29)</f>
        <v>2474821.6967000002</v>
      </c>
      <c r="K29" s="29">
        <f>SUMIFS('DATA 2'!K$101:K$133,'DATA 2'!$A$101:$A$133,$A29)</f>
        <v>2541329.5112000001</v>
      </c>
      <c r="L29" s="29">
        <f>SUMIFS('DATA 2'!L$101:L$133,'DATA 2'!$A$101:$A$133,$A29)</f>
        <v>2609479.8064999999</v>
      </c>
      <c r="M29" s="29">
        <f>SUMIFS('DATA 2'!M$101:M$133,'DATA 2'!$A$101:$A$133,$A29)</f>
        <v>2679566.6160999998</v>
      </c>
      <c r="N29" s="29">
        <f>SUMIFS('DATA 2'!N$101:N$133,'DATA 2'!$A$101:$A$133,$A29)</f>
        <v>2751851.4201000002</v>
      </c>
      <c r="O29" s="29">
        <f>SUMIFS('DATA 2'!O$101:O$133,'DATA 2'!$A$101:$A$133,$A29)</f>
        <v>2826598.3117999998</v>
      </c>
      <c r="P29" s="29">
        <f>SUMIFS('DATA 2'!P$101:P$133,'DATA 2'!$A$101:$A$133,$A29)</f>
        <v>2904551.4750000001</v>
      </c>
      <c r="Q29" s="29">
        <f>SUMIFS('DATA 2'!Q$101:Q$133,'DATA 2'!$A$101:$A$133,$A29)</f>
        <v>2985588.4481000002</v>
      </c>
      <c r="R29" s="29">
        <f>SUMIFS('DATA 2'!R$101:R$133,'DATA 2'!$A$101:$A$133,$A29)</f>
        <v>3069544.0949000004</v>
      </c>
      <c r="S29" s="29">
        <f>SUMIFS('DATA 2'!S$101:S$133,'DATA 2'!$A$101:$A$133,$A29)</f>
        <v>3156505.4039000003</v>
      </c>
      <c r="T29" s="29">
        <f>SUMIFS('DATA 2'!T$101:T$133,'DATA 2'!$A$101:$A$133,$A29)</f>
        <v>3246833.7557999999</v>
      </c>
      <c r="U29" s="29">
        <f>SUMIFS('DATA 2'!U$101:U$133,'DATA 2'!$A$101:$A$133,$A29)</f>
        <v>3341357.7316000001</v>
      </c>
      <c r="V29" s="29">
        <f>SUMIFS('DATA 2'!V$101:V$133,'DATA 2'!$A$101:$A$133,$A29)</f>
        <v>3439936.8450000002</v>
      </c>
      <c r="W29" s="29">
        <f>SUMIFS('DATA 2'!W$101:W$133,'DATA 2'!$A$101:$A$133,$A29)</f>
        <v>3542412.5241</v>
      </c>
      <c r="X29" s="29">
        <f>SUMIFS('DATA 2'!X$101:X$133,'DATA 2'!$A$101:$A$133,$A29)</f>
        <v>3648659.9018999999</v>
      </c>
      <c r="Y29" s="29">
        <f>SUMIFS('DATA 2'!Y$101:Y$133,'DATA 2'!$A$101:$A$133,$A29)</f>
        <v>3758595.9677999998</v>
      </c>
      <c r="Z29" s="29">
        <f>SUMIFS('DATA 2'!Z$101:Z$133,'DATA 2'!$A$101:$A$133,$A29)</f>
        <v>3872172.0553000001</v>
      </c>
      <c r="AA29" s="29">
        <f>SUMIFS('DATA 2'!AA$101:AA$133,'DATA 2'!$A$101:$A$133,$A29)</f>
        <v>3989364.9442000003</v>
      </c>
      <c r="AB29" s="29">
        <f>SUMIFS('DATA 2'!AB$101:AB$133,'DATA 2'!$A$101:$A$133,$A29)</f>
        <v>4110172.3152999999</v>
      </c>
      <c r="AC29" s="29">
        <f>SUMIFS('DATA 2'!AC$101:AC$133,'DATA 2'!$A$101:$A$133,$A29)</f>
        <v>4234612.0154999997</v>
      </c>
      <c r="AD29" s="29">
        <f>SUMIFS('DATA 2'!AD$101:AD$133,'DATA 2'!$A$101:$A$133,$A29)</f>
        <v>4362725.0524000004</v>
      </c>
      <c r="AE29" s="29">
        <f>SUMIFS('DATA 2'!AE$101:AE$133,'DATA 2'!$A$101:$A$133,$A29)</f>
        <v>4494828.3503</v>
      </c>
      <c r="AF29" s="29">
        <f>SUMIFS('DATA 2'!AF$101:AF$133,'DATA 2'!$A$101:$A$133,$A29)</f>
        <v>4630610.5919000003</v>
      </c>
      <c r="AG29" s="29">
        <f>SUMIFS('DATA 2'!AG$101:AG$133,'DATA 2'!$A$101:$A$133,$A29)</f>
        <v>4769615.7162999995</v>
      </c>
      <c r="AH29" s="29">
        <f>SUMIFS('DATA 2'!AH$101:AH$133,'DATA 2'!$A$101:$A$133,$A29)</f>
        <v>4911640.7917999998</v>
      </c>
      <c r="AI29" s="29">
        <f>SUMIFS('DATA 2'!AI$101:AI$133,'DATA 2'!$A$101:$A$133,$A29)</f>
        <v>5056676.1725000003</v>
      </c>
      <c r="AJ29" s="29">
        <f>SUMIFS('DATA 2'!AJ$101:AJ$133,'DATA 2'!$A$101:$A$133,$A29)</f>
        <v>5204854.7750000004</v>
      </c>
      <c r="AK29" s="29">
        <f>SUMIFS('DATA 2'!AK$101:AK$133,'DATA 2'!$A$101:$A$133,$A29)</f>
        <v>5356430.2851</v>
      </c>
      <c r="AL29" s="29">
        <f>SUMIFS('DATA 2'!AL$101:AL$133,'DATA 2'!$A$101:$A$133,$A29)</f>
        <v>5511774.3110000007</v>
      </c>
      <c r="AM29" s="29">
        <f>SUMIFS('DATA 2'!AM$101:AM$133,'DATA 2'!$A$101:$A$133,$A29)</f>
        <v>5671388.5829999996</v>
      </c>
      <c r="AN29" s="29">
        <f>SUMIFS('DATA 2'!AN$101:AN$133,'DATA 2'!$A$101:$A$133,$A29)</f>
        <v>5835923.7689999994</v>
      </c>
    </row>
    <row r="30" spans="1:44" x14ac:dyDescent="0.25">
      <c r="A30" s="30" t="s">
        <v>222</v>
      </c>
      <c r="C30" s="29">
        <f>SUMIFS('DATA 2'!C$101:C$133,'DATA 2'!$A$101:$A$133,$A30)</f>
        <v>375028.75852999999</v>
      </c>
      <c r="D30" s="29">
        <f>SUMIFS('DATA 2'!D$101:D$133,'DATA 2'!$A$101:$A$133,$A30)</f>
        <v>385699.68844</v>
      </c>
      <c r="E30" s="29">
        <f>SUMIFS('DATA 2'!E$101:E$133,'DATA 2'!$A$101:$A$133,$A30)</f>
        <v>395900.23788999999</v>
      </c>
      <c r="F30" s="29">
        <f>SUMIFS('DATA 2'!F$101:F$133,'DATA 2'!$A$101:$A$133,$A30)</f>
        <v>406133.38237000001</v>
      </c>
      <c r="G30" s="29">
        <f>SUMIFS('DATA 2'!G$101:G$133,'DATA 2'!$A$101:$A$133,$A30)</f>
        <v>417324.75893999997</v>
      </c>
      <c r="H30" s="29">
        <f>SUMIFS('DATA 2'!H$101:H$133,'DATA 2'!$A$101:$A$133,$A30)</f>
        <v>429440.48098999995</v>
      </c>
      <c r="I30" s="29">
        <f>SUMIFS('DATA 2'!I$101:I$133,'DATA 2'!$A$101:$A$133,$A30)</f>
        <v>442027.96010000003</v>
      </c>
      <c r="J30" s="29">
        <f>SUMIFS('DATA 2'!J$101:J$133,'DATA 2'!$A$101:$A$133,$A30)</f>
        <v>454853.62535000005</v>
      </c>
      <c r="K30" s="29">
        <f>SUMIFS('DATA 2'!K$101:K$133,'DATA 2'!$A$101:$A$133,$A30)</f>
        <v>467634.93270999996</v>
      </c>
      <c r="L30" s="29">
        <f>SUMIFS('DATA 2'!L$101:L$133,'DATA 2'!$A$101:$A$133,$A30)</f>
        <v>480512.48330999998</v>
      </c>
      <c r="M30" s="29">
        <f>SUMIFS('DATA 2'!M$101:M$133,'DATA 2'!$A$101:$A$133,$A30)</f>
        <v>493556.83510000003</v>
      </c>
      <c r="N30" s="29">
        <f>SUMIFS('DATA 2'!N$101:N$133,'DATA 2'!$A$101:$A$133,$A30)</f>
        <v>506687.06880999997</v>
      </c>
      <c r="O30" s="29">
        <f>SUMIFS('DATA 2'!O$101:O$133,'DATA 2'!$A$101:$A$133,$A30)</f>
        <v>519710.67973000003</v>
      </c>
      <c r="P30" s="29">
        <f>SUMIFS('DATA 2'!P$101:P$133,'DATA 2'!$A$101:$A$133,$A30)</f>
        <v>532661.31993999996</v>
      </c>
      <c r="Q30" s="29">
        <f>SUMIFS('DATA 2'!Q$101:Q$133,'DATA 2'!$A$101:$A$133,$A30)</f>
        <v>545774.08123000001</v>
      </c>
      <c r="R30" s="29">
        <f>SUMIFS('DATA 2'!R$101:R$133,'DATA 2'!$A$101:$A$133,$A30)</f>
        <v>558714.62239000003</v>
      </c>
      <c r="S30" s="29">
        <f>SUMIFS('DATA 2'!S$101:S$133,'DATA 2'!$A$101:$A$133,$A30)</f>
        <v>571295.64430000004</v>
      </c>
      <c r="T30" s="29">
        <f>SUMIFS('DATA 2'!T$101:T$133,'DATA 2'!$A$101:$A$133,$A30)</f>
        <v>583400.99138000002</v>
      </c>
      <c r="U30" s="29">
        <f>SUMIFS('DATA 2'!U$101:U$133,'DATA 2'!$A$101:$A$133,$A30)</f>
        <v>593788.56334999995</v>
      </c>
      <c r="V30" s="29">
        <f>SUMIFS('DATA 2'!V$101:V$133,'DATA 2'!$A$101:$A$133,$A30)</f>
        <v>603400.88395000005</v>
      </c>
      <c r="W30" s="29">
        <f>SUMIFS('DATA 2'!W$101:W$133,'DATA 2'!$A$101:$A$133,$A30)</f>
        <v>612590.65238999994</v>
      </c>
      <c r="X30" s="29">
        <f>SUMIFS('DATA 2'!X$101:X$133,'DATA 2'!$A$101:$A$133,$A30)</f>
        <v>621484.64574999991</v>
      </c>
      <c r="Y30" s="29">
        <f>SUMIFS('DATA 2'!Y$101:Y$133,'DATA 2'!$A$101:$A$133,$A30)</f>
        <v>630143.44073000003</v>
      </c>
      <c r="Z30" s="29">
        <f>SUMIFS('DATA 2'!Z$101:Z$133,'DATA 2'!$A$101:$A$133,$A30)</f>
        <v>638609.92840999993</v>
      </c>
      <c r="AA30" s="29">
        <f>SUMIFS('DATA 2'!AA$101:AA$133,'DATA 2'!$A$101:$A$133,$A30)</f>
        <v>646920.71154000005</v>
      </c>
      <c r="AB30" s="29">
        <f>SUMIFS('DATA 2'!AB$101:AB$133,'DATA 2'!$A$101:$A$133,$A30)</f>
        <v>655107.42088000011</v>
      </c>
      <c r="AC30" s="29">
        <f>SUMIFS('DATA 2'!AC$101:AC$133,'DATA 2'!$A$101:$A$133,$A30)</f>
        <v>663196.13671999983</v>
      </c>
      <c r="AD30" s="29">
        <f>SUMIFS('DATA 2'!AD$101:AD$133,'DATA 2'!$A$101:$A$133,$A30)</f>
        <v>671207.37104</v>
      </c>
      <c r="AE30" s="29">
        <f>SUMIFS('DATA 2'!AE$101:AE$133,'DATA 2'!$A$101:$A$133,$A30)</f>
        <v>678519.92495000002</v>
      </c>
      <c r="AF30" s="29">
        <f>SUMIFS('DATA 2'!AF$101:AF$133,'DATA 2'!$A$101:$A$133,$A30)</f>
        <v>685595.62673999998</v>
      </c>
      <c r="AG30" s="29">
        <f>SUMIFS('DATA 2'!AG$101:AG$133,'DATA 2'!$A$101:$A$133,$A30)</f>
        <v>692357.55174999998</v>
      </c>
      <c r="AH30" s="29">
        <f>SUMIFS('DATA 2'!AH$101:AH$133,'DATA 2'!$A$101:$A$133,$A30)</f>
        <v>698840.55394999997</v>
      </c>
      <c r="AI30" s="29">
        <f>SUMIFS('DATA 2'!AI$101:AI$133,'DATA 2'!$A$101:$A$133,$A30)</f>
        <v>705131.98392000003</v>
      </c>
      <c r="AJ30" s="29">
        <f>SUMIFS('DATA 2'!AJ$101:AJ$133,'DATA 2'!$A$101:$A$133,$A30)</f>
        <v>711326.24549999996</v>
      </c>
      <c r="AK30" s="29">
        <f>SUMIFS('DATA 2'!AK$101:AK$133,'DATA 2'!$A$101:$A$133,$A30)</f>
        <v>717511.89898000006</v>
      </c>
      <c r="AL30" s="29">
        <f>SUMIFS('DATA 2'!AL$101:AL$133,'DATA 2'!$A$101:$A$133,$A30)</f>
        <v>723771.57900999999</v>
      </c>
      <c r="AM30" s="29">
        <f>SUMIFS('DATA 2'!AM$101:AM$133,'DATA 2'!$A$101:$A$133,$A30)</f>
        <v>730186.46632000012</v>
      </c>
      <c r="AN30" s="29">
        <f>SUMIFS('DATA 2'!AN$101:AN$133,'DATA 2'!$A$101:$A$133,$A30)</f>
        <v>736838.93028999981</v>
      </c>
    </row>
    <row r="31" spans="1:44" x14ac:dyDescent="0.25">
      <c r="A31" s="3" t="s">
        <v>224</v>
      </c>
      <c r="C31" s="29">
        <f>SUM(C32:C43)</f>
        <v>36641.298950162702</v>
      </c>
      <c r="D31" s="29">
        <f t="shared" ref="D31:AN31" si="5">SUM(D32:D43)</f>
        <v>39035.274800102299</v>
      </c>
      <c r="E31" s="29">
        <f t="shared" si="5"/>
        <v>41407.527663112996</v>
      </c>
      <c r="F31" s="29">
        <f t="shared" si="5"/>
        <v>43860.632310290006</v>
      </c>
      <c r="G31" s="29">
        <f t="shared" si="5"/>
        <v>46655.391260800003</v>
      </c>
      <c r="H31" s="29">
        <f t="shared" si="5"/>
        <v>51167.683982399998</v>
      </c>
      <c r="I31" s="29">
        <f t="shared" si="5"/>
        <v>56054.767101500001</v>
      </c>
      <c r="J31" s="29">
        <f t="shared" si="5"/>
        <v>61942.393697700005</v>
      </c>
      <c r="K31" s="29">
        <f t="shared" si="5"/>
        <v>69224.045879599988</v>
      </c>
      <c r="L31" s="29">
        <f t="shared" si="5"/>
        <v>78514.990967300007</v>
      </c>
      <c r="M31" s="29">
        <f t="shared" si="5"/>
        <v>90916.245558699986</v>
      </c>
      <c r="N31" s="29">
        <f t="shared" si="5"/>
        <v>108330.59778469002</v>
      </c>
      <c r="O31" s="29">
        <f t="shared" si="5"/>
        <v>133843.477269216</v>
      </c>
      <c r="P31" s="29">
        <f t="shared" si="5"/>
        <v>154754.86413204804</v>
      </c>
      <c r="Q31" s="29">
        <f t="shared" si="5"/>
        <v>179474.46826393699</v>
      </c>
      <c r="R31" s="29">
        <f t="shared" si="5"/>
        <v>208249.22203744491</v>
      </c>
      <c r="S31" s="29">
        <f t="shared" si="5"/>
        <v>241730.60119743602</v>
      </c>
      <c r="T31" s="29">
        <f t="shared" si="5"/>
        <v>280817.86643853207</v>
      </c>
      <c r="U31" s="29">
        <f t="shared" si="5"/>
        <v>298225.34967150498</v>
      </c>
      <c r="V31" s="29">
        <f t="shared" si="5"/>
        <v>316645.30135036696</v>
      </c>
      <c r="W31" s="29">
        <f t="shared" si="5"/>
        <v>336021.69776543963</v>
      </c>
      <c r="X31" s="29">
        <f t="shared" si="5"/>
        <v>356400.1722826332</v>
      </c>
      <c r="Y31" s="29">
        <f t="shared" si="5"/>
        <v>377779.77460216533</v>
      </c>
      <c r="Z31" s="29">
        <f t="shared" si="5"/>
        <v>400142.71165894665</v>
      </c>
      <c r="AA31" s="29">
        <f t="shared" si="5"/>
        <v>423457.70076572907</v>
      </c>
      <c r="AB31" s="29">
        <f t="shared" si="5"/>
        <v>447682.2025134032</v>
      </c>
      <c r="AC31" s="29">
        <f t="shared" si="5"/>
        <v>472762.43050737714</v>
      </c>
      <c r="AD31" s="29">
        <f t="shared" si="5"/>
        <v>498636.48930396448</v>
      </c>
      <c r="AE31" s="29">
        <f t="shared" si="5"/>
        <v>499792.61856168619</v>
      </c>
      <c r="AF31" s="29">
        <f t="shared" si="5"/>
        <v>501724.65842863376</v>
      </c>
      <c r="AG31" s="29">
        <f t="shared" si="5"/>
        <v>502836.71258836531</v>
      </c>
      <c r="AH31" s="29">
        <f t="shared" si="5"/>
        <v>503006.16910684656</v>
      </c>
      <c r="AI31" s="29">
        <f t="shared" si="5"/>
        <v>502285.02586549951</v>
      </c>
      <c r="AJ31" s="29">
        <f t="shared" si="5"/>
        <v>500776.93067323737</v>
      </c>
      <c r="AK31" s="29">
        <f t="shared" si="5"/>
        <v>498602.67865053163</v>
      </c>
      <c r="AL31" s="29">
        <f t="shared" si="5"/>
        <v>495918.88067726692</v>
      </c>
      <c r="AM31" s="29">
        <f t="shared" si="5"/>
        <v>492954.3490414556</v>
      </c>
      <c r="AN31" s="29">
        <f t="shared" si="5"/>
        <v>490014.08754087385</v>
      </c>
      <c r="AO31" s="29"/>
      <c r="AP31" s="29"/>
      <c r="AQ31" s="29"/>
      <c r="AR31" s="29"/>
    </row>
    <row r="32" spans="1:44" x14ac:dyDescent="0.25">
      <c r="A32" s="31" t="s">
        <v>425</v>
      </c>
      <c r="C32" s="29">
        <f>SUMIFS('DATA 2'!C$101:C$133,'DATA 2'!$A$101:$A$133,$A32)</f>
        <v>10768.83088</v>
      </c>
      <c r="D32" s="29">
        <f>SUMIFS('DATA 2'!D$101:D$133,'DATA 2'!$A$101:$A$133,$A32)</f>
        <v>11364.64409</v>
      </c>
      <c r="E32" s="29">
        <f>SUMIFS('DATA 2'!E$101:E$133,'DATA 2'!$A$101:$A$133,$A32)</f>
        <v>12045.733319999999</v>
      </c>
      <c r="F32" s="29">
        <f>SUMIFS('DATA 2'!F$101:F$133,'DATA 2'!$A$101:$A$133,$A32)</f>
        <v>12744.16466</v>
      </c>
      <c r="G32" s="29">
        <f>SUMIFS('DATA 2'!G$101:G$133,'DATA 2'!$A$101:$A$133,$A32)</f>
        <v>13416.35061</v>
      </c>
      <c r="H32" s="29">
        <f>SUMIFS('DATA 2'!H$101:H$133,'DATA 2'!$A$101:$A$133,$A32)</f>
        <v>15038.85894</v>
      </c>
      <c r="I32" s="29">
        <f>SUMIFS('DATA 2'!I$101:I$133,'DATA 2'!$A$101:$A$133,$A32)</f>
        <v>16623.913909999999</v>
      </c>
      <c r="J32" s="29">
        <f>SUMIFS('DATA 2'!J$101:J$133,'DATA 2'!$A$101:$A$133,$A32)</f>
        <v>17900.643899999999</v>
      </c>
      <c r="K32" s="29">
        <f>SUMIFS('DATA 2'!K$101:K$133,'DATA 2'!$A$101:$A$133,$A32)</f>
        <v>18846.099310000001</v>
      </c>
      <c r="L32" s="29">
        <f>SUMIFS('DATA 2'!L$101:L$133,'DATA 2'!$A$101:$A$133,$A32)</f>
        <v>19476.598470000001</v>
      </c>
      <c r="M32" s="29">
        <f>SUMIFS('DATA 2'!M$101:M$133,'DATA 2'!$A$101:$A$133,$A32)</f>
        <v>19776.68576</v>
      </c>
      <c r="N32" s="29">
        <f>SUMIFS('DATA 2'!N$101:N$133,'DATA 2'!$A$101:$A$133,$A32)</f>
        <v>19680.736079999999</v>
      </c>
      <c r="O32" s="29">
        <f>SUMIFS('DATA 2'!O$101:O$133,'DATA 2'!$A$101:$A$133,$A32)</f>
        <v>19075.122210000001</v>
      </c>
      <c r="P32" s="29">
        <f>SUMIFS('DATA 2'!P$101:P$133,'DATA 2'!$A$101:$A$133,$A32)</f>
        <v>19834.022229999999</v>
      </c>
      <c r="Q32" s="29">
        <f>SUMIFS('DATA 2'!Q$101:Q$133,'DATA 2'!$A$101:$A$133,$A32)</f>
        <v>21044.787219999998</v>
      </c>
      <c r="R32" s="29">
        <f>SUMIFS('DATA 2'!R$101:R$133,'DATA 2'!$A$101:$A$133,$A32)</f>
        <v>22386.814539999999</v>
      </c>
      <c r="S32" s="29">
        <f>SUMIFS('DATA 2'!S$101:S$133,'DATA 2'!$A$101:$A$133,$A32)</f>
        <v>23744.049490000001</v>
      </c>
      <c r="T32" s="29">
        <f>SUMIFS('DATA 2'!T$101:T$133,'DATA 2'!$A$101:$A$133,$A32)</f>
        <v>25068.223590000001</v>
      </c>
      <c r="U32" s="29">
        <f>SUMIFS('DATA 2'!U$101:U$133,'DATA 2'!$A$101:$A$133,$A32)</f>
        <v>26217.551630000002</v>
      </c>
      <c r="V32" s="29">
        <f>SUMIFS('DATA 2'!V$101:V$133,'DATA 2'!$A$101:$A$133,$A32)</f>
        <v>27266.027529999999</v>
      </c>
      <c r="W32" s="29">
        <f>SUMIFS('DATA 2'!W$101:W$133,'DATA 2'!$A$101:$A$133,$A32)</f>
        <v>28220.492030000001</v>
      </c>
      <c r="X32" s="29">
        <f>SUMIFS('DATA 2'!X$101:X$133,'DATA 2'!$A$101:$A$133,$A32)</f>
        <v>29076.823090000002</v>
      </c>
      <c r="Y32" s="29">
        <f>SUMIFS('DATA 2'!Y$101:Y$133,'DATA 2'!$A$101:$A$133,$A32)</f>
        <v>29828.977729999999</v>
      </c>
      <c r="Z32" s="29">
        <f>SUMIFS('DATA 2'!Z$101:Z$133,'DATA 2'!$A$101:$A$133,$A32)</f>
        <v>30472.577069999999</v>
      </c>
      <c r="AA32" s="29">
        <f>SUMIFS('DATA 2'!AA$101:AA$133,'DATA 2'!$A$101:$A$133,$A32)</f>
        <v>31005.607459999999</v>
      </c>
      <c r="AB32" s="29">
        <f>SUMIFS('DATA 2'!AB$101:AB$133,'DATA 2'!$A$101:$A$133,$A32)</f>
        <v>31428.21414</v>
      </c>
      <c r="AC32" s="29">
        <f>SUMIFS('DATA 2'!AC$101:AC$133,'DATA 2'!$A$101:$A$133,$A32)</f>
        <v>31742.163049999999</v>
      </c>
      <c r="AD32" s="29">
        <f>SUMIFS('DATA 2'!AD$101:AD$133,'DATA 2'!$A$101:$A$133,$A32)</f>
        <v>31950.437180000001</v>
      </c>
      <c r="AE32" s="29">
        <f>SUMIFS('DATA 2'!AE$101:AE$133,'DATA 2'!$A$101:$A$133,$A32)</f>
        <v>32752.283630000002</v>
      </c>
      <c r="AF32" s="29">
        <f>SUMIFS('DATA 2'!AF$101:AF$133,'DATA 2'!$A$101:$A$133,$A32)</f>
        <v>33895.039559999997</v>
      </c>
      <c r="AG32" s="29">
        <f>SUMIFS('DATA 2'!AG$101:AG$133,'DATA 2'!$A$101:$A$133,$A32)</f>
        <v>35215.13031</v>
      </c>
      <c r="AH32" s="29">
        <f>SUMIFS('DATA 2'!AH$101:AH$133,'DATA 2'!$A$101:$A$133,$A32)</f>
        <v>36652.573479999999</v>
      </c>
      <c r="AI32" s="29">
        <f>SUMIFS('DATA 2'!AI$101:AI$133,'DATA 2'!$A$101:$A$133,$A32)</f>
        <v>38183.10007</v>
      </c>
      <c r="AJ32" s="29">
        <f>SUMIFS('DATA 2'!AJ$101:AJ$133,'DATA 2'!$A$101:$A$133,$A32)</f>
        <v>39791.762190000001</v>
      </c>
      <c r="AK32" s="29">
        <f>SUMIFS('DATA 2'!AK$101:AK$133,'DATA 2'!$A$101:$A$133,$A32)</f>
        <v>41462.406230000001</v>
      </c>
      <c r="AL32" s="29">
        <f>SUMIFS('DATA 2'!AL$101:AL$133,'DATA 2'!$A$101:$A$133,$A32)</f>
        <v>43174.106570000004</v>
      </c>
      <c r="AM32" s="29">
        <f>SUMIFS('DATA 2'!AM$101:AM$133,'DATA 2'!$A$101:$A$133,$A32)</f>
        <v>44900.737659999999</v>
      </c>
      <c r="AN32" s="29">
        <f>SUMIFS('DATA 2'!AN$101:AN$133,'DATA 2'!$A$101:$A$133,$A32)</f>
        <v>46609.55646</v>
      </c>
    </row>
    <row r="33" spans="1:40" x14ac:dyDescent="0.25">
      <c r="A33" s="31" t="s">
        <v>426</v>
      </c>
      <c r="C33" s="29">
        <f>SUMIFS('DATA 2'!C$101:C$133,'DATA 2'!$A$101:$A$133,$A33)</f>
        <v>752.27429700000005</v>
      </c>
      <c r="D33" s="29">
        <f>SUMIFS('DATA 2'!D$101:D$133,'DATA 2'!$A$101:$A$133,$A33)</f>
        <v>1039.554713</v>
      </c>
      <c r="E33" s="29">
        <f>SUMIFS('DATA 2'!E$101:E$133,'DATA 2'!$A$101:$A$133,$A33)</f>
        <v>1434.0571420000001</v>
      </c>
      <c r="F33" s="29">
        <f>SUMIFS('DATA 2'!F$101:F$133,'DATA 2'!$A$101:$A$133,$A33)</f>
        <v>1979.015924</v>
      </c>
      <c r="G33" s="29">
        <f>SUMIFS('DATA 2'!G$101:G$133,'DATA 2'!$A$101:$A$133,$A33)</f>
        <v>2727.8388639999998</v>
      </c>
      <c r="H33" s="29">
        <f>SUMIFS('DATA 2'!H$101:H$133,'DATA 2'!$A$101:$A$133,$A33)</f>
        <v>4044.4523119999999</v>
      </c>
      <c r="I33" s="29">
        <f>SUMIFS('DATA 2'!I$101:I$133,'DATA 2'!$A$101:$A$133,$A33)</f>
        <v>5735.6454080000003</v>
      </c>
      <c r="J33" s="29">
        <f>SUMIFS('DATA 2'!J$101:J$133,'DATA 2'!$A$101:$A$133,$A33)</f>
        <v>7920.7785620000004</v>
      </c>
      <c r="K33" s="29">
        <f>SUMIFS('DATA 2'!K$101:K$133,'DATA 2'!$A$101:$A$133,$A33)</f>
        <v>10751.86038</v>
      </c>
      <c r="L33" s="29">
        <f>SUMIFS('DATA 2'!L$101:L$133,'DATA 2'!$A$101:$A$133,$A33)</f>
        <v>14391.504000000001</v>
      </c>
      <c r="M33" s="29">
        <f>SUMIFS('DATA 2'!M$101:M$133,'DATA 2'!$A$101:$A$133,$A33)</f>
        <v>18976.616040000001</v>
      </c>
      <c r="N33" s="29">
        <f>SUMIFS('DATA 2'!N$101:N$133,'DATA 2'!$A$101:$A$133,$A33)</f>
        <v>24544.44886</v>
      </c>
      <c r="O33" s="29">
        <f>SUMIFS('DATA 2'!O$101:O$133,'DATA 2'!$A$101:$A$133,$A33)</f>
        <v>30899.72046</v>
      </c>
      <c r="P33" s="29">
        <f>SUMIFS('DATA 2'!P$101:P$133,'DATA 2'!$A$101:$A$133,$A33)</f>
        <v>40565.076789999999</v>
      </c>
      <c r="Q33" s="29">
        <f>SUMIFS('DATA 2'!Q$101:Q$133,'DATA 2'!$A$101:$A$133,$A33)</f>
        <v>52919.198100000001</v>
      </c>
      <c r="R33" s="29">
        <f>SUMIFS('DATA 2'!R$101:R$133,'DATA 2'!$A$101:$A$133,$A33)</f>
        <v>68520.384179999906</v>
      </c>
      <c r="S33" s="29">
        <f>SUMIFS('DATA 2'!S$101:S$133,'DATA 2'!$A$101:$A$133,$A33)</f>
        <v>88042.385689999996</v>
      </c>
      <c r="T33" s="29">
        <f>SUMIFS('DATA 2'!T$101:T$133,'DATA 2'!$A$101:$A$133,$A33)</f>
        <v>112285.4463</v>
      </c>
      <c r="U33" s="29">
        <f>SUMIFS('DATA 2'!U$101:U$133,'DATA 2'!$A$101:$A$133,$A33)</f>
        <v>128076.56879999999</v>
      </c>
      <c r="V33" s="29">
        <f>SUMIFS('DATA 2'!V$101:V$133,'DATA 2'!$A$101:$A$133,$A33)</f>
        <v>144831.7211</v>
      </c>
      <c r="W33" s="29">
        <f>SUMIFS('DATA 2'!W$101:W$133,'DATA 2'!$A$101:$A$133,$A33)</f>
        <v>162380.67869999999</v>
      </c>
      <c r="X33" s="29">
        <f>SUMIFS('DATA 2'!X$101:X$133,'DATA 2'!$A$101:$A$133,$A33)</f>
        <v>180631.72690000001</v>
      </c>
      <c r="Y33" s="29">
        <f>SUMIFS('DATA 2'!Y$101:Y$133,'DATA 2'!$A$101:$A$133,$A33)</f>
        <v>199490.23819999999</v>
      </c>
      <c r="Z33" s="29">
        <f>SUMIFS('DATA 2'!Z$101:Z$133,'DATA 2'!$A$101:$A$133,$A33)</f>
        <v>218870.86429999999</v>
      </c>
      <c r="AA33" s="29">
        <f>SUMIFS('DATA 2'!AA$101:AA$133,'DATA 2'!$A$101:$A$133,$A33)</f>
        <v>238698.12839999999</v>
      </c>
      <c r="AB33" s="29">
        <f>SUMIFS('DATA 2'!AB$101:AB$133,'DATA 2'!$A$101:$A$133,$A33)</f>
        <v>258906.14420000001</v>
      </c>
      <c r="AC33" s="29">
        <f>SUMIFS('DATA 2'!AC$101:AC$133,'DATA 2'!$A$101:$A$133,$A33)</f>
        <v>279436.43109999999</v>
      </c>
      <c r="AD33" s="29">
        <f>SUMIFS('DATA 2'!AD$101:AD$133,'DATA 2'!$A$101:$A$133,$A33)</f>
        <v>300237.23200000002</v>
      </c>
      <c r="AE33" s="29">
        <f>SUMIFS('DATA 2'!AE$101:AE$133,'DATA 2'!$A$101:$A$133,$A33)</f>
        <v>303494.64880000002</v>
      </c>
      <c r="AF33" s="29">
        <f>SUMIFS('DATA 2'!AF$101:AF$133,'DATA 2'!$A$101:$A$133,$A33)</f>
        <v>306753.16519999999</v>
      </c>
      <c r="AG33" s="29">
        <f>SUMIFS('DATA 2'!AG$101:AG$133,'DATA 2'!$A$101:$A$133,$A33)</f>
        <v>309087.25329999998</v>
      </c>
      <c r="AH33" s="29">
        <f>SUMIFS('DATA 2'!AH$101:AH$133,'DATA 2'!$A$101:$A$133,$A33)</f>
        <v>310403.92599999998</v>
      </c>
      <c r="AI33" s="29">
        <f>SUMIFS('DATA 2'!AI$101:AI$133,'DATA 2'!$A$101:$A$133,$A33)</f>
        <v>310665.74939999997</v>
      </c>
      <c r="AJ33" s="29">
        <f>SUMIFS('DATA 2'!AJ$101:AJ$133,'DATA 2'!$A$101:$A$133,$A33)</f>
        <v>309834.3628</v>
      </c>
      <c r="AK33" s="29">
        <f>SUMIFS('DATA 2'!AK$101:AK$133,'DATA 2'!$A$101:$A$133,$A33)</f>
        <v>307851.75929999998</v>
      </c>
      <c r="AL33" s="29">
        <f>SUMIFS('DATA 2'!AL$101:AL$133,'DATA 2'!$A$101:$A$133,$A33)</f>
        <v>304648.86330000003</v>
      </c>
      <c r="AM33" s="29">
        <f>SUMIFS('DATA 2'!AM$101:AM$133,'DATA 2'!$A$101:$A$133,$A33)</f>
        <v>300162.56280000001</v>
      </c>
      <c r="AN33" s="29">
        <f>SUMIFS('DATA 2'!AN$101:AN$133,'DATA 2'!$A$101:$A$133,$A33)</f>
        <v>294330.71470000001</v>
      </c>
    </row>
    <row r="34" spans="1:40" x14ac:dyDescent="0.25">
      <c r="A34" s="31" t="s">
        <v>427</v>
      </c>
      <c r="C34" s="29">
        <f>SUMIFS('DATA 2'!C$101:C$133,'DATA 2'!$A$101:$A$133,$A34)</f>
        <v>638.72549079999999</v>
      </c>
      <c r="D34" s="29">
        <f>SUMIFS('DATA 2'!D$101:D$133,'DATA 2'!$A$101:$A$133,$A34)</f>
        <v>657.84254180000005</v>
      </c>
      <c r="E34" s="29">
        <f>SUMIFS('DATA 2'!E$101:E$133,'DATA 2'!$A$101:$A$133,$A34)</f>
        <v>674.24231280000004</v>
      </c>
      <c r="F34" s="29">
        <f>SUMIFS('DATA 2'!F$101:F$133,'DATA 2'!$A$101:$A$133,$A34)</f>
        <v>687.0757102</v>
      </c>
      <c r="G34" s="29">
        <f>SUMIFS('DATA 2'!G$101:G$133,'DATA 2'!$A$101:$A$133,$A34)</f>
        <v>695.19764339999995</v>
      </c>
      <c r="H34" s="29">
        <f>SUMIFS('DATA 2'!H$101:H$133,'DATA 2'!$A$101:$A$133,$A34)</f>
        <v>819.62781500000006</v>
      </c>
      <c r="I34" s="29">
        <f>SUMIFS('DATA 2'!I$101:I$133,'DATA 2'!$A$101:$A$133,$A34)</f>
        <v>984.74151359999996</v>
      </c>
      <c r="J34" s="29">
        <f>SUMIFS('DATA 2'!J$101:J$133,'DATA 2'!$A$101:$A$133,$A34)</f>
        <v>1168.117659</v>
      </c>
      <c r="K34" s="29">
        <f>SUMIFS('DATA 2'!K$101:K$133,'DATA 2'!$A$101:$A$133,$A34)</f>
        <v>1364.8302200000001</v>
      </c>
      <c r="L34" s="29">
        <f>SUMIFS('DATA 2'!L$101:L$133,'DATA 2'!$A$101:$A$133,$A34)</f>
        <v>1573.7027270000001</v>
      </c>
      <c r="M34" s="29">
        <f>SUMIFS('DATA 2'!M$101:M$133,'DATA 2'!$A$101:$A$133,$A34)</f>
        <v>1790.8203080000001</v>
      </c>
      <c r="N34" s="29">
        <f>SUMIFS('DATA 2'!N$101:N$133,'DATA 2'!$A$101:$A$133,$A34)</f>
        <v>2005.157291</v>
      </c>
      <c r="O34" s="29">
        <f>SUMIFS('DATA 2'!O$101:O$133,'DATA 2'!$A$101:$A$133,$A34)</f>
        <v>2194.540708</v>
      </c>
      <c r="P34" s="29">
        <f>SUMIFS('DATA 2'!P$101:P$133,'DATA 2'!$A$101:$A$133,$A34)</f>
        <v>2329.236077</v>
      </c>
      <c r="Q34" s="29">
        <f>SUMIFS('DATA 2'!Q$101:Q$133,'DATA 2'!$A$101:$A$133,$A34)</f>
        <v>2434.9540379999999</v>
      </c>
      <c r="R34" s="29">
        <f>SUMIFS('DATA 2'!R$101:R$133,'DATA 2'!$A$101:$A$133,$A34)</f>
        <v>2517.93561</v>
      </c>
      <c r="S34" s="29">
        <f>SUMIFS('DATA 2'!S$101:S$133,'DATA 2'!$A$101:$A$133,$A34)</f>
        <v>2578.5986969999999</v>
      </c>
      <c r="T34" s="29">
        <f>SUMIFS('DATA 2'!T$101:T$133,'DATA 2'!$A$101:$A$133,$A34)</f>
        <v>2616.5127849999999</v>
      </c>
      <c r="U34" s="29">
        <f>SUMIFS('DATA 2'!U$101:U$133,'DATA 2'!$A$101:$A$133,$A34)</f>
        <v>2681.1700759999999</v>
      </c>
      <c r="V34" s="29">
        <f>SUMIFS('DATA 2'!V$101:V$133,'DATA 2'!$A$101:$A$133,$A34)</f>
        <v>2743.914702</v>
      </c>
      <c r="W34" s="29">
        <f>SUMIFS('DATA 2'!W$101:W$133,'DATA 2'!$A$101:$A$133,$A34)</f>
        <v>2793.0092989999998</v>
      </c>
      <c r="X34" s="29">
        <f>SUMIFS('DATA 2'!X$101:X$133,'DATA 2'!$A$101:$A$133,$A34)</f>
        <v>2824.5290030000001</v>
      </c>
      <c r="Y34" s="29">
        <f>SUMIFS('DATA 2'!Y$101:Y$133,'DATA 2'!$A$101:$A$133,$A34)</f>
        <v>2837.3452849999999</v>
      </c>
      <c r="Z34" s="29">
        <f>SUMIFS('DATA 2'!Z$101:Z$133,'DATA 2'!$A$101:$A$133,$A34)</f>
        <v>2831.600547</v>
      </c>
      <c r="AA34" s="29">
        <f>SUMIFS('DATA 2'!AA$101:AA$133,'DATA 2'!$A$101:$A$133,$A34)</f>
        <v>2808.1427699999999</v>
      </c>
      <c r="AB34" s="29">
        <f>SUMIFS('DATA 2'!AB$101:AB$133,'DATA 2'!$A$101:$A$133,$A34)</f>
        <v>2768.2613240000001</v>
      </c>
      <c r="AC34" s="29">
        <f>SUMIFS('DATA 2'!AC$101:AC$133,'DATA 2'!$A$101:$A$133,$A34)</f>
        <v>2713.5175429999999</v>
      </c>
      <c r="AD34" s="29">
        <f>SUMIFS('DATA 2'!AD$101:AD$133,'DATA 2'!$A$101:$A$133,$A34)</f>
        <v>2645.6330910000001</v>
      </c>
      <c r="AE34" s="29">
        <f>SUMIFS('DATA 2'!AE$101:AE$133,'DATA 2'!$A$101:$A$133,$A34)</f>
        <v>2606.6581000000001</v>
      </c>
      <c r="AF34" s="29">
        <f>SUMIFS('DATA 2'!AF$101:AF$133,'DATA 2'!$A$101:$A$133,$A34)</f>
        <v>2579.8984110000001</v>
      </c>
      <c r="AG34" s="29">
        <f>SUMIFS('DATA 2'!AG$101:AG$133,'DATA 2'!$A$101:$A$133,$A34)</f>
        <v>2554.069258</v>
      </c>
      <c r="AH34" s="29">
        <f>SUMIFS('DATA 2'!AH$101:AH$133,'DATA 2'!$A$101:$A$133,$A34)</f>
        <v>2525.0010459999999</v>
      </c>
      <c r="AI34" s="29">
        <f>SUMIFS('DATA 2'!AI$101:AI$133,'DATA 2'!$A$101:$A$133,$A34)</f>
        <v>2491.0982530000001</v>
      </c>
      <c r="AJ34" s="29">
        <f>SUMIFS('DATA 2'!AJ$101:AJ$133,'DATA 2'!$A$101:$A$133,$A34)</f>
        <v>2451.5636260000001</v>
      </c>
      <c r="AK34" s="29">
        <f>SUMIFS('DATA 2'!AK$101:AK$133,'DATA 2'!$A$101:$A$133,$A34)</f>
        <v>2405.7566780000002</v>
      </c>
      <c r="AL34" s="29">
        <f>SUMIFS('DATA 2'!AL$101:AL$133,'DATA 2'!$A$101:$A$133,$A34)</f>
        <v>2353.0485829999998</v>
      </c>
      <c r="AM34" s="29">
        <f>SUMIFS('DATA 2'!AM$101:AM$133,'DATA 2'!$A$101:$A$133,$A34)</f>
        <v>2292.8717240000001</v>
      </c>
      <c r="AN34" s="29">
        <f>SUMIFS('DATA 2'!AN$101:AN$133,'DATA 2'!$A$101:$A$133,$A34)</f>
        <v>2224.7081629999998</v>
      </c>
    </row>
    <row r="35" spans="1:40" x14ac:dyDescent="0.25">
      <c r="A35" s="31" t="s">
        <v>117</v>
      </c>
      <c r="C35" s="29">
        <f>SUMIFS('DATA 2'!C$101:C$133,'DATA 2'!$A$101:$A$133,$A35)</f>
        <v>4.3678165160000004</v>
      </c>
      <c r="D35" s="29">
        <f>SUMIFS('DATA 2'!D$101:D$133,'DATA 2'!$A$101:$A$133,$A35)</f>
        <v>9.6057311999999904</v>
      </c>
      <c r="E35" s="29">
        <f>SUMIFS('DATA 2'!E$101:E$133,'DATA 2'!$A$101:$A$133,$A35)</f>
        <v>21.256395680000001</v>
      </c>
      <c r="F35" s="29">
        <f>SUMIFS('DATA 2'!F$101:F$133,'DATA 2'!$A$101:$A$133,$A35)</f>
        <v>47.457608440000001</v>
      </c>
      <c r="G35" s="29">
        <f>SUMIFS('DATA 2'!G$101:G$133,'DATA 2'!$A$101:$A$133,$A35)</f>
        <v>106.5802207</v>
      </c>
      <c r="H35" s="29">
        <f>SUMIFS('DATA 2'!H$101:H$133,'DATA 2'!$A$101:$A$133,$A35)</f>
        <v>244.41988710000001</v>
      </c>
      <c r="I35" s="29">
        <f>SUMIFS('DATA 2'!I$101:I$133,'DATA 2'!$A$101:$A$133,$A35)</f>
        <v>537.5103259</v>
      </c>
      <c r="J35" s="29">
        <f>SUMIFS('DATA 2'!J$101:J$133,'DATA 2'!$A$101:$A$133,$A35)</f>
        <v>1150.074427</v>
      </c>
      <c r="K35" s="29">
        <f>SUMIFS('DATA 2'!K$101:K$133,'DATA 2'!$A$101:$A$133,$A35)</f>
        <v>2413.4678050000002</v>
      </c>
      <c r="L35" s="29">
        <f>SUMIFS('DATA 2'!L$101:L$133,'DATA 2'!$A$101:$A$133,$A35)</f>
        <v>4982.2511569999997</v>
      </c>
      <c r="M35" s="29">
        <f>SUMIFS('DATA 2'!M$101:M$133,'DATA 2'!$A$101:$A$133,$A35)</f>
        <v>10110.77305</v>
      </c>
      <c r="N35" s="29">
        <f>SUMIFS('DATA 2'!N$101:N$133,'DATA 2'!$A$101:$A$133,$A35)</f>
        <v>20092.637729999999</v>
      </c>
      <c r="O35" s="29">
        <f>SUMIFS('DATA 2'!O$101:O$133,'DATA 2'!$A$101:$A$133,$A35)</f>
        <v>38817.329510000003</v>
      </c>
      <c r="P35" s="29">
        <f>SUMIFS('DATA 2'!P$101:P$133,'DATA 2'!$A$101:$A$133,$A35)</f>
        <v>42374.25748</v>
      </c>
      <c r="Q35" s="29">
        <f>SUMIFS('DATA 2'!Q$101:Q$133,'DATA 2'!$A$101:$A$133,$A35)</f>
        <v>45460.570780000002</v>
      </c>
      <c r="R35" s="29">
        <f>SUMIFS('DATA 2'!R$101:R$133,'DATA 2'!$A$101:$A$133,$A35)</f>
        <v>48042.07778</v>
      </c>
      <c r="S35" s="29">
        <f>SUMIFS('DATA 2'!S$101:S$133,'DATA 2'!$A$101:$A$133,$A35)</f>
        <v>50100.846590000001</v>
      </c>
      <c r="T35" s="29">
        <f>SUMIFS('DATA 2'!T$101:T$133,'DATA 2'!$A$101:$A$133,$A35)</f>
        <v>51635.400710000002</v>
      </c>
      <c r="U35" s="29">
        <f>SUMIFS('DATA 2'!U$101:U$133,'DATA 2'!$A$101:$A$133,$A35)</f>
        <v>58260.331339999997</v>
      </c>
      <c r="V35" s="29">
        <f>SUMIFS('DATA 2'!V$101:V$133,'DATA 2'!$A$101:$A$133,$A35)</f>
        <v>65325.605080000001</v>
      </c>
      <c r="W35" s="29">
        <f>SUMIFS('DATA 2'!W$101:W$133,'DATA 2'!$A$101:$A$133,$A35)</f>
        <v>72759.391619999995</v>
      </c>
      <c r="X35" s="29">
        <f>SUMIFS('DATA 2'!X$101:X$133,'DATA 2'!$A$101:$A$133,$A35)</f>
        <v>80527.105379999906</v>
      </c>
      <c r="Y35" s="29">
        <f>SUMIFS('DATA 2'!Y$101:Y$133,'DATA 2'!$A$101:$A$133,$A35)</f>
        <v>88593.628689999998</v>
      </c>
      <c r="Z35" s="29">
        <f>SUMIFS('DATA 2'!Z$101:Z$133,'DATA 2'!$A$101:$A$133,$A35)</f>
        <v>96928.331189999997</v>
      </c>
      <c r="AA35" s="29">
        <f>SUMIFS('DATA 2'!AA$101:AA$133,'DATA 2'!$A$101:$A$133,$A35)</f>
        <v>105504.9449</v>
      </c>
      <c r="AB35" s="29">
        <f>SUMIFS('DATA 2'!AB$101:AB$133,'DATA 2'!$A$101:$A$133,$A35)</f>
        <v>114301.18180000001</v>
      </c>
      <c r="AC35" s="29">
        <f>SUMIFS('DATA 2'!AC$101:AC$133,'DATA 2'!$A$101:$A$133,$A35)</f>
        <v>123297.6208</v>
      </c>
      <c r="AD35" s="29">
        <f>SUMIFS('DATA 2'!AD$101:AD$133,'DATA 2'!$A$101:$A$133,$A35)</f>
        <v>132477.3394</v>
      </c>
      <c r="AE35" s="29">
        <f>SUMIFS('DATA 2'!AE$101:AE$133,'DATA 2'!$A$101:$A$133,$A35)</f>
        <v>129638.71739999999</v>
      </c>
      <c r="AF35" s="29">
        <f>SUMIFS('DATA 2'!AF$101:AF$133,'DATA 2'!$A$101:$A$133,$A35)</f>
        <v>126798.2433</v>
      </c>
      <c r="AG35" s="29">
        <f>SUMIFS('DATA 2'!AG$101:AG$133,'DATA 2'!$A$101:$A$133,$A35)</f>
        <v>123587.0284</v>
      </c>
      <c r="AH35" s="29">
        <f>SUMIFS('DATA 2'!AH$101:AH$133,'DATA 2'!$A$101:$A$133,$A35)</f>
        <v>120008.747</v>
      </c>
      <c r="AI35" s="29">
        <f>SUMIFS('DATA 2'!AI$101:AI$133,'DATA 2'!$A$101:$A$133,$A35)</f>
        <v>116091.5672</v>
      </c>
      <c r="AJ35" s="29">
        <f>SUMIFS('DATA 2'!AJ$101:AJ$133,'DATA 2'!$A$101:$A$133,$A35)</f>
        <v>111863.49709999999</v>
      </c>
      <c r="AK35" s="29">
        <f>SUMIFS('DATA 2'!AK$101:AK$133,'DATA 2'!$A$101:$A$133,$A35)</f>
        <v>107345.60799999999</v>
      </c>
      <c r="AL35" s="29">
        <f>SUMIFS('DATA 2'!AL$101:AL$133,'DATA 2'!$A$101:$A$133,$A35)</f>
        <v>102555.89380000001</v>
      </c>
      <c r="AM35" s="29">
        <f>SUMIFS('DATA 2'!AM$101:AM$133,'DATA 2'!$A$101:$A$133,$A35)</f>
        <v>97515.230200000005</v>
      </c>
      <c r="AN35" s="29">
        <f>SUMIFS('DATA 2'!AN$101:AN$133,'DATA 2'!$A$101:$A$133,$A35)</f>
        <v>92245.270810000002</v>
      </c>
    </row>
    <row r="36" spans="1:40" x14ac:dyDescent="0.25">
      <c r="A36" s="31" t="s">
        <v>428</v>
      </c>
      <c r="C36" s="29">
        <f>SUMIFS('DATA 2'!C$101:C$133,'DATA 2'!$A$101:$A$133,$A36)</f>
        <v>288.43088970000002</v>
      </c>
      <c r="D36" s="29">
        <f>SUMIFS('DATA 2'!D$101:D$133,'DATA 2'!$A$101:$A$133,$A36)</f>
        <v>363.44208559999998</v>
      </c>
      <c r="E36" s="29">
        <f>SUMIFS('DATA 2'!E$101:E$133,'DATA 2'!$A$101:$A$133,$A36)</f>
        <v>488.75639269999999</v>
      </c>
      <c r="F36" s="29">
        <f>SUMIFS('DATA 2'!F$101:F$133,'DATA 2'!$A$101:$A$133,$A36)</f>
        <v>672.33732020000002</v>
      </c>
      <c r="G36" s="29">
        <f>SUMIFS('DATA 2'!G$101:G$133,'DATA 2'!$A$101:$A$133,$A36)</f>
        <v>933.3552492</v>
      </c>
      <c r="H36" s="29">
        <f>SUMIFS('DATA 2'!H$101:H$133,'DATA 2'!$A$101:$A$133,$A36)</f>
        <v>1224.311078</v>
      </c>
      <c r="I36" s="29">
        <f>SUMIFS('DATA 2'!I$101:I$133,'DATA 2'!$A$101:$A$133,$A36)</f>
        <v>1524.605546</v>
      </c>
      <c r="J36" s="29">
        <f>SUMIFS('DATA 2'!J$101:J$133,'DATA 2'!$A$101:$A$133,$A36)</f>
        <v>1828.4951309999999</v>
      </c>
      <c r="K36" s="29">
        <f>SUMIFS('DATA 2'!K$101:K$133,'DATA 2'!$A$101:$A$133,$A36)</f>
        <v>2135.841711</v>
      </c>
      <c r="L36" s="29">
        <f>SUMIFS('DATA 2'!L$101:L$133,'DATA 2'!$A$101:$A$133,$A36)</f>
        <v>2444.3792859999999</v>
      </c>
      <c r="M36" s="29">
        <f>SUMIFS('DATA 2'!M$101:M$133,'DATA 2'!$A$101:$A$133,$A36)</f>
        <v>2744.7230719999998</v>
      </c>
      <c r="N36" s="29">
        <f>SUMIFS('DATA 2'!N$101:N$133,'DATA 2'!$A$101:$A$133,$A36)</f>
        <v>3016.389326</v>
      </c>
      <c r="O36" s="29">
        <f>SUMIFS('DATA 2'!O$101:O$133,'DATA 2'!$A$101:$A$133,$A36)</f>
        <v>3224.3388199999999</v>
      </c>
      <c r="P36" s="29">
        <f>SUMIFS('DATA 2'!P$101:P$133,'DATA 2'!$A$101:$A$133,$A36)</f>
        <v>3581.6958479999998</v>
      </c>
      <c r="Q36" s="29">
        <f>SUMIFS('DATA 2'!Q$101:Q$133,'DATA 2'!$A$101:$A$133,$A36)</f>
        <v>4009.392695</v>
      </c>
      <c r="R36" s="29">
        <f>SUMIFS('DATA 2'!R$101:R$133,'DATA 2'!$A$101:$A$133,$A36)</f>
        <v>4472.0256339999996</v>
      </c>
      <c r="S36" s="29">
        <f>SUMIFS('DATA 2'!S$101:S$133,'DATA 2'!$A$101:$A$133,$A36)</f>
        <v>4952.2866519999998</v>
      </c>
      <c r="T36" s="29">
        <f>SUMIFS('DATA 2'!T$101:T$133,'DATA 2'!$A$101:$A$133,$A36)</f>
        <v>5439.4406250000002</v>
      </c>
      <c r="U36" s="29">
        <f>SUMIFS('DATA 2'!U$101:U$133,'DATA 2'!$A$101:$A$133,$A36)</f>
        <v>5773.7916329999998</v>
      </c>
      <c r="V36" s="29">
        <f>SUMIFS('DATA 2'!V$101:V$133,'DATA 2'!$A$101:$A$133,$A36)</f>
        <v>6024.4210160000002</v>
      </c>
      <c r="W36" s="29">
        <f>SUMIFS('DATA 2'!W$101:W$133,'DATA 2'!$A$101:$A$133,$A36)</f>
        <v>6212.8484429999999</v>
      </c>
      <c r="X36" s="29">
        <f>SUMIFS('DATA 2'!X$101:X$133,'DATA 2'!$A$101:$A$133,$A36)</f>
        <v>6345.0323330000001</v>
      </c>
      <c r="Y36" s="29">
        <f>SUMIFS('DATA 2'!Y$101:Y$133,'DATA 2'!$A$101:$A$133,$A36)</f>
        <v>6423.0050259999998</v>
      </c>
      <c r="Z36" s="29">
        <f>SUMIFS('DATA 2'!Z$101:Z$133,'DATA 2'!$A$101:$A$133,$A36)</f>
        <v>6448.7261600000002</v>
      </c>
      <c r="AA36" s="29">
        <f>SUMIFS('DATA 2'!AA$101:AA$133,'DATA 2'!$A$101:$A$133,$A36)</f>
        <v>6425.0579660000003</v>
      </c>
      <c r="AB36" s="29">
        <f>SUMIFS('DATA 2'!AB$101:AB$133,'DATA 2'!$A$101:$A$133,$A36)</f>
        <v>6355.8098540000001</v>
      </c>
      <c r="AC36" s="29">
        <f>SUMIFS('DATA 2'!AC$101:AC$133,'DATA 2'!$A$101:$A$133,$A36)</f>
        <v>6245.4921199999999</v>
      </c>
      <c r="AD36" s="29">
        <f>SUMIFS('DATA 2'!AD$101:AD$133,'DATA 2'!$A$101:$A$133,$A36)</f>
        <v>6099.0508799999998</v>
      </c>
      <c r="AE36" s="29">
        <f>SUMIFS('DATA 2'!AE$101:AE$133,'DATA 2'!$A$101:$A$133,$A36)</f>
        <v>5909.2136449999998</v>
      </c>
      <c r="AF36" s="29">
        <f>SUMIFS('DATA 2'!AF$101:AF$133,'DATA 2'!$A$101:$A$133,$A36)</f>
        <v>5710.0735020000002</v>
      </c>
      <c r="AG36" s="29">
        <f>SUMIFS('DATA 2'!AG$101:AG$133,'DATA 2'!$A$101:$A$133,$A36)</f>
        <v>5500.6142369999998</v>
      </c>
      <c r="AH36" s="29">
        <f>SUMIFS('DATA 2'!AH$101:AH$133,'DATA 2'!$A$101:$A$133,$A36)</f>
        <v>5280.4548610000002</v>
      </c>
      <c r="AI36" s="29">
        <f>SUMIFS('DATA 2'!AI$101:AI$133,'DATA 2'!$A$101:$A$133,$A36)</f>
        <v>5050.4469440000003</v>
      </c>
      <c r="AJ36" s="29">
        <f>SUMIFS('DATA 2'!AJ$101:AJ$133,'DATA 2'!$A$101:$A$133,$A36)</f>
        <v>4811.8147870000003</v>
      </c>
      <c r="AK36" s="29">
        <f>SUMIFS('DATA 2'!AK$101:AK$133,'DATA 2'!$A$101:$A$133,$A36)</f>
        <v>4565.6777590000002</v>
      </c>
      <c r="AL36" s="29">
        <f>SUMIFS('DATA 2'!AL$101:AL$133,'DATA 2'!$A$101:$A$133,$A36)</f>
        <v>4313.0251989999997</v>
      </c>
      <c r="AM36" s="29">
        <f>SUMIFS('DATA 2'!AM$101:AM$133,'DATA 2'!$A$101:$A$133,$A36)</f>
        <v>4054.8877680000001</v>
      </c>
      <c r="AN36" s="29">
        <f>SUMIFS('DATA 2'!AN$101:AN$133,'DATA 2'!$A$101:$A$133,$A36)</f>
        <v>3792.325441</v>
      </c>
    </row>
    <row r="37" spans="1:40" x14ac:dyDescent="0.25">
      <c r="A37" s="31" t="s">
        <v>429</v>
      </c>
      <c r="C37" s="29">
        <f>SUMIFS('DATA 2'!C$101:C$133,'DATA 2'!$A$101:$A$133,$A37)</f>
        <v>514.10128280000004</v>
      </c>
      <c r="D37" s="29">
        <f>SUMIFS('DATA 2'!D$101:D$133,'DATA 2'!$A$101:$A$133,$A37)</f>
        <v>563.07827350000002</v>
      </c>
      <c r="E37" s="29">
        <f>SUMIFS('DATA 2'!E$101:E$133,'DATA 2'!$A$101:$A$133,$A37)</f>
        <v>626.68733429999997</v>
      </c>
      <c r="F37" s="29">
        <f>SUMIFS('DATA 2'!F$101:F$133,'DATA 2'!$A$101:$A$133,$A37)</f>
        <v>699.1790585</v>
      </c>
      <c r="G37" s="29">
        <f>SUMIFS('DATA 2'!G$101:G$133,'DATA 2'!$A$101:$A$133,$A37)</f>
        <v>778.14982139999995</v>
      </c>
      <c r="H37" s="29">
        <f>SUMIFS('DATA 2'!H$101:H$133,'DATA 2'!$A$101:$A$133,$A37)</f>
        <v>905.29607139999996</v>
      </c>
      <c r="I37" s="29">
        <f>SUMIFS('DATA 2'!I$101:I$133,'DATA 2'!$A$101:$A$133,$A37)</f>
        <v>1033.9313569999999</v>
      </c>
      <c r="J37" s="29">
        <f>SUMIFS('DATA 2'!J$101:J$133,'DATA 2'!$A$101:$A$133,$A37)</f>
        <v>1150.07196</v>
      </c>
      <c r="K37" s="29">
        <f>SUMIFS('DATA 2'!K$101:K$133,'DATA 2'!$A$101:$A$133,$A37)</f>
        <v>1251.810348</v>
      </c>
      <c r="L37" s="29">
        <f>SUMIFS('DATA 2'!L$101:L$133,'DATA 2'!$A$101:$A$133,$A37)</f>
        <v>1338.7622759999999</v>
      </c>
      <c r="M37" s="29">
        <f>SUMIFS('DATA 2'!M$101:M$133,'DATA 2'!$A$101:$A$133,$A37)</f>
        <v>1407.937023</v>
      </c>
      <c r="N37" s="29">
        <f>SUMIFS('DATA 2'!N$101:N$133,'DATA 2'!$A$101:$A$133,$A37)</f>
        <v>1452.17073</v>
      </c>
      <c r="O37" s="29">
        <f>SUMIFS('DATA 2'!O$101:O$133,'DATA 2'!$A$101:$A$133,$A37)</f>
        <v>1459.658044</v>
      </c>
      <c r="P37" s="29">
        <f>SUMIFS('DATA 2'!P$101:P$133,'DATA 2'!$A$101:$A$133,$A37)</f>
        <v>1481.761917</v>
      </c>
      <c r="Q37" s="29">
        <f>SUMIFS('DATA 2'!Q$101:Q$133,'DATA 2'!$A$101:$A$133,$A37)</f>
        <v>1501.5674349999999</v>
      </c>
      <c r="R37" s="29">
        <f>SUMIFS('DATA 2'!R$101:R$133,'DATA 2'!$A$101:$A$133,$A37)</f>
        <v>1511.7204220000001</v>
      </c>
      <c r="S37" s="29">
        <f>SUMIFS('DATA 2'!S$101:S$133,'DATA 2'!$A$101:$A$133,$A37)</f>
        <v>1509.6492969999999</v>
      </c>
      <c r="T37" s="29">
        <f>SUMIFS('DATA 2'!T$101:T$133,'DATA 2'!$A$101:$A$133,$A37)</f>
        <v>1494.885982</v>
      </c>
      <c r="U37" s="29">
        <f>SUMIFS('DATA 2'!U$101:U$133,'DATA 2'!$A$101:$A$133,$A37)</f>
        <v>1445.3391790000001</v>
      </c>
      <c r="V37" s="29">
        <f>SUMIFS('DATA 2'!V$101:V$133,'DATA 2'!$A$101:$A$133,$A37)</f>
        <v>1378.8654429999999</v>
      </c>
      <c r="W37" s="29">
        <f>SUMIFS('DATA 2'!W$101:W$133,'DATA 2'!$A$101:$A$133,$A37)</f>
        <v>1302.0884040000001</v>
      </c>
      <c r="X37" s="29">
        <f>SUMIFS('DATA 2'!X$101:X$133,'DATA 2'!$A$101:$A$133,$A37)</f>
        <v>1218.480562</v>
      </c>
      <c r="Y37" s="29">
        <f>SUMIFS('DATA 2'!Y$101:Y$133,'DATA 2'!$A$101:$A$133,$A37)</f>
        <v>1130.556636</v>
      </c>
      <c r="Z37" s="29">
        <f>SUMIFS('DATA 2'!Z$101:Z$133,'DATA 2'!$A$101:$A$133,$A37)</f>
        <v>1040.4836270000001</v>
      </c>
      <c r="AA37" s="29">
        <f>SUMIFS('DATA 2'!AA$101:AA$133,'DATA 2'!$A$101:$A$133,$A37)</f>
        <v>950.18562380000003</v>
      </c>
      <c r="AB37" s="29">
        <f>SUMIFS('DATA 2'!AB$101:AB$133,'DATA 2'!$A$101:$A$133,$A37)</f>
        <v>861.3290538</v>
      </c>
      <c r="AC37" s="29">
        <f>SUMIFS('DATA 2'!AC$101:AC$133,'DATA 2'!$A$101:$A$133,$A37)</f>
        <v>775.29576029999998</v>
      </c>
      <c r="AD37" s="29">
        <f>SUMIFS('DATA 2'!AD$101:AD$133,'DATA 2'!$A$101:$A$133,$A37)</f>
        <v>693.1770411</v>
      </c>
      <c r="AE37" s="29">
        <f>SUMIFS('DATA 2'!AE$101:AE$133,'DATA 2'!$A$101:$A$133,$A37)</f>
        <v>717.23786729999995</v>
      </c>
      <c r="AF37" s="29">
        <f>SUMIFS('DATA 2'!AF$101:AF$133,'DATA 2'!$A$101:$A$133,$A37)</f>
        <v>783.21782459999997</v>
      </c>
      <c r="AG37" s="29">
        <f>SUMIFS('DATA 2'!AG$101:AG$133,'DATA 2'!$A$101:$A$133,$A37)</f>
        <v>873.11239409999996</v>
      </c>
      <c r="AH37" s="29">
        <f>SUMIFS('DATA 2'!AH$101:AH$133,'DATA 2'!$A$101:$A$133,$A37)</f>
        <v>983.24429759999998</v>
      </c>
      <c r="AI37" s="29">
        <f>SUMIFS('DATA 2'!AI$101:AI$133,'DATA 2'!$A$101:$A$133,$A37)</f>
        <v>1114.5908899999999</v>
      </c>
      <c r="AJ37" s="29">
        <f>SUMIFS('DATA 2'!AJ$101:AJ$133,'DATA 2'!$A$101:$A$133,$A37)</f>
        <v>1269.9464479999999</v>
      </c>
      <c r="AK37" s="29">
        <f>SUMIFS('DATA 2'!AK$101:AK$133,'DATA 2'!$A$101:$A$133,$A37)</f>
        <v>1452.969531</v>
      </c>
      <c r="AL37" s="29">
        <f>SUMIFS('DATA 2'!AL$101:AL$133,'DATA 2'!$A$101:$A$133,$A37)</f>
        <v>1667.8290870000001</v>
      </c>
      <c r="AM37" s="29">
        <f>SUMIFS('DATA 2'!AM$101:AM$133,'DATA 2'!$A$101:$A$133,$A37)</f>
        <v>1919.043991</v>
      </c>
      <c r="AN37" s="29">
        <f>SUMIFS('DATA 2'!AN$101:AN$133,'DATA 2'!$A$101:$A$133,$A37)</f>
        <v>2211.2630829999998</v>
      </c>
    </row>
    <row r="38" spans="1:40" x14ac:dyDescent="0.25">
      <c r="A38" s="31" t="s">
        <v>430</v>
      </c>
      <c r="C38" s="29">
        <f>SUMIFS('DATA 2'!C$101:C$133,'DATA 2'!$A$101:$A$133,$A38)</f>
        <v>0.22515454670000001</v>
      </c>
      <c r="D38" s="29">
        <f>SUMIFS('DATA 2'!D$101:D$133,'DATA 2'!$A$101:$A$133,$A38)</f>
        <v>0.83271150230000002</v>
      </c>
      <c r="E38" s="29">
        <f>SUMIFS('DATA 2'!E$101:E$133,'DATA 2'!$A$101:$A$133,$A38)</f>
        <v>4.9092320330000003</v>
      </c>
      <c r="F38" s="29">
        <f>SUMIFS('DATA 2'!F$101:F$133,'DATA 2'!$A$101:$A$133,$A38)</f>
        <v>34.608139649999998</v>
      </c>
      <c r="G38" s="29">
        <f>SUMIFS('DATA 2'!G$101:G$133,'DATA 2'!$A$101:$A$133,$A38)</f>
        <v>257.7439382</v>
      </c>
      <c r="H38" s="29">
        <f>SUMIFS('DATA 2'!H$101:H$133,'DATA 2'!$A$101:$A$133,$A38)</f>
        <v>637.20517640000003</v>
      </c>
      <c r="I38" s="29">
        <f>SUMIFS('DATA 2'!I$101:I$133,'DATA 2'!$A$101:$A$133,$A38)</f>
        <v>1043.0075899999999</v>
      </c>
      <c r="J38" s="29">
        <f>SUMIFS('DATA 2'!J$101:J$133,'DATA 2'!$A$101:$A$133,$A38)</f>
        <v>1453.22604</v>
      </c>
      <c r="K38" s="29">
        <f>SUMIFS('DATA 2'!K$101:K$133,'DATA 2'!$A$101:$A$133,$A38)</f>
        <v>1879.898332</v>
      </c>
      <c r="L38" s="29">
        <f>SUMIFS('DATA 2'!L$101:L$133,'DATA 2'!$A$101:$A$133,$A38)</f>
        <v>2330.432249</v>
      </c>
      <c r="M38" s="29">
        <f>SUMIFS('DATA 2'!M$101:M$133,'DATA 2'!$A$101:$A$133,$A38)</f>
        <v>2799.6144909999998</v>
      </c>
      <c r="N38" s="29">
        <f>SUMIFS('DATA 2'!N$101:N$133,'DATA 2'!$A$101:$A$133,$A38)</f>
        <v>3265.7856400000001</v>
      </c>
      <c r="O38" s="29">
        <f>SUMIFS('DATA 2'!O$101:O$133,'DATA 2'!$A$101:$A$133,$A38)</f>
        <v>3685.5359440000002</v>
      </c>
      <c r="P38" s="29">
        <f>SUMIFS('DATA 2'!P$101:P$133,'DATA 2'!$A$101:$A$133,$A38)</f>
        <v>3954.7894430000001</v>
      </c>
      <c r="Q38" s="29">
        <f>SUMIFS('DATA 2'!Q$101:Q$133,'DATA 2'!$A$101:$A$133,$A38)</f>
        <v>4135.3775960000003</v>
      </c>
      <c r="R38" s="29">
        <f>SUMIFS('DATA 2'!R$101:R$133,'DATA 2'!$A$101:$A$133,$A38)</f>
        <v>4248.3049229999997</v>
      </c>
      <c r="S38" s="29">
        <f>SUMIFS('DATA 2'!S$101:S$133,'DATA 2'!$A$101:$A$133,$A38)</f>
        <v>4300.6840979999997</v>
      </c>
      <c r="T38" s="29">
        <f>SUMIFS('DATA 2'!T$101:T$133,'DATA 2'!$A$101:$A$133,$A38)</f>
        <v>4297.1452209999998</v>
      </c>
      <c r="U38" s="29">
        <f>SUMIFS('DATA 2'!U$101:U$133,'DATA 2'!$A$101:$A$133,$A38)</f>
        <v>4095.1231389999998</v>
      </c>
      <c r="V38" s="29">
        <f>SUMIFS('DATA 2'!V$101:V$133,'DATA 2'!$A$101:$A$133,$A38)</f>
        <v>3811.9073910000002</v>
      </c>
      <c r="W38" s="29">
        <f>SUMIFS('DATA 2'!W$101:W$133,'DATA 2'!$A$101:$A$133,$A38)</f>
        <v>3493.7574209999998</v>
      </c>
      <c r="X38" s="29">
        <f>SUMIFS('DATA 2'!X$101:X$133,'DATA 2'!$A$101:$A$133,$A38)</f>
        <v>3162.241348</v>
      </c>
      <c r="Y38" s="29">
        <f>SUMIFS('DATA 2'!Y$101:Y$133,'DATA 2'!$A$101:$A$133,$A38)</f>
        <v>2830.3531990000001</v>
      </c>
      <c r="Z38" s="29">
        <f>SUMIFS('DATA 2'!Z$101:Z$133,'DATA 2'!$A$101:$A$133,$A38)</f>
        <v>2507.3042740000001</v>
      </c>
      <c r="AA38" s="29">
        <f>SUMIFS('DATA 2'!AA$101:AA$133,'DATA 2'!$A$101:$A$133,$A38)</f>
        <v>2199.8613329999998</v>
      </c>
      <c r="AB38" s="29">
        <f>SUMIFS('DATA 2'!AB$101:AB$133,'DATA 2'!$A$101:$A$133,$A38)</f>
        <v>1912.7961640000001</v>
      </c>
      <c r="AC38" s="29">
        <f>SUMIFS('DATA 2'!AC$101:AC$133,'DATA 2'!$A$101:$A$133,$A38)</f>
        <v>1649.154237</v>
      </c>
      <c r="AD38" s="29">
        <f>SUMIFS('DATA 2'!AD$101:AD$133,'DATA 2'!$A$101:$A$133,$A38)</f>
        <v>1410.5256449999999</v>
      </c>
      <c r="AE38" s="29">
        <f>SUMIFS('DATA 2'!AE$101:AE$133,'DATA 2'!$A$101:$A$133,$A38)</f>
        <v>1261.4680989999999</v>
      </c>
      <c r="AF38" s="29">
        <f>SUMIFS('DATA 2'!AF$101:AF$133,'DATA 2'!$A$101:$A$133,$A38)</f>
        <v>1146.014551</v>
      </c>
      <c r="AG38" s="29">
        <f>SUMIFS('DATA 2'!AG$101:AG$133,'DATA 2'!$A$101:$A$133,$A38)</f>
        <v>1045.086534</v>
      </c>
      <c r="AH38" s="29">
        <f>SUMIFS('DATA 2'!AH$101:AH$133,'DATA 2'!$A$101:$A$133,$A38)</f>
        <v>952.93670970000005</v>
      </c>
      <c r="AI38" s="29">
        <f>SUMIFS('DATA 2'!AI$101:AI$133,'DATA 2'!$A$101:$A$133,$A38)</f>
        <v>867.63725160000001</v>
      </c>
      <c r="AJ38" s="29">
        <f>SUMIFS('DATA 2'!AJ$101:AJ$133,'DATA 2'!$A$101:$A$133,$A38)</f>
        <v>788.34278010000003</v>
      </c>
      <c r="AK38" s="29">
        <f>SUMIFS('DATA 2'!AK$101:AK$133,'DATA 2'!$A$101:$A$133,$A38)</f>
        <v>714.50569489999998</v>
      </c>
      <c r="AL38" s="29">
        <f>SUMIFS('DATA 2'!AL$101:AL$133,'DATA 2'!$A$101:$A$133,$A38)</f>
        <v>645.68109460000005</v>
      </c>
      <c r="AM38" s="29">
        <f>SUMIFS('DATA 2'!AM$101:AM$133,'DATA 2'!$A$101:$A$133,$A38)</f>
        <v>581.49718340000004</v>
      </c>
      <c r="AN38" s="29">
        <f>SUMIFS('DATA 2'!AN$101:AN$133,'DATA 2'!$A$101:$A$133,$A38)</f>
        <v>521.63202999999999</v>
      </c>
    </row>
    <row r="39" spans="1:40" x14ac:dyDescent="0.25">
      <c r="A39" s="31" t="s">
        <v>431</v>
      </c>
      <c r="C39" s="29">
        <f>SUMIFS('DATA 2'!C$101:C$133,'DATA 2'!$A$101:$A$133,$A39)</f>
        <v>2605.7253879999998</v>
      </c>
      <c r="D39" s="29">
        <f>SUMIFS('DATA 2'!D$101:D$133,'DATA 2'!$A$101:$A$133,$A39)</f>
        <v>2653.8522250000001</v>
      </c>
      <c r="E39" s="29">
        <f>SUMIFS('DATA 2'!E$101:E$133,'DATA 2'!$A$101:$A$133,$A39)</f>
        <v>2679.749241</v>
      </c>
      <c r="F39" s="29">
        <f>SUMIFS('DATA 2'!F$101:F$133,'DATA 2'!$A$101:$A$133,$A39)</f>
        <v>2686.3473170000002</v>
      </c>
      <c r="G39" s="29">
        <f>SUMIFS('DATA 2'!G$101:G$133,'DATA 2'!$A$101:$A$133,$A39)</f>
        <v>2671.2023629999999</v>
      </c>
      <c r="H39" s="29">
        <f>SUMIFS('DATA 2'!H$101:H$133,'DATA 2'!$A$101:$A$133,$A39)</f>
        <v>2910.961526</v>
      </c>
      <c r="I39" s="29">
        <f>SUMIFS('DATA 2'!I$101:I$133,'DATA 2'!$A$101:$A$133,$A39)</f>
        <v>3157.0969020000002</v>
      </c>
      <c r="J39" s="29">
        <f>SUMIFS('DATA 2'!J$101:J$133,'DATA 2'!$A$101:$A$133,$A39)</f>
        <v>3344.3215829999999</v>
      </c>
      <c r="K39" s="29">
        <f>SUMIFS('DATA 2'!K$101:K$133,'DATA 2'!$A$101:$A$133,$A39)</f>
        <v>3466.3134949999999</v>
      </c>
      <c r="L39" s="29">
        <f>SUMIFS('DATA 2'!L$101:L$133,'DATA 2'!$A$101:$A$133,$A39)</f>
        <v>3527.4034839999999</v>
      </c>
      <c r="M39" s="29">
        <f>SUMIFS('DATA 2'!M$101:M$133,'DATA 2'!$A$101:$A$133,$A39)</f>
        <v>3527.124926</v>
      </c>
      <c r="N39" s="29">
        <f>SUMIFS('DATA 2'!N$101:N$133,'DATA 2'!$A$101:$A$133,$A39)</f>
        <v>3456.6342180000001</v>
      </c>
      <c r="O39" s="29">
        <f>SUMIFS('DATA 2'!O$101:O$133,'DATA 2'!$A$101:$A$133,$A39)</f>
        <v>3299.4745389999998</v>
      </c>
      <c r="P39" s="29">
        <f>SUMIFS('DATA 2'!P$101:P$133,'DATA 2'!$A$101:$A$133,$A39)</f>
        <v>3280.8747360000002</v>
      </c>
      <c r="Q39" s="29">
        <f>SUMIFS('DATA 2'!Q$101:Q$133,'DATA 2'!$A$101:$A$133,$A39)</f>
        <v>3293.1881790000002</v>
      </c>
      <c r="R39" s="29">
        <f>SUMIFS('DATA 2'!R$101:R$133,'DATA 2'!$A$101:$A$133,$A39)</f>
        <v>3298.882341</v>
      </c>
      <c r="S39" s="29">
        <f>SUMIFS('DATA 2'!S$101:S$133,'DATA 2'!$A$101:$A$133,$A39)</f>
        <v>3286.1214599999998</v>
      </c>
      <c r="T39" s="29">
        <f>SUMIFS('DATA 2'!T$101:T$133,'DATA 2'!$A$101:$A$133,$A39)</f>
        <v>3251.9060159999999</v>
      </c>
      <c r="U39" s="29">
        <f>SUMIFS('DATA 2'!U$101:U$133,'DATA 2'!$A$101:$A$133,$A39)</f>
        <v>3264.1314670000002</v>
      </c>
      <c r="V39" s="29">
        <f>SUMIFS('DATA 2'!V$101:V$133,'DATA 2'!$A$101:$A$133,$A39)</f>
        <v>3281.3690959999999</v>
      </c>
      <c r="W39" s="29">
        <f>SUMIFS('DATA 2'!W$101:W$133,'DATA 2'!$A$101:$A$133,$A39)</f>
        <v>3288.2310149999998</v>
      </c>
      <c r="X39" s="29">
        <f>SUMIFS('DATA 2'!X$101:X$133,'DATA 2'!$A$101:$A$133,$A39)</f>
        <v>3280.2544269999999</v>
      </c>
      <c r="Y39" s="29">
        <f>SUMIFS('DATA 2'!Y$101:Y$133,'DATA 2'!$A$101:$A$133,$A39)</f>
        <v>3256.5257150000002</v>
      </c>
      <c r="Z39" s="29">
        <f>SUMIFS('DATA 2'!Z$101:Z$133,'DATA 2'!$A$101:$A$133,$A39)</f>
        <v>3217.4931740000002</v>
      </c>
      <c r="AA39" s="29">
        <f>SUMIFS('DATA 2'!AA$101:AA$133,'DATA 2'!$A$101:$A$133,$A39)</f>
        <v>3164.2113049999998</v>
      </c>
      <c r="AB39" s="29">
        <f>SUMIFS('DATA 2'!AB$101:AB$133,'DATA 2'!$A$101:$A$133,$A39)</f>
        <v>3098.0326150000001</v>
      </c>
      <c r="AC39" s="29">
        <f>SUMIFS('DATA 2'!AC$101:AC$133,'DATA 2'!$A$101:$A$133,$A39)</f>
        <v>3020.4423409999999</v>
      </c>
      <c r="AD39" s="29">
        <f>SUMIFS('DATA 2'!AD$101:AD$133,'DATA 2'!$A$101:$A$133,$A39)</f>
        <v>2932.970057</v>
      </c>
      <c r="AE39" s="29">
        <f>SUMIFS('DATA 2'!AE$101:AE$133,'DATA 2'!$A$101:$A$133,$A39)</f>
        <v>3342.438146</v>
      </c>
      <c r="AF39" s="29">
        <f>SUMIFS('DATA 2'!AF$101:AF$133,'DATA 2'!$A$101:$A$133,$A39)</f>
        <v>4047.2764320000001</v>
      </c>
      <c r="AG39" s="29">
        <f>SUMIFS('DATA 2'!AG$101:AG$133,'DATA 2'!$A$101:$A$133,$A39)</f>
        <v>5024.5934939999997</v>
      </c>
      <c r="AH39" s="29">
        <f>SUMIFS('DATA 2'!AH$101:AH$133,'DATA 2'!$A$101:$A$133,$A39)</f>
        <v>6323.3779109999996</v>
      </c>
      <c r="AI39" s="29">
        <f>SUMIFS('DATA 2'!AI$101:AI$133,'DATA 2'!$A$101:$A$133,$A39)</f>
        <v>8035.2376569999997</v>
      </c>
      <c r="AJ39" s="29">
        <f>SUMIFS('DATA 2'!AJ$101:AJ$133,'DATA 2'!$A$101:$A$133,$A39)</f>
        <v>10291.385130000001</v>
      </c>
      <c r="AK39" s="29">
        <f>SUMIFS('DATA 2'!AK$101:AK$133,'DATA 2'!$A$101:$A$133,$A39)</f>
        <v>13268.42229</v>
      </c>
      <c r="AL39" s="29">
        <f>SUMIFS('DATA 2'!AL$101:AL$133,'DATA 2'!$A$101:$A$133,$A39)</f>
        <v>17198.42539</v>
      </c>
      <c r="AM39" s="29">
        <f>SUMIFS('DATA 2'!AM$101:AM$133,'DATA 2'!$A$101:$A$133,$A39)</f>
        <v>22381.738539999998</v>
      </c>
      <c r="AN39" s="29">
        <f>SUMIFS('DATA 2'!AN$101:AN$133,'DATA 2'!$A$101:$A$133,$A39)</f>
        <v>29200.122210000001</v>
      </c>
    </row>
    <row r="40" spans="1:40" x14ac:dyDescent="0.25">
      <c r="A40" s="31" t="s">
        <v>434</v>
      </c>
      <c r="C40" s="29">
        <f>SUMIFS('DATA 2'!C$101:C$133,'DATA 2'!$A$101:$A$133,$A40)</f>
        <v>2831.6670730000001</v>
      </c>
      <c r="D40" s="29">
        <f>SUMIFS('DATA 2'!D$101:D$133,'DATA 2'!$A$101:$A$133,$A40)</f>
        <v>2899.6569129999998</v>
      </c>
      <c r="E40" s="29">
        <f>SUMIFS('DATA 2'!E$101:E$133,'DATA 2'!$A$101:$A$133,$A40)</f>
        <v>2930.1681410000001</v>
      </c>
      <c r="F40" s="29">
        <f>SUMIFS('DATA 2'!F$101:F$133,'DATA 2'!$A$101:$A$133,$A40)</f>
        <v>2927.452084</v>
      </c>
      <c r="G40" s="29">
        <f>SUMIFS('DATA 2'!G$101:G$133,'DATA 2'!$A$101:$A$133,$A40)</f>
        <v>2896.8897229999998</v>
      </c>
      <c r="H40" s="29">
        <f>SUMIFS('DATA 2'!H$101:H$133,'DATA 2'!$A$101:$A$133,$A40)</f>
        <v>2425.5803740000001</v>
      </c>
      <c r="I40" s="29">
        <f>SUMIFS('DATA 2'!I$101:I$133,'DATA 2'!$A$101:$A$133,$A40)</f>
        <v>1841.1012599999999</v>
      </c>
      <c r="J40" s="29">
        <f>SUMIFS('DATA 2'!J$101:J$133,'DATA 2'!$A$101:$A$133,$A40)</f>
        <v>1313.768736</v>
      </c>
      <c r="K40" s="29">
        <f>SUMIFS('DATA 2'!K$101:K$133,'DATA 2'!$A$101:$A$133,$A40)</f>
        <v>897.34523939999997</v>
      </c>
      <c r="L40" s="29">
        <f>SUMIFS('DATA 2'!L$101:L$133,'DATA 2'!$A$101:$A$133,$A40)</f>
        <v>591.51924120000001</v>
      </c>
      <c r="M40" s="29">
        <f>SUMIFS('DATA 2'!M$101:M$133,'DATA 2'!$A$101:$A$133,$A40)</f>
        <v>377.15262940000002</v>
      </c>
      <c r="N40" s="29">
        <f>SUMIFS('DATA 2'!N$101:N$133,'DATA 2'!$A$101:$A$133,$A40)</f>
        <v>232.1255452</v>
      </c>
      <c r="O40" s="29">
        <f>SUMIFS('DATA 2'!O$101:O$133,'DATA 2'!$A$101:$A$133,$A40)</f>
        <v>137.1174522</v>
      </c>
      <c r="P40" s="29">
        <f>SUMIFS('DATA 2'!P$101:P$133,'DATA 2'!$A$101:$A$133,$A40)</f>
        <v>98.389123409999996</v>
      </c>
      <c r="Q40" s="29">
        <f>SUMIFS('DATA 2'!Q$101:Q$133,'DATA 2'!$A$101:$A$133,$A40)</f>
        <v>74.680413169999994</v>
      </c>
      <c r="R40" s="29">
        <f>SUMIFS('DATA 2'!R$101:R$133,'DATA 2'!$A$101:$A$133,$A40)</f>
        <v>57.206333549999997</v>
      </c>
      <c r="S40" s="29">
        <f>SUMIFS('DATA 2'!S$101:S$133,'DATA 2'!$A$101:$A$133,$A40)</f>
        <v>43.601518470000002</v>
      </c>
      <c r="T40" s="29">
        <f>SUMIFS('DATA 2'!T$101:T$133,'DATA 2'!$A$101:$A$133,$A40)</f>
        <v>32.931599439999999</v>
      </c>
      <c r="U40" s="29">
        <f>SUMIFS('DATA 2'!U$101:U$133,'DATA 2'!$A$101:$A$133,$A40)</f>
        <v>22.601057650000001</v>
      </c>
      <c r="V40" s="29">
        <f>SUMIFS('DATA 2'!V$101:V$133,'DATA 2'!$A$101:$A$133,$A40)</f>
        <v>14.90056233</v>
      </c>
      <c r="W40" s="29">
        <f>SUMIFS('DATA 2'!W$101:W$133,'DATA 2'!$A$101:$A$133,$A40)</f>
        <v>9.6172004310000005</v>
      </c>
      <c r="X40" s="29">
        <f>SUMIFS('DATA 2'!X$101:X$133,'DATA 2'!$A$101:$A$133,$A40)</f>
        <v>6.1180492810000002</v>
      </c>
      <c r="Y40" s="29">
        <f>SUMIFS('DATA 2'!Y$101:Y$133,'DATA 2'!$A$101:$A$133,$A40)</f>
        <v>3.8495288379999999</v>
      </c>
      <c r="Z40" s="29">
        <f>SUMIFS('DATA 2'!Z$101:Z$133,'DATA 2'!$A$101:$A$133,$A40)</f>
        <v>2.4026799429999999</v>
      </c>
      <c r="AA40" s="29">
        <f>SUMIFS('DATA 2'!AA$101:AA$133,'DATA 2'!$A$101:$A$133,$A40)</f>
        <v>1.4923139560000001</v>
      </c>
      <c r="AB40" s="29">
        <f>SUMIFS('DATA 2'!AB$101:AB$133,'DATA 2'!$A$101:$A$133,$A40)</f>
        <v>0.9257753286</v>
      </c>
      <c r="AC40" s="29">
        <f>SUMIFS('DATA 2'!AC$101:AC$133,'DATA 2'!$A$101:$A$133,$A40)</f>
        <v>0.57604041449999999</v>
      </c>
      <c r="AD40" s="29">
        <f>SUMIFS('DATA 2'!AD$101:AD$133,'DATA 2'!$A$101:$A$133,$A40)</f>
        <v>0.36112342980000001</v>
      </c>
      <c r="AE40" s="29">
        <f>SUMIFS('DATA 2'!AE$101:AE$133,'DATA 2'!$A$101:$A$133,$A40)</f>
        <v>0.26648677399999998</v>
      </c>
      <c r="AF40" s="29">
        <f>SUMIFS('DATA 2'!AF$101:AF$133,'DATA 2'!$A$101:$A$133,$A40)</f>
        <v>0.20799970039999999</v>
      </c>
      <c r="AG40" s="29">
        <f>SUMIFS('DATA 2'!AG$101:AG$133,'DATA 2'!$A$101:$A$133,$A40)</f>
        <v>0.16546203740000001</v>
      </c>
      <c r="AH40" s="29">
        <f>SUMIFS('DATA 2'!AH$101:AH$133,'DATA 2'!$A$101:$A$133,$A40)</f>
        <v>0.13262849169999999</v>
      </c>
      <c r="AI40" s="29">
        <f>SUMIFS('DATA 2'!AI$101:AI$133,'DATA 2'!$A$101:$A$133,$A40)</f>
        <v>0.1067407081</v>
      </c>
      <c r="AJ40" s="29">
        <f>SUMIFS('DATA 2'!AJ$101:AJ$133,'DATA 2'!$A$101:$A$133,$A40)</f>
        <v>8.6147850299999995E-2</v>
      </c>
      <c r="AK40" s="29">
        <f>SUMIFS('DATA 2'!AK$101:AK$133,'DATA 2'!$A$101:$A$133,$A40)</f>
        <v>6.9683540700000005E-2</v>
      </c>
      <c r="AL40" s="29">
        <f>SUMIFS('DATA 2'!AL$101:AL$133,'DATA 2'!$A$101:$A$133,$A40)</f>
        <v>5.6468375899999999E-2</v>
      </c>
      <c r="AM40" s="29">
        <f>SUMIFS('DATA 2'!AM$101:AM$133,'DATA 2'!$A$101:$A$133,$A40)</f>
        <v>4.58246764E-2</v>
      </c>
      <c r="AN40" s="29">
        <f>SUMIFS('DATA 2'!AN$101:AN$133,'DATA 2'!$A$101:$A$133,$A40)</f>
        <v>3.7224708699999998E-2</v>
      </c>
    </row>
    <row r="41" spans="1:40" x14ac:dyDescent="0.25">
      <c r="A41" s="31" t="s">
        <v>435</v>
      </c>
      <c r="C41" s="29">
        <f>SUMIFS('DATA 2'!C$101:C$133,'DATA 2'!$A$101:$A$133,$A41)</f>
        <v>11781.592780000001</v>
      </c>
      <c r="D41" s="29">
        <f>SUMIFS('DATA 2'!D$101:D$133,'DATA 2'!$A$101:$A$133,$A41)</f>
        <v>12939.12082</v>
      </c>
      <c r="E41" s="29">
        <f>SUMIFS('DATA 2'!E$101:E$133,'DATA 2'!$A$101:$A$133,$A41)</f>
        <v>13966.66977</v>
      </c>
      <c r="F41" s="29">
        <f>SUMIFS('DATA 2'!F$101:F$133,'DATA 2'!$A$101:$A$133,$A41)</f>
        <v>14908.47645</v>
      </c>
      <c r="G41" s="29">
        <f>SUMIFS('DATA 2'!G$101:G$133,'DATA 2'!$A$101:$A$133,$A41)</f>
        <v>15788.891890000001</v>
      </c>
      <c r="H41" s="29">
        <f>SUMIFS('DATA 2'!H$101:H$133,'DATA 2'!$A$101:$A$133,$A41)</f>
        <v>18715.051240000001</v>
      </c>
      <c r="I41" s="29">
        <f>SUMIFS('DATA 2'!I$101:I$133,'DATA 2'!$A$101:$A$133,$A41)</f>
        <v>21246.86347</v>
      </c>
      <c r="J41" s="29">
        <f>SUMIFS('DATA 2'!J$101:J$133,'DATA 2'!$A$101:$A$133,$A41)</f>
        <v>23521.38049</v>
      </c>
      <c r="K41" s="29">
        <f>SUMIFS('DATA 2'!K$101:K$133,'DATA 2'!$A$101:$A$133,$A41)</f>
        <v>25628.000749999999</v>
      </c>
      <c r="L41" s="29">
        <f>SUMIFS('DATA 2'!L$101:L$133,'DATA 2'!$A$101:$A$133,$A41)</f>
        <v>27572.01974</v>
      </c>
      <c r="M41" s="29">
        <f>SUMIFS('DATA 2'!M$101:M$133,'DATA 2'!$A$101:$A$133,$A41)</f>
        <v>29265.954819999999</v>
      </c>
      <c r="N41" s="29">
        <f>SUMIFS('DATA 2'!N$101:N$133,'DATA 2'!$A$101:$A$133,$A41)</f>
        <v>30517.199960000002</v>
      </c>
      <c r="O41" s="29">
        <f>SUMIFS('DATA 2'!O$101:O$133,'DATA 2'!$A$101:$A$133,$A41)</f>
        <v>31018.076110000002</v>
      </c>
      <c r="P41" s="29">
        <f>SUMIFS('DATA 2'!P$101:P$133,'DATA 2'!$A$101:$A$133,$A41)</f>
        <v>37232.253530000002</v>
      </c>
      <c r="Q41" s="29">
        <f>SUMIFS('DATA 2'!Q$101:Q$133,'DATA 2'!$A$101:$A$133,$A41)</f>
        <v>44583.401969999999</v>
      </c>
      <c r="R41" s="29">
        <f>SUMIFS('DATA 2'!R$101:R$133,'DATA 2'!$A$101:$A$133,$A41)</f>
        <v>53180.111870000001</v>
      </c>
      <c r="S41" s="29">
        <f>SUMIFS('DATA 2'!S$101:S$133,'DATA 2'!$A$101:$A$133,$A41)</f>
        <v>63161.421840000003</v>
      </c>
      <c r="T41" s="29">
        <f>SUMIFS('DATA 2'!T$101:T$133,'DATA 2'!$A$101:$A$133,$A41)</f>
        <v>74687.275649999996</v>
      </c>
      <c r="U41" s="29">
        <f>SUMIFS('DATA 2'!U$101:U$133,'DATA 2'!$A$101:$A$133,$A41)</f>
        <v>68380.981310000003</v>
      </c>
      <c r="V41" s="29">
        <f>SUMIFS('DATA 2'!V$101:V$133,'DATA 2'!$A$101:$A$133,$A41)</f>
        <v>61959.32357</v>
      </c>
      <c r="W41" s="29">
        <f>SUMIFS('DATA 2'!W$101:W$133,'DATA 2'!$A$101:$A$133,$A41)</f>
        <v>55554.67798</v>
      </c>
      <c r="X41" s="29">
        <f>SUMIFS('DATA 2'!X$101:X$133,'DATA 2'!$A$101:$A$133,$A41)</f>
        <v>49321.199220000002</v>
      </c>
      <c r="Y41" s="29">
        <f>SUMIFS('DATA 2'!Y$101:Y$133,'DATA 2'!$A$101:$A$133,$A41)</f>
        <v>43378.808929999999</v>
      </c>
      <c r="Z41" s="29">
        <f>SUMIFS('DATA 2'!Z$101:Z$133,'DATA 2'!$A$101:$A$133,$A41)</f>
        <v>37816.565459999998</v>
      </c>
      <c r="AA41" s="29">
        <f>SUMIFS('DATA 2'!AA$101:AA$133,'DATA 2'!$A$101:$A$133,$A41)</f>
        <v>32693.781760000002</v>
      </c>
      <c r="AB41" s="29">
        <f>SUMIFS('DATA 2'!AB$101:AB$133,'DATA 2'!$A$101:$A$133,$A41)</f>
        <v>28043.255349999999</v>
      </c>
      <c r="AC41" s="29">
        <f>SUMIFS('DATA 2'!AC$101:AC$133,'DATA 2'!$A$101:$A$133,$A41)</f>
        <v>23875.481380000001</v>
      </c>
      <c r="AD41" s="29">
        <f>SUMIFS('DATA 2'!AD$101:AD$133,'DATA 2'!$A$101:$A$133,$A41)</f>
        <v>20183.465939999998</v>
      </c>
      <c r="AE41" s="29">
        <f>SUMIFS('DATA 2'!AE$101:AE$133,'DATA 2'!$A$101:$A$133,$A41)</f>
        <v>20063.368149999998</v>
      </c>
      <c r="AF41" s="29">
        <f>SUMIFS('DATA 2'!AF$101:AF$133,'DATA 2'!$A$101:$A$133,$A41)</f>
        <v>20005.14719</v>
      </c>
      <c r="AG41" s="29">
        <f>SUMIFS('DATA 2'!AG$101:AG$133,'DATA 2'!$A$101:$A$133,$A41)</f>
        <v>19943.189139999999</v>
      </c>
      <c r="AH41" s="29">
        <f>SUMIFS('DATA 2'!AH$101:AH$133,'DATA 2'!$A$101:$A$133,$A41)</f>
        <v>19869.17049</v>
      </c>
      <c r="AI41" s="29">
        <f>SUMIFS('DATA 2'!AI$101:AI$133,'DATA 2'!$A$101:$A$133,$A41)</f>
        <v>19778.713520000001</v>
      </c>
      <c r="AJ41" s="29">
        <f>SUMIFS('DATA 2'!AJ$101:AJ$133,'DATA 2'!$A$101:$A$133,$A41)</f>
        <v>19667.179970000001</v>
      </c>
      <c r="AK41" s="29">
        <f>SUMIFS('DATA 2'!AK$101:AK$133,'DATA 2'!$A$101:$A$133,$A41)</f>
        <v>19528.263770000001</v>
      </c>
      <c r="AL41" s="29">
        <f>SUMIFS('DATA 2'!AL$101:AL$133,'DATA 2'!$A$101:$A$133,$A41)</f>
        <v>19354.423719999999</v>
      </c>
      <c r="AM41" s="29">
        <f>SUMIFS('DATA 2'!AM$101:AM$133,'DATA 2'!$A$101:$A$133,$A41)</f>
        <v>19137.881249999999</v>
      </c>
      <c r="AN41" s="29">
        <f>SUMIFS('DATA 2'!AN$101:AN$133,'DATA 2'!$A$101:$A$133,$A41)</f>
        <v>18870.245299999999</v>
      </c>
    </row>
    <row r="42" spans="1:40" x14ac:dyDescent="0.25">
      <c r="A42" s="31" t="s">
        <v>432</v>
      </c>
      <c r="C42" s="29">
        <f>SUMIFS('DATA 2'!C$101:C$133,'DATA 2'!$A$101:$A$133,$A42)</f>
        <v>474.12527679999999</v>
      </c>
      <c r="D42" s="29">
        <f>SUMIFS('DATA 2'!D$101:D$133,'DATA 2'!$A$101:$A$133,$A42)</f>
        <v>543.12186150000002</v>
      </c>
      <c r="E42" s="29">
        <f>SUMIFS('DATA 2'!E$101:E$133,'DATA 2'!$A$101:$A$133,$A42)</f>
        <v>641.69554960000005</v>
      </c>
      <c r="F42" s="29">
        <f>SUMIFS('DATA 2'!F$101:F$133,'DATA 2'!$A$101:$A$133,$A42)</f>
        <v>764.83289430000002</v>
      </c>
      <c r="G42" s="29">
        <f>SUMIFS('DATA 2'!G$101:G$133,'DATA 2'!$A$101:$A$133,$A42)</f>
        <v>913.10937590000003</v>
      </c>
      <c r="H42" s="29">
        <f>SUMIFS('DATA 2'!H$101:H$133,'DATA 2'!$A$101:$A$133,$A42)</f>
        <v>773.50342650000005</v>
      </c>
      <c r="I42" s="29">
        <f>SUMIFS('DATA 2'!I$101:I$133,'DATA 2'!$A$101:$A$133,$A42)</f>
        <v>558.25555499999996</v>
      </c>
      <c r="J42" s="29">
        <f>SUMIFS('DATA 2'!J$101:J$133,'DATA 2'!$A$101:$A$133,$A42)</f>
        <v>370.0082673</v>
      </c>
      <c r="K42" s="29">
        <f>SUMIFS('DATA 2'!K$101:K$133,'DATA 2'!$A$101:$A$133,$A42)</f>
        <v>232.11007290000001</v>
      </c>
      <c r="L42" s="29">
        <f>SUMIFS('DATA 2'!L$101:L$133,'DATA 2'!$A$101:$A$133,$A42)</f>
        <v>139.50320300000001</v>
      </c>
      <c r="M42" s="29">
        <f>SUMIFS('DATA 2'!M$101:M$133,'DATA 2'!$A$101:$A$133,$A42)</f>
        <v>80.633437560000004</v>
      </c>
      <c r="N42" s="29">
        <f>SUMIFS('DATA 2'!N$101:N$133,'DATA 2'!$A$101:$A$133,$A42)</f>
        <v>44.768779520000002</v>
      </c>
      <c r="O42" s="29">
        <f>SUMIFS('DATA 2'!O$101:O$133,'DATA 2'!$A$101:$A$133,$A42)</f>
        <v>23.759644940000001</v>
      </c>
      <c r="P42" s="29">
        <f>SUMIFS('DATA 2'!P$101:P$133,'DATA 2'!$A$101:$A$133,$A42)</f>
        <v>17.046257619999999</v>
      </c>
      <c r="Q42" s="29">
        <f>SUMIFS('DATA 2'!Q$101:Q$133,'DATA 2'!$A$101:$A$133,$A42)</f>
        <v>13.42355352</v>
      </c>
      <c r="R42" s="29">
        <f>SUMIFS('DATA 2'!R$101:R$133,'DATA 2'!$A$101:$A$133,$A42)</f>
        <v>10.81338047</v>
      </c>
      <c r="S42" s="29">
        <f>SUMIFS('DATA 2'!S$101:S$133,'DATA 2'!$A$101:$A$133,$A42)</f>
        <v>8.7232777319999997</v>
      </c>
      <c r="T42" s="29">
        <f>SUMIFS('DATA 2'!T$101:T$133,'DATA 2'!$A$101:$A$133,$A42)</f>
        <v>7.0033407150000002</v>
      </c>
      <c r="U42" s="29">
        <f>SUMIFS('DATA 2'!U$101:U$133,'DATA 2'!$A$101:$A$133,$A42)</f>
        <v>6.4542934350000003</v>
      </c>
      <c r="V42" s="29">
        <f>SUMIFS('DATA 2'!V$101:V$133,'DATA 2'!$A$101:$A$133,$A42)</f>
        <v>6.2355391119999997</v>
      </c>
      <c r="W42" s="29">
        <f>SUMIFS('DATA 2'!W$101:W$133,'DATA 2'!$A$101:$A$133,$A42)</f>
        <v>6.1236795869999998</v>
      </c>
      <c r="X42" s="29">
        <f>SUMIFS('DATA 2'!X$101:X$133,'DATA 2'!$A$101:$A$133,$A42)</f>
        <v>6.0571937020000002</v>
      </c>
      <c r="Y42" s="29">
        <f>SUMIFS('DATA 2'!Y$101:Y$133,'DATA 2'!$A$101:$A$133,$A42)</f>
        <v>6.0183796239999996</v>
      </c>
      <c r="Z42" s="29">
        <f>SUMIFS('DATA 2'!Z$101:Z$133,'DATA 2'!$A$101:$A$133,$A42)</f>
        <v>6.0024472419999997</v>
      </c>
      <c r="AA42" s="29">
        <f>SUMIFS('DATA 2'!AA$101:AA$133,'DATA 2'!$A$101:$A$133,$A42)</f>
        <v>6.0086540780000002</v>
      </c>
      <c r="AB42" s="29">
        <f>SUMIFS('DATA 2'!AB$101:AB$133,'DATA 2'!$A$101:$A$133,$A42)</f>
        <v>6.0376644920000002</v>
      </c>
      <c r="AC42" s="29">
        <f>SUMIFS('DATA 2'!AC$101:AC$133,'DATA 2'!$A$101:$A$133,$A42)</f>
        <v>6.0907269370000003</v>
      </c>
      <c r="AD42" s="29">
        <f>SUMIFS('DATA 2'!AD$101:AD$133,'DATA 2'!$A$101:$A$133,$A42)</f>
        <v>6.1694409500000003</v>
      </c>
      <c r="AE42" s="29">
        <f>SUMIFS('DATA 2'!AE$101:AE$133,'DATA 2'!$A$101:$A$133,$A42)</f>
        <v>6.2184095170000004</v>
      </c>
      <c r="AF42" s="29">
        <f>SUMIFS('DATA 2'!AF$101:AF$133,'DATA 2'!$A$101:$A$133,$A42)</f>
        <v>6.2956714900000001</v>
      </c>
      <c r="AG42" s="29">
        <f>SUMIFS('DATA 2'!AG$101:AG$133,'DATA 2'!$A$101:$A$133,$A42)</f>
        <v>6.4076314630000004</v>
      </c>
      <c r="AH42" s="29">
        <f>SUMIFS('DATA 2'!AH$101:AH$133,'DATA 2'!$A$101:$A$133,$A42)</f>
        <v>6.5550931739999996</v>
      </c>
      <c r="AI42" s="29">
        <f>SUMIFS('DATA 2'!AI$101:AI$133,'DATA 2'!$A$101:$A$133,$A42)</f>
        <v>6.7384703909999999</v>
      </c>
      <c r="AJ42" s="29">
        <f>SUMIFS('DATA 2'!AJ$101:AJ$133,'DATA 2'!$A$101:$A$133,$A42)</f>
        <v>6.9582291219999997</v>
      </c>
      <c r="AK42" s="29">
        <f>SUMIFS('DATA 2'!AK$101:AK$133,'DATA 2'!$A$101:$A$133,$A42)</f>
        <v>7.2145945989999998</v>
      </c>
      <c r="AL42" s="29">
        <f>SUMIFS('DATA 2'!AL$101:AL$133,'DATA 2'!$A$101:$A$133,$A42)</f>
        <v>7.5073891210000001</v>
      </c>
      <c r="AM42" s="29">
        <f>SUMIFS('DATA 2'!AM$101:AM$133,'DATA 2'!$A$101:$A$133,$A42)</f>
        <v>7.8360412840000002</v>
      </c>
      <c r="AN42" s="29">
        <f>SUMIFS('DATA 2'!AN$101:AN$133,'DATA 2'!$A$101:$A$133,$A42)</f>
        <v>8.1992661459999905</v>
      </c>
    </row>
    <row r="43" spans="1:40" x14ac:dyDescent="0.25">
      <c r="A43" s="31" t="s">
        <v>433</v>
      </c>
      <c r="C43" s="29">
        <f>SUMIFS('DATA 2'!C$101:C$133,'DATA 2'!$A$101:$A$133,$A43)</f>
        <v>5981.2326210000001</v>
      </c>
      <c r="D43" s="29">
        <f>SUMIFS('DATA 2'!D$101:D$133,'DATA 2'!$A$101:$A$133,$A43)</f>
        <v>6000.5228340000003</v>
      </c>
      <c r="E43" s="29">
        <f>SUMIFS('DATA 2'!E$101:E$133,'DATA 2'!$A$101:$A$133,$A43)</f>
        <v>5893.6028319999996</v>
      </c>
      <c r="F43" s="29">
        <f>SUMIFS('DATA 2'!F$101:F$133,'DATA 2'!$A$101:$A$133,$A43)</f>
        <v>5709.685144</v>
      </c>
      <c r="G43" s="29">
        <f>SUMIFS('DATA 2'!G$101:G$133,'DATA 2'!$A$101:$A$133,$A43)</f>
        <v>5470.0815620000003</v>
      </c>
      <c r="H43" s="29">
        <f>SUMIFS('DATA 2'!H$101:H$133,'DATA 2'!$A$101:$A$133,$A43)</f>
        <v>3428.4161359999998</v>
      </c>
      <c r="I43" s="29">
        <f>SUMIFS('DATA 2'!I$101:I$133,'DATA 2'!$A$101:$A$133,$A43)</f>
        <v>1768.0942640000001</v>
      </c>
      <c r="J43" s="29">
        <f>SUMIFS('DATA 2'!J$101:J$133,'DATA 2'!$A$101:$A$133,$A43)</f>
        <v>821.50694239999996</v>
      </c>
      <c r="K43" s="29">
        <f>SUMIFS('DATA 2'!K$101:K$133,'DATA 2'!$A$101:$A$133,$A43)</f>
        <v>356.46821629999999</v>
      </c>
      <c r="L43" s="29">
        <f>SUMIFS('DATA 2'!L$101:L$133,'DATA 2'!$A$101:$A$133,$A43)</f>
        <v>146.91513409999999</v>
      </c>
      <c r="M43" s="29">
        <f>SUMIFS('DATA 2'!M$101:M$133,'DATA 2'!$A$101:$A$133,$A43)</f>
        <v>58.210001740000003</v>
      </c>
      <c r="N43" s="29">
        <f>SUMIFS('DATA 2'!N$101:N$133,'DATA 2'!$A$101:$A$133,$A43)</f>
        <v>22.54362497</v>
      </c>
      <c r="O43" s="29">
        <f>SUMIFS('DATA 2'!O$101:O$133,'DATA 2'!$A$101:$A$133,$A43)</f>
        <v>8.8038270759999904</v>
      </c>
      <c r="P43" s="29">
        <f>SUMIFS('DATA 2'!P$101:P$133,'DATA 2'!$A$101:$A$133,$A43)</f>
        <v>5.4607000179999998</v>
      </c>
      <c r="Q43" s="29">
        <f>SUMIFS('DATA 2'!Q$101:Q$133,'DATA 2'!$A$101:$A$133,$A43)</f>
        <v>3.9262842469999999</v>
      </c>
      <c r="R43" s="29">
        <f>SUMIFS('DATA 2'!R$101:R$133,'DATA 2'!$A$101:$A$133,$A43)</f>
        <v>2.945023425</v>
      </c>
      <c r="S43" s="29">
        <f>SUMIFS('DATA 2'!S$101:S$133,'DATA 2'!$A$101:$A$133,$A43)</f>
        <v>2.2325872339999999</v>
      </c>
      <c r="T43" s="29">
        <f>SUMIFS('DATA 2'!T$101:T$133,'DATA 2'!$A$101:$A$133,$A43)</f>
        <v>1.694619377</v>
      </c>
      <c r="U43" s="29">
        <f>SUMIFS('DATA 2'!U$101:U$133,'DATA 2'!$A$101:$A$133,$A43)</f>
        <v>1.30574642</v>
      </c>
      <c r="V43" s="29">
        <f>SUMIFS('DATA 2'!V$101:V$133,'DATA 2'!$A$101:$A$133,$A43)</f>
        <v>1.010320925</v>
      </c>
      <c r="W43" s="29">
        <f>SUMIFS('DATA 2'!W$101:W$133,'DATA 2'!$A$101:$A$133,$A43)</f>
        <v>0.78197342169999995</v>
      </c>
      <c r="X43" s="29">
        <f>SUMIFS('DATA 2'!X$101:X$133,'DATA 2'!$A$101:$A$133,$A43)</f>
        <v>0.60477665020000004</v>
      </c>
      <c r="Y43" s="29">
        <f>SUMIFS('DATA 2'!Y$101:Y$133,'DATA 2'!$A$101:$A$133,$A43)</f>
        <v>0.46728270329999999</v>
      </c>
      <c r="Z43" s="29">
        <f>SUMIFS('DATA 2'!Z$101:Z$133,'DATA 2'!$A$101:$A$133,$A43)</f>
        <v>0.36072976159999998</v>
      </c>
      <c r="AA43" s="29">
        <f>SUMIFS('DATA 2'!AA$101:AA$133,'DATA 2'!$A$101:$A$133,$A43)</f>
        <v>0.27827989510000001</v>
      </c>
      <c r="AB43" s="29">
        <f>SUMIFS('DATA 2'!AB$101:AB$133,'DATA 2'!$A$101:$A$133,$A43)</f>
        <v>0.21457278260000001</v>
      </c>
      <c r="AC43" s="29">
        <f>SUMIFS('DATA 2'!AC$101:AC$133,'DATA 2'!$A$101:$A$133,$A43)</f>
        <v>0.1654087256</v>
      </c>
      <c r="AD43" s="29">
        <f>SUMIFS('DATA 2'!AD$101:AD$133,'DATA 2'!$A$101:$A$133,$A43)</f>
        <v>0.1275054847</v>
      </c>
      <c r="AE43" s="29">
        <f>SUMIFS('DATA 2'!AE$101:AE$133,'DATA 2'!$A$101:$A$133,$A43)</f>
        <v>9.9828095199999994E-2</v>
      </c>
      <c r="AF43" s="29">
        <f>SUMIFS('DATA 2'!AF$101:AF$133,'DATA 2'!$A$101:$A$133,$A43)</f>
        <v>7.8786843400000001E-2</v>
      </c>
      <c r="AG43" s="29">
        <f>SUMIFS('DATA 2'!AG$101:AG$133,'DATA 2'!$A$101:$A$133,$A43)</f>
        <v>6.2427765000000003E-2</v>
      </c>
      <c r="AH43" s="29">
        <f>SUMIFS('DATA 2'!AH$101:AH$133,'DATA 2'!$A$101:$A$133,$A43)</f>
        <v>4.9589880900000001E-2</v>
      </c>
      <c r="AI43" s="29">
        <f>SUMIFS('DATA 2'!AI$101:AI$133,'DATA 2'!$A$101:$A$133,$A43)</f>
        <v>3.9468800399999997E-2</v>
      </c>
      <c r="AJ43" s="29">
        <f>SUMIFS('DATA 2'!AJ$101:AJ$133,'DATA 2'!$A$101:$A$133,$A43)</f>
        <v>3.1465165099999998E-2</v>
      </c>
      <c r="AK43" s="29">
        <f>SUMIFS('DATA 2'!AK$101:AK$133,'DATA 2'!$A$101:$A$133,$A43)</f>
        <v>2.5119491899999999E-2</v>
      </c>
      <c r="AL43" s="29">
        <f>SUMIFS('DATA 2'!AL$101:AL$133,'DATA 2'!$A$101:$A$133,$A43)</f>
        <v>2.0076169899999999E-2</v>
      </c>
      <c r="AM43" s="29">
        <f>SUMIFS('DATA 2'!AM$101:AM$133,'DATA 2'!$A$101:$A$133,$A43)</f>
        <v>1.6059095200000002E-2</v>
      </c>
      <c r="AN43" s="29">
        <f>SUMIFS('DATA 2'!AN$101:AN$133,'DATA 2'!$A$101:$A$133,$A43)</f>
        <v>1.28530191E-2</v>
      </c>
    </row>
    <row r="44" spans="1:40" x14ac:dyDescent="0.25">
      <c r="A44" s="31" t="s">
        <v>443</v>
      </c>
      <c r="C44" s="29">
        <f>SUM(C26:C31)</f>
        <v>3459303.525200163</v>
      </c>
      <c r="D44" s="29">
        <f t="shared" ref="D44:AN44" si="6">SUM(D26:D31)</f>
        <v>3561116.2444522525</v>
      </c>
      <c r="E44" s="29">
        <f t="shared" si="6"/>
        <v>3663907.9298070734</v>
      </c>
      <c r="F44" s="29">
        <f t="shared" si="6"/>
        <v>3767973.2392330701</v>
      </c>
      <c r="G44" s="29">
        <f t="shared" si="6"/>
        <v>3874754.6558310501</v>
      </c>
      <c r="H44" s="29">
        <f t="shared" si="6"/>
        <v>3986172.5904226401</v>
      </c>
      <c r="I44" s="29">
        <f t="shared" si="6"/>
        <v>4100518.3829248101</v>
      </c>
      <c r="J44" s="29">
        <f t="shared" si="6"/>
        <v>4218318.91464091</v>
      </c>
      <c r="K44" s="29">
        <f t="shared" si="6"/>
        <v>4340050.8349558497</v>
      </c>
      <c r="L44" s="29">
        <f t="shared" si="6"/>
        <v>4467060.1755819991</v>
      </c>
      <c r="M44" s="29">
        <f t="shared" si="6"/>
        <v>4601140.9399554292</v>
      </c>
      <c r="N44" s="29">
        <f t="shared" si="6"/>
        <v>4744756.7092475099</v>
      </c>
      <c r="O44" s="29">
        <f t="shared" si="6"/>
        <v>4901522.2457404761</v>
      </c>
      <c r="P44" s="29">
        <f t="shared" si="6"/>
        <v>5059156.9947810378</v>
      </c>
      <c r="Q44" s="29">
        <f t="shared" si="6"/>
        <v>5226288.8883501468</v>
      </c>
      <c r="R44" s="29">
        <f t="shared" si="6"/>
        <v>5402830.2927246047</v>
      </c>
      <c r="S44" s="29">
        <f t="shared" si="6"/>
        <v>5589630.2121022362</v>
      </c>
      <c r="T44" s="29">
        <f t="shared" si="6"/>
        <v>5788326.1422468219</v>
      </c>
      <c r="U44" s="29">
        <f t="shared" si="6"/>
        <v>5969975.7003517654</v>
      </c>
      <c r="V44" s="29">
        <f t="shared" si="6"/>
        <v>6157983.6001854269</v>
      </c>
      <c r="W44" s="29">
        <f t="shared" si="6"/>
        <v>6352445.4230628386</v>
      </c>
      <c r="X44" s="29">
        <f t="shared" si="6"/>
        <v>6553420.2264121436</v>
      </c>
      <c r="Y44" s="29">
        <f t="shared" si="6"/>
        <v>6760944.6751388451</v>
      </c>
      <c r="Z44" s="29">
        <f t="shared" si="6"/>
        <v>6975090.550267417</v>
      </c>
      <c r="AA44" s="29">
        <f t="shared" si="6"/>
        <v>7195959.2123387903</v>
      </c>
      <c r="AB44" s="29">
        <f t="shared" si="6"/>
        <v>7423675.3445416633</v>
      </c>
      <c r="AC44" s="29">
        <f t="shared" si="6"/>
        <v>7658385.5788658261</v>
      </c>
      <c r="AD44" s="29">
        <f t="shared" si="6"/>
        <v>7900269.3963371143</v>
      </c>
      <c r="AE44" s="29">
        <f t="shared" si="6"/>
        <v>8121680.8951347666</v>
      </c>
      <c r="AF44" s="29">
        <f t="shared" si="6"/>
        <v>8348144.964378654</v>
      </c>
      <c r="AG44" s="29">
        <f t="shared" si="6"/>
        <v>8577229.6028510742</v>
      </c>
      <c r="AH44" s="29">
        <f t="shared" si="6"/>
        <v>8808438.7587205563</v>
      </c>
      <c r="AI44" s="29">
        <f t="shared" si="6"/>
        <v>9041784.9935962092</v>
      </c>
      <c r="AJ44" s="29">
        <f t="shared" si="6"/>
        <v>9277548.8778725676</v>
      </c>
      <c r="AK44" s="29">
        <f t="shared" si="6"/>
        <v>9516199.4370842427</v>
      </c>
      <c r="AL44" s="29">
        <f t="shared" si="6"/>
        <v>9758410.6403676067</v>
      </c>
      <c r="AM44" s="29">
        <f t="shared" si="6"/>
        <v>10005125.391078526</v>
      </c>
      <c r="AN44" s="29">
        <f t="shared" si="6"/>
        <v>10257592.480730265</v>
      </c>
    </row>
    <row r="45" spans="1:40" x14ac:dyDescent="0.25">
      <c r="A45" s="32" t="s">
        <v>438</v>
      </c>
      <c r="C45" s="29">
        <f>SUM(C32:C38)</f>
        <v>12966.955811362699</v>
      </c>
      <c r="D45" s="29">
        <f t="shared" ref="D45:AN45" si="7">SUM(D32:D38)</f>
        <v>13999.000146602299</v>
      </c>
      <c r="E45" s="29">
        <f t="shared" si="7"/>
        <v>15295.642129512999</v>
      </c>
      <c r="F45" s="29">
        <f t="shared" si="7"/>
        <v>16863.838420990003</v>
      </c>
      <c r="G45" s="29">
        <f t="shared" si="7"/>
        <v>18915.216346900001</v>
      </c>
      <c r="H45" s="29">
        <f t="shared" si="7"/>
        <v>22914.171279899998</v>
      </c>
      <c r="I45" s="29">
        <f t="shared" si="7"/>
        <v>27483.355650499998</v>
      </c>
      <c r="J45" s="29">
        <f t="shared" si="7"/>
        <v>32571.407679</v>
      </c>
      <c r="K45" s="29">
        <f t="shared" si="7"/>
        <v>38643.808105999997</v>
      </c>
      <c r="L45" s="29">
        <f t="shared" si="7"/>
        <v>46537.630165000002</v>
      </c>
      <c r="M45" s="29">
        <f t="shared" si="7"/>
        <v>57607.169743999999</v>
      </c>
      <c r="N45" s="29">
        <f t="shared" si="7"/>
        <v>74057.325657000009</v>
      </c>
      <c r="O45" s="29">
        <f t="shared" si="7"/>
        <v>99356.245696000013</v>
      </c>
      <c r="P45" s="29">
        <f t="shared" si="7"/>
        <v>114120.839785</v>
      </c>
      <c r="Q45" s="29">
        <f t="shared" si="7"/>
        <v>131505.84786400001</v>
      </c>
      <c r="R45" s="29">
        <f t="shared" si="7"/>
        <v>151699.2630889999</v>
      </c>
      <c r="S45" s="29">
        <f t="shared" si="7"/>
        <v>175228.50051400001</v>
      </c>
      <c r="T45" s="29">
        <f t="shared" si="7"/>
        <v>202837.05521300001</v>
      </c>
      <c r="U45" s="29">
        <f t="shared" si="7"/>
        <v>226549.87579700002</v>
      </c>
      <c r="V45" s="29">
        <f t="shared" si="7"/>
        <v>251382.46226199999</v>
      </c>
      <c r="W45" s="29">
        <f t="shared" si="7"/>
        <v>277162.26591699995</v>
      </c>
      <c r="X45" s="29">
        <f t="shared" si="7"/>
        <v>303785.93861599994</v>
      </c>
      <c r="Y45" s="29">
        <f t="shared" si="7"/>
        <v>331134.104766</v>
      </c>
      <c r="Z45" s="29">
        <f t="shared" si="7"/>
        <v>359099.88716800004</v>
      </c>
      <c r="AA45" s="29">
        <f t="shared" si="7"/>
        <v>387591.92845279997</v>
      </c>
      <c r="AB45" s="29">
        <f t="shared" si="7"/>
        <v>416533.73653580004</v>
      </c>
      <c r="AC45" s="29">
        <f t="shared" si="7"/>
        <v>445859.67461029999</v>
      </c>
      <c r="AD45" s="29">
        <f t="shared" si="7"/>
        <v>475513.39523710002</v>
      </c>
      <c r="AE45" s="29">
        <f t="shared" si="7"/>
        <v>476380.2275413</v>
      </c>
      <c r="AF45" s="29">
        <f t="shared" si="7"/>
        <v>477665.65234859998</v>
      </c>
      <c r="AG45" s="29">
        <f t="shared" si="7"/>
        <v>477862.29443309997</v>
      </c>
      <c r="AH45" s="29">
        <f t="shared" si="7"/>
        <v>476806.88339430001</v>
      </c>
      <c r="AI45" s="29">
        <f t="shared" si="7"/>
        <v>474464.19000859995</v>
      </c>
      <c r="AJ45" s="29">
        <f t="shared" si="7"/>
        <v>470811.28973109997</v>
      </c>
      <c r="AK45" s="29">
        <f t="shared" si="7"/>
        <v>465798.68319289997</v>
      </c>
      <c r="AL45" s="29">
        <f t="shared" si="7"/>
        <v>459358.4476336001</v>
      </c>
      <c r="AM45" s="29">
        <f t="shared" si="7"/>
        <v>451426.83132639999</v>
      </c>
      <c r="AN45" s="29">
        <f t="shared" si="7"/>
        <v>441935.47068700002</v>
      </c>
    </row>
    <row r="46" spans="1:40" x14ac:dyDescent="0.25">
      <c r="A46" s="32" t="s">
        <v>431</v>
      </c>
      <c r="C46" s="29">
        <f>C39</f>
        <v>2605.7253879999998</v>
      </c>
      <c r="D46" s="29">
        <f t="shared" ref="D46:AN46" si="8">D39</f>
        <v>2653.8522250000001</v>
      </c>
      <c r="E46" s="29">
        <f t="shared" si="8"/>
        <v>2679.749241</v>
      </c>
      <c r="F46" s="29">
        <f t="shared" si="8"/>
        <v>2686.3473170000002</v>
      </c>
      <c r="G46" s="29">
        <f t="shared" si="8"/>
        <v>2671.2023629999999</v>
      </c>
      <c r="H46" s="29">
        <f t="shared" si="8"/>
        <v>2910.961526</v>
      </c>
      <c r="I46" s="29">
        <f t="shared" si="8"/>
        <v>3157.0969020000002</v>
      </c>
      <c r="J46" s="29">
        <f t="shared" si="8"/>
        <v>3344.3215829999999</v>
      </c>
      <c r="K46" s="29">
        <f t="shared" si="8"/>
        <v>3466.3134949999999</v>
      </c>
      <c r="L46" s="29">
        <f t="shared" si="8"/>
        <v>3527.4034839999999</v>
      </c>
      <c r="M46" s="29">
        <f t="shared" si="8"/>
        <v>3527.124926</v>
      </c>
      <c r="N46" s="29">
        <f t="shared" si="8"/>
        <v>3456.6342180000001</v>
      </c>
      <c r="O46" s="29">
        <f t="shared" si="8"/>
        <v>3299.4745389999998</v>
      </c>
      <c r="P46" s="29">
        <f t="shared" si="8"/>
        <v>3280.8747360000002</v>
      </c>
      <c r="Q46" s="29">
        <f t="shared" si="8"/>
        <v>3293.1881790000002</v>
      </c>
      <c r="R46" s="29">
        <f t="shared" si="8"/>
        <v>3298.882341</v>
      </c>
      <c r="S46" s="29">
        <f t="shared" si="8"/>
        <v>3286.1214599999998</v>
      </c>
      <c r="T46" s="29">
        <f t="shared" si="8"/>
        <v>3251.9060159999999</v>
      </c>
      <c r="U46" s="29">
        <f t="shared" si="8"/>
        <v>3264.1314670000002</v>
      </c>
      <c r="V46" s="29">
        <f t="shared" si="8"/>
        <v>3281.3690959999999</v>
      </c>
      <c r="W46" s="29">
        <f t="shared" si="8"/>
        <v>3288.2310149999998</v>
      </c>
      <c r="X46" s="29">
        <f t="shared" si="8"/>
        <v>3280.2544269999999</v>
      </c>
      <c r="Y46" s="29">
        <f t="shared" si="8"/>
        <v>3256.5257150000002</v>
      </c>
      <c r="Z46" s="29">
        <f t="shared" si="8"/>
        <v>3217.4931740000002</v>
      </c>
      <c r="AA46" s="29">
        <f t="shared" si="8"/>
        <v>3164.2113049999998</v>
      </c>
      <c r="AB46" s="29">
        <f t="shared" si="8"/>
        <v>3098.0326150000001</v>
      </c>
      <c r="AC46" s="29">
        <f t="shared" si="8"/>
        <v>3020.4423409999999</v>
      </c>
      <c r="AD46" s="29">
        <f t="shared" si="8"/>
        <v>2932.970057</v>
      </c>
      <c r="AE46" s="29">
        <f t="shared" si="8"/>
        <v>3342.438146</v>
      </c>
      <c r="AF46" s="29">
        <f t="shared" si="8"/>
        <v>4047.2764320000001</v>
      </c>
      <c r="AG46" s="29">
        <f t="shared" si="8"/>
        <v>5024.5934939999997</v>
      </c>
      <c r="AH46" s="29">
        <f t="shared" si="8"/>
        <v>6323.3779109999996</v>
      </c>
      <c r="AI46" s="29">
        <f t="shared" si="8"/>
        <v>8035.2376569999997</v>
      </c>
      <c r="AJ46" s="29">
        <f t="shared" si="8"/>
        <v>10291.385130000001</v>
      </c>
      <c r="AK46" s="29">
        <f t="shared" si="8"/>
        <v>13268.42229</v>
      </c>
      <c r="AL46" s="29">
        <f t="shared" si="8"/>
        <v>17198.42539</v>
      </c>
      <c r="AM46" s="29">
        <f t="shared" si="8"/>
        <v>22381.738539999998</v>
      </c>
      <c r="AN46" s="29">
        <f t="shared" si="8"/>
        <v>29200.122210000001</v>
      </c>
    </row>
    <row r="47" spans="1:40" x14ac:dyDescent="0.25">
      <c r="A47" s="32" t="s">
        <v>226</v>
      </c>
      <c r="C47" s="29">
        <f>SUM(C40:C43)</f>
        <v>21068.6177508</v>
      </c>
      <c r="D47" s="29">
        <f t="shared" ref="D47:AN47" si="9">SUM(D40:D43)</f>
        <v>22382.422428499998</v>
      </c>
      <c r="E47" s="29">
        <f t="shared" si="9"/>
        <v>23432.136292600004</v>
      </c>
      <c r="F47" s="29">
        <f t="shared" si="9"/>
        <v>24310.446572299999</v>
      </c>
      <c r="G47" s="29">
        <f t="shared" si="9"/>
        <v>25068.972550899998</v>
      </c>
      <c r="H47" s="29">
        <f t="shared" si="9"/>
        <v>25342.551176500001</v>
      </c>
      <c r="I47" s="29">
        <f t="shared" si="9"/>
        <v>25414.314548999999</v>
      </c>
      <c r="J47" s="29">
        <f t="shared" si="9"/>
        <v>26026.6644357</v>
      </c>
      <c r="K47" s="29">
        <f t="shared" si="9"/>
        <v>27113.9242786</v>
      </c>
      <c r="L47" s="29">
        <f t="shared" si="9"/>
        <v>28449.957318299999</v>
      </c>
      <c r="M47" s="29">
        <f t="shared" si="9"/>
        <v>29781.950888700001</v>
      </c>
      <c r="N47" s="29">
        <f t="shared" si="9"/>
        <v>30816.637909690002</v>
      </c>
      <c r="O47" s="29">
        <f t="shared" si="9"/>
        <v>31187.757034216003</v>
      </c>
      <c r="P47" s="29">
        <f t="shared" si="9"/>
        <v>37353.149611048</v>
      </c>
      <c r="Q47" s="29">
        <f t="shared" si="9"/>
        <v>44675.432220936993</v>
      </c>
      <c r="R47" s="29">
        <f t="shared" si="9"/>
        <v>53251.076607445</v>
      </c>
      <c r="S47" s="29">
        <f t="shared" si="9"/>
        <v>63215.979223436007</v>
      </c>
      <c r="T47" s="29">
        <f t="shared" si="9"/>
        <v>74728.905209531993</v>
      </c>
      <c r="U47" s="29">
        <f t="shared" si="9"/>
        <v>68411.342407504999</v>
      </c>
      <c r="V47" s="29">
        <f t="shared" si="9"/>
        <v>61981.469992367005</v>
      </c>
      <c r="W47" s="29">
        <f t="shared" si="9"/>
        <v>55571.200833439696</v>
      </c>
      <c r="X47" s="29">
        <f t="shared" si="9"/>
        <v>49333.979239633205</v>
      </c>
      <c r="Y47" s="29">
        <f t="shared" si="9"/>
        <v>43389.1441211653</v>
      </c>
      <c r="Z47" s="29">
        <f t="shared" si="9"/>
        <v>37825.331316946598</v>
      </c>
      <c r="AA47" s="29">
        <f t="shared" si="9"/>
        <v>32701.561007929104</v>
      </c>
      <c r="AB47" s="29">
        <f t="shared" si="9"/>
        <v>28050.433362603198</v>
      </c>
      <c r="AC47" s="29">
        <f t="shared" si="9"/>
        <v>23882.313556077101</v>
      </c>
      <c r="AD47" s="29">
        <f t="shared" si="9"/>
        <v>20190.124009864499</v>
      </c>
      <c r="AE47" s="29">
        <f t="shared" si="9"/>
        <v>20069.952874386199</v>
      </c>
      <c r="AF47" s="29">
        <f t="shared" si="9"/>
        <v>20011.729648033801</v>
      </c>
      <c r="AG47" s="29">
        <f t="shared" si="9"/>
        <v>19949.824661265397</v>
      </c>
      <c r="AH47" s="29">
        <f t="shared" si="9"/>
        <v>19875.9078015466</v>
      </c>
      <c r="AI47" s="29">
        <f t="shared" si="9"/>
        <v>19785.598199899501</v>
      </c>
      <c r="AJ47" s="29">
        <f t="shared" si="9"/>
        <v>19674.255812137399</v>
      </c>
      <c r="AK47" s="29">
        <f t="shared" si="9"/>
        <v>19535.573167631603</v>
      </c>
      <c r="AL47" s="29">
        <f t="shared" si="9"/>
        <v>19362.007653666802</v>
      </c>
      <c r="AM47" s="29">
        <f t="shared" si="9"/>
        <v>19145.779175055599</v>
      </c>
      <c r="AN47" s="29">
        <f t="shared" si="9"/>
        <v>18878.494643873797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6" sqref="H6"/>
    </sheetView>
  </sheetViews>
  <sheetFormatPr baseColWidth="10" defaultRowHeight="15" x14ac:dyDescent="0.25"/>
  <cols>
    <col min="1" max="1" width="40.28515625" bestFit="1" customWidth="1"/>
    <col min="2" max="2" width="66.42578125" style="9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1" t="s">
        <v>411</v>
      </c>
      <c r="B2" s="17"/>
      <c r="C2" s="4"/>
      <c r="D2" s="4"/>
      <c r="E2" s="4"/>
      <c r="F2" s="4"/>
      <c r="G2" s="4"/>
      <c r="H2" s="4"/>
    </row>
    <row r="3" spans="1:8" x14ac:dyDescent="0.25">
      <c r="A3" s="12"/>
      <c r="B3" s="21"/>
      <c r="C3" s="24">
        <v>2018</v>
      </c>
      <c r="D3" s="24">
        <v>2020</v>
      </c>
      <c r="E3" s="24">
        <v>2025</v>
      </c>
      <c r="F3" s="24">
        <v>2030</v>
      </c>
      <c r="G3" s="24">
        <v>2040</v>
      </c>
      <c r="H3" s="24">
        <v>2050</v>
      </c>
    </row>
    <row r="4" spans="1:8" ht="18.75" customHeight="1" x14ac:dyDescent="0.25">
      <c r="A4" s="22" t="s">
        <v>414</v>
      </c>
      <c r="B4" t="s">
        <v>0</v>
      </c>
      <c r="C4" s="25">
        <f>VLOOKUP($B4,DATA!$A$1:$AM$533,C$1,FALSE)</f>
        <v>1.47127018185644E-2</v>
      </c>
      <c r="D4" s="25">
        <f>VLOOKUP($B4,DATA!$A$1:$AM$533,D$1,FALSE)</f>
        <v>3.38652756188162E-2</v>
      </c>
      <c r="E4" s="25">
        <f>VLOOKUP($B4,DATA!$A$1:$AM$533,E$1,FALSE)</f>
        <v>9.2733151937562902E-2</v>
      </c>
      <c r="F4" s="25">
        <f>VLOOKUP($B4,DATA!$A$1:$AM$533,F$1,FALSE)</f>
        <v>0.23851136901209499</v>
      </c>
      <c r="G4" s="25">
        <f>VLOOKUP($B4,DATA!$A$1:$AM$533,G$1,FALSE)</f>
        <v>4.3669296395276697E-2</v>
      </c>
      <c r="H4" s="25">
        <f>VLOOKUP($B4,DATA!$A$1:$AM$533,H$1,FALSE)</f>
        <v>-0.114086417050673</v>
      </c>
    </row>
    <row r="5" spans="1:8" ht="18.75" customHeight="1" x14ac:dyDescent="0.25">
      <c r="A5" s="22" t="s">
        <v>415</v>
      </c>
      <c r="B5" t="s">
        <v>2</v>
      </c>
      <c r="C5" s="25">
        <f>VLOOKUP($B5,DATA!$A$1:$AM$533,C$1,FALSE)</f>
        <v>5.5795489368737296E-4</v>
      </c>
      <c r="D5" s="25">
        <f>VLOOKUP($B5,DATA!$A$1:$AM$533,D$1,FALSE)</f>
        <v>-7.8438973741601307E-3</v>
      </c>
      <c r="E5" s="25">
        <f>VLOOKUP($B5,DATA!$A$1:$AM$533,E$1,FALSE)</f>
        <v>-1.6422505584090499E-3</v>
      </c>
      <c r="F5" s="25">
        <f>VLOOKUP($B5,DATA!$A$1:$AM$533,F$1,FALSE)</f>
        <v>0.16188010682780499</v>
      </c>
      <c r="G5" s="25">
        <f>VLOOKUP($B5,DATA!$A$1:$AM$533,G$1,FALSE)</f>
        <v>-0.166268889916076</v>
      </c>
      <c r="H5" s="25">
        <f>VLOOKUP($B5,DATA!$A$1:$AM$533,H$1,FALSE)</f>
        <v>7.7200937147625603E-2</v>
      </c>
    </row>
    <row r="6" spans="1:8" ht="18.75" customHeight="1" x14ac:dyDescent="0.25">
      <c r="A6" s="22" t="s">
        <v>416</v>
      </c>
      <c r="B6" t="s">
        <v>3</v>
      </c>
      <c r="C6" s="25">
        <f>VLOOKUP($B6,DATA!$A$1:$AM$533,C$1,FALSE)</f>
        <v>2.1689696889426401E-3</v>
      </c>
      <c r="D6" s="25">
        <f>VLOOKUP($B6,DATA!$A$1:$AM$533,D$1,FALSE)</f>
        <v>-1.1872064382767399E-2</v>
      </c>
      <c r="E6" s="25">
        <f>VLOOKUP($B6,DATA!$A$1:$AM$533,E$1,FALSE)</f>
        <v>0.23167786168278801</v>
      </c>
      <c r="F6" s="25">
        <f>VLOOKUP($B6,DATA!$A$1:$AM$533,F$1,FALSE)</f>
        <v>0.58318506089265398</v>
      </c>
      <c r="G6" s="25">
        <f>VLOOKUP($B6,DATA!$A$1:$AM$533,G$1,FALSE)</f>
        <v>1.37938514282818</v>
      </c>
      <c r="H6" s="25">
        <f>VLOOKUP($B6,DATA!$A$1:$AM$533,H$1,FALSE)</f>
        <v>0.46262595221060399</v>
      </c>
    </row>
    <row r="7" spans="1:8" ht="18.75" customHeight="1" x14ac:dyDescent="0.25">
      <c r="A7" s="22" t="s">
        <v>417</v>
      </c>
      <c r="B7" t="s">
        <v>5</v>
      </c>
      <c r="C7" s="25">
        <f>VLOOKUP($B7,DATA!$A$1:$AM$533,C$1,FALSE)</f>
        <v>1.4716862538399699E-3</v>
      </c>
      <c r="D7" s="25">
        <f>VLOOKUP($B7,DATA!$A$1:$AM$533,D$1,FALSE)</f>
        <v>1.26442265333537E-3</v>
      </c>
      <c r="E7" s="25">
        <f>VLOOKUP($B7,DATA!$A$1:$AM$533,E$1,FALSE)</f>
        <v>-4.8135022893191999E-2</v>
      </c>
      <c r="F7" s="25">
        <f>VLOOKUP($B7,DATA!$A$1:$AM$533,F$1,FALSE)</f>
        <v>-0.17900071517038499</v>
      </c>
      <c r="G7" s="25">
        <f>VLOOKUP($B7,DATA!$A$1:$AM$533,G$1,FALSE)</f>
        <v>-0.76688465076425405</v>
      </c>
      <c r="H7" s="25">
        <f>VLOOKUP($B7,DATA!$A$1:$AM$533,H$1,FALSE)</f>
        <v>-1.21465220429459</v>
      </c>
    </row>
    <row r="8" spans="1:8" ht="18.75" customHeight="1" x14ac:dyDescent="0.25">
      <c r="A8" s="22" t="s">
        <v>418</v>
      </c>
      <c r="B8" t="s">
        <v>6</v>
      </c>
      <c r="C8" s="25">
        <f>VLOOKUP($B8,DATA!$A$1:$AM$533,C$1,FALSE)</f>
        <v>-4.2127471566710803E-2</v>
      </c>
      <c r="D8" s="25">
        <f>VLOOKUP($B8,DATA!$A$1:$AM$533,D$1,FALSE)</f>
        <v>-0.12932280445625499</v>
      </c>
      <c r="E8" s="25">
        <f>VLOOKUP($B8,DATA!$A$1:$AM$533,E$1,FALSE)</f>
        <v>-0.18392705304769399</v>
      </c>
      <c r="F8" s="25">
        <f>VLOOKUP($B8,DATA!$A$1:$AM$533,F$1,FALSE)</f>
        <v>-0.18048834688209001</v>
      </c>
      <c r="G8" s="25">
        <f>VLOOKUP($B8,DATA!$A$1:$AM$533,G$1,FALSE)</f>
        <v>-0.19119377946366001</v>
      </c>
      <c r="H8" s="25">
        <f>VLOOKUP($B8,DATA!$A$1:$AM$533,H$1,FALSE)</f>
        <v>-0.17541853943605601</v>
      </c>
    </row>
    <row r="9" spans="1:8" ht="18.75" customHeight="1" x14ac:dyDescent="0.25">
      <c r="A9" s="22" t="s">
        <v>419</v>
      </c>
      <c r="B9" t="s">
        <v>12</v>
      </c>
      <c r="C9" s="25">
        <f>VLOOKUP($B9,DATA!$A$1:$AM$533,C$1,FALSE)</f>
        <v>2.27593999999956E-3</v>
      </c>
      <c r="D9" s="25">
        <f>VLOOKUP($B9,DATA!$A$1:$AM$533,D$1,FALSE)</f>
        <v>1.01008900000004E-2</v>
      </c>
      <c r="E9" s="25">
        <f>VLOOKUP($B9,DATA!$A$1:$AM$533,E$1,FALSE)</f>
        <v>-5.19522100000002E-2</v>
      </c>
      <c r="F9" s="25">
        <f>VLOOKUP($B9,DATA!$A$1:$AM$533,F$1,FALSE)</f>
        <v>-0.20748032999999999</v>
      </c>
      <c r="G9" s="25">
        <f>VLOOKUP($B9,DATA!$A$1:$AM$533,G$1,FALSE)</f>
        <v>7.0367159999999299E-3</v>
      </c>
      <c r="H9" s="25">
        <f>VLOOKUP($B9,DATA!$A$1:$AM$533,H$1,FALSE)</f>
        <v>0.19320366999999999</v>
      </c>
    </row>
    <row r="10" spans="1:8" ht="18.75" customHeight="1" x14ac:dyDescent="0.25">
      <c r="A10" s="22" t="s">
        <v>420</v>
      </c>
      <c r="B10" t="s">
        <v>11</v>
      </c>
      <c r="C10" s="26">
        <f>VLOOKUP($B10,DATA!$A$1:$AM$533,C$1,FALSE)</f>
        <v>-2042.50999999791</v>
      </c>
      <c r="D10" s="26">
        <f>VLOOKUP($B10,DATA!$A$1:$AM$533,D$1,FALSE)</f>
        <v>-10267.6799999997</v>
      </c>
      <c r="E10" s="26">
        <f>VLOOKUP($B10,DATA!$A$1:$AM$533,E$1,FALSE)</f>
        <v>51258.630000002602</v>
      </c>
      <c r="F10" s="26">
        <f>VLOOKUP($B10,DATA!$A$1:$AM$533,F$1,FALSE)</f>
        <v>254905.34999999401</v>
      </c>
      <c r="G10" s="26">
        <f>VLOOKUP($B10,DATA!$A$1:$AM$533,G$1,FALSE)</f>
        <v>12259.8599999994</v>
      </c>
      <c r="H10" s="26">
        <f>VLOOKUP($B10,DATA!$A$1:$AM$533,H$1,FALSE)</f>
        <v>-281248.42000000097</v>
      </c>
    </row>
    <row r="11" spans="1:8" ht="18.75" customHeight="1" x14ac:dyDescent="0.25">
      <c r="A11" s="22" t="s">
        <v>421</v>
      </c>
      <c r="B11" t="s">
        <v>9</v>
      </c>
      <c r="C11" s="25">
        <f>VLOOKUP($B11,DATA!$A$1:$AM$533,C$1,FALSE)</f>
        <v>1.9410194279201301E-3</v>
      </c>
      <c r="D11" s="25">
        <f>VLOOKUP($B11,DATA!$A$1:$AM$533,D$1,FALSE)</f>
        <v>-2.01504054406553E-2</v>
      </c>
      <c r="E11" s="25">
        <f>VLOOKUP($B11,DATA!$A$1:$AM$533,E$1,FALSE)</f>
        <v>-9.4491871417456894E-2</v>
      </c>
      <c r="F11" s="25">
        <f>VLOOKUP($B11,DATA!$A$1:$AM$533,F$1,FALSE)</f>
        <v>2.1224909859607299E-2</v>
      </c>
      <c r="G11" s="25">
        <f>VLOOKUP($B11,DATA!$A$1:$AM$533,G$1,FALSE)</f>
        <v>-0.14628787505786001</v>
      </c>
      <c r="H11" s="25">
        <f>VLOOKUP($B11,DATA!$A$1:$AM$533,H$1,FALSE)</f>
        <v>8.7765349058499503E-2</v>
      </c>
    </row>
    <row r="12" spans="1:8" ht="18.75" customHeight="1" x14ac:dyDescent="0.25">
      <c r="A12" s="22" t="s">
        <v>422</v>
      </c>
      <c r="B12" t="s">
        <v>7</v>
      </c>
      <c r="C12" s="25">
        <f>VLOOKUP($B12,DATA!$A$1:$AM$533,C$1,FALSE)</f>
        <v>-3.46676156831593E-3</v>
      </c>
      <c r="D12" s="25">
        <f>VLOOKUP($B12,DATA!$A$1:$AM$533,D$1,FALSE)</f>
        <v>1.2053361985331299E-2</v>
      </c>
      <c r="E12" s="25">
        <f>VLOOKUP($B12,DATA!$A$1:$AM$533,E$1,FALSE)</f>
        <v>0.17655915927539101</v>
      </c>
      <c r="F12" s="25">
        <f>VLOOKUP($B12,DATA!$A$1:$AM$533,F$1,FALSE)</f>
        <v>0.49910924359701803</v>
      </c>
      <c r="G12" s="25">
        <f>VLOOKUP($B12,DATA!$A$1:$AM$533,G$1,FALSE)</f>
        <v>1.8211721374824501</v>
      </c>
      <c r="H12" s="25">
        <f>VLOOKUP($B12,DATA!$A$1:$AM$533,H$1,FALSE)</f>
        <v>2.3125963433463199</v>
      </c>
    </row>
    <row r="13" spans="1:8" ht="18.75" customHeight="1" x14ac:dyDescent="0.25">
      <c r="A13" s="22" t="s">
        <v>423</v>
      </c>
      <c r="B13" t="s">
        <v>213</v>
      </c>
      <c r="C13" s="25">
        <f>VLOOKUP($B13,DATA!$A$1:$AM$533,C$1,FALSE)</f>
        <v>-6.2273667368384304E-3</v>
      </c>
      <c r="D13" s="25">
        <f>VLOOKUP($B13,DATA!$A$1:$AM$533,D$1,FALSE)</f>
        <v>-3.8060649691712398E-2</v>
      </c>
      <c r="E13" s="25">
        <f>VLOOKUP($B13,DATA!$A$1:$AM$533,E$1,FALSE)</f>
        <v>-0.37014920113803701</v>
      </c>
      <c r="F13" s="25">
        <f>VLOOKUP($B13,DATA!$A$1:$AM$533,F$1,FALSE)</f>
        <v>-1.4805149662773101</v>
      </c>
      <c r="G13" s="25">
        <f>VLOOKUP($B13,DATA!$A$1:$AM$533,G$1,FALSE)</f>
        <v>-3.0932649849977598</v>
      </c>
      <c r="H13" s="25">
        <f>VLOOKUP($B13,DATA!$A$1:$AM$533,H$1,FALSE)</f>
        <v>-2.2792189750654801</v>
      </c>
    </row>
    <row r="14" spans="1:8" ht="18.75" customHeight="1" x14ac:dyDescent="0.25">
      <c r="A14" s="23" t="s">
        <v>413</v>
      </c>
      <c r="B14" t="s">
        <v>214</v>
      </c>
      <c r="C14" s="25">
        <f>VLOOKUP($B14,DATA!$A$1:$AM$533,C$1,FALSE)</f>
        <v>-2.2011699999997798E-3</v>
      </c>
      <c r="D14" s="25">
        <f>VLOOKUP($B14,DATA!$A$1:$AM$533,D$1,FALSE)</f>
        <v>-1.1281279999999999E-2</v>
      </c>
      <c r="E14" s="25">
        <f>VLOOKUP($B14,DATA!$A$1:$AM$533,E$1,FALSE)</f>
        <v>-0.10277931999999899</v>
      </c>
      <c r="F14" s="25">
        <f>VLOOKUP($B14,DATA!$A$1:$AM$533,F$1,FALSE)</f>
        <v>-0.32023812000000001</v>
      </c>
      <c r="G14" s="25">
        <f>VLOOKUP($B14,DATA!$A$1:$AM$533,G$1,FALSE)</f>
        <v>-0.184500049999999</v>
      </c>
      <c r="H14" s="25">
        <f>VLOOKUP($B14,DATA!$A$1:$AM$533,H$1,FALSE)</f>
        <v>-5.8450540000000002E-2</v>
      </c>
    </row>
    <row r="15" spans="1:8" ht="18.75" customHeight="1" x14ac:dyDescent="0.25">
      <c r="A15" s="23" t="s">
        <v>424</v>
      </c>
      <c r="B15" t="s">
        <v>14</v>
      </c>
      <c r="C15" s="25">
        <f>VLOOKUP($B15,DATA!$A$1:$AM$533,C$1,FALSE)</f>
        <v>-1.5366758750567999</v>
      </c>
      <c r="D15" s="25">
        <f>VLOOKUP($B15,DATA!$A$1:$AM$533,D$1,FALSE)</f>
        <v>-4.20532233786997</v>
      </c>
      <c r="E15" s="25">
        <f>VLOOKUP($B15,DATA!$A$1:$AM$533,E$1,FALSE)</f>
        <v>-7.3855035247084002</v>
      </c>
      <c r="F15" s="25">
        <f>VLOOKUP($B15,DATA!$A$1:$AM$533,F$1,FALSE)</f>
        <v>-11.0152503458638</v>
      </c>
      <c r="G15" s="25">
        <f>VLOOKUP($B15,DATA!$A$1:$AM$533,G$1,FALSE)</f>
        <v>-14.272318592990199</v>
      </c>
      <c r="H15" s="25">
        <f>VLOOKUP($B15,DATA!$A$1:$AM$533,H$1,FALSE)</f>
        <v>-17.498869009817799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7" workbookViewId="0">
      <selection activeCell="C29" sqref="C29:I29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18" t="s">
        <v>215</v>
      </c>
      <c r="C1" s="4"/>
      <c r="D1" s="4"/>
      <c r="E1" s="4"/>
      <c r="F1" s="4"/>
      <c r="G1" s="4"/>
      <c r="H1" s="4"/>
      <c r="I1" s="4"/>
      <c r="J1" s="4"/>
      <c r="K1" s="11" t="s">
        <v>216</v>
      </c>
      <c r="L1" s="4"/>
      <c r="M1" s="4"/>
      <c r="N1" s="4"/>
      <c r="O1" s="4"/>
      <c r="P1" s="4"/>
      <c r="Q1" s="4"/>
      <c r="R1" s="4"/>
      <c r="S1" s="4"/>
      <c r="T1" s="4"/>
      <c r="U1" s="11" t="s">
        <v>446</v>
      </c>
      <c r="V1" s="4"/>
      <c r="W1" s="4"/>
      <c r="X1" s="4"/>
      <c r="Y1" s="4"/>
      <c r="Z1" s="4"/>
      <c r="AA1" s="4"/>
      <c r="AB1" s="4"/>
    </row>
    <row r="2" spans="1:28" x14ac:dyDescent="0.25">
      <c r="A2" s="40" t="s">
        <v>229</v>
      </c>
      <c r="B2" s="41"/>
      <c r="C2" s="41">
        <v>2</v>
      </c>
      <c r="D2" s="41">
        <v>7</v>
      </c>
      <c r="E2" s="41">
        <v>9</v>
      </c>
      <c r="F2" s="41">
        <v>14</v>
      </c>
      <c r="G2" s="41">
        <v>19</v>
      </c>
      <c r="H2" s="41">
        <v>29</v>
      </c>
      <c r="I2" s="41">
        <v>39</v>
      </c>
      <c r="J2" s="41"/>
      <c r="K2" s="40" t="s">
        <v>229</v>
      </c>
      <c r="L2" s="41"/>
      <c r="M2" s="41">
        <v>2</v>
      </c>
      <c r="N2" s="41">
        <v>7</v>
      </c>
      <c r="O2" s="41">
        <v>9</v>
      </c>
      <c r="P2" s="41">
        <v>14</v>
      </c>
      <c r="Q2" s="41">
        <v>19</v>
      </c>
      <c r="R2" s="41">
        <v>29</v>
      </c>
      <c r="S2" s="41">
        <v>39</v>
      </c>
      <c r="T2" s="41"/>
      <c r="U2" s="40" t="s">
        <v>230</v>
      </c>
      <c r="V2" s="41"/>
      <c r="W2" s="41"/>
      <c r="X2" s="41"/>
      <c r="Y2" s="41"/>
      <c r="Z2" s="41"/>
      <c r="AA2" s="41"/>
      <c r="AB2" s="41"/>
    </row>
    <row r="3" spans="1:28" ht="15.75" customHeight="1" x14ac:dyDescent="0.25">
      <c r="A3" s="45"/>
      <c r="B3" s="45"/>
      <c r="C3" s="46">
        <v>2013</v>
      </c>
      <c r="D3" s="46">
        <v>2018</v>
      </c>
      <c r="E3" s="46">
        <v>2020</v>
      </c>
      <c r="F3" s="46">
        <v>2025</v>
      </c>
      <c r="G3" s="46">
        <v>2030</v>
      </c>
      <c r="H3" s="46">
        <v>2040</v>
      </c>
      <c r="I3" s="46">
        <v>2050</v>
      </c>
      <c r="J3" s="41"/>
      <c r="K3" s="45"/>
      <c r="L3" s="45"/>
      <c r="M3" s="46">
        <v>2013</v>
      </c>
      <c r="N3" s="46">
        <v>2018</v>
      </c>
      <c r="O3" s="46">
        <v>2020</v>
      </c>
      <c r="P3" s="46">
        <v>2025</v>
      </c>
      <c r="Q3" s="46">
        <v>2030</v>
      </c>
      <c r="R3" s="46">
        <v>2040</v>
      </c>
      <c r="S3" s="46">
        <v>2050</v>
      </c>
      <c r="T3" s="41"/>
      <c r="U3" s="45"/>
      <c r="V3" s="46">
        <v>2018</v>
      </c>
      <c r="W3" s="46">
        <v>2020</v>
      </c>
      <c r="X3" s="46">
        <v>2025</v>
      </c>
      <c r="Y3" s="46">
        <v>2030</v>
      </c>
      <c r="Z3" s="46">
        <v>2040</v>
      </c>
      <c r="AA3" s="46">
        <v>2050</v>
      </c>
      <c r="AB3" s="49"/>
    </row>
    <row r="4" spans="1:28" ht="15.75" customHeight="1" x14ac:dyDescent="0.25">
      <c r="A4" s="36" t="s">
        <v>219</v>
      </c>
      <c r="B4" s="41" t="s">
        <v>69</v>
      </c>
      <c r="C4" s="83">
        <f>VLOOKUP($B4,DATA!$A$1:$AM$533,C$2,FALSE)</f>
        <v>158.6805803</v>
      </c>
      <c r="D4" s="83">
        <f>VLOOKUP($B4,DATA!$A$1:$AM$533,D$2,FALSE)</f>
        <v>180.01421049999999</v>
      </c>
      <c r="E4" s="83">
        <f>VLOOKUP($B4,DATA!$A$1:$AM$533,E$2,FALSE)</f>
        <v>186.6443495</v>
      </c>
      <c r="F4" s="83">
        <f>VLOOKUP($B4,DATA!$A$1:$AM$533,F$2,FALSE)</f>
        <v>200.10801029999999</v>
      </c>
      <c r="G4" s="83">
        <f>VLOOKUP($B4,DATA!$A$1:$AM$533,G$2,FALSE)</f>
        <v>215.3214108</v>
      </c>
      <c r="H4" s="83">
        <f>VLOOKUP($B4,DATA!$A$1:$AM$533,H$2,FALSE)</f>
        <v>255.22065509999999</v>
      </c>
      <c r="I4" s="83">
        <f>VLOOKUP($B4,DATA!$A$1:$AM$533,I$2,FALSE)</f>
        <v>299.17648700000001</v>
      </c>
      <c r="J4" s="41"/>
      <c r="K4" s="36" t="s">
        <v>219</v>
      </c>
      <c r="L4" s="41" t="s">
        <v>74</v>
      </c>
      <c r="M4" s="83">
        <f>VLOOKUP($L4,DATA!$A$1:$AM$533,M$2,FALSE)</f>
        <v>158.6805803</v>
      </c>
      <c r="N4" s="83">
        <f>VLOOKUP($L4,DATA!$A$1:$AM$533,N$2,FALSE)</f>
        <v>180.00799499999999</v>
      </c>
      <c r="O4" s="83">
        <f>VLOOKUP($L4,DATA!$A$1:$AM$533,O$2,FALSE)</f>
        <v>186.6233896</v>
      </c>
      <c r="P4" s="83">
        <f>VLOOKUP($L4,DATA!$A$1:$AM$533,P$2,FALSE)</f>
        <v>199.47353630000001</v>
      </c>
      <c r="Q4" s="83">
        <f>VLOOKUP($L4,DATA!$A$1:$AM$533,Q$2,FALSE)</f>
        <v>214.4603415</v>
      </c>
      <c r="R4" s="83">
        <f>VLOOKUP($L4,DATA!$A$1:$AM$533,R$2,FALSE)</f>
        <v>250.43743810000001</v>
      </c>
      <c r="S4" s="83">
        <f>VLOOKUP($L4,DATA!$A$1:$AM$533,S$2,FALSE)</f>
        <v>294.7302512</v>
      </c>
      <c r="T4" s="41"/>
      <c r="U4" s="36" t="s">
        <v>219</v>
      </c>
      <c r="V4" s="44">
        <f t="shared" ref="V4:AA11" si="0">N4/D4-1</f>
        <v>-3.4527829679276145E-5</v>
      </c>
      <c r="W4" s="44">
        <f t="shared" si="0"/>
        <v>-1.1229860457151464E-4</v>
      </c>
      <c r="X4" s="44">
        <f t="shared" si="0"/>
        <v>-3.1706576815629939E-3</v>
      </c>
      <c r="Y4" s="44">
        <f t="shared" si="0"/>
        <v>-3.9989952545861351E-3</v>
      </c>
      <c r="Z4" s="44">
        <f t="shared" si="0"/>
        <v>-1.8741496444031225E-2</v>
      </c>
      <c r="AA4" s="44">
        <f t="shared" si="0"/>
        <v>-1.4861581685729264E-2</v>
      </c>
      <c r="AB4" s="44"/>
    </row>
    <row r="5" spans="1:28" ht="15.75" customHeight="1" x14ac:dyDescent="0.25">
      <c r="A5" s="36" t="s">
        <v>218</v>
      </c>
      <c r="B5" s="41" t="s">
        <v>70</v>
      </c>
      <c r="C5" s="83">
        <f>VLOOKUP($B5,DATA!$A$1:$AM$533,C$2,FALSE)</f>
        <v>1535.2176030000001</v>
      </c>
      <c r="D5" s="83">
        <f>VLOOKUP($B5,DATA!$A$1:$AM$533,D$2,FALSE)</f>
        <v>1859.0969789999999</v>
      </c>
      <c r="E5" s="83">
        <f>VLOOKUP($B5,DATA!$A$1:$AM$533,E$2,FALSE)</f>
        <v>1975.958138</v>
      </c>
      <c r="F5" s="83">
        <f>VLOOKUP($B5,DATA!$A$1:$AM$533,F$2,FALSE)</f>
        <v>2249.1356030000002</v>
      </c>
      <c r="G5" s="83">
        <f>VLOOKUP($B5,DATA!$A$1:$AM$533,G$2,FALSE)</f>
        <v>2523.8641339999999</v>
      </c>
      <c r="H5" s="83">
        <f>VLOOKUP($B5,DATA!$A$1:$AM$533,H$2,FALSE)</f>
        <v>2967.2342039999999</v>
      </c>
      <c r="I5" s="83">
        <f>VLOOKUP($B5,DATA!$A$1:$AM$533,I$2,FALSE)</f>
        <v>3442.2525869999999</v>
      </c>
      <c r="J5" s="41"/>
      <c r="K5" s="36" t="s">
        <v>218</v>
      </c>
      <c r="L5" s="41" t="s">
        <v>75</v>
      </c>
      <c r="M5" s="83">
        <f>VLOOKUP($L5,DATA!$A$1:$AM$533,M$2,FALSE)</f>
        <v>1535.2176030000001</v>
      </c>
      <c r="N5" s="83">
        <f>VLOOKUP($L5,DATA!$A$1:$AM$533,N$2,FALSE)</f>
        <v>1858.876358</v>
      </c>
      <c r="O5" s="83">
        <f>VLOOKUP($L5,DATA!$A$1:$AM$533,O$2,FALSE)</f>
        <v>1970.8070560000001</v>
      </c>
      <c r="P5" s="83">
        <f>VLOOKUP($L5,DATA!$A$1:$AM$533,P$2,FALSE)</f>
        <v>2230.2147169999998</v>
      </c>
      <c r="Q5" s="83">
        <f>VLOOKUP($L5,DATA!$A$1:$AM$533,Q$2,FALSE)</f>
        <v>2490.426974</v>
      </c>
      <c r="R5" s="83">
        <f>VLOOKUP($L5,DATA!$A$1:$AM$533,R$2,FALSE)</f>
        <v>2816.8614670000002</v>
      </c>
      <c r="S5" s="83">
        <f>VLOOKUP($L5,DATA!$A$1:$AM$533,S$2,FALSE)</f>
        <v>3292.0036060000002</v>
      </c>
      <c r="T5" s="41"/>
      <c r="U5" s="36" t="s">
        <v>218</v>
      </c>
      <c r="V5" s="44">
        <f t="shared" si="0"/>
        <v>-1.1867105508323039E-4</v>
      </c>
      <c r="W5" s="44">
        <f t="shared" si="0"/>
        <v>-2.6068781017869469E-3</v>
      </c>
      <c r="X5" s="44">
        <f t="shared" si="0"/>
        <v>-8.412514556597972E-3</v>
      </c>
      <c r="Y5" s="44">
        <f t="shared" si="0"/>
        <v>-1.3248399368870234E-2</v>
      </c>
      <c r="Z5" s="44">
        <f t="shared" si="0"/>
        <v>-5.0677744546516967E-2</v>
      </c>
      <c r="AA5" s="44">
        <f t="shared" si="0"/>
        <v>-4.3648447405466251E-2</v>
      </c>
      <c r="AB5" s="44"/>
    </row>
    <row r="6" spans="1:28" ht="15.75" customHeight="1" x14ac:dyDescent="0.25">
      <c r="A6" s="36" t="s">
        <v>220</v>
      </c>
      <c r="B6" s="41" t="s">
        <v>71</v>
      </c>
      <c r="C6" s="83">
        <f>VLOOKUP($B6,DATA!$A$1:$AM$533,C$2,FALSE)</f>
        <v>806.7662934</v>
      </c>
      <c r="D6" s="83">
        <f>VLOOKUP($B6,DATA!$A$1:$AM$533,D$2,FALSE)</f>
        <v>1018.985181</v>
      </c>
      <c r="E6" s="83">
        <f>VLOOKUP($B6,DATA!$A$1:$AM$533,E$2,FALSE)</f>
        <v>1105.899633</v>
      </c>
      <c r="F6" s="83">
        <f>VLOOKUP($B6,DATA!$A$1:$AM$533,F$2,FALSE)</f>
        <v>1322.248511</v>
      </c>
      <c r="G6" s="83">
        <f>VLOOKUP($B6,DATA!$A$1:$AM$533,G$2,FALSE)</f>
        <v>1536.1800109999999</v>
      </c>
      <c r="H6" s="83">
        <f>VLOOKUP($B6,DATA!$A$1:$AM$533,H$2,FALSE)</f>
        <v>1700.7369630000001</v>
      </c>
      <c r="I6" s="83">
        <f>VLOOKUP($B6,DATA!$A$1:$AM$533,I$2,FALSE)</f>
        <v>1869.4645</v>
      </c>
      <c r="J6" s="41"/>
      <c r="K6" s="36" t="s">
        <v>220</v>
      </c>
      <c r="L6" s="41" t="s">
        <v>76</v>
      </c>
      <c r="M6" s="83">
        <f>VLOOKUP($L6,DATA!$A$1:$AM$533,M$2,FALSE)</f>
        <v>806.7662934</v>
      </c>
      <c r="N6" s="83">
        <f>VLOOKUP($L6,DATA!$A$1:$AM$533,N$2,FALSE)</f>
        <v>1019.121855</v>
      </c>
      <c r="O6" s="83">
        <f>VLOOKUP($L6,DATA!$A$1:$AM$533,O$2,FALSE)</f>
        <v>1107.4588920000001</v>
      </c>
      <c r="P6" s="83">
        <f>VLOOKUP($L6,DATA!$A$1:$AM$533,P$2,FALSE)</f>
        <v>1323.6308100000001</v>
      </c>
      <c r="Q6" s="83">
        <f>VLOOKUP($L6,DATA!$A$1:$AM$533,Q$2,FALSE)</f>
        <v>1538.36328</v>
      </c>
      <c r="R6" s="83">
        <f>VLOOKUP($L6,DATA!$A$1:$AM$533,R$2,FALSE)</f>
        <v>1697.538127</v>
      </c>
      <c r="S6" s="83">
        <f>VLOOKUP($L6,DATA!$A$1:$AM$533,S$2,FALSE)</f>
        <v>1864.8805110000001</v>
      </c>
      <c r="T6" s="41"/>
      <c r="U6" s="36" t="s">
        <v>220</v>
      </c>
      <c r="V6" s="44">
        <f t="shared" si="0"/>
        <v>1.3412756392172653E-4</v>
      </c>
      <c r="W6" s="44">
        <f t="shared" si="0"/>
        <v>1.409946213446478E-3</v>
      </c>
      <c r="X6" s="44">
        <f t="shared" si="0"/>
        <v>1.0454154332566468E-3</v>
      </c>
      <c r="Y6" s="44">
        <f t="shared" si="0"/>
        <v>1.4212325276767857E-3</v>
      </c>
      <c r="Z6" s="44">
        <f t="shared" si="0"/>
        <v>-1.8808528711914407E-3</v>
      </c>
      <c r="AA6" s="44">
        <f t="shared" si="0"/>
        <v>-2.4520331891833003E-3</v>
      </c>
      <c r="AB6" s="44"/>
    </row>
    <row r="7" spans="1:28" ht="15.75" customHeight="1" x14ac:dyDescent="0.25">
      <c r="A7" s="36" t="s">
        <v>221</v>
      </c>
      <c r="B7" s="41" t="s">
        <v>72</v>
      </c>
      <c r="C7" s="83">
        <f>VLOOKUP($B7,DATA!$A$1:$AM$533,C$2,FALSE)</f>
        <v>191.8611679</v>
      </c>
      <c r="D7" s="83">
        <f>VLOOKUP($B7,DATA!$A$1:$AM$533,D$2,FALSE)</f>
        <v>208.57803530000001</v>
      </c>
      <c r="E7" s="83">
        <f>VLOOKUP($B7,DATA!$A$1:$AM$533,E$2,FALSE)</f>
        <v>215.8963364</v>
      </c>
      <c r="F7" s="83">
        <f>VLOOKUP($B7,DATA!$A$1:$AM$533,F$2,FALSE)</f>
        <v>234.28465439999999</v>
      </c>
      <c r="G7" s="83">
        <f>VLOOKUP($B7,DATA!$A$1:$AM$533,G$2,FALSE)</f>
        <v>252.9161063</v>
      </c>
      <c r="H7" s="83">
        <f>VLOOKUP($B7,DATA!$A$1:$AM$533,H$2,FALSE)</f>
        <v>278.43064129999999</v>
      </c>
      <c r="I7" s="83">
        <f>VLOOKUP($B7,DATA!$A$1:$AM$533,I$2,FALSE)</f>
        <v>318.65910650000001</v>
      </c>
      <c r="J7" s="41"/>
      <c r="K7" s="36" t="s">
        <v>221</v>
      </c>
      <c r="L7" s="41" t="s">
        <v>77</v>
      </c>
      <c r="M7" s="83">
        <f>VLOOKUP($L7,DATA!$A$1:$AM$533,M$2,FALSE)</f>
        <v>191.8611679</v>
      </c>
      <c r="N7" s="83">
        <f>VLOOKUP($L7,DATA!$A$1:$AM$533,N$2,FALSE)</f>
        <v>208.5175419</v>
      </c>
      <c r="O7" s="83">
        <f>VLOOKUP($L7,DATA!$A$1:$AM$533,O$2,FALSE)</f>
        <v>214.90051539999999</v>
      </c>
      <c r="P7" s="83">
        <f>VLOOKUP($L7,DATA!$A$1:$AM$533,P$2,FALSE)</f>
        <v>230.15066279999999</v>
      </c>
      <c r="Q7" s="83">
        <f>VLOOKUP($L7,DATA!$A$1:$AM$533,Q$2,FALSE)</f>
        <v>244.92208299999999</v>
      </c>
      <c r="R7" s="83">
        <f>VLOOKUP($L7,DATA!$A$1:$AM$533,R$2,FALSE)</f>
        <v>246.96457599999999</v>
      </c>
      <c r="S7" s="83">
        <f>VLOOKUP($L7,DATA!$A$1:$AM$533,S$2,FALSE)</f>
        <v>294.48400550000002</v>
      </c>
      <c r="T7" s="41"/>
      <c r="U7" s="36" t="s">
        <v>221</v>
      </c>
      <c r="V7" s="44">
        <f t="shared" si="0"/>
        <v>-2.9002766237107291E-4</v>
      </c>
      <c r="W7" s="44">
        <f t="shared" si="0"/>
        <v>-4.6124960553060035E-3</v>
      </c>
      <c r="X7" s="44">
        <f t="shared" si="0"/>
        <v>-1.764516592257015E-2</v>
      </c>
      <c r="Y7" s="44">
        <f t="shared" si="0"/>
        <v>-3.1607410919563095E-2</v>
      </c>
      <c r="Z7" s="44">
        <f t="shared" si="0"/>
        <v>-0.1130122214749214</v>
      </c>
      <c r="AA7" s="44">
        <f t="shared" si="0"/>
        <v>-7.5865087508490747E-2</v>
      </c>
      <c r="AB7" s="44"/>
    </row>
    <row r="8" spans="1:28" ht="15.75" customHeight="1" x14ac:dyDescent="0.25">
      <c r="A8" s="37" t="s">
        <v>222</v>
      </c>
      <c r="B8" s="41" t="s">
        <v>231</v>
      </c>
      <c r="C8" s="83">
        <f>VLOOKUP($B8,DATA!$A$1:$AM$533,C$2,FALSE)</f>
        <v>989.40725499999996</v>
      </c>
      <c r="D8" s="83">
        <f>VLOOKUP($B8,DATA!$A$1:$AM$533,D$2,FALSE)</f>
        <v>1158.806867</v>
      </c>
      <c r="E8" s="83">
        <f>VLOOKUP($B8,DATA!$A$1:$AM$533,E$2,FALSE)</f>
        <v>1227.9239439999999</v>
      </c>
      <c r="F8" s="83">
        <f>VLOOKUP($B8,DATA!$A$1:$AM$533,F$2,FALSE)</f>
        <v>1257.0682690000001</v>
      </c>
      <c r="G8" s="83">
        <f>VLOOKUP($B8,DATA!$A$1:$AM$533,G$2,FALSE)</f>
        <v>1335.8129309999999</v>
      </c>
      <c r="H8" s="83">
        <f>VLOOKUP($B8,DATA!$A$1:$AM$533,H$2,FALSE)</f>
        <v>1411.403448</v>
      </c>
      <c r="I8" s="83">
        <f>VLOOKUP($B8,DATA!$A$1:$AM$533,I$2,FALSE)</f>
        <v>1704.3571400000001</v>
      </c>
      <c r="J8" s="41"/>
      <c r="K8" s="37" t="s">
        <v>222</v>
      </c>
      <c r="L8" s="41" t="s">
        <v>233</v>
      </c>
      <c r="M8" s="83">
        <f>VLOOKUP($L8,DATA!$A$1:$AM$533,M$2,FALSE)</f>
        <v>989.40725499999996</v>
      </c>
      <c r="N8" s="83">
        <f>VLOOKUP($L8,DATA!$A$1:$AM$533,N$2,FALSE)</f>
        <v>1154.866456</v>
      </c>
      <c r="O8" s="83">
        <f>VLOOKUP($L8,DATA!$A$1:$AM$533,O$2,FALSE)</f>
        <v>1215.7091519999999</v>
      </c>
      <c r="P8" s="83">
        <f>VLOOKUP($L8,DATA!$A$1:$AM$533,P$2,FALSE)</f>
        <v>1231.9415509999999</v>
      </c>
      <c r="Q8" s="83">
        <f>VLOOKUP($L8,DATA!$A$1:$AM$533,Q$2,FALSE)</f>
        <v>1287.0091640000001</v>
      </c>
      <c r="R8" s="83">
        <f>VLOOKUP($L8,DATA!$A$1:$AM$533,R$2,FALSE)</f>
        <v>1341.2279080000001</v>
      </c>
      <c r="S8" s="83">
        <f>VLOOKUP($L8,DATA!$A$1:$AM$533,S$2,FALSE)</f>
        <v>1591.9915530000001</v>
      </c>
      <c r="T8" s="41"/>
      <c r="U8" s="37" t="s">
        <v>222</v>
      </c>
      <c r="V8" s="44">
        <f t="shared" si="0"/>
        <v>-3.4004035635387675E-3</v>
      </c>
      <c r="W8" s="44">
        <f t="shared" si="0"/>
        <v>-9.9475151206921408E-3</v>
      </c>
      <c r="X8" s="44">
        <f t="shared" si="0"/>
        <v>-1.9988347983668775E-2</v>
      </c>
      <c r="Y8" s="44">
        <f t="shared" si="0"/>
        <v>-3.6534881395005714E-2</v>
      </c>
      <c r="Z8" s="44">
        <f t="shared" si="0"/>
        <v>-4.9720397168818597E-2</v>
      </c>
      <c r="AA8" s="44">
        <f t="shared" si="0"/>
        <v>-6.5928428005412099E-2</v>
      </c>
      <c r="AB8" s="44"/>
    </row>
    <row r="9" spans="1:28" ht="15.75" customHeight="1" x14ac:dyDescent="0.25">
      <c r="A9" s="36" t="s">
        <v>224</v>
      </c>
      <c r="B9" s="41" t="s">
        <v>232</v>
      </c>
      <c r="C9" s="83">
        <f>VLOOKUP($B9,DATA!$A$1:$AM$533,C$2,FALSE)</f>
        <v>2168.3875360000002</v>
      </c>
      <c r="D9" s="83">
        <f>VLOOKUP($B9,DATA!$A$1:$AM$533,D$2,FALSE)</f>
        <v>3054.072928</v>
      </c>
      <c r="E9" s="83">
        <f>VLOOKUP($B9,DATA!$A$1:$AM$533,E$2,FALSE)</f>
        <v>3432.8496230000001</v>
      </c>
      <c r="F9" s="83">
        <f>VLOOKUP($B9,DATA!$A$1:$AM$533,F$2,FALSE)</f>
        <v>3664.0023609999998</v>
      </c>
      <c r="G9" s="83">
        <f>VLOOKUP($B9,DATA!$A$1:$AM$533,G$2,FALSE)</f>
        <v>4064.140116</v>
      </c>
      <c r="H9" s="83">
        <f>VLOOKUP($B9,DATA!$A$1:$AM$533,H$2,FALSE)</f>
        <v>3856.7051259999998</v>
      </c>
      <c r="I9" s="83">
        <f>VLOOKUP($B9,DATA!$A$1:$AM$533,I$2,FALSE)</f>
        <v>4608.7085010000001</v>
      </c>
      <c r="J9" s="41"/>
      <c r="K9" s="36" t="s">
        <v>224</v>
      </c>
      <c r="L9" s="41" t="s">
        <v>234</v>
      </c>
      <c r="M9" s="83">
        <f>VLOOKUP($L9,DATA!$A$1:$AM$533,M$2,FALSE)</f>
        <v>2168.3875360000002</v>
      </c>
      <c r="N9" s="83">
        <f>VLOOKUP($L9,DATA!$A$1:$AM$533,N$2,FALSE)</f>
        <v>3026.233178</v>
      </c>
      <c r="O9" s="83">
        <f>VLOOKUP($L9,DATA!$A$1:$AM$533,O$2,FALSE)</f>
        <v>3344.9101099999998</v>
      </c>
      <c r="P9" s="83">
        <f>VLOOKUP($L9,DATA!$A$1:$AM$533,P$2,FALSE)</f>
        <v>3277.792461</v>
      </c>
      <c r="Q9" s="83">
        <f>VLOOKUP($L9,DATA!$A$1:$AM$533,Q$2,FALSE)</f>
        <v>2749.1400020000001</v>
      </c>
      <c r="R9" s="83">
        <f>VLOOKUP($L9,DATA!$A$1:$AM$533,R$2,FALSE)</f>
        <v>1771.803216</v>
      </c>
      <c r="S9" s="83">
        <f>VLOOKUP($L9,DATA!$A$1:$AM$533,S$2,FALSE)</f>
        <v>1110.076018</v>
      </c>
      <c r="T9" s="41"/>
      <c r="U9" s="36" t="s">
        <v>224</v>
      </c>
      <c r="V9" s="44">
        <f t="shared" si="0"/>
        <v>-9.1156140198103142E-3</v>
      </c>
      <c r="W9" s="44">
        <f t="shared" si="0"/>
        <v>-2.5617059486325311E-2</v>
      </c>
      <c r="X9" s="44">
        <f t="shared" si="0"/>
        <v>-0.1054065641744274</v>
      </c>
      <c r="Y9" s="44">
        <f t="shared" si="0"/>
        <v>-0.32356170714267762</v>
      </c>
      <c r="Z9" s="44">
        <f t="shared" si="0"/>
        <v>-0.54059147429877941</v>
      </c>
      <c r="AA9" s="44">
        <f t="shared" si="0"/>
        <v>-0.75913512044445097</v>
      </c>
      <c r="AB9" s="44"/>
    </row>
    <row r="10" spans="1:28" ht="15.75" customHeight="1" x14ac:dyDescent="0.25">
      <c r="A10" s="36" t="s">
        <v>223</v>
      </c>
      <c r="B10" s="41" t="s">
        <v>73</v>
      </c>
      <c r="C10" s="83">
        <f>VLOOKUP($B10,DATA!$A$1:$AM$533,C$2,FALSE)</f>
        <v>1941.100091</v>
      </c>
      <c r="D10" s="83">
        <f>VLOOKUP($B10,DATA!$A$1:$AM$533,D$2,FALSE)</f>
        <v>2295.4273589999998</v>
      </c>
      <c r="E10" s="83">
        <f>VLOOKUP($B10,DATA!$A$1:$AM$533,E$2,FALSE)</f>
        <v>2436.9337810000002</v>
      </c>
      <c r="F10" s="83">
        <f>VLOOKUP($B10,DATA!$A$1:$AM$533,F$2,FALSE)</f>
        <v>2788.0829709999998</v>
      </c>
      <c r="G10" s="83">
        <f>VLOOKUP($B10,DATA!$A$1:$AM$533,G$2,FALSE)</f>
        <v>3137.0687349999998</v>
      </c>
      <c r="H10" s="83">
        <f>VLOOKUP($B10,DATA!$A$1:$AM$533,H$2,FALSE)</f>
        <v>3385.2787760000001</v>
      </c>
      <c r="I10" s="83">
        <f>VLOOKUP($B10,DATA!$A$1:$AM$533,I$2,FALSE)</f>
        <v>3639.6577870000001</v>
      </c>
      <c r="J10" s="41"/>
      <c r="K10" s="36" t="s">
        <v>223</v>
      </c>
      <c r="L10" s="41" t="s">
        <v>238</v>
      </c>
      <c r="M10" s="83">
        <f>VLOOKUP($L10,DATA!$A$1:$AM$533,M$2,FALSE)</f>
        <v>1941.100091</v>
      </c>
      <c r="N10" s="83">
        <f>VLOOKUP($L10,DATA!$A$1:$AM$533,N$2,FALSE)</f>
        <v>2296.58196</v>
      </c>
      <c r="O10" s="83">
        <f>VLOOKUP($L10,DATA!$A$1:$AM$533,O$2,FALSE)</f>
        <v>2438.7009240000002</v>
      </c>
      <c r="P10" s="83">
        <f>VLOOKUP($L10,DATA!$A$1:$AM$533,P$2,FALSE)</f>
        <v>2782.2461269999999</v>
      </c>
      <c r="Q10" s="83">
        <f>VLOOKUP($L10,DATA!$A$1:$AM$533,Q$2,FALSE)</f>
        <v>3133.7184419999999</v>
      </c>
      <c r="R10" s="83">
        <f>VLOOKUP($L10,DATA!$A$1:$AM$533,R$2,FALSE)</f>
        <v>3333.9552779999999</v>
      </c>
      <c r="S10" s="83">
        <f>VLOOKUP($L10,DATA!$A$1:$AM$533,S$2,FALSE)</f>
        <v>3616.0223900000001</v>
      </c>
      <c r="T10" s="41"/>
      <c r="U10" s="36" t="s">
        <v>223</v>
      </c>
      <c r="V10" s="44">
        <f t="shared" si="0"/>
        <v>5.0300045238782509E-4</v>
      </c>
      <c r="W10" s="44">
        <f t="shared" si="0"/>
        <v>7.2515019233510003E-4</v>
      </c>
      <c r="X10" s="44">
        <f t="shared" si="0"/>
        <v>-2.0934972383215289E-3</v>
      </c>
      <c r="Y10" s="44">
        <f t="shared" si="0"/>
        <v>-1.0679692678139396E-3</v>
      </c>
      <c r="Z10" s="44">
        <f t="shared" si="0"/>
        <v>-1.5160789227717131E-2</v>
      </c>
      <c r="AA10" s="44">
        <f t="shared" si="0"/>
        <v>-6.4938514506556189E-3</v>
      </c>
      <c r="AB10" s="44"/>
    </row>
    <row r="11" spans="1:28" x14ac:dyDescent="0.25">
      <c r="A11" s="36" t="s">
        <v>78</v>
      </c>
      <c r="B11" s="41"/>
      <c r="C11" s="39">
        <f t="shared" ref="C11:I11" si="1">SUM(C4:C8)</f>
        <v>3681.9328995999999</v>
      </c>
      <c r="D11" s="39">
        <f t="shared" si="1"/>
        <v>4425.4812727999997</v>
      </c>
      <c r="E11" s="39">
        <f t="shared" si="1"/>
        <v>4712.3224008999996</v>
      </c>
      <c r="F11" s="39">
        <f t="shared" si="1"/>
        <v>5262.8450476999997</v>
      </c>
      <c r="G11" s="39">
        <f t="shared" si="1"/>
        <v>5864.0945931000006</v>
      </c>
      <c r="H11" s="39">
        <f t="shared" si="1"/>
        <v>6613.0259114</v>
      </c>
      <c r="I11" s="39">
        <f t="shared" si="1"/>
        <v>7633.9098205</v>
      </c>
      <c r="J11" s="41"/>
      <c r="K11" s="36" t="s">
        <v>78</v>
      </c>
      <c r="L11" s="41"/>
      <c r="M11" s="39">
        <f t="shared" ref="M11:S11" si="2">SUM(M4:M8)</f>
        <v>3681.9328995999999</v>
      </c>
      <c r="N11" s="39">
        <f t="shared" si="2"/>
        <v>4421.3902059000002</v>
      </c>
      <c r="O11" s="39">
        <f t="shared" si="2"/>
        <v>4695.4990049999997</v>
      </c>
      <c r="P11" s="39">
        <f t="shared" si="2"/>
        <v>5215.4112771</v>
      </c>
      <c r="Q11" s="39">
        <f t="shared" si="2"/>
        <v>5775.1818425000001</v>
      </c>
      <c r="R11" s="39">
        <f t="shared" si="2"/>
        <v>6353.0295161000004</v>
      </c>
      <c r="S11" s="39">
        <f t="shared" si="2"/>
        <v>7338.0899267000004</v>
      </c>
      <c r="T11" s="41"/>
      <c r="U11" s="36" t="s">
        <v>78</v>
      </c>
      <c r="V11" s="52">
        <f t="shared" si="0"/>
        <v>-9.2443434912814482E-4</v>
      </c>
      <c r="W11" s="52">
        <f t="shared" si="0"/>
        <v>-3.5700859297714826E-3</v>
      </c>
      <c r="X11" s="52">
        <f t="shared" si="0"/>
        <v>-9.0129521523210077E-3</v>
      </c>
      <c r="Y11" s="52">
        <f t="shared" si="0"/>
        <v>-1.5162229938210703E-2</v>
      </c>
      <c r="Z11" s="52">
        <f t="shared" si="0"/>
        <v>-3.9315798665146562E-2</v>
      </c>
      <c r="AA11" s="52">
        <f t="shared" si="0"/>
        <v>-3.8750771328947109E-2</v>
      </c>
      <c r="AB11" s="52"/>
    </row>
    <row r="12" spans="1:28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0"/>
      <c r="V12" s="41"/>
      <c r="W12" s="41"/>
      <c r="X12" s="41"/>
      <c r="Y12" s="41"/>
      <c r="Z12" s="41"/>
      <c r="AA12" s="41"/>
      <c r="AB12" s="41"/>
    </row>
    <row r="13" spans="1:28" x14ac:dyDescent="0.25">
      <c r="A13" s="40" t="s">
        <v>227</v>
      </c>
      <c r="B13" s="41"/>
      <c r="C13" s="41"/>
      <c r="D13" s="41"/>
      <c r="E13" s="41"/>
      <c r="F13" s="41"/>
      <c r="G13" s="41"/>
      <c r="H13" s="41"/>
      <c r="I13" s="41"/>
      <c r="J13" s="41"/>
      <c r="K13" s="40" t="s">
        <v>227</v>
      </c>
      <c r="L13" s="41"/>
      <c r="M13" s="41">
        <v>2</v>
      </c>
      <c r="N13" s="41">
        <v>7</v>
      </c>
      <c r="O13" s="41">
        <v>9</v>
      </c>
      <c r="P13" s="41">
        <v>14</v>
      </c>
      <c r="Q13" s="41">
        <v>19</v>
      </c>
      <c r="R13" s="41">
        <v>29</v>
      </c>
      <c r="S13" s="41">
        <v>39</v>
      </c>
      <c r="T13" s="41"/>
      <c r="U13" s="40" t="s">
        <v>228</v>
      </c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45"/>
      <c r="B14" s="45"/>
      <c r="C14" s="46">
        <v>2013</v>
      </c>
      <c r="D14" s="46">
        <v>2018</v>
      </c>
      <c r="E14" s="46">
        <v>2020</v>
      </c>
      <c r="F14" s="46">
        <v>2025</v>
      </c>
      <c r="G14" s="46">
        <v>2030</v>
      </c>
      <c r="H14" s="46">
        <v>2040</v>
      </c>
      <c r="I14" s="46">
        <v>2050</v>
      </c>
      <c r="J14" s="41"/>
      <c r="K14" s="45"/>
      <c r="L14" s="45"/>
      <c r="M14" s="46">
        <v>2013</v>
      </c>
      <c r="N14" s="46">
        <v>2018</v>
      </c>
      <c r="O14" s="46">
        <v>2020</v>
      </c>
      <c r="P14" s="46">
        <v>2025</v>
      </c>
      <c r="Q14" s="46">
        <v>2030</v>
      </c>
      <c r="R14" s="46">
        <v>2040</v>
      </c>
      <c r="S14" s="46">
        <v>2050</v>
      </c>
      <c r="T14" s="41"/>
      <c r="U14" s="45"/>
      <c r="V14" s="46">
        <v>2018</v>
      </c>
      <c r="W14" s="46">
        <v>2020</v>
      </c>
      <c r="X14" s="46">
        <v>2025</v>
      </c>
      <c r="Y14" s="46">
        <v>2030</v>
      </c>
      <c r="Z14" s="46">
        <v>2040</v>
      </c>
      <c r="AA14" s="46">
        <v>2050</v>
      </c>
      <c r="AB14" s="49"/>
    </row>
    <row r="15" spans="1:28" ht="15.75" customHeight="1" x14ac:dyDescent="0.25">
      <c r="A15" s="36" t="s">
        <v>219</v>
      </c>
      <c r="B15" s="41" t="s">
        <v>27</v>
      </c>
      <c r="C15" s="83">
        <f>VLOOKUP($B15,DATA!$A$1:$AM$533,C$2,FALSE)</f>
        <v>10285.555560000001</v>
      </c>
      <c r="D15" s="83">
        <f>VLOOKUP($B15,DATA!$A$1:$AM$533,D$2,FALSE)</f>
        <v>10823.754790000001</v>
      </c>
      <c r="E15" s="83">
        <f>VLOOKUP($B15,DATA!$A$1:$AM$533,E$2,FALSE)</f>
        <v>10981.25474</v>
      </c>
      <c r="F15" s="83">
        <f>VLOOKUP($B15,DATA!$A$1:$AM$533,F$2,FALSE)</f>
        <v>11705.49749</v>
      </c>
      <c r="G15" s="83">
        <f>VLOOKUP($B15,DATA!$A$1:$AM$533,G$2,FALSE)</f>
        <v>12039.90445</v>
      </c>
      <c r="H15" s="83">
        <f>VLOOKUP($B15,DATA!$A$1:$AM$533,H$2,FALSE)</f>
        <v>14161.23904</v>
      </c>
      <c r="I15" s="83">
        <f>VLOOKUP($B15,DATA!$A$1:$AM$533,I$2,FALSE)</f>
        <v>16183.31827</v>
      </c>
      <c r="J15" s="41"/>
      <c r="K15" s="36" t="s">
        <v>219</v>
      </c>
      <c r="L15" s="41" t="s">
        <v>43</v>
      </c>
      <c r="M15" s="83">
        <f>VLOOKUP($L15,DATA!$A$1:$AM$533,M$2,FALSE)</f>
        <v>10285.555560000001</v>
      </c>
      <c r="N15" s="83">
        <f>VLOOKUP($L15,DATA!$A$1:$AM$533,N$2,FALSE)</f>
        <v>10806.37182</v>
      </c>
      <c r="O15" s="83">
        <f>VLOOKUP($L15,DATA!$A$1:$AM$533,O$2,FALSE)</f>
        <v>10906.919760000001</v>
      </c>
      <c r="P15" s="83">
        <f>VLOOKUP($L15,DATA!$A$1:$AM$533,P$2,FALSE)</f>
        <v>11453.09734</v>
      </c>
      <c r="Q15" s="83">
        <f>VLOOKUP($L15,DATA!$A$1:$AM$533,Q$2,FALSE)</f>
        <v>11666.32129</v>
      </c>
      <c r="R15" s="83">
        <f>VLOOKUP($L15,DATA!$A$1:$AM$533,R$2,FALSE)</f>
        <v>12796.061470000001</v>
      </c>
      <c r="S15" s="83">
        <f>VLOOKUP($L15,DATA!$A$1:$AM$533,S$2,FALSE)</f>
        <v>14900.9884</v>
      </c>
      <c r="T15" s="41"/>
      <c r="U15" s="36" t="s">
        <v>219</v>
      </c>
      <c r="V15" s="44">
        <f t="shared" ref="V15:AA20" si="3">N15/D15-1</f>
        <v>-1.6060018299804968E-3</v>
      </c>
      <c r="W15" s="44">
        <f t="shared" si="3"/>
        <v>-6.7692610507640305E-3</v>
      </c>
      <c r="X15" s="44">
        <f t="shared" si="3"/>
        <v>-2.1562530786549239E-2</v>
      </c>
      <c r="Y15" s="44">
        <f t="shared" si="3"/>
        <v>-3.102874790671617E-2</v>
      </c>
      <c r="Z15" s="44">
        <f t="shared" si="3"/>
        <v>-9.6402409855797511E-2</v>
      </c>
      <c r="AA15" s="44">
        <f t="shared" si="3"/>
        <v>-7.9237758820892235E-2</v>
      </c>
      <c r="AB15" s="44"/>
    </row>
    <row r="16" spans="1:28" ht="15.75" customHeight="1" x14ac:dyDescent="0.25">
      <c r="A16" s="36" t="s">
        <v>218</v>
      </c>
      <c r="B16" s="41" t="s">
        <v>28</v>
      </c>
      <c r="C16" s="83">
        <f>VLOOKUP($B16,DATA!$A$1:$AM$533,C$2,FALSE)</f>
        <v>147495.55559999999</v>
      </c>
      <c r="D16" s="83">
        <f>VLOOKUP($B16,DATA!$A$1:$AM$533,D$2,FALSE)</f>
        <v>195757.20569999999</v>
      </c>
      <c r="E16" s="83">
        <f>VLOOKUP($B16,DATA!$A$1:$AM$533,E$2,FALSE)</f>
        <v>215218.37040000001</v>
      </c>
      <c r="F16" s="83">
        <f>VLOOKUP($B16,DATA!$A$1:$AM$533,F$2,FALSE)</f>
        <v>264139.02960000001</v>
      </c>
      <c r="G16" s="83">
        <f>VLOOKUP($B16,DATA!$A$1:$AM$533,G$2,FALSE)</f>
        <v>312718.36670000001</v>
      </c>
      <c r="H16" s="83">
        <f>VLOOKUP($B16,DATA!$A$1:$AM$533,H$2,FALSE)</f>
        <v>394884.75589999999</v>
      </c>
      <c r="I16" s="83">
        <f>VLOOKUP($B16,DATA!$A$1:$AM$533,I$2,FALSE)</f>
        <v>474954.43979999999</v>
      </c>
      <c r="J16" s="41"/>
      <c r="K16" s="36" t="s">
        <v>218</v>
      </c>
      <c r="L16" s="41" t="s">
        <v>44</v>
      </c>
      <c r="M16" s="83">
        <f>VLOOKUP($L16,DATA!$A$1:$AM$533,M$2,FALSE)</f>
        <v>147495.55559999999</v>
      </c>
      <c r="N16" s="83">
        <f>VLOOKUP($L16,DATA!$A$1:$AM$533,N$2,FALSE)</f>
        <v>195573.78450000001</v>
      </c>
      <c r="O16" s="83">
        <f>VLOOKUP($L16,DATA!$A$1:$AM$533,O$2,FALSE)</f>
        <v>213694.94010000001</v>
      </c>
      <c r="P16" s="83">
        <f>VLOOKUP($L16,DATA!$A$1:$AM$533,P$2,FALSE)</f>
        <v>258437.63140000001</v>
      </c>
      <c r="Q16" s="83">
        <f>VLOOKUP($L16,DATA!$A$1:$AM$533,Q$2,FALSE)</f>
        <v>302333.94829999999</v>
      </c>
      <c r="R16" s="83">
        <f>VLOOKUP($L16,DATA!$A$1:$AM$533,R$2,FALSE)</f>
        <v>353049.73719999997</v>
      </c>
      <c r="S16" s="83">
        <f>VLOOKUP($L16,DATA!$A$1:$AM$533,S$2,FALSE)</f>
        <v>433143.63439999998</v>
      </c>
      <c r="T16" s="41"/>
      <c r="U16" s="36" t="s">
        <v>218</v>
      </c>
      <c r="V16" s="44">
        <f t="shared" si="3"/>
        <v>-9.3698313348977713E-4</v>
      </c>
      <c r="W16" s="44">
        <f t="shared" si="3"/>
        <v>-7.0785328276977699E-3</v>
      </c>
      <c r="X16" s="44">
        <f t="shared" si="3"/>
        <v>-2.1584838138589135E-2</v>
      </c>
      <c r="Y16" s="44">
        <f t="shared" si="3"/>
        <v>-3.3206934755968809E-2</v>
      </c>
      <c r="Z16" s="44">
        <f t="shared" si="3"/>
        <v>-0.10594234919160628</v>
      </c>
      <c r="AA16" s="44">
        <f t="shared" si="3"/>
        <v>-8.803119182885466E-2</v>
      </c>
      <c r="AB16" s="44"/>
    </row>
    <row r="17" spans="1:28" ht="15.75" customHeight="1" x14ac:dyDescent="0.25">
      <c r="A17" s="36" t="s">
        <v>220</v>
      </c>
      <c r="B17" s="41" t="s">
        <v>29</v>
      </c>
      <c r="C17" s="83">
        <f>VLOOKUP($B17,DATA!$A$1:$AM$533,C$2,FALSE)</f>
        <v>1161.515942</v>
      </c>
      <c r="D17" s="83">
        <f>VLOOKUP($B17,DATA!$A$1:$AM$533,D$2,FALSE)</f>
        <v>1549.7351430000001</v>
      </c>
      <c r="E17" s="83">
        <f>VLOOKUP($B17,DATA!$A$1:$AM$533,E$2,FALSE)</f>
        <v>1705.023563</v>
      </c>
      <c r="F17" s="83">
        <f>VLOOKUP($B17,DATA!$A$1:$AM$533,F$2,FALSE)</f>
        <v>2093.242859</v>
      </c>
      <c r="G17" s="83">
        <f>VLOOKUP($B17,DATA!$A$1:$AM$533,G$2,FALSE)</f>
        <v>2481.4654949999999</v>
      </c>
      <c r="H17" s="83">
        <f>VLOOKUP($B17,DATA!$A$1:$AM$533,H$2,FALSE)</f>
        <v>3487.7594140000001</v>
      </c>
      <c r="I17" s="83">
        <f>VLOOKUP($B17,DATA!$A$1:$AM$533,I$2,FALSE)</f>
        <v>4494.0561029999999</v>
      </c>
      <c r="J17" s="41"/>
      <c r="K17" s="36" t="s">
        <v>220</v>
      </c>
      <c r="L17" s="41" t="s">
        <v>45</v>
      </c>
      <c r="M17" s="83">
        <f>VLOOKUP($L17,DATA!$A$1:$AM$533,M$2,FALSE)</f>
        <v>1161.515942</v>
      </c>
      <c r="N17" s="83">
        <f>VLOOKUP($L17,DATA!$A$1:$AM$533,N$2,FALSE)</f>
        <v>1546.895859</v>
      </c>
      <c r="O17" s="83">
        <f>VLOOKUP($L17,DATA!$A$1:$AM$533,O$2,FALSE)</f>
        <v>1693.1805340000001</v>
      </c>
      <c r="P17" s="83">
        <f>VLOOKUP($L17,DATA!$A$1:$AM$533,P$2,FALSE)</f>
        <v>2046.010567</v>
      </c>
      <c r="Q17" s="83">
        <f>VLOOKUP($L17,DATA!$A$1:$AM$533,Q$2,FALSE)</f>
        <v>2398.813079</v>
      </c>
      <c r="R17" s="83">
        <f>VLOOKUP($L17,DATA!$A$1:$AM$533,R$2,FALSE)</f>
        <v>3136.3274240000001</v>
      </c>
      <c r="S17" s="83">
        <f>VLOOKUP($L17,DATA!$A$1:$AM$533,S$2,FALSE)</f>
        <v>4116.0158030000002</v>
      </c>
      <c r="T17" s="41"/>
      <c r="U17" s="36" t="s">
        <v>220</v>
      </c>
      <c r="V17" s="44">
        <f t="shared" si="3"/>
        <v>-1.8321091915769472E-3</v>
      </c>
      <c r="W17" s="44">
        <f t="shared" si="3"/>
        <v>-6.9459620717275961E-3</v>
      </c>
      <c r="X17" s="44">
        <f t="shared" si="3"/>
        <v>-2.2564172043832542E-2</v>
      </c>
      <c r="Y17" s="44">
        <f t="shared" si="3"/>
        <v>-3.3307904609812033E-2</v>
      </c>
      <c r="Z17" s="44">
        <f t="shared" si="3"/>
        <v>-0.10076153435048829</v>
      </c>
      <c r="AA17" s="44">
        <f t="shared" si="3"/>
        <v>-8.4120066891830603E-2</v>
      </c>
      <c r="AB17" s="44"/>
    </row>
    <row r="18" spans="1:28" ht="15.75" customHeight="1" x14ac:dyDescent="0.25">
      <c r="A18" s="36" t="s">
        <v>221</v>
      </c>
      <c r="B18" s="41" t="s">
        <v>30</v>
      </c>
      <c r="C18" s="83">
        <f>VLOOKUP($B18,DATA!$A$1:$AM$533,C$2,FALSE)</f>
        <v>23979.722119999999</v>
      </c>
      <c r="D18" s="83">
        <f>VLOOKUP($B18,DATA!$A$1:$AM$533,D$2,FALSE)</f>
        <v>29704.487160000001</v>
      </c>
      <c r="E18" s="83">
        <f>VLOOKUP($B18,DATA!$A$1:$AM$533,E$2,FALSE)</f>
        <v>31996.037479999999</v>
      </c>
      <c r="F18" s="83">
        <f>VLOOKUP($B18,DATA!$A$1:$AM$533,F$2,FALSE)</f>
        <v>37726.815629999997</v>
      </c>
      <c r="G18" s="83">
        <f>VLOOKUP($B18,DATA!$A$1:$AM$533,G$2,FALSE)</f>
        <v>43458.561529999999</v>
      </c>
      <c r="H18" s="83">
        <f>VLOOKUP($B18,DATA!$A$1:$AM$533,H$2,FALSE)</f>
        <v>48526.113590000001</v>
      </c>
      <c r="I18" s="83">
        <f>VLOOKUP($B18,DATA!$A$1:$AM$533,I$2,FALSE)</f>
        <v>53593.648430000001</v>
      </c>
      <c r="J18" s="41"/>
      <c r="K18" s="36" t="s">
        <v>221</v>
      </c>
      <c r="L18" s="41" t="s">
        <v>46</v>
      </c>
      <c r="M18" s="83">
        <f>VLOOKUP($L18,DATA!$A$1:$AM$533,M$2,FALSE)</f>
        <v>23979.722119999999</v>
      </c>
      <c r="N18" s="83">
        <f>VLOOKUP($L18,DATA!$A$1:$AM$533,N$2,FALSE)</f>
        <v>29667.865610000001</v>
      </c>
      <c r="O18" s="83">
        <f>VLOOKUP($L18,DATA!$A$1:$AM$533,O$2,FALSE)</f>
        <v>31726.355049999998</v>
      </c>
      <c r="P18" s="83">
        <f>VLOOKUP($L18,DATA!$A$1:$AM$533,P$2,FALSE)</f>
        <v>36691.801370000001</v>
      </c>
      <c r="Q18" s="83">
        <f>VLOOKUP($L18,DATA!$A$1:$AM$533,Q$2,FALSE)</f>
        <v>41509.527170000001</v>
      </c>
      <c r="R18" s="83">
        <f>VLOOKUP($L18,DATA!$A$1:$AM$533,R$2,FALSE)</f>
        <v>41288.932950000002</v>
      </c>
      <c r="S18" s="83">
        <f>VLOOKUP($L18,DATA!$A$1:$AM$533,S$2,FALSE)</f>
        <v>47793.222800000003</v>
      </c>
      <c r="T18" s="41"/>
      <c r="U18" s="36" t="s">
        <v>221</v>
      </c>
      <c r="V18" s="44">
        <f t="shared" si="3"/>
        <v>-1.2328625571867979E-3</v>
      </c>
      <c r="W18" s="44">
        <f t="shared" si="3"/>
        <v>-8.4286196429346205E-3</v>
      </c>
      <c r="X18" s="44">
        <f t="shared" si="3"/>
        <v>-2.7434445306774413E-2</v>
      </c>
      <c r="Y18" s="44">
        <f t="shared" si="3"/>
        <v>-4.4848110277523889E-2</v>
      </c>
      <c r="Z18" s="44">
        <f t="shared" si="3"/>
        <v>-0.14913991878985744</v>
      </c>
      <c r="AA18" s="44">
        <f t="shared" si="3"/>
        <v>-0.10822972124348051</v>
      </c>
      <c r="AB18" s="44"/>
    </row>
    <row r="19" spans="1:28" ht="15.75" customHeight="1" x14ac:dyDescent="0.25">
      <c r="A19" s="36" t="s">
        <v>223</v>
      </c>
      <c r="B19" s="41" t="s">
        <v>132</v>
      </c>
      <c r="C19" s="83">
        <f>VLOOKUP($B19,DATA!$A$1:$AM$533,C$2,FALSE)</f>
        <v>54227.928500000002</v>
      </c>
      <c r="D19" s="83">
        <f>VLOOKUP($B19,DATA!$A$1:$AM$533,D$2,FALSE)</f>
        <v>74482.744170000005</v>
      </c>
      <c r="E19" s="83">
        <f>VLOOKUP($B19,DATA!$A$1:$AM$533,E$2,FALSE)</f>
        <v>83018.668420000002</v>
      </c>
      <c r="F19" s="83">
        <f>VLOOKUP($B19,DATA!$A$1:$AM$533,F$2,FALSE)</f>
        <v>104759.2108</v>
      </c>
      <c r="G19" s="83">
        <f>VLOOKUP($B19,DATA!$A$1:$AM$533,G$2,FALSE)</f>
        <v>125686.2543</v>
      </c>
      <c r="H19" s="83">
        <f>VLOOKUP($B19,DATA!$A$1:$AM$533,H$2,FALSE)</f>
        <v>157562.55179999999</v>
      </c>
      <c r="I19" s="83">
        <f>VLOOKUP($B19,DATA!$A$1:$AM$533,I$2,FALSE)</f>
        <v>187295.5626</v>
      </c>
      <c r="J19" s="41"/>
      <c r="K19" s="36" t="s">
        <v>223</v>
      </c>
      <c r="L19" s="41" t="s">
        <v>133</v>
      </c>
      <c r="M19" s="83">
        <f>VLOOKUP($L19,DATA!$A$1:$AM$533,M$2,FALSE)</f>
        <v>54227.928500000002</v>
      </c>
      <c r="N19" s="83">
        <f>VLOOKUP($L19,DATA!$A$1:$AM$533,N$2,FALSE)</f>
        <v>74280.333580000006</v>
      </c>
      <c r="O19" s="83">
        <f>VLOOKUP($L19,DATA!$A$1:$AM$533,O$2,FALSE)</f>
        <v>82162.964760000003</v>
      </c>
      <c r="P19" s="83">
        <f>VLOOKUP($L19,DATA!$A$1:$AM$533,P$2,FALSE)</f>
        <v>102236.44960000001</v>
      </c>
      <c r="Q19" s="83">
        <f>VLOOKUP($L19,DATA!$A$1:$AM$533,Q$2,FALSE)</f>
        <v>122260.378</v>
      </c>
      <c r="R19" s="83">
        <f>VLOOKUP($L19,DATA!$A$1:$AM$533,R$2,FALSE)</f>
        <v>142195.44070000001</v>
      </c>
      <c r="S19" s="83">
        <f>VLOOKUP($L19,DATA!$A$1:$AM$533,S$2,FALSE)</f>
        <v>178190.39069999999</v>
      </c>
      <c r="T19" s="41"/>
      <c r="U19" s="36" t="s">
        <v>223</v>
      </c>
      <c r="V19" s="44">
        <f t="shared" si="3"/>
        <v>-2.7175501152054693E-3</v>
      </c>
      <c r="W19" s="44">
        <f t="shared" si="3"/>
        <v>-1.0307364310770506E-2</v>
      </c>
      <c r="X19" s="44">
        <f t="shared" si="3"/>
        <v>-2.4081521622154045E-2</v>
      </c>
      <c r="Y19" s="44">
        <f t="shared" si="3"/>
        <v>-2.7257366520150983E-2</v>
      </c>
      <c r="Z19" s="44">
        <f t="shared" si="3"/>
        <v>-9.7530224818305977E-2</v>
      </c>
      <c r="AA19" s="44">
        <f t="shared" si="3"/>
        <v>-4.8613922153861067E-2</v>
      </c>
      <c r="AB19" s="44"/>
    </row>
    <row r="20" spans="1:28" x14ac:dyDescent="0.25">
      <c r="A20" s="36" t="s">
        <v>78</v>
      </c>
      <c r="B20" s="41"/>
      <c r="C20" s="39">
        <f t="shared" ref="C20:I20" si="4">SUM(C15:C19)</f>
        <v>237150.277722</v>
      </c>
      <c r="D20" s="39">
        <f t="shared" si="4"/>
        <v>312317.92696299998</v>
      </c>
      <c r="E20" s="39">
        <f t="shared" si="4"/>
        <v>342919.35460299999</v>
      </c>
      <c r="F20" s="39">
        <f t="shared" si="4"/>
        <v>420423.79637899995</v>
      </c>
      <c r="G20" s="39">
        <f t="shared" si="4"/>
        <v>496384.55247500003</v>
      </c>
      <c r="H20" s="39">
        <f t="shared" si="4"/>
        <v>618622.41974399996</v>
      </c>
      <c r="I20" s="39">
        <f t="shared" si="4"/>
        <v>736521.02520300006</v>
      </c>
      <c r="J20" s="84"/>
      <c r="K20" s="36" t="s">
        <v>78</v>
      </c>
      <c r="L20" s="41"/>
      <c r="M20" s="39">
        <f t="shared" ref="M20:S20" si="5">SUM(M15:M19)</f>
        <v>237150.277722</v>
      </c>
      <c r="N20" s="39">
        <f t="shared" si="5"/>
        <v>311875.25136900006</v>
      </c>
      <c r="O20" s="39">
        <f t="shared" si="5"/>
        <v>340184.36020400003</v>
      </c>
      <c r="P20" s="39">
        <f t="shared" si="5"/>
        <v>410864.990277</v>
      </c>
      <c r="Q20" s="39">
        <f t="shared" si="5"/>
        <v>480168.98783899995</v>
      </c>
      <c r="R20" s="39">
        <f t="shared" si="5"/>
        <v>552466.49974400003</v>
      </c>
      <c r="S20" s="39">
        <f t="shared" si="5"/>
        <v>678144.25210299995</v>
      </c>
      <c r="T20" s="41"/>
      <c r="U20" s="36" t="s">
        <v>78</v>
      </c>
      <c r="V20" s="52">
        <f t="shared" si="3"/>
        <v>-1.4173877186767214E-3</v>
      </c>
      <c r="W20" s="52">
        <f t="shared" si="3"/>
        <v>-7.9756198134872669E-3</v>
      </c>
      <c r="X20" s="52">
        <f t="shared" si="3"/>
        <v>-2.2736120515364333E-2</v>
      </c>
      <c r="Y20" s="52">
        <f t="shared" si="3"/>
        <v>-3.2667343403714688E-2</v>
      </c>
      <c r="Z20" s="52">
        <f t="shared" si="3"/>
        <v>-0.10694070872403361</v>
      </c>
      <c r="AA20" s="52">
        <f t="shared" si="3"/>
        <v>-7.9260158369423683E-2</v>
      </c>
      <c r="AB20" s="52"/>
    </row>
    <row r="21" spans="1:28" x14ac:dyDescent="0.25">
      <c r="A21" s="36"/>
      <c r="B21" s="41"/>
      <c r="C21" s="39"/>
      <c r="D21" s="39"/>
      <c r="E21" s="39"/>
      <c r="F21" s="39"/>
      <c r="G21" s="39"/>
      <c r="H21" s="39"/>
      <c r="I21" s="39"/>
      <c r="J21" s="41"/>
      <c r="K21" s="36"/>
      <c r="L21" s="41"/>
      <c r="M21" s="39"/>
      <c r="N21" s="39"/>
      <c r="O21" s="39"/>
      <c r="P21" s="39"/>
      <c r="Q21" s="39"/>
      <c r="R21" s="39"/>
      <c r="S21" s="39"/>
      <c r="T21" s="41"/>
      <c r="U21" s="36"/>
      <c r="V21" s="41"/>
      <c r="W21" s="41"/>
      <c r="X21" s="41"/>
      <c r="Y21" s="41"/>
      <c r="Z21" s="41"/>
      <c r="AA21" s="41"/>
      <c r="AB21" s="41"/>
    </row>
    <row r="22" spans="1:28" x14ac:dyDescent="0.25">
      <c r="A22" s="40" t="s">
        <v>237</v>
      </c>
      <c r="B22" s="41"/>
      <c r="C22" s="41"/>
      <c r="D22" s="41"/>
      <c r="E22" s="41"/>
      <c r="F22" s="41"/>
      <c r="G22" s="41"/>
      <c r="H22" s="41"/>
      <c r="I22" s="41"/>
      <c r="J22" s="41"/>
      <c r="K22" s="40" t="s">
        <v>211</v>
      </c>
      <c r="L22" s="41"/>
      <c r="M22" s="41">
        <v>2</v>
      </c>
      <c r="N22" s="41">
        <v>7</v>
      </c>
      <c r="O22" s="41">
        <v>9</v>
      </c>
      <c r="P22" s="41">
        <v>14</v>
      </c>
      <c r="Q22" s="41">
        <v>19</v>
      </c>
      <c r="R22" s="41">
        <v>29</v>
      </c>
      <c r="S22" s="41">
        <v>39</v>
      </c>
      <c r="T22" s="41"/>
      <c r="U22" s="40" t="s">
        <v>211</v>
      </c>
      <c r="V22" s="41"/>
      <c r="W22" s="41"/>
      <c r="X22" s="41"/>
      <c r="Y22" s="41"/>
      <c r="Z22" s="41"/>
      <c r="AA22" s="41"/>
      <c r="AB22" s="41"/>
    </row>
    <row r="23" spans="1:28" ht="15.75" customHeight="1" x14ac:dyDescent="0.25">
      <c r="A23" s="45"/>
      <c r="B23" s="45"/>
      <c r="C23" s="46">
        <v>2013</v>
      </c>
      <c r="D23" s="46">
        <v>2018</v>
      </c>
      <c r="E23" s="46">
        <v>2020</v>
      </c>
      <c r="F23" s="46">
        <v>2025</v>
      </c>
      <c r="G23" s="46">
        <v>2030</v>
      </c>
      <c r="H23" s="46">
        <v>2040</v>
      </c>
      <c r="I23" s="46">
        <v>2050</v>
      </c>
      <c r="J23" s="41"/>
      <c r="K23" s="45"/>
      <c r="L23" s="45"/>
      <c r="M23" s="46">
        <v>2013</v>
      </c>
      <c r="N23" s="46">
        <v>2018</v>
      </c>
      <c r="O23" s="46">
        <v>2020</v>
      </c>
      <c r="P23" s="46">
        <v>2025</v>
      </c>
      <c r="Q23" s="46">
        <v>2030</v>
      </c>
      <c r="R23" s="46">
        <v>2040</v>
      </c>
      <c r="S23" s="46">
        <v>2050</v>
      </c>
      <c r="T23" s="41"/>
      <c r="U23" s="45"/>
      <c r="V23" s="46">
        <v>2018</v>
      </c>
      <c r="W23" s="46">
        <v>2020</v>
      </c>
      <c r="X23" s="46">
        <v>2025</v>
      </c>
      <c r="Y23" s="46">
        <v>2030</v>
      </c>
      <c r="Z23" s="46">
        <v>2040</v>
      </c>
      <c r="AA23" s="46">
        <v>2050</v>
      </c>
      <c r="AB23" s="49"/>
    </row>
    <row r="24" spans="1:28" ht="15.75" customHeight="1" x14ac:dyDescent="0.25">
      <c r="A24" s="36" t="s">
        <v>219</v>
      </c>
      <c r="B24" s="41" t="s">
        <v>80</v>
      </c>
      <c r="C24" s="83">
        <f>VLOOKUP($B24,DATA!$A$1:$AM$533,C$2,FALSE)/1000000</f>
        <v>8.8146629269999899</v>
      </c>
      <c r="D24" s="83">
        <f>VLOOKUP($B24,DATA!$A$1:$AM$533,D$2,FALSE)/1000000</f>
        <v>10.2200475</v>
      </c>
      <c r="E24" s="83">
        <f>VLOOKUP($B24,DATA!$A$1:$AM$533,E$2,FALSE)/1000000</f>
        <v>10.659368929999999</v>
      </c>
      <c r="F24" s="83">
        <f>VLOOKUP($B24,DATA!$A$1:$AM$533,F$2,FALSE)/1000000</f>
        <v>11.445984939999999</v>
      </c>
      <c r="G24" s="83">
        <f>VLOOKUP($B24,DATA!$A$1:$AM$533,G$2,FALSE)/1000000</f>
        <v>12.4610749</v>
      </c>
      <c r="H24" s="83">
        <f>VLOOKUP($B24,DATA!$A$1:$AM$533,H$2,FALSE)/1000000</f>
        <v>14.798748029999999</v>
      </c>
      <c r="I24" s="83">
        <f>VLOOKUP($B24,DATA!$A$1:$AM$533,I$2,FALSE)/1000000</f>
        <v>17.456206079999998</v>
      </c>
      <c r="J24" s="41"/>
      <c r="K24" s="36" t="s">
        <v>219</v>
      </c>
      <c r="L24" s="41" t="s">
        <v>86</v>
      </c>
      <c r="M24" s="83">
        <f>VLOOKUP($L24,DATA!$A$1:$AM$533,M$22,FALSE)/1000000</f>
        <v>8.8146629269999899</v>
      </c>
      <c r="N24" s="83">
        <f>VLOOKUP($L24,DATA!$A$1:$AM$533,N$22,FALSE)/1000000</f>
        <v>10.224132150000001</v>
      </c>
      <c r="O24" s="83">
        <f>VLOOKUP($L24,DATA!$A$1:$AM$533,O$22,FALSE)/1000000</f>
        <v>10.67724254</v>
      </c>
      <c r="P24" s="83">
        <f>VLOOKUP($L24,DATA!$A$1:$AM$533,P$22,FALSE)/1000000</f>
        <v>11.465851820000001</v>
      </c>
      <c r="Q24" s="83">
        <f>VLOOKUP($L24,DATA!$A$1:$AM$533,Q$22,FALSE)/1000000</f>
        <v>12.49613018</v>
      </c>
      <c r="R24" s="83">
        <f>VLOOKUP($L24,DATA!$A$1:$AM$533,R$22,FALSE)/1000000</f>
        <v>14.80826794</v>
      </c>
      <c r="S24" s="83">
        <f>VLOOKUP($L24,DATA!$A$1:$AM$533,S$22,FALSE)/1000000</f>
        <v>17.46852887</v>
      </c>
      <c r="T24" s="41"/>
      <c r="U24" s="36" t="s">
        <v>219</v>
      </c>
      <c r="V24" s="44">
        <f t="shared" ref="V24:AA31" si="6">N24/D24-1</f>
        <v>3.9967035378274396E-4</v>
      </c>
      <c r="W24" s="44">
        <f t="shared" si="6"/>
        <v>1.6767981404317567E-3</v>
      </c>
      <c r="X24" s="44">
        <f t="shared" si="6"/>
        <v>1.7357073335448892E-3</v>
      </c>
      <c r="Y24" s="44">
        <f t="shared" si="6"/>
        <v>2.8131826733501786E-3</v>
      </c>
      <c r="Z24" s="44">
        <f t="shared" si="6"/>
        <v>6.4329157984865937E-4</v>
      </c>
      <c r="AA24" s="44">
        <f t="shared" si="6"/>
        <v>7.0592601528240984E-4</v>
      </c>
      <c r="AB24" s="44"/>
    </row>
    <row r="25" spans="1:28" ht="15.75" customHeight="1" x14ac:dyDescent="0.25">
      <c r="A25" s="36" t="s">
        <v>218</v>
      </c>
      <c r="B25" s="41" t="s">
        <v>81</v>
      </c>
      <c r="C25" s="83">
        <f>VLOOKUP($B25,DATA!$A$1:$AM$533,C$2,FALSE)/1000000</f>
        <v>68.248372930000002</v>
      </c>
      <c r="D25" s="83">
        <f>VLOOKUP($B25,DATA!$A$1:$AM$533,D$2,FALSE)/1000000</f>
        <v>78.353233239999994</v>
      </c>
      <c r="E25" s="83">
        <f>VLOOKUP($B25,DATA!$A$1:$AM$533,E$2,FALSE)/1000000</f>
        <v>81.292705189999992</v>
      </c>
      <c r="F25" s="83">
        <f>VLOOKUP($B25,DATA!$A$1:$AM$533,F$2,FALSE)/1000000</f>
        <v>87.130731769999997</v>
      </c>
      <c r="G25" s="83">
        <f>VLOOKUP($B25,DATA!$A$1:$AM$533,G$2,FALSE)/1000000</f>
        <v>93.300224970000002</v>
      </c>
      <c r="H25" s="83">
        <f>VLOOKUP($B25,DATA!$A$1:$AM$533,H$2,FALSE)/1000000</f>
        <v>102.73326779999999</v>
      </c>
      <c r="I25" s="83">
        <f>VLOOKUP($B25,DATA!$A$1:$AM$533,I$2,FALSE)/1000000</f>
        <v>114.837366</v>
      </c>
      <c r="J25" s="41"/>
      <c r="K25" s="36" t="s">
        <v>218</v>
      </c>
      <c r="L25" s="41" t="s">
        <v>87</v>
      </c>
      <c r="M25" s="83">
        <f>VLOOKUP($L25,DATA!$A$1:$AM$533,M$22,FALSE)/1000000</f>
        <v>68.248372930000002</v>
      </c>
      <c r="N25" s="83">
        <f>VLOOKUP($L25,DATA!$A$1:$AM$533,N$22,FALSE)/1000000</f>
        <v>78.388146459999902</v>
      </c>
      <c r="O25" s="83">
        <f>VLOOKUP($L25,DATA!$A$1:$AM$533,O$22,FALSE)/1000000</f>
        <v>81.325677880000001</v>
      </c>
      <c r="P25" s="83">
        <f>VLOOKUP($L25,DATA!$A$1:$AM$533,P$22,FALSE)/1000000</f>
        <v>87.243926959999911</v>
      </c>
      <c r="Q25" s="83">
        <f>VLOOKUP($L25,DATA!$A$1:$AM$533,Q$22,FALSE)/1000000</f>
        <v>93.547471909999999</v>
      </c>
      <c r="R25" s="83">
        <f>VLOOKUP($L25,DATA!$A$1:$AM$533,R$22,FALSE)/1000000</f>
        <v>102.69251240000001</v>
      </c>
      <c r="S25" s="83">
        <f>VLOOKUP($L25,DATA!$A$1:$AM$533,S$22,FALSE)/1000000</f>
        <v>114.77206840000001</v>
      </c>
      <c r="T25" s="41"/>
      <c r="U25" s="36" t="s">
        <v>218</v>
      </c>
      <c r="V25" s="44">
        <f t="shared" si="6"/>
        <v>4.4558748319900587E-4</v>
      </c>
      <c r="W25" s="44">
        <f t="shared" si="6"/>
        <v>4.0560453638427418E-4</v>
      </c>
      <c r="X25" s="44">
        <f t="shared" si="6"/>
        <v>1.2991419640400181E-3</v>
      </c>
      <c r="Y25" s="44">
        <f t="shared" si="6"/>
        <v>2.6500144032823858E-3</v>
      </c>
      <c r="Z25" s="44">
        <f t="shared" si="6"/>
        <v>-3.9671083060766055E-4</v>
      </c>
      <c r="AA25" s="44">
        <f t="shared" si="6"/>
        <v>-5.6860934967795096E-4</v>
      </c>
      <c r="AB25" s="44"/>
    </row>
    <row r="26" spans="1:28" ht="15.75" customHeight="1" x14ac:dyDescent="0.25">
      <c r="A26" s="36" t="s">
        <v>220</v>
      </c>
      <c r="B26" s="41" t="s">
        <v>82</v>
      </c>
      <c r="C26" s="83">
        <f>VLOOKUP($B26,DATA!$A$1:$AM$533,C$2,FALSE)/1000000</f>
        <v>57.504410180000001</v>
      </c>
      <c r="D26" s="83">
        <f>VLOOKUP($B26,DATA!$A$1:$AM$533,D$2,FALSE)/1000000</f>
        <v>72.57769519</v>
      </c>
      <c r="E26" s="83">
        <f>VLOOKUP($B26,DATA!$A$1:$AM$533,E$2,FALSE)/1000000</f>
        <v>78.757887980000007</v>
      </c>
      <c r="F26" s="83">
        <f>VLOOKUP($B26,DATA!$A$1:$AM$533,F$2,FALSE)/1000000</f>
        <v>94.155083340000004</v>
      </c>
      <c r="G26" s="83">
        <f>VLOOKUP($B26,DATA!$A$1:$AM$533,G$2,FALSE)/1000000</f>
        <v>109.3891613</v>
      </c>
      <c r="H26" s="83">
        <f>VLOOKUP($B26,DATA!$A$1:$AM$533,H$2,FALSE)/1000000</f>
        <v>120.88919629999999</v>
      </c>
      <c r="I26" s="83">
        <f>VLOOKUP($B26,DATA!$A$1:$AM$533,I$2,FALSE)/1000000</f>
        <v>132.62111909999999</v>
      </c>
      <c r="J26" s="41"/>
      <c r="K26" s="36" t="s">
        <v>220</v>
      </c>
      <c r="L26" s="41" t="s">
        <v>88</v>
      </c>
      <c r="M26" s="83">
        <f>VLOOKUP($L26,DATA!$A$1:$AM$533,M$22,FALSE)/1000000</f>
        <v>57.504410180000001</v>
      </c>
      <c r="N26" s="83">
        <f>VLOOKUP($L26,DATA!$A$1:$AM$533,N$22,FALSE)/1000000</f>
        <v>72.588259550000004</v>
      </c>
      <c r="O26" s="83">
        <f>VLOOKUP($L26,DATA!$A$1:$AM$533,O$22,FALSE)/1000000</f>
        <v>78.872806969999999</v>
      </c>
      <c r="P26" s="83">
        <f>VLOOKUP($L26,DATA!$A$1:$AM$533,P$22,FALSE)/1000000</f>
        <v>94.266502579999994</v>
      </c>
      <c r="Q26" s="83">
        <f>VLOOKUP($L26,DATA!$A$1:$AM$533,Q$22,FALSE)/1000000</f>
        <v>109.5669352</v>
      </c>
      <c r="R26" s="83">
        <f>VLOOKUP($L26,DATA!$A$1:$AM$533,R$22,FALSE)/1000000</f>
        <v>120.7506296</v>
      </c>
      <c r="S26" s="83">
        <f>VLOOKUP($L26,DATA!$A$1:$AM$533,S$22,FALSE)/1000000</f>
        <v>132.38962079999999</v>
      </c>
      <c r="T26" s="41"/>
      <c r="U26" s="36" t="s">
        <v>220</v>
      </c>
      <c r="V26" s="44">
        <f t="shared" si="6"/>
        <v>1.455593205645922E-4</v>
      </c>
      <c r="W26" s="44">
        <f t="shared" si="6"/>
        <v>1.4591426071401958E-3</v>
      </c>
      <c r="X26" s="44">
        <f t="shared" si="6"/>
        <v>1.1833587316538718E-3</v>
      </c>
      <c r="Y26" s="44">
        <f t="shared" si="6"/>
        <v>1.6251509554265908E-3</v>
      </c>
      <c r="Z26" s="44">
        <f t="shared" si="6"/>
        <v>-1.1462289786104973E-3</v>
      </c>
      <c r="AA26" s="44">
        <f t="shared" si="6"/>
        <v>-1.745561352301972E-3</v>
      </c>
      <c r="AB26" s="44"/>
    </row>
    <row r="27" spans="1:28" ht="15.75" customHeight="1" x14ac:dyDescent="0.25">
      <c r="A27" s="36" t="s">
        <v>221</v>
      </c>
      <c r="B27" s="41" t="s">
        <v>83</v>
      </c>
      <c r="C27" s="83">
        <f>VLOOKUP($B27,DATA!$A$1:$AM$533,C$2,FALSE)/1000000</f>
        <v>6.8336132440000004</v>
      </c>
      <c r="D27" s="83">
        <f>VLOOKUP($B27,DATA!$A$1:$AM$533,D$2,FALSE)/1000000</f>
        <v>6.5435684460000001</v>
      </c>
      <c r="E27" s="83">
        <f>VLOOKUP($B27,DATA!$A$1:$AM$533,E$2,FALSE)/1000000</f>
        <v>6.4672430969999999</v>
      </c>
      <c r="F27" s="83">
        <f>VLOOKUP($B27,DATA!$A$1:$AM$533,F$2,FALSE)/1000000</f>
        <v>6.2814049579999995</v>
      </c>
      <c r="G27" s="83">
        <f>VLOOKUP($B27,DATA!$A$1:$AM$533,G$2,FALSE)/1000000</f>
        <v>6.1103824970000007</v>
      </c>
      <c r="H27" s="83">
        <f>VLOOKUP($B27,DATA!$A$1:$AM$533,H$2,FALSE)/1000000</f>
        <v>6.5442454769999996</v>
      </c>
      <c r="I27" s="83">
        <f>VLOOKUP($B27,DATA!$A$1:$AM$533,I$2,FALSE)/1000000</f>
        <v>7.8876750749999998</v>
      </c>
      <c r="J27" s="41"/>
      <c r="K27" s="36" t="s">
        <v>221</v>
      </c>
      <c r="L27" s="41" t="s">
        <v>89</v>
      </c>
      <c r="M27" s="83">
        <f>VLOOKUP($L27,DATA!$A$1:$AM$533,M$22,FALSE)/1000000</f>
        <v>6.8336132440000004</v>
      </c>
      <c r="N27" s="83">
        <f>VLOOKUP($L27,DATA!$A$1:$AM$533,N$22,FALSE)/1000000</f>
        <v>6.54822258</v>
      </c>
      <c r="O27" s="83">
        <f>VLOOKUP($L27,DATA!$A$1:$AM$533,O$22,FALSE)/1000000</f>
        <v>6.4658434040000001</v>
      </c>
      <c r="P27" s="83">
        <f>VLOOKUP($L27,DATA!$A$1:$AM$533,P$22,FALSE)/1000000</f>
        <v>6.2554767640000009</v>
      </c>
      <c r="Q27" s="83">
        <f>VLOOKUP($L27,DATA!$A$1:$AM$533,Q$22,FALSE)/1000000</f>
        <v>6.048123532</v>
      </c>
      <c r="R27" s="83">
        <f>VLOOKUP($L27,DATA!$A$1:$AM$533,R$22,FALSE)/1000000</f>
        <v>6.2013253370000001</v>
      </c>
      <c r="S27" s="83">
        <f>VLOOKUP($L27,DATA!$A$1:$AM$533,S$22,FALSE)/1000000</f>
        <v>7.6792042869999992</v>
      </c>
      <c r="T27" s="41"/>
      <c r="U27" s="36" t="s">
        <v>221</v>
      </c>
      <c r="V27" s="44">
        <f t="shared" si="6"/>
        <v>7.1125320051401708E-4</v>
      </c>
      <c r="W27" s="44">
        <f t="shared" si="6"/>
        <v>-2.1642807901389727E-4</v>
      </c>
      <c r="X27" s="44">
        <f t="shared" si="6"/>
        <v>-4.1277698497971249E-3</v>
      </c>
      <c r="Y27" s="44">
        <f t="shared" si="6"/>
        <v>-1.0189045453466772E-2</v>
      </c>
      <c r="Z27" s="44">
        <f t="shared" si="6"/>
        <v>-5.2400256256463051E-2</v>
      </c>
      <c r="AA27" s="44">
        <f t="shared" si="6"/>
        <v>-2.6429941144602842E-2</v>
      </c>
      <c r="AB27" s="44"/>
    </row>
    <row r="28" spans="1:28" ht="15.75" customHeight="1" x14ac:dyDescent="0.25">
      <c r="A28" s="37" t="s">
        <v>222</v>
      </c>
      <c r="B28" s="41" t="s">
        <v>128</v>
      </c>
      <c r="C28" s="83">
        <f>VLOOKUP($B28,DATA!$A$1:$AM$533,C$2,FALSE)/1000000</f>
        <v>41.882012060000001</v>
      </c>
      <c r="D28" s="83">
        <f>VLOOKUP($B28,DATA!$A$1:$AM$533,D$2,FALSE)/1000000</f>
        <v>49.022944539999997</v>
      </c>
      <c r="E28" s="83">
        <f>VLOOKUP($B28,DATA!$A$1:$AM$533,E$2,FALSE)/1000000</f>
        <v>51.95230025</v>
      </c>
      <c r="F28" s="83">
        <f>VLOOKUP($B28,DATA!$A$1:$AM$533,F$2,FALSE)/1000000</f>
        <v>53.186220169999999</v>
      </c>
      <c r="G28" s="83">
        <f>VLOOKUP($B28,DATA!$A$1:$AM$533,G$2,FALSE)/1000000</f>
        <v>56.582688810000001</v>
      </c>
      <c r="H28" s="83">
        <f>VLOOKUP($B28,DATA!$A$1:$AM$533,H$2,FALSE)/1000000</f>
        <v>59.875650790000002</v>
      </c>
      <c r="I28" s="83">
        <f>VLOOKUP($B28,DATA!$A$1:$AM$533,I$2,FALSE)/1000000</f>
        <v>72.154785900000007</v>
      </c>
      <c r="J28" s="41"/>
      <c r="K28" s="37" t="s">
        <v>222</v>
      </c>
      <c r="L28" s="41" t="s">
        <v>84</v>
      </c>
      <c r="M28" s="83">
        <f>VLOOKUP($L28,DATA!$A$1:$AM$533,M$22,FALSE)/1000000</f>
        <v>41.882012060000001</v>
      </c>
      <c r="N28" s="83">
        <f>VLOOKUP($L28,DATA!$A$1:$AM$533,N$22,FALSE)/1000000</f>
        <v>48.845953880000003</v>
      </c>
      <c r="O28" s="83">
        <f>VLOOKUP($L28,DATA!$A$1:$AM$533,O$22,FALSE)/1000000</f>
        <v>51.407273439999997</v>
      </c>
      <c r="P28" s="83">
        <f>VLOOKUP($L28,DATA!$A$1:$AM$533,P$22,FALSE)/1000000</f>
        <v>52.096178380000005</v>
      </c>
      <c r="Q28" s="83">
        <f>VLOOKUP($L28,DATA!$A$1:$AM$533,Q$22,FALSE)/1000000</f>
        <v>54.533657869999999</v>
      </c>
      <c r="R28" s="83">
        <f>VLOOKUP($L28,DATA!$A$1:$AM$533,R$22,FALSE)/1000000</f>
        <v>56.971056579999996</v>
      </c>
      <c r="S28" s="83">
        <f>VLOOKUP($L28,DATA!$A$1:$AM$533,S$22,FALSE)/1000000</f>
        <v>67.54495919</v>
      </c>
      <c r="T28" s="41"/>
      <c r="U28" s="37" t="s">
        <v>222</v>
      </c>
      <c r="V28" s="44">
        <f t="shared" si="6"/>
        <v>-3.6103637115387777E-3</v>
      </c>
      <c r="W28" s="44">
        <f t="shared" si="6"/>
        <v>-1.0490908147998801E-2</v>
      </c>
      <c r="X28" s="44">
        <f t="shared" si="6"/>
        <v>-2.0494815884939288E-2</v>
      </c>
      <c r="Y28" s="44">
        <f t="shared" si="6"/>
        <v>-3.6213035878879474E-2</v>
      </c>
      <c r="Z28" s="44">
        <f t="shared" si="6"/>
        <v>-4.8510440749733097E-2</v>
      </c>
      <c r="AA28" s="44">
        <f t="shared" si="6"/>
        <v>-6.3888024231529283E-2</v>
      </c>
      <c r="AB28" s="44"/>
    </row>
    <row r="29" spans="1:28" ht="15.75" customHeight="1" x14ac:dyDescent="0.25">
      <c r="A29" s="36" t="s">
        <v>224</v>
      </c>
      <c r="B29" s="41" t="s">
        <v>126</v>
      </c>
      <c r="C29" s="83">
        <f>VLOOKUP($B29,DATA!$A$1:$AM$533,C$2,FALSE)/1000000</f>
        <v>125.9668058</v>
      </c>
      <c r="D29" s="83">
        <f>VLOOKUP($B29,DATA!$A$1:$AM$533,D$2,FALSE)/1000000</f>
        <v>148.2738315</v>
      </c>
      <c r="E29" s="83">
        <f>VLOOKUP($B29,DATA!$A$1:$AM$533,E$2,FALSE)/1000000</f>
        <v>152.703586</v>
      </c>
      <c r="F29" s="83">
        <f>VLOOKUP($B29,DATA!$A$1:$AM$533,F$2,FALSE)/1000000</f>
        <v>156.48754049999999</v>
      </c>
      <c r="G29" s="83">
        <f>VLOOKUP($B29,DATA!$A$1:$AM$533,G$2,FALSE)/1000000</f>
        <v>164.0126027</v>
      </c>
      <c r="H29" s="83">
        <f>VLOOKUP($B29,DATA!$A$1:$AM$533,H$2,FALSE)/1000000</f>
        <v>150.85025390000001</v>
      </c>
      <c r="I29" s="83">
        <f>VLOOKUP($B29,DATA!$A$1:$AM$533,I$2,FALSE)/1000000</f>
        <v>157.0989434</v>
      </c>
      <c r="J29" s="44"/>
      <c r="K29" s="36" t="s">
        <v>224</v>
      </c>
      <c r="L29" s="41" t="s">
        <v>85</v>
      </c>
      <c r="M29" s="83">
        <f>VLOOKUP($L29,DATA!$A$1:$AM$533,M$22,FALSE)/1000000</f>
        <v>125.9668058</v>
      </c>
      <c r="N29" s="83">
        <f>VLOOKUP($L29,DATA!$A$1:$AM$533,N$22,FALSE)/1000000</f>
        <v>140.48999080000002</v>
      </c>
      <c r="O29" s="83">
        <f>VLOOKUP($L29,DATA!$A$1:$AM$533,O$22,FALSE)/1000000</f>
        <v>130.43582079999999</v>
      </c>
      <c r="P29" s="83">
        <f>VLOOKUP($L29,DATA!$A$1:$AM$533,P$22,FALSE)/1000000</f>
        <v>114.56697609999999</v>
      </c>
      <c r="Q29" s="83">
        <f>VLOOKUP($L29,DATA!$A$1:$AM$533,Q$22,FALSE)/1000000</f>
        <v>95.805206630000001</v>
      </c>
      <c r="R29" s="83">
        <f>VLOOKUP($L29,DATA!$A$1:$AM$533,R$22,FALSE)/1000000</f>
        <v>61.008129680000003</v>
      </c>
      <c r="S29" s="83">
        <f>VLOOKUP($L29,DATA!$A$1:$AM$533,S$22,FALSE)/1000000</f>
        <v>37.708034640000001</v>
      </c>
      <c r="T29" s="41"/>
      <c r="U29" s="36" t="s">
        <v>224</v>
      </c>
      <c r="V29" s="44">
        <f t="shared" si="6"/>
        <v>-5.2496388750836176E-2</v>
      </c>
      <c r="W29" s="44">
        <f t="shared" si="6"/>
        <v>-0.14582345957481324</v>
      </c>
      <c r="X29" s="44">
        <f t="shared" si="6"/>
        <v>-0.26788435849945513</v>
      </c>
      <c r="Y29" s="44">
        <f t="shared" si="6"/>
        <v>-0.41586679893593326</v>
      </c>
      <c r="Z29" s="44">
        <f t="shared" si="6"/>
        <v>-0.59557158106977504</v>
      </c>
      <c r="AA29" s="44">
        <f t="shared" si="6"/>
        <v>-0.75997270367383007</v>
      </c>
      <c r="AB29" s="44"/>
    </row>
    <row r="30" spans="1:28" ht="15.75" customHeight="1" x14ac:dyDescent="0.25">
      <c r="A30" s="36" t="s">
        <v>223</v>
      </c>
      <c r="B30" s="41" t="s">
        <v>235</v>
      </c>
      <c r="C30" s="83">
        <f>VLOOKUP($B30,DATA!$A$1:$AM$533,C$2,FALSE)/1000000</f>
        <v>121.404962</v>
      </c>
      <c r="D30" s="83">
        <f>VLOOKUP($B30,DATA!$A$1:$AM$533,D$2,FALSE)/1000000</f>
        <v>140.97482550000001</v>
      </c>
      <c r="E30" s="83">
        <f>VLOOKUP($B30,DATA!$A$1:$AM$533,E$2,FALSE)/1000000</f>
        <v>148.68168019999999</v>
      </c>
      <c r="F30" s="83">
        <f>VLOOKUP($B30,DATA!$A$1:$AM$533,F$2,FALSE)/1000000</f>
        <v>167.66354939999999</v>
      </c>
      <c r="G30" s="83">
        <f>VLOOKUP($B30,DATA!$A$1:$AM$533,G$2,FALSE)/1000000</f>
        <v>186.68671790000002</v>
      </c>
      <c r="H30" s="83">
        <f>VLOOKUP($B30,DATA!$A$1:$AM$533,H$2,FALSE)/1000000</f>
        <v>195.78947730000002</v>
      </c>
      <c r="I30" s="83">
        <f>VLOOKUP($B30,DATA!$A$1:$AM$533,I$2,FALSE)/1000000</f>
        <v>205.75774100000001</v>
      </c>
      <c r="J30" s="41"/>
      <c r="K30" s="36" t="s">
        <v>223</v>
      </c>
      <c r="L30" s="41" t="s">
        <v>236</v>
      </c>
      <c r="M30" s="83">
        <f>VLOOKUP($L30,DATA!$A$1:$AM$533,M$22,FALSE)/1000000</f>
        <v>121.404962</v>
      </c>
      <c r="N30" s="83">
        <f>VLOOKUP($L30,DATA!$A$1:$AM$533,N$22,FALSE)/1000000</f>
        <v>141.10638080000001</v>
      </c>
      <c r="O30" s="83">
        <f>VLOOKUP($L30,DATA!$A$1:$AM$533,O$22,FALSE)/1000000</f>
        <v>149.02025040000001</v>
      </c>
      <c r="P30" s="83">
        <f>VLOOKUP($L30,DATA!$A$1:$AM$533,P$22,FALSE)/1000000</f>
        <v>167.88921490000001</v>
      </c>
      <c r="Q30" s="83">
        <f>VLOOKUP($L30,DATA!$A$1:$AM$533,Q$22,FALSE)/1000000</f>
        <v>187.30975890000002</v>
      </c>
      <c r="R30" s="83">
        <f>VLOOKUP($L30,DATA!$A$1:$AM$533,R$22,FALSE)/1000000</f>
        <v>196.067497</v>
      </c>
      <c r="S30" s="83">
        <f>VLOOKUP($L30,DATA!$A$1:$AM$533,S$22,FALSE)/1000000</f>
        <v>206.39200440000002</v>
      </c>
      <c r="T30" s="41"/>
      <c r="U30" s="36" t="s">
        <v>223</v>
      </c>
      <c r="V30" s="44">
        <f t="shared" si="6"/>
        <v>9.3318292491884058E-4</v>
      </c>
      <c r="W30" s="44">
        <f t="shared" si="6"/>
        <v>2.2771480625225493E-3</v>
      </c>
      <c r="X30" s="44">
        <f t="shared" si="6"/>
        <v>1.3459425188575569E-3</v>
      </c>
      <c r="Y30" s="44">
        <f t="shared" si="6"/>
        <v>3.3373611524614155E-3</v>
      </c>
      <c r="Z30" s="44">
        <f t="shared" si="6"/>
        <v>1.419993065173708E-3</v>
      </c>
      <c r="AA30" s="44">
        <f t="shared" si="6"/>
        <v>3.082573695246893E-3</v>
      </c>
      <c r="AB30" s="44"/>
    </row>
    <row r="31" spans="1:28" x14ac:dyDescent="0.25">
      <c r="A31" s="36" t="s">
        <v>78</v>
      </c>
      <c r="B31" s="41"/>
      <c r="C31" s="39">
        <f>SUM(C24:C30)</f>
        <v>430.65483914099997</v>
      </c>
      <c r="D31" s="39">
        <f>SUM(D24:D30)</f>
        <v>505.96614591600002</v>
      </c>
      <c r="E31" s="39">
        <f t="shared" ref="E31:I31" si="7">SUM(E24:E30)</f>
        <v>530.51477164699998</v>
      </c>
      <c r="F31" s="39">
        <f t="shared" si="7"/>
        <v>576.35051507799994</v>
      </c>
      <c r="G31" s="39">
        <f t="shared" si="7"/>
        <v>628.54285307700002</v>
      </c>
      <c r="H31" s="39">
        <f t="shared" si="7"/>
        <v>651.480839597</v>
      </c>
      <c r="I31" s="39">
        <f t="shared" si="7"/>
        <v>707.81383655500008</v>
      </c>
      <c r="J31" s="41"/>
      <c r="K31" s="36" t="s">
        <v>78</v>
      </c>
      <c r="L31" s="41"/>
      <c r="M31" s="39">
        <f>SUM(M24:M30)</f>
        <v>430.65483914099997</v>
      </c>
      <c r="N31" s="39">
        <f t="shared" ref="N31:S31" si="8">SUM(N24:N30)</f>
        <v>498.19108621999987</v>
      </c>
      <c r="O31" s="39">
        <f t="shared" si="8"/>
        <v>508.20491543399999</v>
      </c>
      <c r="P31" s="39">
        <f t="shared" si="8"/>
        <v>533.78412750399991</v>
      </c>
      <c r="Q31" s="39">
        <f t="shared" si="8"/>
        <v>559.30728422200002</v>
      </c>
      <c r="R31" s="39">
        <f t="shared" si="8"/>
        <v>558.499418537</v>
      </c>
      <c r="S31" s="39">
        <f t="shared" si="8"/>
        <v>583.95442058699996</v>
      </c>
      <c r="T31" s="41"/>
      <c r="U31" s="36" t="s">
        <v>78</v>
      </c>
      <c r="V31" s="52">
        <f t="shared" si="6"/>
        <v>-1.5366758742176745E-2</v>
      </c>
      <c r="W31" s="52">
        <f t="shared" si="6"/>
        <v>-4.2053223407405471E-2</v>
      </c>
      <c r="X31" s="52">
        <f t="shared" si="6"/>
        <v>-7.3855035191977447E-2</v>
      </c>
      <c r="Y31" s="52">
        <f t="shared" si="6"/>
        <v>-0.11015250355017281</v>
      </c>
      <c r="Z31" s="52">
        <f t="shared" si="6"/>
        <v>-0.14272318602265788</v>
      </c>
      <c r="AA31" s="52">
        <f t="shared" si="6"/>
        <v>-0.1749886899228138</v>
      </c>
      <c r="AB31" s="52"/>
    </row>
    <row r="32" spans="1:28" x14ac:dyDescent="0.25">
      <c r="A32" s="36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0:20" x14ac:dyDescent="0.25">
      <c r="J33" s="4"/>
      <c r="T33" s="4"/>
    </row>
    <row r="34" spans="10:20" x14ac:dyDescent="0.25">
      <c r="J34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E37" sqref="E37"/>
    </sheetView>
  </sheetViews>
  <sheetFormatPr baseColWidth="10" defaultColWidth="11.42578125" defaultRowHeight="12.75" x14ac:dyDescent="0.2"/>
  <cols>
    <col min="1" max="1" width="17.7109375" style="42" customWidth="1"/>
    <col min="2" max="9" width="11.42578125" style="42"/>
    <col min="10" max="10" width="18.85546875" style="42" customWidth="1"/>
    <col min="11" max="18" width="11.42578125" style="42"/>
    <col min="19" max="19" width="18.7109375" style="42" customWidth="1"/>
    <col min="20" max="26" width="11.42578125" style="42"/>
    <col min="27" max="27" width="18.28515625" style="42" customWidth="1"/>
    <col min="28" max="16384" width="11.42578125" style="42"/>
  </cols>
  <sheetData>
    <row r="1" spans="1:36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6" x14ac:dyDescent="0.2">
      <c r="A2" s="40" t="s">
        <v>412</v>
      </c>
      <c r="B2" s="41"/>
      <c r="C2" s="41"/>
      <c r="D2" s="41"/>
      <c r="E2" s="41"/>
      <c r="F2" s="41"/>
      <c r="G2" s="41"/>
      <c r="H2" s="41"/>
      <c r="I2" s="41"/>
      <c r="J2" s="40" t="s">
        <v>412</v>
      </c>
      <c r="K2" s="41"/>
      <c r="L2" s="41"/>
      <c r="M2" s="41"/>
      <c r="N2" s="41"/>
      <c r="O2" s="41"/>
      <c r="P2" s="41"/>
      <c r="Q2" s="41"/>
      <c r="R2" s="41"/>
      <c r="S2" s="40" t="s">
        <v>412</v>
      </c>
      <c r="T2" s="41"/>
      <c r="U2" s="41"/>
      <c r="V2" s="41"/>
      <c r="W2" s="41"/>
      <c r="X2" s="41"/>
      <c r="Y2" s="41"/>
      <c r="Z2" s="41"/>
      <c r="AA2" s="40" t="s">
        <v>412</v>
      </c>
      <c r="AB2" s="41"/>
      <c r="AC2" s="41"/>
      <c r="AD2" s="41"/>
      <c r="AE2" s="41"/>
      <c r="AF2" s="41"/>
      <c r="AG2" s="41"/>
      <c r="AH2" s="41"/>
      <c r="AI2" s="41"/>
      <c r="AJ2" s="41"/>
    </row>
    <row r="3" spans="1:36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1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  <c r="AI3" s="49"/>
    </row>
    <row r="4" spans="1:36" ht="13.5" customHeight="1" x14ac:dyDescent="0.2">
      <c r="A4" s="36" t="s">
        <v>219</v>
      </c>
      <c r="B4" s="39">
        <f>SUMIFS('DATA 2'!$C$134:$C$152,'DATA 2'!$A$134:$A$152,$A4)</f>
        <v>354446.67499999999</v>
      </c>
      <c r="C4" s="39">
        <f>SUMIFS('DATA 2'!$H$134:$H$152,'DATA 2'!$A$134:$A$152,$A4)</f>
        <v>409574.96041</v>
      </c>
      <c r="D4" s="39">
        <f>SUMIFS('DATA 2'!$J$134:$J$152,'DATA 2'!$A$134:$A$152,$A4)</f>
        <v>431590.23503399995</v>
      </c>
      <c r="E4" s="39">
        <f>SUMIFS('DATA 2'!$O$134:$O$152,'DATA 2'!$A$134:$A$152,$A4)</f>
        <v>488115.87764299999</v>
      </c>
      <c r="F4" s="39">
        <f>SUMIFS('DATA 2'!$T$134:$T$152,'DATA 2'!$A$134:$A$152,$A4)</f>
        <v>554217.2504449999</v>
      </c>
      <c r="G4" s="39">
        <f>SUMIFS('DATA 2'!$AD$134:$AD$152,'DATA 2'!$A$134:$A$152,$A4)</f>
        <v>745628.01946400001</v>
      </c>
      <c r="H4" s="39">
        <f>SUMIFS('DATA 2'!$AN$134:$AN$152,'DATA 2'!$A$134:$A$152,$A4)</f>
        <v>1010054.256087</v>
      </c>
      <c r="I4" s="41"/>
      <c r="J4" s="36" t="s">
        <v>219</v>
      </c>
      <c r="K4" s="39">
        <f>SUMIFS('DATA 2'!$C$153:$C$171,'DATA 2'!$A$153:$A$171,$A4)</f>
        <v>354446.67499999999</v>
      </c>
      <c r="L4" s="39">
        <f>SUMIFS('DATA 2'!$H$153:$H$171,'DATA 2'!$A$153:$A$171,$A4)</f>
        <v>409571.907312</v>
      </c>
      <c r="M4" s="39">
        <f>SUMIFS('DATA 2'!$J$153:$J$171,'DATA 2'!$A$153:$A$171,$A4)</f>
        <v>431566.60211500002</v>
      </c>
      <c r="N4" s="39">
        <f>SUMIFS('DATA 2'!$O$153:$O$171,'DATA 2'!$A$153:$A$171,$A4)</f>
        <v>488250.74992999999</v>
      </c>
      <c r="O4" s="39">
        <f>SUMIFS('DATA 2'!$T$153:$T$171,'DATA 2'!$A$153:$A$171,$A4)</f>
        <v>555255.374664</v>
      </c>
      <c r="P4" s="39">
        <f>SUMIFS('DATA 2'!$AD$153:$AD$171,'DATA 2'!$A$153:$A$171,$A4)</f>
        <v>745365.28839200002</v>
      </c>
      <c r="Q4" s="39">
        <f>SUMIFS('DATA 2'!$AN$153:$AN$171,'DATA 2'!$A$153:$A$171,$A4)</f>
        <v>1011055.2770189999</v>
      </c>
      <c r="R4" s="41"/>
      <c r="S4" s="36" t="s">
        <v>219</v>
      </c>
      <c r="T4" s="39">
        <f>L4-C4</f>
        <v>-3.0530980000039563</v>
      </c>
      <c r="U4" s="39">
        <f t="shared" ref="U4:Y4" si="0">M4-D4</f>
        <v>-23.632918999937829</v>
      </c>
      <c r="V4" s="39">
        <f t="shared" si="0"/>
        <v>134.8722870000056</v>
      </c>
      <c r="W4" s="39">
        <f t="shared" si="0"/>
        <v>1038.1242190001067</v>
      </c>
      <c r="X4" s="39">
        <f t="shared" si="0"/>
        <v>-262.73107199999504</v>
      </c>
      <c r="Y4" s="39">
        <f t="shared" si="0"/>
        <v>1001.0209319998976</v>
      </c>
      <c r="Z4" s="41"/>
      <c r="AA4" s="36" t="s">
        <v>219</v>
      </c>
      <c r="AB4" s="44">
        <f t="shared" ref="AB4:AG10" si="1">L4/C4-1</f>
        <v>-7.4543082344558087E-6</v>
      </c>
      <c r="AC4" s="44">
        <f t="shared" si="1"/>
        <v>-5.4757770407087847E-5</v>
      </c>
      <c r="AD4" s="44">
        <f t="shared" si="1"/>
        <v>2.7631202584776915E-4</v>
      </c>
      <c r="AE4" s="44">
        <f t="shared" si="1"/>
        <v>1.8731358833861123E-3</v>
      </c>
      <c r="AF4" s="44">
        <f t="shared" si="1"/>
        <v>-3.523621231252827E-4</v>
      </c>
      <c r="AG4" s="44">
        <f t="shared" si="1"/>
        <v>9.9105659519516109E-4</v>
      </c>
      <c r="AH4" s="44"/>
      <c r="AI4" s="44"/>
    </row>
    <row r="5" spans="1:36" ht="13.5" customHeight="1" x14ac:dyDescent="0.2">
      <c r="A5" s="36" t="s">
        <v>218</v>
      </c>
      <c r="B5" s="39">
        <f>SUMIFS('DATA 2'!$C$134:$C$152,'DATA 2'!$A$134:$A$152,$A5)</f>
        <v>5232990.3926000008</v>
      </c>
      <c r="C5" s="39">
        <f>SUMIFS('DATA 2'!$H$134:$H$152,'DATA 2'!$A$134:$A$152,$A5)</f>
        <v>6039819.7119811997</v>
      </c>
      <c r="D5" s="39">
        <f>SUMIFS('DATA 2'!$J$134:$J$152,'DATA 2'!$A$134:$A$152,$A5)</f>
        <v>6351312.8314125007</v>
      </c>
      <c r="E5" s="39">
        <f>SUMIFS('DATA 2'!$O$134:$O$152,'DATA 2'!$A$134:$A$152,$A5)</f>
        <v>7160135.9171563005</v>
      </c>
      <c r="F5" s="39">
        <f>SUMIFS('DATA 2'!$T$134:$T$152,'DATA 2'!$A$134:$A$152,$A5)</f>
        <v>8141835.0712439995</v>
      </c>
      <c r="G5" s="39">
        <f>SUMIFS('DATA 2'!$AD$134:$AD$152,'DATA 2'!$A$134:$A$152,$A5)</f>
        <v>11146557.400760701</v>
      </c>
      <c r="H5" s="39">
        <f>SUMIFS('DATA 2'!$AN$134:$AN$152,'DATA 2'!$A$134:$A$152,$A5)</f>
        <v>15434541.078318002</v>
      </c>
      <c r="I5" s="41"/>
      <c r="J5" s="36" t="s">
        <v>218</v>
      </c>
      <c r="K5" s="39">
        <f>SUMIFS('DATA 2'!$C$153:$C$171,'DATA 2'!$A$153:$A$171,$A5)</f>
        <v>5232990.3926000008</v>
      </c>
      <c r="L5" s="39">
        <f>SUMIFS('DATA 2'!$H$153:$H$171,'DATA 2'!$A$153:$A$171,$A5)</f>
        <v>6039667.0218337011</v>
      </c>
      <c r="M5" s="39">
        <f>SUMIFS('DATA 2'!$J$153:$J$171,'DATA 2'!$A$153:$A$171,$A5)</f>
        <v>6350372.5001332005</v>
      </c>
      <c r="N5" s="39">
        <f>SUMIFS('DATA 2'!$O$153:$O$171,'DATA 2'!$A$153:$A$171,$A5)</f>
        <v>7160482.9635402001</v>
      </c>
      <c r="O5" s="39">
        <f>SUMIFS('DATA 2'!$T$153:$T$171,'DATA 2'!$A$153:$A$171,$A5)</f>
        <v>8157388.5744539993</v>
      </c>
      <c r="P5" s="39">
        <f>SUMIFS('DATA 2'!$AD$153:$AD$171,'DATA 2'!$A$153:$A$171,$A5)</f>
        <v>11137569.8334266</v>
      </c>
      <c r="Q5" s="39">
        <f>SUMIFS('DATA 2'!$AN$153:$AN$171,'DATA 2'!$A$153:$A$171,$A5)</f>
        <v>15465584.792206001</v>
      </c>
      <c r="R5" s="41"/>
      <c r="S5" s="36" t="s">
        <v>218</v>
      </c>
      <c r="T5" s="39">
        <f t="shared" ref="T5:T10" si="2">L5-C5</f>
        <v>-152.69014749862254</v>
      </c>
      <c r="U5" s="39">
        <f t="shared" ref="U5:U10" si="3">M5-D5</f>
        <v>-940.33127930015326</v>
      </c>
      <c r="V5" s="39">
        <f t="shared" ref="V5:V10" si="4">N5-E5</f>
        <v>347.04638389963657</v>
      </c>
      <c r="W5" s="39">
        <f t="shared" ref="W5:W10" si="5">O5-F5</f>
        <v>15553.503209999762</v>
      </c>
      <c r="X5" s="39">
        <f t="shared" ref="X5:X10" si="6">P5-G5</f>
        <v>-8987.5673341006041</v>
      </c>
      <c r="Y5" s="39">
        <f t="shared" ref="Y5:Y10" si="7">Q5-H5</f>
        <v>31043.713887998834</v>
      </c>
      <c r="Z5" s="41"/>
      <c r="AA5" s="36" t="s">
        <v>218</v>
      </c>
      <c r="AB5" s="44">
        <f t="shared" si="1"/>
        <v>-2.5280580345121706E-5</v>
      </c>
      <c r="AC5" s="44">
        <f t="shared" si="1"/>
        <v>-1.4805305678688985E-4</v>
      </c>
      <c r="AD5" s="44">
        <f t="shared" si="1"/>
        <v>4.8469245265136962E-5</v>
      </c>
      <c r="AE5" s="44">
        <f t="shared" si="1"/>
        <v>1.9103191201861325E-3</v>
      </c>
      <c r="AF5" s="44">
        <f t="shared" si="1"/>
        <v>-8.0630880109111569E-4</v>
      </c>
      <c r="AG5" s="44">
        <f t="shared" si="1"/>
        <v>2.0113143455626759E-3</v>
      </c>
      <c r="AH5" s="44"/>
      <c r="AI5" s="44"/>
    </row>
    <row r="6" spans="1:36" ht="13.5" customHeight="1" x14ac:dyDescent="0.2">
      <c r="A6" s="36" t="s">
        <v>220</v>
      </c>
      <c r="B6" s="39">
        <f>SUMIFS('DATA 2'!$C$134:$C$152,'DATA 2'!$A$134:$A$152,$A6)</f>
        <v>725910.16899999988</v>
      </c>
      <c r="C6" s="39">
        <f>SUMIFS('DATA 2'!$H$134:$H$152,'DATA 2'!$A$134:$A$152,$A6)</f>
        <v>837865.7420646</v>
      </c>
      <c r="D6" s="39">
        <f>SUMIFS('DATA 2'!$J$134:$J$152,'DATA 2'!$A$134:$A$152,$A6)</f>
        <v>876208.49200719991</v>
      </c>
      <c r="E6" s="39">
        <f>SUMIFS('DATA 2'!$O$134:$O$152,'DATA 2'!$A$134:$A$152,$A6)</f>
        <v>954158.26031030004</v>
      </c>
      <c r="F6" s="39">
        <f>SUMIFS('DATA 2'!$T$134:$T$152,'DATA 2'!$A$134:$A$152,$A6)</f>
        <v>1043590.5440336</v>
      </c>
      <c r="G6" s="39">
        <f>SUMIFS('DATA 2'!$AD$134:$AD$152,'DATA 2'!$A$134:$A$152,$A6)</f>
        <v>1393758.8584592</v>
      </c>
      <c r="H6" s="39">
        <f>SUMIFS('DATA 2'!$AN$134:$AN$152,'DATA 2'!$A$134:$A$152,$A6)</f>
        <v>2001249.9106747</v>
      </c>
      <c r="I6" s="41"/>
      <c r="J6" s="36" t="s">
        <v>220</v>
      </c>
      <c r="K6" s="39">
        <f>SUMIFS('DATA 2'!$C$153:$C$171,'DATA 2'!$A$153:$A$171,$A6)</f>
        <v>725910.16899999988</v>
      </c>
      <c r="L6" s="39">
        <f>SUMIFS('DATA 2'!$H$153:$H$171,'DATA 2'!$A$153:$A$171,$A6)</f>
        <v>837940.87211300002</v>
      </c>
      <c r="M6" s="39">
        <f>SUMIFS('DATA 2'!$J$153:$J$171,'DATA 2'!$A$153:$A$171,$A6)</f>
        <v>876422.21332029998</v>
      </c>
      <c r="N6" s="39">
        <f>SUMIFS('DATA 2'!$O$153:$O$171,'DATA 2'!$A$153:$A$171,$A6)</f>
        <v>954694.32145569997</v>
      </c>
      <c r="O6" s="39">
        <f>SUMIFS('DATA 2'!$T$153:$T$171,'DATA 2'!$A$153:$A$171,$A6)</f>
        <v>1046067.5769236</v>
      </c>
      <c r="P6" s="39">
        <f>SUMIFS('DATA 2'!$AD$153:$AD$171,'DATA 2'!$A$153:$A$171,$A6)</f>
        <v>1394394.6696871</v>
      </c>
      <c r="Q6" s="39">
        <f>SUMIFS('DATA 2'!$AN$153:$AN$171,'DATA 2'!$A$153:$A$171,$A6)</f>
        <v>2005534.4211480999</v>
      </c>
      <c r="R6" s="41"/>
      <c r="S6" s="36" t="s">
        <v>220</v>
      </c>
      <c r="T6" s="39">
        <f t="shared" si="2"/>
        <v>75.130048400023952</v>
      </c>
      <c r="U6" s="39">
        <f t="shared" si="3"/>
        <v>213.72131310007535</v>
      </c>
      <c r="V6" s="39">
        <f t="shared" si="4"/>
        <v>536.06114539992996</v>
      </c>
      <c r="W6" s="39">
        <f t="shared" si="5"/>
        <v>2477.0328900000313</v>
      </c>
      <c r="X6" s="39">
        <f t="shared" si="6"/>
        <v>635.81122789997607</v>
      </c>
      <c r="Y6" s="39">
        <f t="shared" si="7"/>
        <v>4284.5104733998887</v>
      </c>
      <c r="Z6" s="41"/>
      <c r="AA6" s="36" t="s">
        <v>220</v>
      </c>
      <c r="AB6" s="44">
        <f t="shared" si="1"/>
        <v>8.9668361681560782E-5</v>
      </c>
      <c r="AC6" s="44">
        <f t="shared" si="1"/>
        <v>2.4391604857698646E-4</v>
      </c>
      <c r="AD6" s="44">
        <f t="shared" si="1"/>
        <v>5.6181575708991183E-4</v>
      </c>
      <c r="AE6" s="44">
        <f t="shared" si="1"/>
        <v>2.3735677792038334E-3</v>
      </c>
      <c r="AF6" s="44">
        <f t="shared" si="1"/>
        <v>4.5618452865148207E-4</v>
      </c>
      <c r="AG6" s="44">
        <f t="shared" si="1"/>
        <v>2.1409172590320935E-3</v>
      </c>
      <c r="AH6" s="44"/>
      <c r="AI6" s="44"/>
    </row>
    <row r="7" spans="1:36" ht="13.5" customHeight="1" x14ac:dyDescent="0.2">
      <c r="A7" s="36" t="s">
        <v>221</v>
      </c>
      <c r="B7" s="39">
        <f>SUMIFS('DATA 2'!$C$134:$C$152,'DATA 2'!$A$134:$A$152,$A7)</f>
        <v>4156742.693</v>
      </c>
      <c r="C7" s="39">
        <f>SUMIFS('DATA 2'!$H$134:$H$152,'DATA 2'!$A$134:$A$152,$A7)</f>
        <v>4804234.3114879997</v>
      </c>
      <c r="D7" s="39">
        <f>SUMIFS('DATA 2'!$J$134:$J$152,'DATA 2'!$A$134:$A$152,$A7)</f>
        <v>5059725.8326899996</v>
      </c>
      <c r="E7" s="39">
        <f>SUMIFS('DATA 2'!$O$134:$O$152,'DATA 2'!$A$134:$A$152,$A7)</f>
        <v>5721661.4567990005</v>
      </c>
      <c r="F7" s="39">
        <f>SUMIFS('DATA 2'!$T$134:$T$152,'DATA 2'!$A$134:$A$152,$A7)</f>
        <v>6494272.2455280004</v>
      </c>
      <c r="G7" s="39">
        <f>SUMIFS('DATA 2'!$AD$134:$AD$152,'DATA 2'!$A$134:$A$152,$A7)</f>
        <v>8704636.995525999</v>
      </c>
      <c r="H7" s="39">
        <f>SUMIFS('DATA 2'!$AN$134:$AN$152,'DATA 2'!$A$134:$A$152,$A7)</f>
        <v>11721340.67649</v>
      </c>
      <c r="I7" s="41"/>
      <c r="J7" s="36" t="s">
        <v>221</v>
      </c>
      <c r="K7" s="39">
        <f>SUMIFS('DATA 2'!$C$153:$C$171,'DATA 2'!$A$153:$A$171,$A7)</f>
        <v>4156742.693</v>
      </c>
      <c r="L7" s="39">
        <f>SUMIFS('DATA 2'!$H$153:$H$171,'DATA 2'!$A$153:$A$171,$A7)</f>
        <v>4804127.4190499997</v>
      </c>
      <c r="M7" s="39">
        <f>SUMIFS('DATA 2'!$J$153:$J$171,'DATA 2'!$A$153:$A$171,$A7)</f>
        <v>5059008.1289449995</v>
      </c>
      <c r="N7" s="39">
        <f>SUMIFS('DATA 2'!$O$153:$O$171,'DATA 2'!$A$153:$A$171,$A7)</f>
        <v>5721466.8869019998</v>
      </c>
      <c r="O7" s="39">
        <f>SUMIFS('DATA 2'!$T$153:$T$171,'DATA 2'!$A$153:$A$171,$A7)</f>
        <v>6503018.2425770005</v>
      </c>
      <c r="P7" s="39">
        <f>SUMIFS('DATA 2'!$AD$153:$AD$171,'DATA 2'!$A$153:$A$171,$A7)</f>
        <v>8685377.0311489999</v>
      </c>
      <c r="Q7" s="39">
        <f>SUMIFS('DATA 2'!$AN$153:$AN$171,'DATA 2'!$A$153:$A$171,$A7)</f>
        <v>11713288.33065</v>
      </c>
      <c r="R7" s="41"/>
      <c r="S7" s="36" t="s">
        <v>221</v>
      </c>
      <c r="T7" s="39">
        <f t="shared" si="2"/>
        <v>-106.89243800006807</v>
      </c>
      <c r="U7" s="39">
        <f t="shared" si="3"/>
        <v>-717.70374500006437</v>
      </c>
      <c r="V7" s="39">
        <f t="shared" si="4"/>
        <v>-194.56989700067788</v>
      </c>
      <c r="W7" s="39">
        <f t="shared" si="5"/>
        <v>8745.9970490001142</v>
      </c>
      <c r="X7" s="39">
        <f t="shared" si="6"/>
        <v>-19259.964376999065</v>
      </c>
      <c r="Y7" s="39">
        <f t="shared" si="7"/>
        <v>-8052.3458399996161</v>
      </c>
      <c r="Z7" s="41"/>
      <c r="AA7" s="36" t="s">
        <v>221</v>
      </c>
      <c r="AB7" s="44">
        <f t="shared" si="1"/>
        <v>-2.2249630444615143E-5</v>
      </c>
      <c r="AC7" s="44">
        <f t="shared" si="1"/>
        <v>-1.4184637048175741E-4</v>
      </c>
      <c r="AD7" s="44">
        <f t="shared" si="1"/>
        <v>-3.4005838770778674E-5</v>
      </c>
      <c r="AE7" s="44">
        <f t="shared" si="1"/>
        <v>1.3467247319394193E-3</v>
      </c>
      <c r="AF7" s="44">
        <f t="shared" si="1"/>
        <v>-2.2126097144428147E-3</v>
      </c>
      <c r="AG7" s="44">
        <f t="shared" si="1"/>
        <v>-6.8698163992031436E-4</v>
      </c>
      <c r="AH7" s="44"/>
      <c r="AI7" s="44"/>
    </row>
    <row r="8" spans="1:36" ht="13.5" customHeight="1" x14ac:dyDescent="0.2">
      <c r="A8" s="37" t="s">
        <v>410</v>
      </c>
      <c r="B8" s="39">
        <f>SUMIFS('DATA 2'!$C$134:$C$152,'DATA 2'!$A$134:$A$152,$A8)</f>
        <v>372725.1164</v>
      </c>
      <c r="C8" s="39">
        <f>SUMIFS('DATA 2'!$H$134:$H$152,'DATA 2'!$A$134:$A$152,$A8)</f>
        <v>432796.75607</v>
      </c>
      <c r="D8" s="39">
        <f>SUMIFS('DATA 2'!$J$134:$J$152,'DATA 2'!$A$134:$A$152,$A8)</f>
        <v>456427.51019</v>
      </c>
      <c r="E8" s="39">
        <f>SUMIFS('DATA 2'!$O$134:$O$152,'DATA 2'!$A$134:$A$152,$A8)</f>
        <v>514653.19154999999</v>
      </c>
      <c r="F8" s="39">
        <f>SUMIFS('DATA 2'!$T$134:$T$152,'DATA 2'!$A$134:$A$152,$A8)</f>
        <v>573104.02541999996</v>
      </c>
      <c r="G8" s="39">
        <f>SUMIFS('DATA 2'!$AD$134:$AD$152,'DATA 2'!$A$134:$A$152,$A8)</f>
        <v>602516.05240000004</v>
      </c>
      <c r="H8" s="39">
        <f>SUMIFS('DATA 2'!$AN$134:$AN$152,'DATA 2'!$A$134:$A$152,$A8)</f>
        <v>635411.31961999997</v>
      </c>
      <c r="I8" s="41"/>
      <c r="J8" s="37" t="s">
        <v>410</v>
      </c>
      <c r="K8" s="39">
        <f>SUMIFS('DATA 2'!$C$153:$C$171,'DATA 2'!$A$153:$A$171,$A8)</f>
        <v>372725.1164</v>
      </c>
      <c r="L8" s="39">
        <f>SUMIFS('DATA 2'!$H$153:$H$171,'DATA 2'!$A$153:$A$171,$A8)</f>
        <v>433195.72265000001</v>
      </c>
      <c r="M8" s="39">
        <f>SUMIFS('DATA 2'!$J$153:$J$171,'DATA 2'!$A$153:$A$171,$A8)</f>
        <v>457454.79157</v>
      </c>
      <c r="N8" s="39">
        <f>SUMIFS('DATA 2'!$O$153:$O$171,'DATA 2'!$A$153:$A$171,$A8)</f>
        <v>515345.94076000003</v>
      </c>
      <c r="O8" s="39">
        <f>SUMIFS('DATA 2'!$T$153:$T$171,'DATA 2'!$A$153:$A$171,$A8)</f>
        <v>575030.11263000011</v>
      </c>
      <c r="P8" s="39">
        <f>SUMIFS('DATA 2'!$AD$153:$AD$171,'DATA 2'!$A$153:$A$171,$A8)</f>
        <v>603369.60258999991</v>
      </c>
      <c r="Q8" s="39">
        <f>SUMIFS('DATA 2'!$AN$153:$AN$171,'DATA 2'!$A$153:$A$171,$A8)</f>
        <v>637371.27210000006</v>
      </c>
      <c r="R8" s="41"/>
      <c r="S8" s="37" t="s">
        <v>410</v>
      </c>
      <c r="T8" s="39">
        <f t="shared" si="2"/>
        <v>398.96658000000753</v>
      </c>
      <c r="U8" s="39">
        <f t="shared" si="3"/>
        <v>1027.2813800000004</v>
      </c>
      <c r="V8" s="39">
        <f t="shared" si="4"/>
        <v>692.74921000003815</v>
      </c>
      <c r="W8" s="39">
        <f t="shared" si="5"/>
        <v>1926.0872100001434</v>
      </c>
      <c r="X8" s="39">
        <f t="shared" si="6"/>
        <v>853.55018999986351</v>
      </c>
      <c r="Y8" s="39">
        <f t="shared" si="7"/>
        <v>1959.9524800000945</v>
      </c>
      <c r="Z8" s="41"/>
      <c r="AA8" s="37" t="s">
        <v>410</v>
      </c>
      <c r="AB8" s="44">
        <f t="shared" si="1"/>
        <v>9.2183357292885404E-4</v>
      </c>
      <c r="AC8" s="44">
        <f t="shared" si="1"/>
        <v>2.2506999623497226E-3</v>
      </c>
      <c r="AD8" s="44">
        <f t="shared" si="1"/>
        <v>1.3460505469977679E-3</v>
      </c>
      <c r="AE8" s="44">
        <f t="shared" si="1"/>
        <v>3.3607986064809747E-3</v>
      </c>
      <c r="AF8" s="44">
        <f t="shared" si="1"/>
        <v>1.4166430696740395E-3</v>
      </c>
      <c r="AG8" s="44">
        <f t="shared" si="1"/>
        <v>3.084541334851032E-3</v>
      </c>
      <c r="AH8" s="44"/>
      <c r="AI8" s="44"/>
    </row>
    <row r="9" spans="1:36" ht="13.5" customHeight="1" x14ac:dyDescent="0.2">
      <c r="A9" s="36" t="s">
        <v>409</v>
      </c>
      <c r="B9" s="39">
        <f>SUMIFS('DATA 2'!$C$134:$C$152,'DATA 2'!$A$134:$A$152,$A9)</f>
        <v>37854.733</v>
      </c>
      <c r="C9" s="39">
        <f>SUMIFS('DATA 2'!$H$134:$H$152,'DATA 2'!$A$134:$A$152,$A9)</f>
        <v>51993.954089999999</v>
      </c>
      <c r="D9" s="39">
        <f>SUMIFS('DATA 2'!$J$134:$J$152,'DATA 2'!$A$134:$A$152,$A9)</f>
        <v>57952.601849999999</v>
      </c>
      <c r="E9" s="39">
        <f>SUMIFS('DATA 2'!$O$134:$O$152,'DATA 2'!$A$134:$A$152,$A9)</f>
        <v>73128.959369999997</v>
      </c>
      <c r="F9" s="39">
        <f>SUMIFS('DATA 2'!$T$134:$T$152,'DATA 2'!$A$134:$A$152,$A9)</f>
        <v>87737.440100000007</v>
      </c>
      <c r="G9" s="39">
        <f>SUMIFS('DATA 2'!$AD$134:$AD$152,'DATA 2'!$A$134:$A$152,$A9)</f>
        <v>109989.23480000001</v>
      </c>
      <c r="H9" s="39">
        <f>SUMIFS('DATA 2'!$AN$134:$AN$152,'DATA 2'!$A$134:$A$152,$A9)</f>
        <v>130744.8731</v>
      </c>
      <c r="I9" s="41"/>
      <c r="J9" s="36" t="s">
        <v>409</v>
      </c>
      <c r="K9" s="39">
        <f>SUMIFS('DATA 2'!$C$153:$C$171,'DATA 2'!$A$153:$A$171,$A9)</f>
        <v>37854.733</v>
      </c>
      <c r="L9" s="39">
        <f>SUMIFS('DATA 2'!$H$153:$H$171,'DATA 2'!$A$153:$A$171,$A9)</f>
        <v>51852.657919999998</v>
      </c>
      <c r="M9" s="39">
        <f>SUMIFS('DATA 2'!$J$153:$J$171,'DATA 2'!$A$153:$A$171,$A9)</f>
        <v>57355.263529999997</v>
      </c>
      <c r="N9" s="39">
        <f>SUMIFS('DATA 2'!$O$153:$O$171,'DATA 2'!$A$153:$A$171,$A9)</f>
        <v>71367.903099999996</v>
      </c>
      <c r="O9" s="39">
        <f>SUMIFS('DATA 2'!$T$153:$T$171,'DATA 2'!$A$153:$A$171,$A9)</f>
        <v>85345.94872</v>
      </c>
      <c r="P9" s="39">
        <f>SUMIFS('DATA 2'!$AD$153:$AD$171,'DATA 2'!$A$153:$A$171,$A9)</f>
        <v>99261.960279999999</v>
      </c>
      <c r="Q9" s="39">
        <f>SUMIFS('DATA 2'!$AN$153:$AN$171,'DATA 2'!$A$153:$A$171,$A9)</f>
        <v>124388.8507</v>
      </c>
      <c r="R9" s="41"/>
      <c r="S9" s="36" t="s">
        <v>409</v>
      </c>
      <c r="T9" s="39">
        <f t="shared" si="2"/>
        <v>-141.29617000000144</v>
      </c>
      <c r="U9" s="39">
        <f t="shared" si="3"/>
        <v>-597.33832000000257</v>
      </c>
      <c r="V9" s="39">
        <f t="shared" si="4"/>
        <v>-1761.0562700000009</v>
      </c>
      <c r="W9" s="39">
        <f t="shared" si="5"/>
        <v>-2391.4913800000068</v>
      </c>
      <c r="X9" s="39">
        <f t="shared" si="6"/>
        <v>-10727.274520000006</v>
      </c>
      <c r="Y9" s="39">
        <f t="shared" si="7"/>
        <v>-6356.0224000000017</v>
      </c>
      <c r="Z9" s="41"/>
      <c r="AA9" s="36" t="s">
        <v>409</v>
      </c>
      <c r="AB9" s="44">
        <f t="shared" si="1"/>
        <v>-2.7175500012063258E-3</v>
      </c>
      <c r="AC9" s="44">
        <f t="shared" si="1"/>
        <v>-1.0307359823914508E-2</v>
      </c>
      <c r="AD9" s="44">
        <f t="shared" si="1"/>
        <v>-2.4081516887035637E-2</v>
      </c>
      <c r="AE9" s="44">
        <f t="shared" si="1"/>
        <v>-2.7257364441842236E-2</v>
      </c>
      <c r="AF9" s="44">
        <f t="shared" si="1"/>
        <v>-9.7530222294082258E-2</v>
      </c>
      <c r="AG9" s="44">
        <f t="shared" si="1"/>
        <v>-4.8613932227679846E-2</v>
      </c>
      <c r="AH9" s="44"/>
      <c r="AI9" s="44"/>
    </row>
    <row r="10" spans="1:36" ht="13.5" customHeight="1" x14ac:dyDescent="0.2">
      <c r="A10" s="40" t="s">
        <v>225</v>
      </c>
      <c r="B10" s="39">
        <f>SUM(B4:B9)</f>
        <v>10880669.778999999</v>
      </c>
      <c r="C10" s="39">
        <f t="shared" ref="C10:H10" si="8">SUM(C4:C9)</f>
        <v>12576285.436103798</v>
      </c>
      <c r="D10" s="39">
        <f t="shared" si="8"/>
        <v>13233217.5031837</v>
      </c>
      <c r="E10" s="39">
        <f t="shared" si="8"/>
        <v>14911853.662828602</v>
      </c>
      <c r="F10" s="39">
        <f t="shared" si="8"/>
        <v>16894756.576770596</v>
      </c>
      <c r="G10" s="39">
        <f t="shared" si="8"/>
        <v>22703086.561409902</v>
      </c>
      <c r="H10" s="39">
        <f t="shared" si="8"/>
        <v>30933342.114289697</v>
      </c>
      <c r="I10" s="41"/>
      <c r="J10" s="40" t="s">
        <v>225</v>
      </c>
      <c r="K10" s="39">
        <f>SUM(K4:K9)</f>
        <v>10880669.778999999</v>
      </c>
      <c r="L10" s="39">
        <f t="shared" ref="L10:Q10" si="9">SUM(L4:L9)</f>
        <v>12576355.600878701</v>
      </c>
      <c r="M10" s="39">
        <f>SUM(M4:M9)</f>
        <v>13232179.499613499</v>
      </c>
      <c r="N10" s="39">
        <f t="shared" si="9"/>
        <v>14911608.765687902</v>
      </c>
      <c r="O10" s="39">
        <f t="shared" si="9"/>
        <v>16922105.829968598</v>
      </c>
      <c r="P10" s="39">
        <f t="shared" si="9"/>
        <v>22665338.385524701</v>
      </c>
      <c r="Q10" s="39">
        <f t="shared" si="9"/>
        <v>30957222.943823099</v>
      </c>
      <c r="R10" s="41"/>
      <c r="S10" s="40" t="s">
        <v>225</v>
      </c>
      <c r="T10" s="39">
        <f t="shared" si="2"/>
        <v>70.164774902164936</v>
      </c>
      <c r="U10" s="39">
        <f t="shared" si="3"/>
        <v>-1038.0035702008754</v>
      </c>
      <c r="V10" s="39">
        <f t="shared" si="4"/>
        <v>-244.89714070037007</v>
      </c>
      <c r="W10" s="39">
        <f t="shared" si="5"/>
        <v>27349.253198001534</v>
      </c>
      <c r="X10" s="39">
        <f t="shared" si="6"/>
        <v>-37748.1758852005</v>
      </c>
      <c r="Y10" s="39">
        <f t="shared" si="7"/>
        <v>23880.829533401877</v>
      </c>
      <c r="Z10" s="41"/>
      <c r="AA10" s="40" t="s">
        <v>225</v>
      </c>
      <c r="AB10" s="53">
        <f t="shared" si="1"/>
        <v>5.5791334618859878E-6</v>
      </c>
      <c r="AC10" s="53">
        <f t="shared" si="1"/>
        <v>-7.8439243513583889E-5</v>
      </c>
      <c r="AD10" s="53">
        <f t="shared" si="1"/>
        <v>-1.6422984441599731E-5</v>
      </c>
      <c r="AE10" s="53">
        <f t="shared" si="1"/>
        <v>1.6188012578770561E-3</v>
      </c>
      <c r="AF10" s="53">
        <f t="shared" si="1"/>
        <v>-1.6626891582822712E-3</v>
      </c>
      <c r="AG10" s="53">
        <f t="shared" si="1"/>
        <v>7.7200935628507494E-4</v>
      </c>
      <c r="AH10" s="52"/>
      <c r="AI10" s="52"/>
    </row>
    <row r="11" spans="1:36" x14ac:dyDescent="0.2">
      <c r="A11" s="51"/>
      <c r="B11" s="41"/>
      <c r="C11" s="39"/>
      <c r="D11" s="39"/>
      <c r="E11" s="39"/>
      <c r="F11" s="39"/>
      <c r="G11" s="39"/>
      <c r="H11" s="39"/>
      <c r="I11" s="39"/>
      <c r="J11" s="41"/>
      <c r="K11" s="51"/>
      <c r="L11" s="41"/>
      <c r="M11" s="39"/>
      <c r="N11" s="39"/>
      <c r="O11" s="39"/>
      <c r="P11" s="39"/>
      <c r="Q11" s="39"/>
      <c r="R11" s="39"/>
      <c r="S11" s="39"/>
      <c r="T11" s="41"/>
      <c r="U11" s="51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6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workbookViewId="0">
      <selection activeCell="F31" sqref="F31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6.42578125" style="33" customWidth="1"/>
    <col min="11" max="18" width="11.42578125" style="33"/>
    <col min="19" max="19" width="29.140625" style="33" customWidth="1"/>
    <col min="20" max="26" width="11.42578125" style="33"/>
    <col min="27" max="27" width="26.85546875" style="33" customWidth="1"/>
    <col min="28" max="16384" width="11.42578125" style="33"/>
  </cols>
  <sheetData>
    <row r="1" spans="1:33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3" s="41" customFormat="1" ht="13.5" customHeight="1" x14ac:dyDescent="0.2">
      <c r="A2" s="40" t="s">
        <v>212</v>
      </c>
      <c r="J2" s="40" t="s">
        <v>212</v>
      </c>
      <c r="S2" s="40" t="s">
        <v>212</v>
      </c>
      <c r="AA2" s="40" t="s">
        <v>212</v>
      </c>
    </row>
    <row r="3" spans="1:33" s="42" customFormat="1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</row>
    <row r="4" spans="1:33" s="42" customFormat="1" ht="13.5" customHeight="1" x14ac:dyDescent="0.2">
      <c r="A4" s="36" t="s">
        <v>219</v>
      </c>
      <c r="B4" s="39">
        <f>SUMIFS('DATA 2'!$C$68:$C$100,'DATA 2'!$A$68:$A$100,$A4)</f>
        <v>48872.667999999998</v>
      </c>
      <c r="C4" s="39">
        <f>SUMIFS('DATA 2'!$H$68:$H$100,'DATA 2'!$A$68:$A$100,$A4)</f>
        <v>56343.738391749997</v>
      </c>
      <c r="D4" s="39">
        <f>SUMIFS('DATA 2'!$J$68:$J$100,'DATA 2'!$A$68:$A$100,$A4)</f>
        <v>59408.6319306</v>
      </c>
      <c r="E4" s="39">
        <f>SUMIFS('DATA 2'!$O$68:$O$100,'DATA 2'!$A$68:$A$100,$A4)</f>
        <v>67313.301889710012</v>
      </c>
      <c r="F4" s="39">
        <f>SUMIFS('DATA 2'!$T$68:$T$100,'DATA 2'!$A$68:$A$100,$A4)</f>
        <v>76098.171839310002</v>
      </c>
      <c r="G4" s="39">
        <f>SUMIFS('DATA 2'!$AD$68:$AD$100,'DATA 2'!$A$68:$A$100,$A4)</f>
        <v>99521.74769330991</v>
      </c>
      <c r="H4" s="39">
        <f>SUMIFS('DATA 2'!$AN$68:$AN$100,'DATA 2'!$A$68:$A$100,$A4)</f>
        <v>132961.75720552998</v>
      </c>
      <c r="I4" s="41"/>
      <c r="J4" s="36" t="s">
        <v>219</v>
      </c>
      <c r="K4" s="39">
        <f>SUMIFS('DATA 2'!$C$101:$C$133,'DATA 2'!$A$101:$A$133,$J4)</f>
        <v>48872.667999999998</v>
      </c>
      <c r="L4" s="39">
        <f>SUMIFS('DATA 2'!$H$101:$H$133,'DATA 2'!$A$101:$A$133,$J4)</f>
        <v>56343.227792139995</v>
      </c>
      <c r="M4" s="39">
        <f>SUMIFS('DATA 2'!$J$101:$J$133,'DATA 2'!$A$101:$A$133,$J4)</f>
        <v>59403.397970509999</v>
      </c>
      <c r="N4" s="39">
        <f>SUMIFS('DATA 2'!$O$101:$O$133,'DATA 2'!$A$101:$A$133,$J4)</f>
        <v>67313.826259759997</v>
      </c>
      <c r="O4" s="39">
        <f>SUMIFS('DATA 2'!$T$101:$T$133,'DATA 2'!$A$101:$A$133,$J4)</f>
        <v>76194.546140289996</v>
      </c>
      <c r="P4" s="39">
        <f>SUMIFS('DATA 2'!AD$101:$AD$133,'DATA 2'!$A$101:$A$133,$J4)</f>
        <v>99414.879183149998</v>
      </c>
      <c r="Q4" s="39">
        <f>SUMIFS('DATA 2'!$AN$101:$AN$133,'DATA 2'!$A$101:$A$133,$J4)</f>
        <v>132585.45559239</v>
      </c>
      <c r="R4" s="41"/>
      <c r="S4" s="36" t="s">
        <v>219</v>
      </c>
      <c r="T4" s="43">
        <f t="shared" ref="T4:Y4" si="0">L4-C4</f>
        <v>-0.51059961000282783</v>
      </c>
      <c r="U4" s="43">
        <f t="shared" si="0"/>
        <v>-5.2339600900013465</v>
      </c>
      <c r="V4" s="43">
        <f t="shared" si="0"/>
        <v>0.52437004998500925</v>
      </c>
      <c r="W4" s="43">
        <f t="shared" si="0"/>
        <v>96.374300979994587</v>
      </c>
      <c r="X4" s="43">
        <f t="shared" si="0"/>
        <v>-106.86851015991124</v>
      </c>
      <c r="Y4" s="43">
        <f t="shared" si="0"/>
        <v>-376.30161313997814</v>
      </c>
      <c r="Z4" s="43"/>
      <c r="AA4" s="36" t="s">
        <v>219</v>
      </c>
      <c r="AB4" s="44">
        <f t="shared" ref="AB4:AB25" si="1">L4/C4-1</f>
        <v>-9.0622245626503783E-6</v>
      </c>
      <c r="AC4" s="44">
        <f t="shared" ref="AC4:AC25" si="2">M4/D4-1</f>
        <v>-8.810100350598038E-5</v>
      </c>
      <c r="AD4" s="44">
        <f t="shared" ref="AD4:AD25" si="3">N4/E4-1</f>
        <v>7.7899915063017744E-6</v>
      </c>
      <c r="AE4" s="44">
        <f t="shared" ref="AE4:AE25" si="4">O4/F4-1</f>
        <v>1.2664469940684153E-3</v>
      </c>
      <c r="AF4" s="44">
        <f t="shared" ref="AF4:AF25" si="5">P4/G4-1</f>
        <v>-1.073820673740955E-3</v>
      </c>
      <c r="AG4" s="44">
        <f t="shared" ref="AG4:AG25" si="6">Q4/H4-1</f>
        <v>-2.8301492177055243E-3</v>
      </c>
    </row>
    <row r="5" spans="1:33" s="42" customFormat="1" ht="13.5" customHeight="1" x14ac:dyDescent="0.2">
      <c r="A5" s="36" t="s">
        <v>218</v>
      </c>
      <c r="B5" s="39">
        <f>SUMIFS('DATA 2'!$C$68:$C$100,'DATA 2'!$A$68:$A$100,$A5)</f>
        <v>788945.76410999999</v>
      </c>
      <c r="C5" s="39">
        <f>SUMIFS('DATA 2'!$H$68:$H$100,'DATA 2'!$A$68:$A$100,$A5)</f>
        <v>907473.86132399994</v>
      </c>
      <c r="D5" s="39">
        <f>SUMIFS('DATA 2'!$J$68:$J$100,'DATA 2'!$A$68:$A$100,$A5)</f>
        <v>959317.65617800003</v>
      </c>
      <c r="E5" s="39">
        <f>SUMIFS('DATA 2'!$O$68:$O$100,'DATA 2'!$A$68:$A$100,$A5)</f>
        <v>1105244.2725500001</v>
      </c>
      <c r="F5" s="39">
        <f>SUMIFS('DATA 2'!$T$68:$T$100,'DATA 2'!$A$68:$A$100,$A5)</f>
        <v>1281393.65702</v>
      </c>
      <c r="G5" s="39">
        <f>SUMIFS('DATA 2'!$AD$68:$AD$100,'DATA 2'!$A$68:$A$100,$A5)</f>
        <v>1712234.24113</v>
      </c>
      <c r="H5" s="39">
        <f>SUMIFS('DATA 2'!$AN$68:$AN$100,'DATA 2'!$A$68:$A$100,$A5)</f>
        <v>2250876.1903900001</v>
      </c>
      <c r="I5" s="41"/>
      <c r="J5" s="36" t="s">
        <v>218</v>
      </c>
      <c r="K5" s="39">
        <f>SUMIFS('DATA 2'!$C$101:$C$133,'DATA 2'!$A$101:$A$133,$J5)</f>
        <v>788945.76410999999</v>
      </c>
      <c r="L5" s="39">
        <f>SUMIFS('DATA 2'!$H$101:$H$133,'DATA 2'!$A$101:$A$133,$J5)</f>
        <v>907477.39324799995</v>
      </c>
      <c r="M5" s="39">
        <f>SUMIFS('DATA 2'!$J$101:$J$133,'DATA 2'!$A$101:$A$133,$J5)</f>
        <v>959313.87137200008</v>
      </c>
      <c r="N5" s="39">
        <f>SUMIFS('DATA 2'!$O$101:$O$133,'DATA 2'!$A$101:$A$133,$J5)</f>
        <v>1105909.1125099999</v>
      </c>
      <c r="O5" s="39">
        <f>SUMIFS('DATA 2'!$T$101:$T$133,'DATA 2'!$A$101:$A$133,$J5)</f>
        <v>1284371.10714</v>
      </c>
      <c r="P5" s="39">
        <f>SUMIFS('DATA 2'!AD$101:$AD$133,'DATA 2'!$A$101:$A$133,$J5)</f>
        <v>1727874.1700800001</v>
      </c>
      <c r="Q5" s="39">
        <f>SUMIFS('DATA 2'!$AN$101:$AN$133,'DATA 2'!$A$101:$A$133,$J5)</f>
        <v>2274086.3201299999</v>
      </c>
      <c r="R5" s="41"/>
      <c r="S5" s="36" t="s">
        <v>218</v>
      </c>
      <c r="T5" s="43">
        <f t="shared" ref="T5:T25" si="7">L5-C5</f>
        <v>3.5319240000098944</v>
      </c>
      <c r="U5" s="43">
        <f t="shared" ref="U5:U25" si="8">M5-D5</f>
        <v>-3.7848059999523684</v>
      </c>
      <c r="V5" s="43">
        <f t="shared" ref="V5:V25" si="9">N5-E5</f>
        <v>664.83995999977924</v>
      </c>
      <c r="W5" s="43">
        <f t="shared" ref="W5:W25" si="10">O5-F5</f>
        <v>2977.4501199999359</v>
      </c>
      <c r="X5" s="43">
        <f t="shared" ref="X5:X25" si="11">P5-G5</f>
        <v>15639.928950000089</v>
      </c>
      <c r="Y5" s="43">
        <f t="shared" ref="Y5:Y25" si="12">Q5-H5</f>
        <v>23210.129739999771</v>
      </c>
      <c r="Z5" s="43"/>
      <c r="AA5" s="36" t="s">
        <v>218</v>
      </c>
      <c r="AB5" s="44">
        <f t="shared" si="1"/>
        <v>3.8920393750085935E-6</v>
      </c>
      <c r="AC5" s="44">
        <f t="shared" si="2"/>
        <v>-3.9453104773157222E-6</v>
      </c>
      <c r="AD5" s="44">
        <f t="shared" si="3"/>
        <v>6.0153214679492528E-4</v>
      </c>
      <c r="AE5" s="44">
        <f t="shared" si="4"/>
        <v>2.323602979996231E-3</v>
      </c>
      <c r="AF5" s="44">
        <f t="shared" si="5"/>
        <v>9.1342227449431324E-3</v>
      </c>
      <c r="AG5" s="44">
        <f t="shared" si="6"/>
        <v>1.0311597696530006E-2</v>
      </c>
    </row>
    <row r="6" spans="1:33" s="42" customFormat="1" ht="13.5" customHeight="1" x14ac:dyDescent="0.2">
      <c r="A6" s="36" t="s">
        <v>220</v>
      </c>
      <c r="B6" s="39">
        <f>SUMIFS('DATA 2'!$C$68:$C$100,'DATA 2'!$A$68:$A$100,$A6)</f>
        <v>170296.54790999999</v>
      </c>
      <c r="C6" s="39">
        <f>SUMIFS('DATA 2'!$H$68:$H$100,'DATA 2'!$A$68:$A$100,$A6)</f>
        <v>196169.23316639991</v>
      </c>
      <c r="D6" s="39">
        <f>SUMIFS('DATA 2'!$J$68:$J$100,'DATA 2'!$A$68:$A$100,$A6)</f>
        <v>208090.73031660001</v>
      </c>
      <c r="E6" s="39">
        <f>SUMIFS('DATA 2'!$O$68:$O$100,'DATA 2'!$A$68:$A$100,$A6)</f>
        <v>248438.27150849998</v>
      </c>
      <c r="F6" s="39">
        <f>SUMIFS('DATA 2'!$T$68:$T$100,'DATA 2'!$A$68:$A$100,$A6)</f>
        <v>317050.52399999998</v>
      </c>
      <c r="G6" s="39">
        <f>SUMIFS('DATA 2'!$AD$68:$AD$100,'DATA 2'!$A$68:$A$100,$A6)</f>
        <v>540808.84915600007</v>
      </c>
      <c r="H6" s="39">
        <f>SUMIFS('DATA 2'!$AN$68:$AN$100,'DATA 2'!$A$68:$A$100,$A6)</f>
        <v>787574.96752900002</v>
      </c>
      <c r="I6" s="41"/>
      <c r="J6" s="36" t="s">
        <v>220</v>
      </c>
      <c r="K6" s="39">
        <f>SUMIFS('DATA 2'!$C$101:$C$133,'DATA 2'!$A$101:$A$133,$J6)</f>
        <v>170296.54790999999</v>
      </c>
      <c r="L6" s="39">
        <f>SUMIFS('DATA 2'!$H$101:$H$133,'DATA 2'!$A$101:$A$133,$J6)</f>
        <v>196144.7704101</v>
      </c>
      <c r="M6" s="39">
        <f>SUMIFS('DATA 2'!$J$101:$J$133,'DATA 2'!$A$101:$A$133,$J6)</f>
        <v>207983.92955070001</v>
      </c>
      <c r="N6" s="39">
        <f>SUMIFS('DATA 2'!$O$101:$O$133,'DATA 2'!$A$101:$A$133,$J6)</f>
        <v>248146.83817150001</v>
      </c>
      <c r="O6" s="39">
        <f>SUMIFS('DATA 2'!$T$101:$T$133,'DATA 2'!$A$101:$A$133,$J6)</f>
        <v>316707.87534800003</v>
      </c>
      <c r="P6" s="39">
        <f>SUMIFS('DATA 2'!AD$101:$AD$133,'DATA 2'!$A$101:$A$133,$J6)</f>
        <v>540411.43432999996</v>
      </c>
      <c r="Q6" s="39">
        <f>SUMIFS('DATA 2'!$AN$101:$AN$133,'DATA 2'!$A$101:$A$133,$J6)</f>
        <v>788143.91817700001</v>
      </c>
      <c r="R6" s="41"/>
      <c r="S6" s="36" t="s">
        <v>220</v>
      </c>
      <c r="T6" s="43">
        <f t="shared" si="7"/>
        <v>-24.462756299908506</v>
      </c>
      <c r="U6" s="43">
        <f t="shared" si="8"/>
        <v>-106.80076589999953</v>
      </c>
      <c r="V6" s="43">
        <f t="shared" si="9"/>
        <v>-291.43333699996583</v>
      </c>
      <c r="W6" s="43">
        <f t="shared" si="10"/>
        <v>-342.64865199994529</v>
      </c>
      <c r="X6" s="43">
        <f t="shared" si="11"/>
        <v>-397.41482600010931</v>
      </c>
      <c r="Y6" s="43">
        <f t="shared" si="12"/>
        <v>568.95064799999818</v>
      </c>
      <c r="Z6" s="43"/>
      <c r="AA6" s="36" t="s">
        <v>220</v>
      </c>
      <c r="AB6" s="44">
        <f t="shared" si="1"/>
        <v>-1.2470230884353839E-4</v>
      </c>
      <c r="AC6" s="44">
        <f t="shared" si="2"/>
        <v>-5.1324134303099012E-4</v>
      </c>
      <c r="AD6" s="44">
        <f t="shared" si="3"/>
        <v>-1.1730613614013841E-3</v>
      </c>
      <c r="AE6" s="44">
        <f t="shared" si="4"/>
        <v>-1.0807383242171786E-3</v>
      </c>
      <c r="AF6" s="44">
        <f t="shared" si="5"/>
        <v>-7.3485266859141252E-4</v>
      </c>
      <c r="AG6" s="44">
        <f t="shared" si="6"/>
        <v>7.224082423353817E-4</v>
      </c>
    </row>
    <row r="7" spans="1:33" s="42" customFormat="1" ht="13.5" customHeight="1" x14ac:dyDescent="0.2">
      <c r="A7" s="36" t="s">
        <v>221</v>
      </c>
      <c r="B7" s="39">
        <f>SUMIFS('DATA 2'!$C$68:$C$100,'DATA 2'!$A$68:$A$100,$A7)</f>
        <v>2039518.4877000002</v>
      </c>
      <c r="C7" s="39">
        <f>SUMIFS('DATA 2'!$H$68:$H$100,'DATA 2'!$A$68:$A$100,$A7)</f>
        <v>2345731.3744999999</v>
      </c>
      <c r="D7" s="39">
        <f>SUMIFS('DATA 2'!$J$68:$J$100,'DATA 2'!$A$68:$A$100,$A7)</f>
        <v>2475429.8522999999</v>
      </c>
      <c r="E7" s="39">
        <f>SUMIFS('DATA 2'!$O$68:$O$100,'DATA 2'!$A$68:$A$100,$A7)</f>
        <v>2827777.0855999999</v>
      </c>
      <c r="F7" s="39">
        <f>SUMIFS('DATA 2'!$T$68:$T$100,'DATA 2'!$A$68:$A$100,$A7)</f>
        <v>3245810.2829999998</v>
      </c>
      <c r="G7" s="39">
        <f>SUMIFS('DATA 2'!$AD$68:$AD$100,'DATA 2'!$A$68:$A$100,$A7)</f>
        <v>4357689.8256000001</v>
      </c>
      <c r="H7" s="39">
        <f>SUMIFS('DATA 2'!$AN$68:$AN$100,'DATA 2'!$A$68:$A$100,$A7)</f>
        <v>5826021.1279999996</v>
      </c>
      <c r="I7" s="41"/>
      <c r="J7" s="36" t="s">
        <v>221</v>
      </c>
      <c r="K7" s="39">
        <f>SUMIFS('DATA 2'!$C$101:$C$133,'DATA 2'!$A$101:$A$133,$J7)</f>
        <v>2039518.4877000002</v>
      </c>
      <c r="L7" s="39">
        <f>SUMIFS('DATA 2'!$H$101:$H$133,'DATA 2'!$A$101:$A$133,$J7)</f>
        <v>2345599.034</v>
      </c>
      <c r="M7" s="39">
        <f>SUMIFS('DATA 2'!$J$101:$J$133,'DATA 2'!$A$101:$A$133,$J7)</f>
        <v>2474821.6967000002</v>
      </c>
      <c r="N7" s="39">
        <f>SUMIFS('DATA 2'!$O$101:$O$133,'DATA 2'!$A$101:$A$133,$J7)</f>
        <v>2826598.3117999998</v>
      </c>
      <c r="O7" s="39">
        <f>SUMIFS('DATA 2'!$T$101:$T$133,'DATA 2'!$A$101:$A$133,$J7)</f>
        <v>3246833.7557999999</v>
      </c>
      <c r="P7" s="39">
        <f>SUMIFS('DATA 2'!AD$101:$AD$133,'DATA 2'!$A$101:$A$133,$J7)</f>
        <v>4362725.0524000004</v>
      </c>
      <c r="Q7" s="39">
        <f>SUMIFS('DATA 2'!$AN$101:$AN$133,'DATA 2'!$A$101:$A$133,$J7)</f>
        <v>5835923.7689999994</v>
      </c>
      <c r="R7" s="41"/>
      <c r="S7" s="36" t="s">
        <v>221</v>
      </c>
      <c r="T7" s="43">
        <f t="shared" si="7"/>
        <v>-132.34049999993294</v>
      </c>
      <c r="U7" s="43">
        <f t="shared" si="8"/>
        <v>-608.15559999970719</v>
      </c>
      <c r="V7" s="43">
        <f t="shared" si="9"/>
        <v>-1178.7738000000827</v>
      </c>
      <c r="W7" s="43">
        <f t="shared" si="10"/>
        <v>1023.4728000001051</v>
      </c>
      <c r="X7" s="43">
        <f t="shared" si="11"/>
        <v>5035.226800000295</v>
      </c>
      <c r="Y7" s="43">
        <f t="shared" si="12"/>
        <v>9902.6409999998286</v>
      </c>
      <c r="Z7" s="43"/>
      <c r="AA7" s="36" t="s">
        <v>221</v>
      </c>
      <c r="AB7" s="44">
        <f t="shared" si="1"/>
        <v>-5.6417585337587006E-5</v>
      </c>
      <c r="AC7" s="44">
        <f t="shared" si="2"/>
        <v>-2.4567676576847663E-4</v>
      </c>
      <c r="AD7" s="44">
        <f t="shared" si="3"/>
        <v>-4.1685527688972712E-4</v>
      </c>
      <c r="AE7" s="44">
        <f t="shared" si="4"/>
        <v>3.1532120203103808E-4</v>
      </c>
      <c r="AF7" s="44">
        <f t="shared" si="5"/>
        <v>1.1554807711233739E-3</v>
      </c>
      <c r="AG7" s="44">
        <f t="shared" si="6"/>
        <v>1.6997262423934512E-3</v>
      </c>
    </row>
    <row r="8" spans="1:33" s="42" customFormat="1" ht="13.5" customHeight="1" x14ac:dyDescent="0.2">
      <c r="A8" s="37" t="s">
        <v>222</v>
      </c>
      <c r="B8" s="39">
        <f>SUMIFS('DATA 2'!$C$68:$C$100,'DATA 2'!$A$68:$A$100,$A8)</f>
        <v>375028.75852999999</v>
      </c>
      <c r="C8" s="39">
        <f>SUMIFS('DATA 2'!$H$68:$H$100,'DATA 2'!$A$68:$A$100,$A8)</f>
        <v>429990.31195</v>
      </c>
      <c r="D8" s="39">
        <f>SUMIFS('DATA 2'!$J$68:$J$100,'DATA 2'!$A$68:$A$100,$A8)</f>
        <v>457094.19396</v>
      </c>
      <c r="E8" s="39">
        <f>SUMIFS('DATA 2'!$O$68:$O$100,'DATA 2'!$A$68:$A$100,$A8)</f>
        <v>526647.40796999994</v>
      </c>
      <c r="F8" s="39">
        <f>SUMIFS('DATA 2'!$T$68:$T$100,'DATA 2'!$A$68:$A$100,$A8)</f>
        <v>600104.98358</v>
      </c>
      <c r="G8" s="39">
        <f>SUMIFS('DATA 2'!$AD$68:$AD$100,'DATA 2'!$A$68:$A$100,$A8)</f>
        <v>704500.80077000009</v>
      </c>
      <c r="H8" s="39">
        <f>SUMIFS('DATA 2'!$AN$68:$AN$100,'DATA 2'!$A$68:$A$100,$A8)</f>
        <v>787069.87767000007</v>
      </c>
      <c r="I8" s="41"/>
      <c r="J8" s="37" t="s">
        <v>222</v>
      </c>
      <c r="K8" s="39">
        <f>SUMIFS('DATA 2'!$C$101:$C$133,'DATA 2'!$A$101:$A$133,$J8)</f>
        <v>375028.75852999999</v>
      </c>
      <c r="L8" s="39">
        <f>SUMIFS('DATA 2'!$H$101:$H$133,'DATA 2'!$A$101:$A$133,$J8)</f>
        <v>429440.48098999995</v>
      </c>
      <c r="M8" s="39">
        <f>SUMIFS('DATA 2'!$J$101:$J$133,'DATA 2'!$A$101:$A$133,$J8)</f>
        <v>454853.62535000005</v>
      </c>
      <c r="N8" s="39">
        <f>SUMIFS('DATA 2'!$O$101:$O$133,'DATA 2'!$A$101:$A$133,$J8)</f>
        <v>519710.67973000003</v>
      </c>
      <c r="O8" s="39">
        <f>SUMIFS('DATA 2'!$T$101:$T$133,'DATA 2'!$A$101:$A$133,$J8)</f>
        <v>583400.99138000002</v>
      </c>
      <c r="P8" s="39">
        <f>SUMIFS('DATA 2'!AD$101:$AD$133,'DATA 2'!$A$101:$A$133,$J8)</f>
        <v>671207.37104</v>
      </c>
      <c r="Q8" s="39">
        <f>SUMIFS('DATA 2'!$AN$101:$AN$133,'DATA 2'!$A$101:$A$133,$J8)</f>
        <v>736838.93028999981</v>
      </c>
      <c r="R8" s="41"/>
      <c r="S8" s="37" t="s">
        <v>222</v>
      </c>
      <c r="T8" s="43">
        <f t="shared" si="7"/>
        <v>-549.83096000005025</v>
      </c>
      <c r="U8" s="43">
        <f t="shared" si="8"/>
        <v>-2240.5686099999584</v>
      </c>
      <c r="V8" s="43">
        <f t="shared" si="9"/>
        <v>-6936.7282399999094</v>
      </c>
      <c r="W8" s="43">
        <f t="shared" si="10"/>
        <v>-16703.992199999979</v>
      </c>
      <c r="X8" s="43">
        <f t="shared" si="11"/>
        <v>-33293.429730000091</v>
      </c>
      <c r="Y8" s="43">
        <f t="shared" si="12"/>
        <v>-50230.94738000026</v>
      </c>
      <c r="Z8" s="43"/>
      <c r="AA8" s="37" t="s">
        <v>222</v>
      </c>
      <c r="AB8" s="44">
        <f t="shared" si="1"/>
        <v>-1.278705460842966E-3</v>
      </c>
      <c r="AC8" s="44">
        <f t="shared" si="2"/>
        <v>-4.9017656308187885E-3</v>
      </c>
      <c r="AD8" s="44">
        <f t="shared" si="3"/>
        <v>-1.3171484630937424E-2</v>
      </c>
      <c r="AE8" s="44">
        <f t="shared" si="4"/>
        <v>-2.7835116616346411E-2</v>
      </c>
      <c r="AF8" s="44">
        <f t="shared" si="5"/>
        <v>-4.7258185787172002E-2</v>
      </c>
      <c r="AG8" s="44">
        <f t="shared" si="6"/>
        <v>-6.3820187768716674E-2</v>
      </c>
    </row>
    <row r="9" spans="1:33" s="42" customFormat="1" ht="13.5" customHeight="1" x14ac:dyDescent="0.2">
      <c r="A9" s="36" t="s">
        <v>224</v>
      </c>
      <c r="B9" s="39">
        <f>SUM(B10:B21)</f>
        <v>36641.298950162702</v>
      </c>
      <c r="C9" s="39">
        <f t="shared" ref="C9:G9" si="13">SUM(C10:C21)</f>
        <v>50377.613476499995</v>
      </c>
      <c r="D9" s="39">
        <f t="shared" si="13"/>
        <v>59478.710625499989</v>
      </c>
      <c r="E9" s="39">
        <f t="shared" si="13"/>
        <v>114772.411940422</v>
      </c>
      <c r="F9" s="39">
        <f t="shared" si="13"/>
        <v>234307.59163385999</v>
      </c>
      <c r="G9" s="39">
        <f t="shared" si="13"/>
        <v>378021.52500266337</v>
      </c>
      <c r="H9" s="39">
        <f>SUM(H10:H21)</f>
        <v>425852.796396936</v>
      </c>
      <c r="I9" s="41"/>
      <c r="J9" s="36" t="s">
        <v>224</v>
      </c>
      <c r="K9" s="39">
        <f>SUM(K10:K21)</f>
        <v>36641.298950162702</v>
      </c>
      <c r="L9" s="39">
        <f t="shared" ref="L9:Q9" si="14">SUM(L10:L21)</f>
        <v>51167.683982399998</v>
      </c>
      <c r="M9" s="39">
        <f t="shared" si="14"/>
        <v>61942.393697700005</v>
      </c>
      <c r="N9" s="39">
        <f t="shared" si="14"/>
        <v>133843.477269216</v>
      </c>
      <c r="O9" s="39">
        <f t="shared" si="14"/>
        <v>280817.86643853207</v>
      </c>
      <c r="P9" s="39">
        <f t="shared" si="14"/>
        <v>498636.48930396448</v>
      </c>
      <c r="Q9" s="39">
        <f t="shared" si="14"/>
        <v>490014.08754087385</v>
      </c>
      <c r="R9" s="39"/>
      <c r="S9" s="36" t="s">
        <v>224</v>
      </c>
      <c r="T9" s="43">
        <f t="shared" si="7"/>
        <v>790.0705059000029</v>
      </c>
      <c r="U9" s="43">
        <f t="shared" si="8"/>
        <v>2463.6830722000159</v>
      </c>
      <c r="V9" s="43">
        <f t="shared" si="9"/>
        <v>19071.065328794008</v>
      </c>
      <c r="W9" s="43">
        <f t="shared" si="10"/>
        <v>46510.274804672081</v>
      </c>
      <c r="X9" s="43">
        <f t="shared" si="11"/>
        <v>120614.96430130111</v>
      </c>
      <c r="Y9" s="43">
        <f t="shared" si="12"/>
        <v>64161.291143937851</v>
      </c>
      <c r="Z9" s="43"/>
      <c r="AA9" s="36" t="s">
        <v>224</v>
      </c>
      <c r="AB9" s="44">
        <f t="shared" si="1"/>
        <v>1.5682968115759532E-2</v>
      </c>
      <c r="AC9" s="44">
        <f t="shared" si="2"/>
        <v>4.1421258905766756E-2</v>
      </c>
      <c r="AD9" s="44">
        <f t="shared" si="3"/>
        <v>0.16616419404598504</v>
      </c>
      <c r="AE9" s="44">
        <f t="shared" si="4"/>
        <v>0.19850092982625678</v>
      </c>
      <c r="AF9" s="44">
        <f t="shared" si="5"/>
        <v>0.31906903793494634</v>
      </c>
      <c r="AG9" s="44">
        <f t="shared" si="6"/>
        <v>0.15066542168278563</v>
      </c>
    </row>
    <row r="10" spans="1:33" s="42" customFormat="1" ht="13.5" customHeight="1" x14ac:dyDescent="0.2">
      <c r="A10" s="38" t="s">
        <v>425</v>
      </c>
      <c r="B10" s="39">
        <f>SUMIFS('DATA 2'!$C$68:$C$100,'DATA 2'!$A$68:$A$100,$A10)</f>
        <v>10768.83088</v>
      </c>
      <c r="C10" s="39">
        <f>SUMIFS('DATA 2'!$H$68:$H$100,'DATA 2'!$A$68:$A$100,$A10)</f>
        <v>14729.370779999999</v>
      </c>
      <c r="D10" s="39">
        <f>SUMIFS('DATA 2'!$J$68:$J$100,'DATA 2'!$A$68:$A$100,$A10)</f>
        <v>16960.818149999999</v>
      </c>
      <c r="E10" s="39">
        <f>SUMIFS('DATA 2'!$O$68:$O$100,'DATA 2'!$A$68:$A$100,$A10)</f>
        <v>19087.878820000002</v>
      </c>
      <c r="F10" s="39">
        <f>SUMIFS('DATA 2'!$T$68:$T$100,'DATA 2'!$A$68:$A$100,$A10)</f>
        <v>22824.10772</v>
      </c>
      <c r="G10" s="39">
        <f>SUMIFS('DATA 2'!$AD$68:$AD$100,'DATA 2'!$A$68:$A$100,$A10)</f>
        <v>28267.399870000001</v>
      </c>
      <c r="H10" s="39">
        <f>SUMIFS('DATA 2'!$AN$68:$AN$100,'DATA 2'!$A$68:$A$100,$A10)</f>
        <v>37882.46127</v>
      </c>
      <c r="I10" s="41"/>
      <c r="J10" s="38" t="s">
        <v>425</v>
      </c>
      <c r="K10" s="39">
        <f>SUMIFS('DATA 2'!$C$101:$C$133,'DATA 2'!$A$101:$A$133,$J10)</f>
        <v>10768.83088</v>
      </c>
      <c r="L10" s="39">
        <f>SUMIFS('DATA 2'!$H$101:$H$133,'DATA 2'!$A$101:$A$133,$J10)</f>
        <v>15038.85894</v>
      </c>
      <c r="M10" s="39">
        <f>SUMIFS('DATA 2'!$J$101:$J$133,'DATA 2'!$A$101:$A$133,$J10)</f>
        <v>17900.643899999999</v>
      </c>
      <c r="N10" s="39">
        <f>SUMIFS('DATA 2'!$O$101:$O$133,'DATA 2'!$A$101:$A$133,$J10)</f>
        <v>19075.122210000001</v>
      </c>
      <c r="O10" s="39">
        <f>SUMIFS('DATA 2'!$T$101:$T$133,'DATA 2'!$A$101:$A$133,$J10)</f>
        <v>25068.223590000001</v>
      </c>
      <c r="P10" s="39">
        <f>SUMIFS('DATA 2'!AD$101:$AD$133,'DATA 2'!$A$101:$A$133,$J10)</f>
        <v>31950.437180000001</v>
      </c>
      <c r="Q10" s="39">
        <f>SUMIFS('DATA 2'!$AN$101:$AN$133,'DATA 2'!$A$101:$A$133,$J10)</f>
        <v>46609.55646</v>
      </c>
      <c r="R10" s="41"/>
      <c r="S10" s="38" t="s">
        <v>425</v>
      </c>
      <c r="T10" s="43">
        <f t="shared" si="7"/>
        <v>309.48816000000079</v>
      </c>
      <c r="U10" s="43">
        <f t="shared" si="8"/>
        <v>939.82574999999997</v>
      </c>
      <c r="V10" s="43">
        <f t="shared" si="9"/>
        <v>-12.756610000000364</v>
      </c>
      <c r="W10" s="43">
        <f t="shared" si="10"/>
        <v>2244.1158700000015</v>
      </c>
      <c r="X10" s="43">
        <f t="shared" si="11"/>
        <v>3683.0373099999997</v>
      </c>
      <c r="Y10" s="43">
        <f t="shared" si="12"/>
        <v>8727.09519</v>
      </c>
      <c r="Z10" s="43"/>
      <c r="AA10" s="38" t="s">
        <v>425</v>
      </c>
      <c r="AB10" s="44">
        <f t="shared" si="1"/>
        <v>2.1011634822869274E-2</v>
      </c>
      <c r="AC10" s="44">
        <f t="shared" si="2"/>
        <v>5.5411581073994354E-2</v>
      </c>
      <c r="AD10" s="44">
        <f t="shared" si="3"/>
        <v>-6.6830946069473818E-4</v>
      </c>
      <c r="AE10" s="44">
        <f t="shared" si="4"/>
        <v>9.8322173095667598E-2</v>
      </c>
      <c r="AF10" s="44">
        <f t="shared" si="5"/>
        <v>0.13029275161274323</v>
      </c>
      <c r="AG10" s="44">
        <f t="shared" si="6"/>
        <v>0.2303729720146559</v>
      </c>
    </row>
    <row r="11" spans="1:33" s="42" customFormat="1" ht="13.5" customHeight="1" x14ac:dyDescent="0.2">
      <c r="A11" s="38" t="s">
        <v>426</v>
      </c>
      <c r="B11" s="39">
        <f>SUMIFS('DATA 2'!$C$68:$C$100,'DATA 2'!$A$68:$A$100,$A11)</f>
        <v>752.27429700000005</v>
      </c>
      <c r="C11" s="39">
        <f>SUMIFS('DATA 2'!$H$68:$H$100,'DATA 2'!$A$68:$A$100,$A11)</f>
        <v>3789.3942280000001</v>
      </c>
      <c r="D11" s="39">
        <f>SUMIFS('DATA 2'!$J$68:$J$100,'DATA 2'!$A$68:$A$100,$A11)</f>
        <v>6711.4566670000004</v>
      </c>
      <c r="E11" s="39">
        <f>SUMIFS('DATA 2'!$O$68:$O$100,'DATA 2'!$A$68:$A$100,$A11)</f>
        <v>23407.623899999999</v>
      </c>
      <c r="F11" s="39">
        <f>SUMIFS('DATA 2'!$T$68:$T$100,'DATA 2'!$A$68:$A$100,$A11)</f>
        <v>61687.849820000003</v>
      </c>
      <c r="G11" s="39">
        <f>SUMIFS('DATA 2'!$AD$68:$AD$100,'DATA 2'!$A$68:$A$100,$A11)</f>
        <v>137564.9296</v>
      </c>
      <c r="H11" s="39">
        <f>SUMIFS('DATA 2'!$AN$68:$AN$100,'DATA 2'!$A$68:$A$100,$A11)</f>
        <v>117600.8976</v>
      </c>
      <c r="I11" s="41"/>
      <c r="J11" s="38" t="s">
        <v>426</v>
      </c>
      <c r="K11" s="39">
        <f>SUMIFS('DATA 2'!$C$101:$C$133,'DATA 2'!$A$101:$A$133,$J11)</f>
        <v>752.27429700000005</v>
      </c>
      <c r="L11" s="39">
        <f>SUMIFS('DATA 2'!$H$101:$H$133,'DATA 2'!$A$101:$A$133,$J11)</f>
        <v>4044.4523119999999</v>
      </c>
      <c r="M11" s="39">
        <f>SUMIFS('DATA 2'!$J$101:$J$133,'DATA 2'!$A$101:$A$133,$J11)</f>
        <v>7920.7785620000004</v>
      </c>
      <c r="N11" s="39">
        <f>SUMIFS('DATA 2'!$O$101:$O$133,'DATA 2'!$A$101:$A$133,$J11)</f>
        <v>30899.72046</v>
      </c>
      <c r="O11" s="39">
        <f>SUMIFS('DATA 2'!$T$101:$T$133,'DATA 2'!$A$101:$A$133,$J11)</f>
        <v>112285.4463</v>
      </c>
      <c r="P11" s="39">
        <f>SUMIFS('DATA 2'!AD$101:$AD$133,'DATA 2'!$A$101:$A$133,$J11)</f>
        <v>300237.23200000002</v>
      </c>
      <c r="Q11" s="39">
        <f>SUMIFS('DATA 2'!$AN$101:$AN$133,'DATA 2'!$A$101:$A$133,$J11)</f>
        <v>294330.71470000001</v>
      </c>
      <c r="R11" s="41"/>
      <c r="S11" s="38" t="s">
        <v>426</v>
      </c>
      <c r="T11" s="43">
        <f t="shared" si="7"/>
        <v>255.05808399999978</v>
      </c>
      <c r="U11" s="43">
        <f t="shared" si="8"/>
        <v>1209.321895</v>
      </c>
      <c r="V11" s="43">
        <f t="shared" si="9"/>
        <v>7492.0965600000018</v>
      </c>
      <c r="W11" s="43">
        <f t="shared" si="10"/>
        <v>50597.596479999993</v>
      </c>
      <c r="X11" s="43">
        <f t="shared" si="11"/>
        <v>162672.30240000002</v>
      </c>
      <c r="Y11" s="43">
        <f t="shared" si="12"/>
        <v>176729.81710000001</v>
      </c>
      <c r="Z11" s="43"/>
      <c r="AA11" s="38" t="s">
        <v>426</v>
      </c>
      <c r="AB11" s="44">
        <f t="shared" si="1"/>
        <v>6.730840568536367E-2</v>
      </c>
      <c r="AC11" s="44">
        <f t="shared" si="2"/>
        <v>0.18018769322406469</v>
      </c>
      <c r="AD11" s="44">
        <f t="shared" si="3"/>
        <v>0.3200707851427842</v>
      </c>
      <c r="AE11" s="44">
        <f t="shared" si="4"/>
        <v>0.82021981034579028</v>
      </c>
      <c r="AF11" s="44">
        <f t="shared" si="5"/>
        <v>1.1825128895351829</v>
      </c>
      <c r="AG11" s="44">
        <f t="shared" si="6"/>
        <v>1.5027930968785395</v>
      </c>
    </row>
    <row r="12" spans="1:33" s="42" customFormat="1" ht="13.5" customHeight="1" x14ac:dyDescent="0.2">
      <c r="A12" s="38" t="s">
        <v>427</v>
      </c>
      <c r="B12" s="39">
        <f>SUMIFS('DATA 2'!$C$68:$C$100,'DATA 2'!$A$68:$A$100,$A12)</f>
        <v>638.72549079999999</v>
      </c>
      <c r="C12" s="39">
        <f>SUMIFS('DATA 2'!$H$68:$H$100,'DATA 2'!$A$68:$A$100,$A12)</f>
        <v>802.75809049999998</v>
      </c>
      <c r="D12" s="39">
        <f>SUMIFS('DATA 2'!$J$68:$J$100,'DATA 2'!$A$68:$A$100,$A12)</f>
        <v>1106.8083489999999</v>
      </c>
      <c r="E12" s="39">
        <f>SUMIFS('DATA 2'!$O$68:$O$100,'DATA 2'!$A$68:$A$100,$A12)</f>
        <v>2198.0010240000001</v>
      </c>
      <c r="F12" s="39">
        <f>SUMIFS('DATA 2'!$T$68:$T$100,'DATA 2'!$A$68:$A$100,$A12)</f>
        <v>2754.2813809999998</v>
      </c>
      <c r="G12" s="39">
        <f>SUMIFS('DATA 2'!$AD$68:$AD$100,'DATA 2'!$A$68:$A$100,$A12)</f>
        <v>3503.7611870000001</v>
      </c>
      <c r="H12" s="39">
        <f>SUMIFS('DATA 2'!$AN$68:$AN$100,'DATA 2'!$A$68:$A$100,$A12)</f>
        <v>3840.1577419999999</v>
      </c>
      <c r="I12" s="41"/>
      <c r="J12" s="38" t="s">
        <v>427</v>
      </c>
      <c r="K12" s="39">
        <f>SUMIFS('DATA 2'!$C$101:$C$133,'DATA 2'!$A$101:$A$133,$J12)</f>
        <v>638.72549079999999</v>
      </c>
      <c r="L12" s="39">
        <f>SUMIFS('DATA 2'!$H$101:$H$133,'DATA 2'!$A$101:$A$133,$J12)</f>
        <v>819.62781500000006</v>
      </c>
      <c r="M12" s="39">
        <f>SUMIFS('DATA 2'!$J$101:$J$133,'DATA 2'!$A$101:$A$133,$J12)</f>
        <v>1168.117659</v>
      </c>
      <c r="N12" s="39">
        <f>SUMIFS('DATA 2'!$O$101:$O$133,'DATA 2'!$A$101:$A$133,$J12)</f>
        <v>2194.540708</v>
      </c>
      <c r="O12" s="39">
        <f>SUMIFS('DATA 2'!$T$101:$T$133,'DATA 2'!$A$101:$A$133,$J12)</f>
        <v>2616.5127849999999</v>
      </c>
      <c r="P12" s="39">
        <f>SUMIFS('DATA 2'!AD$101:$AD$133,'DATA 2'!$A$101:$A$133,$J12)</f>
        <v>2645.6330910000001</v>
      </c>
      <c r="Q12" s="39">
        <f>SUMIFS('DATA 2'!$AN$101:$AN$133,'DATA 2'!$A$101:$A$133,$J12)</f>
        <v>2224.7081629999998</v>
      </c>
      <c r="R12" s="41"/>
      <c r="S12" s="38" t="s">
        <v>427</v>
      </c>
      <c r="T12" s="43">
        <f t="shared" si="7"/>
        <v>16.869724500000075</v>
      </c>
      <c r="U12" s="43">
        <f t="shared" si="8"/>
        <v>61.309310000000096</v>
      </c>
      <c r="V12" s="43">
        <f t="shared" si="9"/>
        <v>-3.4603160000001481</v>
      </c>
      <c r="W12" s="43">
        <f t="shared" si="10"/>
        <v>-137.76859599999989</v>
      </c>
      <c r="X12" s="43">
        <f t="shared" si="11"/>
        <v>-858.12809599999991</v>
      </c>
      <c r="Y12" s="43">
        <f t="shared" si="12"/>
        <v>-1615.4495790000001</v>
      </c>
      <c r="Z12" s="43"/>
      <c r="AA12" s="38" t="s">
        <v>427</v>
      </c>
      <c r="AB12" s="44">
        <f t="shared" si="1"/>
        <v>2.1014705052044613E-2</v>
      </c>
      <c r="AC12" s="44">
        <f t="shared" si="2"/>
        <v>5.5392887174543715E-2</v>
      </c>
      <c r="AD12" s="44">
        <f t="shared" si="3"/>
        <v>-1.5743013593791932E-3</v>
      </c>
      <c r="AE12" s="44">
        <f t="shared" si="4"/>
        <v>-5.0019797160296031E-2</v>
      </c>
      <c r="AF12" s="44">
        <f t="shared" si="5"/>
        <v>-0.24491626289597346</v>
      </c>
      <c r="AG12" s="44">
        <f t="shared" si="6"/>
        <v>-0.42067271386582539</v>
      </c>
    </row>
    <row r="13" spans="1:33" s="42" customFormat="1" ht="13.5" customHeight="1" x14ac:dyDescent="0.2">
      <c r="A13" s="38" t="s">
        <v>117</v>
      </c>
      <c r="B13" s="39">
        <f>SUMIFS('DATA 2'!$C$68:$C$100,'DATA 2'!$A$68:$A$100,$A13)</f>
        <v>4.3678165160000004</v>
      </c>
      <c r="C13" s="39">
        <f>SUMIFS('DATA 2'!$H$68:$H$100,'DATA 2'!$A$68:$A$100,$A13)</f>
        <v>223.41352660000001</v>
      </c>
      <c r="D13" s="39">
        <f>SUMIFS('DATA 2'!$J$68:$J$100,'DATA 2'!$A$68:$A$100,$A13)</f>
        <v>905.74617120000005</v>
      </c>
      <c r="E13" s="39">
        <f>SUMIFS('DATA 2'!$O$68:$O$100,'DATA 2'!$A$68:$A$100,$A13)</f>
        <v>24361.01051</v>
      </c>
      <c r="F13" s="39">
        <f>SUMIFS('DATA 2'!$T$68:$T$100,'DATA 2'!$A$68:$A$100,$A13)</f>
        <v>23533.694530000001</v>
      </c>
      <c r="G13" s="39">
        <f>SUMIFS('DATA 2'!$AD$68:$AD$100,'DATA 2'!$A$68:$A$100,$A13)</f>
        <v>146523.2194</v>
      </c>
      <c r="H13" s="39">
        <f>SUMIFS('DATA 2'!$AN$68:$AN$100,'DATA 2'!$A$68:$A$100,$A13)</f>
        <v>127376.9492</v>
      </c>
      <c r="I13" s="41"/>
      <c r="J13" s="38" t="s">
        <v>117</v>
      </c>
      <c r="K13" s="39">
        <f>SUMIFS('DATA 2'!$C$101:$C$133,'DATA 2'!$A$101:$A$133,$J13)</f>
        <v>4.3678165160000004</v>
      </c>
      <c r="L13" s="39">
        <f>SUMIFS('DATA 2'!$H$101:$H$133,'DATA 2'!$A$101:$A$133,$J13)</f>
        <v>244.41988710000001</v>
      </c>
      <c r="M13" s="39">
        <f>SUMIFS('DATA 2'!$J$101:$J$133,'DATA 2'!$A$101:$A$133,$J13)</f>
        <v>1150.074427</v>
      </c>
      <c r="N13" s="39">
        <f>SUMIFS('DATA 2'!$O$101:$O$133,'DATA 2'!$A$101:$A$133,$J13)</f>
        <v>38817.329510000003</v>
      </c>
      <c r="O13" s="39">
        <f>SUMIFS('DATA 2'!$T$101:$T$133,'DATA 2'!$A$101:$A$133,$J13)</f>
        <v>51635.400710000002</v>
      </c>
      <c r="P13" s="39">
        <f>SUMIFS('DATA 2'!AD$101:$AD$133,'DATA 2'!$A$101:$A$133,$J13)</f>
        <v>132477.3394</v>
      </c>
      <c r="Q13" s="39">
        <f>SUMIFS('DATA 2'!$AN$101:$AN$133,'DATA 2'!$A$101:$A$133,$J13)</f>
        <v>92245.270810000002</v>
      </c>
      <c r="R13" s="41"/>
      <c r="S13" s="38" t="s">
        <v>117</v>
      </c>
      <c r="T13" s="43">
        <f t="shared" si="7"/>
        <v>21.0063605</v>
      </c>
      <c r="U13" s="43">
        <f t="shared" si="8"/>
        <v>244.32825579999997</v>
      </c>
      <c r="V13" s="43">
        <f t="shared" si="9"/>
        <v>14456.319000000003</v>
      </c>
      <c r="W13" s="43">
        <f t="shared" si="10"/>
        <v>28101.706180000001</v>
      </c>
      <c r="X13" s="43">
        <f t="shared" si="11"/>
        <v>-14045.880000000005</v>
      </c>
      <c r="Y13" s="43">
        <f t="shared" si="12"/>
        <v>-35131.678390000001</v>
      </c>
      <c r="Z13" s="43"/>
      <c r="AA13" s="38" t="s">
        <v>117</v>
      </c>
      <c r="AB13" s="44">
        <f t="shared" si="1"/>
        <v>9.402456878812826E-2</v>
      </c>
      <c r="AC13" s="44">
        <f t="shared" si="2"/>
        <v>0.26975356183542654</v>
      </c>
      <c r="AD13" s="44">
        <f t="shared" si="3"/>
        <v>0.59342033427003371</v>
      </c>
      <c r="AE13" s="44">
        <f t="shared" si="4"/>
        <v>1.1941051645833527</v>
      </c>
      <c r="AF13" s="44">
        <f t="shared" si="5"/>
        <v>-9.5861120561755886E-2</v>
      </c>
      <c r="AG13" s="44">
        <f t="shared" si="6"/>
        <v>-0.27580875983172004</v>
      </c>
    </row>
    <row r="14" spans="1:33" s="42" customFormat="1" ht="13.5" customHeight="1" x14ac:dyDescent="0.2">
      <c r="A14" s="38" t="s">
        <v>428</v>
      </c>
      <c r="B14" s="39">
        <f>SUMIFS('DATA 2'!$C$68:$C$100,'DATA 2'!$A$68:$A$100,$A14)</f>
        <v>288.43088970000002</v>
      </c>
      <c r="C14" s="39">
        <f>SUMIFS('DATA 2'!$H$68:$H$100,'DATA 2'!$A$68:$A$100,$A14)</f>
        <v>1199.0662990000001</v>
      </c>
      <c r="D14" s="39">
        <f>SUMIFS('DATA 2'!$J$68:$J$100,'DATA 2'!$A$68:$A$100,$A14)</f>
        <v>1732.788675</v>
      </c>
      <c r="E14" s="39">
        <f>SUMIFS('DATA 2'!$O$68:$O$100,'DATA 2'!$A$68:$A$100,$A14)</f>
        <v>3239.5278010000002</v>
      </c>
      <c r="F14" s="39">
        <f>SUMIFS('DATA 2'!$T$68:$T$100,'DATA 2'!$A$68:$A$100,$A14)</f>
        <v>4067.2245809999999</v>
      </c>
      <c r="G14" s="39">
        <f>SUMIFS('DATA 2'!$AD$68:$AD$100,'DATA 2'!$A$68:$A$100,$A14)</f>
        <v>4767.9261349999997</v>
      </c>
      <c r="H14" s="39">
        <f>SUMIFS('DATA 2'!$AN$68:$AN$100,'DATA 2'!$A$68:$A$100,$A14)</f>
        <v>1.3952860629999999</v>
      </c>
      <c r="I14" s="41"/>
      <c r="J14" s="38" t="s">
        <v>428</v>
      </c>
      <c r="K14" s="39">
        <f>SUMIFS('DATA 2'!$C$101:$C$133,'DATA 2'!$A$101:$A$133,$J14)</f>
        <v>288.43088970000002</v>
      </c>
      <c r="L14" s="39">
        <f>SUMIFS('DATA 2'!$H$101:$H$133,'DATA 2'!$A$101:$A$133,$J14)</f>
        <v>1224.311078</v>
      </c>
      <c r="M14" s="39">
        <f>SUMIFS('DATA 2'!$J$101:$J$133,'DATA 2'!$A$101:$A$133,$J14)</f>
        <v>1828.4951309999999</v>
      </c>
      <c r="N14" s="39">
        <f>SUMIFS('DATA 2'!$O$101:$O$133,'DATA 2'!$A$101:$A$133,$J14)</f>
        <v>3224.3388199999999</v>
      </c>
      <c r="O14" s="39">
        <f>SUMIFS('DATA 2'!$T$101:$T$133,'DATA 2'!$A$101:$A$133,$J14)</f>
        <v>5439.4406250000002</v>
      </c>
      <c r="P14" s="39">
        <f>SUMIFS('DATA 2'!AD$101:$AD$133,'DATA 2'!$A$101:$A$133,$J14)</f>
        <v>6099.0508799999998</v>
      </c>
      <c r="Q14" s="39">
        <f>SUMIFS('DATA 2'!$AN$101:$AN$133,'DATA 2'!$A$101:$A$133,$J14)</f>
        <v>3792.325441</v>
      </c>
      <c r="R14" s="41"/>
      <c r="S14" s="38" t="s">
        <v>428</v>
      </c>
      <c r="T14" s="43">
        <f t="shared" si="7"/>
        <v>25.24477899999988</v>
      </c>
      <c r="U14" s="43">
        <f t="shared" si="8"/>
        <v>95.706455999999889</v>
      </c>
      <c r="V14" s="43">
        <f t="shared" si="9"/>
        <v>-15.18898100000024</v>
      </c>
      <c r="W14" s="43">
        <f t="shared" si="10"/>
        <v>1372.2160440000002</v>
      </c>
      <c r="X14" s="43">
        <f t="shared" si="11"/>
        <v>1331.1247450000001</v>
      </c>
      <c r="Y14" s="43">
        <f t="shared" si="12"/>
        <v>3790.9301549369998</v>
      </c>
      <c r="Z14" s="43"/>
      <c r="AA14" s="38" t="s">
        <v>428</v>
      </c>
      <c r="AB14" s="44">
        <f t="shared" si="1"/>
        <v>2.1053697381915981E-2</v>
      </c>
      <c r="AC14" s="44">
        <f t="shared" si="2"/>
        <v>5.5232618599610817E-2</v>
      </c>
      <c r="AD14" s="44">
        <f t="shared" si="3"/>
        <v>-4.6886404232467926E-3</v>
      </c>
      <c r="AE14" s="44">
        <f t="shared" si="4"/>
        <v>0.33738388836709299</v>
      </c>
      <c r="AF14" s="44">
        <f t="shared" si="5"/>
        <v>0.27918317258075565</v>
      </c>
      <c r="AG14" s="44">
        <f t="shared" si="6"/>
        <v>2716.9555085973793</v>
      </c>
    </row>
    <row r="15" spans="1:33" s="42" customFormat="1" ht="13.5" customHeight="1" x14ac:dyDescent="0.2">
      <c r="A15" s="38" t="s">
        <v>429</v>
      </c>
      <c r="B15" s="39">
        <f>SUMIFS('DATA 2'!$C$68:$C$100,'DATA 2'!$A$68:$A$100,$A15)</f>
        <v>514.10128280000004</v>
      </c>
      <c r="C15" s="39">
        <f>SUMIFS('DATA 2'!$H$68:$H$100,'DATA 2'!$A$68:$A$100,$A15)</f>
        <v>879.47565650000001</v>
      </c>
      <c r="D15" s="39">
        <f>SUMIFS('DATA 2'!$J$68:$J$100,'DATA 2'!$A$68:$A$100,$A15)</f>
        <v>1055.792377</v>
      </c>
      <c r="E15" s="39">
        <f>SUMIFS('DATA 2'!$O$68:$O$100,'DATA 2'!$A$68:$A$100,$A15)</f>
        <v>1321.195925</v>
      </c>
      <c r="F15" s="39">
        <f>SUMIFS('DATA 2'!$T$68:$T$100,'DATA 2'!$A$68:$A$100,$A15)</f>
        <v>1428.678312</v>
      </c>
      <c r="G15" s="39">
        <f>SUMIFS('DATA 2'!$AD$68:$AD$100,'DATA 2'!$A$68:$A$100,$A15)</f>
        <v>564.06869619999998</v>
      </c>
      <c r="H15" s="39">
        <f>SUMIFS('DATA 2'!$AN$68:$AN$100,'DATA 2'!$A$68:$A$100,$A15)</f>
        <v>42.800176569999998</v>
      </c>
      <c r="I15" s="41"/>
      <c r="J15" s="38" t="s">
        <v>429</v>
      </c>
      <c r="K15" s="39">
        <f>SUMIFS('DATA 2'!$C$101:$C$133,'DATA 2'!$A$101:$A$133,$J15)</f>
        <v>514.10128280000004</v>
      </c>
      <c r="L15" s="39">
        <f>SUMIFS('DATA 2'!$H$101:$H$133,'DATA 2'!$A$101:$A$133,$J15)</f>
        <v>905.29607139999996</v>
      </c>
      <c r="M15" s="39">
        <f>SUMIFS('DATA 2'!$J$101:$J$133,'DATA 2'!$A$101:$A$133,$J15)</f>
        <v>1150.07196</v>
      </c>
      <c r="N15" s="39">
        <f>SUMIFS('DATA 2'!$O$101:$O$133,'DATA 2'!$A$101:$A$133,$J15)</f>
        <v>1459.658044</v>
      </c>
      <c r="O15" s="39">
        <f>SUMIFS('DATA 2'!$T$101:$T$133,'DATA 2'!$A$101:$A$133,$J15)</f>
        <v>1494.885982</v>
      </c>
      <c r="P15" s="39">
        <f>SUMIFS('DATA 2'!AD$101:$AD$133,'DATA 2'!$A$101:$A$133,$J15)</f>
        <v>693.1770411</v>
      </c>
      <c r="Q15" s="39">
        <f>SUMIFS('DATA 2'!$AN$101:$AN$133,'DATA 2'!$A$101:$A$133,$J15)</f>
        <v>2211.2630829999998</v>
      </c>
      <c r="R15" s="41"/>
      <c r="S15" s="38" t="s">
        <v>429</v>
      </c>
      <c r="T15" s="43">
        <f t="shared" si="7"/>
        <v>25.820414899999946</v>
      </c>
      <c r="U15" s="43">
        <f t="shared" si="8"/>
        <v>94.279583000000002</v>
      </c>
      <c r="V15" s="43">
        <f t="shared" si="9"/>
        <v>138.46211900000003</v>
      </c>
      <c r="W15" s="43">
        <f t="shared" si="10"/>
        <v>66.207670000000007</v>
      </c>
      <c r="X15" s="43">
        <f t="shared" si="11"/>
        <v>129.10834490000002</v>
      </c>
      <c r="Y15" s="43">
        <f t="shared" si="12"/>
        <v>2168.4629064299997</v>
      </c>
      <c r="Z15" s="43"/>
      <c r="AA15" s="38" t="s">
        <v>429</v>
      </c>
      <c r="AB15" s="44">
        <f t="shared" si="1"/>
        <v>2.9358873903066351E-2</v>
      </c>
      <c r="AC15" s="44">
        <f t="shared" si="2"/>
        <v>8.929746515872039E-2</v>
      </c>
      <c r="AD15" s="44">
        <f t="shared" si="3"/>
        <v>0.10480059496096317</v>
      </c>
      <c r="AE15" s="44">
        <f t="shared" si="4"/>
        <v>4.6341901773056415E-2</v>
      </c>
      <c r="AF15" s="44">
        <f t="shared" si="5"/>
        <v>0.22888762622314096</v>
      </c>
      <c r="AG15" s="44">
        <f t="shared" si="6"/>
        <v>50.66481216224571</v>
      </c>
    </row>
    <row r="16" spans="1:33" s="42" customFormat="1" ht="13.5" customHeight="1" x14ac:dyDescent="0.2">
      <c r="A16" s="38" t="s">
        <v>430</v>
      </c>
      <c r="B16" s="84">
        <f>SUMIFS('DATA 2'!$C$68:$C$100,'DATA 2'!$A$68:$A$100,$A16)</f>
        <v>0.22515454670000001</v>
      </c>
      <c r="C16" s="39">
        <f>SUMIFS('DATA 2'!$H$68:$H$100,'DATA 2'!$A$68:$A$100,$A16)</f>
        <v>624.07819270000005</v>
      </c>
      <c r="D16" s="39">
        <f>SUMIFS('DATA 2'!$J$68:$J$100,'DATA 2'!$A$68:$A$100,$A16)</f>
        <v>1379.582645</v>
      </c>
      <c r="E16" s="39">
        <f>SUMIFS('DATA 2'!$O$68:$O$100,'DATA 2'!$A$68:$A$100,$A16)</f>
        <v>3728.892327</v>
      </c>
      <c r="F16" s="39">
        <f>SUMIFS('DATA 2'!$T$68:$T$100,'DATA 2'!$A$68:$A$100,$A16)</f>
        <v>4510.9937389999996</v>
      </c>
      <c r="G16" s="39">
        <f>SUMIFS('DATA 2'!$AD$68:$AD$100,'DATA 2'!$A$68:$A$100,$A16)</f>
        <v>1849.1115380000001</v>
      </c>
      <c r="H16" s="39">
        <f>SUMIFS('DATA 2'!$AN$68:$AN$100,'DATA 2'!$A$68:$A$100,$A16)</f>
        <v>846.38468390000003</v>
      </c>
      <c r="I16" s="41"/>
      <c r="J16" s="38" t="s">
        <v>430</v>
      </c>
      <c r="K16" s="39">
        <f>SUMIFS('DATA 2'!$C$101:$C$133,'DATA 2'!$A$101:$A$133,$J16)</f>
        <v>0.22515454670000001</v>
      </c>
      <c r="L16" s="39">
        <f>SUMIFS('DATA 2'!$H$101:$H$133,'DATA 2'!$A$101:$A$133,$J16)</f>
        <v>637.20517640000003</v>
      </c>
      <c r="M16" s="39">
        <f>SUMIFS('DATA 2'!$J$101:$J$133,'DATA 2'!$A$101:$A$133,$J16)</f>
        <v>1453.22604</v>
      </c>
      <c r="N16" s="39">
        <f>SUMIFS('DATA 2'!$O$101:$O$133,'DATA 2'!$A$101:$A$133,$J16)</f>
        <v>3685.5359440000002</v>
      </c>
      <c r="O16" s="39">
        <f>SUMIFS('DATA 2'!$T$101:$T$133,'DATA 2'!$A$101:$A$133,$J16)</f>
        <v>4297.1452209999998</v>
      </c>
      <c r="P16" s="39">
        <f>SUMIFS('DATA 2'!AD$101:$AD$133,'DATA 2'!$A$101:$A$133,$J16)</f>
        <v>1410.5256449999999</v>
      </c>
      <c r="Q16" s="39">
        <f>SUMIFS('DATA 2'!$AN$101:$AN$133,'DATA 2'!$A$101:$A$133,$J16)</f>
        <v>521.63202999999999</v>
      </c>
      <c r="R16" s="41"/>
      <c r="S16" s="38" t="s">
        <v>430</v>
      </c>
      <c r="T16" s="43">
        <f t="shared" si="7"/>
        <v>13.126983699999982</v>
      </c>
      <c r="U16" s="43">
        <f t="shared" si="8"/>
        <v>73.643395000000055</v>
      </c>
      <c r="V16" s="43">
        <f t="shared" si="9"/>
        <v>-43.356382999999823</v>
      </c>
      <c r="W16" s="43">
        <f t="shared" si="10"/>
        <v>-213.84851799999979</v>
      </c>
      <c r="X16" s="43">
        <f t="shared" si="11"/>
        <v>-438.58589300000017</v>
      </c>
      <c r="Y16" s="43">
        <f t="shared" si="12"/>
        <v>-324.75265390000004</v>
      </c>
      <c r="Z16" s="43"/>
      <c r="AA16" s="38" t="s">
        <v>430</v>
      </c>
      <c r="AB16" s="44">
        <f t="shared" si="1"/>
        <v>2.1034197082272055E-2</v>
      </c>
      <c r="AC16" s="44">
        <f t="shared" si="2"/>
        <v>5.3380923039953121E-2</v>
      </c>
      <c r="AD16" s="44">
        <f t="shared" si="3"/>
        <v>-1.1627148010165622E-2</v>
      </c>
      <c r="AE16" s="44">
        <f t="shared" si="4"/>
        <v>-4.7406077324196438E-2</v>
      </c>
      <c r="AF16" s="44">
        <f t="shared" si="5"/>
        <v>-0.2371873648435372</v>
      </c>
      <c r="AG16" s="44">
        <f t="shared" si="6"/>
        <v>-0.38369391610868209</v>
      </c>
    </row>
    <row r="17" spans="1:34" s="42" customFormat="1" ht="13.5" customHeight="1" x14ac:dyDescent="0.2">
      <c r="A17" s="38" t="s">
        <v>431</v>
      </c>
      <c r="B17" s="39">
        <f>SUMIFS('DATA 2'!$C$68:$C$100,'DATA 2'!$A$68:$A$100,$A17)</f>
        <v>2605.7253879999998</v>
      </c>
      <c r="C17" s="39">
        <f>SUMIFS('DATA 2'!$H$68:$H$100,'DATA 2'!$A$68:$A$100,$A17)</f>
        <v>2851.058853</v>
      </c>
      <c r="D17" s="39">
        <f>SUMIFS('DATA 2'!$J$68:$J$100,'DATA 2'!$A$68:$A$100,$A17)</f>
        <v>3168.6592030000002</v>
      </c>
      <c r="E17" s="39">
        <f>SUMIFS('DATA 2'!$O$68:$O$100,'DATA 2'!$A$68:$A$100,$A17)</f>
        <v>3300.3405539999999</v>
      </c>
      <c r="F17" s="39">
        <f>SUMIFS('DATA 2'!$T$68:$T$100,'DATA 2'!$A$68:$A$100,$A17)</f>
        <v>3356.4004060000002</v>
      </c>
      <c r="G17" s="39">
        <f>SUMIFS('DATA 2'!$AD$68:$AD$100,'DATA 2'!$A$68:$A$100,$A17)</f>
        <v>3531.481045</v>
      </c>
      <c r="H17" s="39">
        <f>SUMIFS('DATA 2'!$AN$68:$AN$100,'DATA 2'!$A$68:$A$100,$A17)</f>
        <v>3727.9357340000001</v>
      </c>
      <c r="I17" s="41"/>
      <c r="J17" s="38" t="s">
        <v>431</v>
      </c>
      <c r="K17" s="39">
        <f>SUMIFS('DATA 2'!$C$101:$C$133,'DATA 2'!$A$101:$A$133,$J17)</f>
        <v>2605.7253879999998</v>
      </c>
      <c r="L17" s="39">
        <f>SUMIFS('DATA 2'!$H$101:$H$133,'DATA 2'!$A$101:$A$133,$J17)</f>
        <v>2910.961526</v>
      </c>
      <c r="M17" s="39">
        <f>SUMIFS('DATA 2'!$J$101:$J$133,'DATA 2'!$A$101:$A$133,$J17)</f>
        <v>3344.3215829999999</v>
      </c>
      <c r="N17" s="39">
        <f>SUMIFS('DATA 2'!$O$101:$O$133,'DATA 2'!$A$101:$A$133,$J17)</f>
        <v>3299.4745389999998</v>
      </c>
      <c r="O17" s="39">
        <f>SUMIFS('DATA 2'!$T$101:$T$133,'DATA 2'!$A$101:$A$133,$J17)</f>
        <v>3251.9060159999999</v>
      </c>
      <c r="P17" s="39">
        <f>SUMIFS('DATA 2'!AD$101:$AD$133,'DATA 2'!$A$101:$A$133,$J17)</f>
        <v>2932.970057</v>
      </c>
      <c r="Q17" s="39">
        <f>SUMIFS('DATA 2'!$AN$101:$AN$133,'DATA 2'!$A$101:$A$133,$J17)</f>
        <v>29200.122210000001</v>
      </c>
      <c r="R17" s="41"/>
      <c r="S17" s="38" t="s">
        <v>431</v>
      </c>
      <c r="T17" s="43">
        <f t="shared" si="7"/>
        <v>59.90267300000005</v>
      </c>
      <c r="U17" s="43">
        <f t="shared" si="8"/>
        <v>175.66237999999976</v>
      </c>
      <c r="V17" s="43">
        <f t="shared" si="9"/>
        <v>-0.86601500000006126</v>
      </c>
      <c r="W17" s="43">
        <f t="shared" si="10"/>
        <v>-104.49439000000029</v>
      </c>
      <c r="X17" s="43">
        <f t="shared" si="11"/>
        <v>-598.510988</v>
      </c>
      <c r="Y17" s="43">
        <f t="shared" si="12"/>
        <v>25472.186476000003</v>
      </c>
      <c r="Z17" s="43"/>
      <c r="AA17" s="38" t="s">
        <v>431</v>
      </c>
      <c r="AB17" s="44">
        <f t="shared" si="1"/>
        <v>2.1010675713329485E-2</v>
      </c>
      <c r="AC17" s="44">
        <f t="shared" si="2"/>
        <v>5.5437448064369788E-2</v>
      </c>
      <c r="AD17" s="44">
        <f t="shared" si="3"/>
        <v>-2.6240170849956002E-4</v>
      </c>
      <c r="AE17" s="44">
        <f t="shared" si="4"/>
        <v>-3.1132873721860799E-2</v>
      </c>
      <c r="AF17" s="44">
        <f t="shared" si="5"/>
        <v>-0.16947874854018929</v>
      </c>
      <c r="AG17" s="44">
        <f t="shared" si="6"/>
        <v>6.8327858347141772</v>
      </c>
    </row>
    <row r="18" spans="1:34" s="42" customFormat="1" ht="13.5" customHeight="1" x14ac:dyDescent="0.2">
      <c r="A18" s="38" t="s">
        <v>434</v>
      </c>
      <c r="B18" s="39">
        <f>SUMIFS('DATA 2'!$C$68:$C$100,'DATA 2'!$A$68:$A$100,$A18)</f>
        <v>2831.6670730000001</v>
      </c>
      <c r="C18" s="39">
        <f>SUMIFS('DATA 2'!$H$68:$H$100,'DATA 2'!$A$68:$A$100,$A18)</f>
        <v>3077.1786179999999</v>
      </c>
      <c r="D18" s="39">
        <f>SUMIFS('DATA 2'!$J$68:$J$100,'DATA 2'!$A$68:$A$100,$A18)</f>
        <v>3414.2692520000001</v>
      </c>
      <c r="E18" s="39">
        <f>SUMIFS('DATA 2'!$O$68:$O$100,'DATA 2'!$A$68:$A$100,$A18)</f>
        <v>3687.1706180000001</v>
      </c>
      <c r="F18" s="39">
        <f>SUMIFS('DATA 2'!$T$68:$T$100,'DATA 2'!$A$68:$A$100,$A18)</f>
        <v>3101.1079370000002</v>
      </c>
      <c r="G18" s="39">
        <f>SUMIFS('DATA 2'!$AD$68:$AD$100,'DATA 2'!$A$68:$A$100,$A18)</f>
        <v>2238.4518170000001</v>
      </c>
      <c r="H18" s="39">
        <f>SUMIFS('DATA 2'!$AN$68:$AN$100,'DATA 2'!$A$68:$A$100,$A18)</f>
        <v>36.664954690000002</v>
      </c>
      <c r="I18" s="41"/>
      <c r="J18" s="38" t="s">
        <v>434</v>
      </c>
      <c r="K18" s="39">
        <f>SUMIFS('DATA 2'!$C$101:$C$133,'DATA 2'!$A$101:$A$133,$J18)</f>
        <v>2831.6670730000001</v>
      </c>
      <c r="L18" s="39">
        <f>SUMIFS('DATA 2'!$H$101:$H$133,'DATA 2'!$A$101:$A$133,$J18)</f>
        <v>2425.5803740000001</v>
      </c>
      <c r="M18" s="39">
        <f>SUMIFS('DATA 2'!$J$101:$J$133,'DATA 2'!$A$101:$A$133,$J18)</f>
        <v>1313.768736</v>
      </c>
      <c r="N18" s="39">
        <f>SUMIFS('DATA 2'!$O$101:$O$133,'DATA 2'!$A$101:$A$133,$J18)</f>
        <v>137.1174522</v>
      </c>
      <c r="O18" s="39">
        <f>SUMIFS('DATA 2'!$T$101:$T$133,'DATA 2'!$A$101:$A$133,$J18)</f>
        <v>32.931599439999999</v>
      </c>
      <c r="P18" s="39">
        <f>SUMIFS('DATA 2'!AD$101:$AD$133,'DATA 2'!$A$101:$A$133,$J18)</f>
        <v>0.36112342980000001</v>
      </c>
      <c r="Q18" s="39">
        <f>SUMIFS('DATA 2'!$AN$101:$AN$133,'DATA 2'!$A$101:$A$133,$J18)</f>
        <v>3.7224708699999998E-2</v>
      </c>
      <c r="R18" s="41"/>
      <c r="S18" s="38" t="s">
        <v>434</v>
      </c>
      <c r="T18" s="43">
        <f t="shared" si="7"/>
        <v>-651.5982439999998</v>
      </c>
      <c r="U18" s="43">
        <f t="shared" si="8"/>
        <v>-2100.5005160000001</v>
      </c>
      <c r="V18" s="43">
        <f t="shared" si="9"/>
        <v>-3550.0531658</v>
      </c>
      <c r="W18" s="43">
        <f t="shared" si="10"/>
        <v>-3068.1763375600003</v>
      </c>
      <c r="X18" s="43">
        <f t="shared" si="11"/>
        <v>-2238.0906935702001</v>
      </c>
      <c r="Y18" s="43">
        <f t="shared" si="12"/>
        <v>-36.6277299813</v>
      </c>
      <c r="Z18" s="43"/>
      <c r="AA18" s="38" t="s">
        <v>434</v>
      </c>
      <c r="AB18" s="44">
        <f t="shared" si="1"/>
        <v>-0.21175184312943895</v>
      </c>
      <c r="AC18" s="44">
        <f t="shared" si="2"/>
        <v>-0.61521232245218371</v>
      </c>
      <c r="AD18" s="44">
        <f t="shared" si="3"/>
        <v>-0.9628122844300665</v>
      </c>
      <c r="AE18" s="44">
        <f t="shared" si="4"/>
        <v>-0.98938069873444723</v>
      </c>
      <c r="AF18" s="44">
        <f t="shared" si="5"/>
        <v>-0.99983867268124449</v>
      </c>
      <c r="AG18" s="44">
        <f t="shared" si="6"/>
        <v>-0.9989847332687376</v>
      </c>
    </row>
    <row r="19" spans="1:34" s="42" customFormat="1" ht="13.5" customHeight="1" x14ac:dyDescent="0.2">
      <c r="A19" s="38" t="s">
        <v>435</v>
      </c>
      <c r="B19" s="39">
        <f>SUMIFS('DATA 2'!$C$68:$C$100,'DATA 2'!$A$68:$A$100,$A19)</f>
        <v>11781.592780000001</v>
      </c>
      <c r="C19" s="39">
        <f>SUMIFS('DATA 2'!$H$68:$H$100,'DATA 2'!$A$68:$A$100,$A19)</f>
        <v>18085.996309999999</v>
      </c>
      <c r="D19" s="39">
        <f>SUMIFS('DATA 2'!$J$68:$J$100,'DATA 2'!$A$68:$A$100,$A19)</f>
        <v>21913.40119</v>
      </c>
      <c r="E19" s="39">
        <f>SUMIFS('DATA 2'!$O$68:$O$100,'DATA 2'!$A$68:$A$100,$A19)</f>
        <v>30408.234489999999</v>
      </c>
      <c r="F19" s="39">
        <f>SUMIFS('DATA 2'!$T$68:$T$100,'DATA 2'!$A$68:$A$100,$A19)</f>
        <v>107034.1266</v>
      </c>
      <c r="G19" s="39">
        <f>SUMIFS('DATA 2'!$AD$68:$AD$100,'DATA 2'!$A$68:$A$100,$A19)</f>
        <v>49203.85482</v>
      </c>
      <c r="H19" s="39">
        <f>SUMIFS('DATA 2'!$AN$68:$AN$100,'DATA 2'!$A$68:$A$100,$A19)</f>
        <v>134486.9546</v>
      </c>
      <c r="I19" s="41"/>
      <c r="J19" s="38" t="s">
        <v>435</v>
      </c>
      <c r="K19" s="39">
        <f>SUMIFS('DATA 2'!$C$101:$C$133,'DATA 2'!$A$101:$A$133,$J19)</f>
        <v>11781.592780000001</v>
      </c>
      <c r="L19" s="39">
        <f>SUMIFS('DATA 2'!$H$101:$H$133,'DATA 2'!$A$101:$A$133,$J19)</f>
        <v>18715.051240000001</v>
      </c>
      <c r="M19" s="39">
        <f>SUMIFS('DATA 2'!$J$101:$J$133,'DATA 2'!$A$101:$A$133,$J19)</f>
        <v>23521.38049</v>
      </c>
      <c r="N19" s="39">
        <f>SUMIFS('DATA 2'!$O$101:$O$133,'DATA 2'!$A$101:$A$133,$J19)</f>
        <v>31018.076110000002</v>
      </c>
      <c r="O19" s="39">
        <f>SUMIFS('DATA 2'!$T$101:$T$133,'DATA 2'!$A$101:$A$133,$J19)</f>
        <v>74687.275649999996</v>
      </c>
      <c r="P19" s="39">
        <f>SUMIFS('DATA 2'!AD$101:$AD$133,'DATA 2'!$A$101:$A$133,$J19)</f>
        <v>20183.465939999998</v>
      </c>
      <c r="Q19" s="39">
        <f>SUMIFS('DATA 2'!$AN$101:$AN$133,'DATA 2'!$A$101:$A$133,$J19)</f>
        <v>18870.245299999999</v>
      </c>
      <c r="R19" s="41"/>
      <c r="S19" s="38" t="s">
        <v>435</v>
      </c>
      <c r="T19" s="43">
        <f t="shared" si="7"/>
        <v>629.05493000000206</v>
      </c>
      <c r="U19" s="43">
        <f t="shared" si="8"/>
        <v>1607.9792999999991</v>
      </c>
      <c r="V19" s="43">
        <f t="shared" si="9"/>
        <v>609.84162000000288</v>
      </c>
      <c r="W19" s="43">
        <f t="shared" si="10"/>
        <v>-32346.850950000007</v>
      </c>
      <c r="X19" s="43">
        <f t="shared" si="11"/>
        <v>-29020.388880000002</v>
      </c>
      <c r="Y19" s="43">
        <f t="shared" si="12"/>
        <v>-115616.7093</v>
      </c>
      <c r="Z19" s="43"/>
      <c r="AA19" s="38" t="s">
        <v>435</v>
      </c>
      <c r="AB19" s="44">
        <f t="shared" si="1"/>
        <v>3.4781325795814055E-2</v>
      </c>
      <c r="AC19" s="44">
        <f t="shared" si="2"/>
        <v>7.3378809891628594E-2</v>
      </c>
      <c r="AD19" s="44">
        <f t="shared" si="3"/>
        <v>2.0055147239822713E-2</v>
      </c>
      <c r="AE19" s="44">
        <f t="shared" si="4"/>
        <v>-0.30221063110912516</v>
      </c>
      <c r="AF19" s="44">
        <f t="shared" si="5"/>
        <v>-0.58979909168019129</v>
      </c>
      <c r="AG19" s="44">
        <f t="shared" si="6"/>
        <v>-0.85968716924161803</v>
      </c>
    </row>
    <row r="20" spans="1:34" s="42" customFormat="1" ht="13.5" customHeight="1" x14ac:dyDescent="0.2">
      <c r="A20" s="38" t="s">
        <v>432</v>
      </c>
      <c r="B20" s="39">
        <f>SUMIFS('DATA 2'!$C$68:$C$100,'DATA 2'!$A$68:$A$100,$A20)</f>
        <v>474.12527679999999</v>
      </c>
      <c r="C20" s="39">
        <f>SUMIFS('DATA 2'!$H$68:$H$100,'DATA 2'!$A$68:$A$100,$A20)</f>
        <v>757.63707320000003</v>
      </c>
      <c r="D20" s="39">
        <f>SUMIFS('DATA 2'!$J$68:$J$100,'DATA 2'!$A$68:$A$100,$A20)</f>
        <v>350.68764579999998</v>
      </c>
      <c r="E20" s="39">
        <f>SUMIFS('DATA 2'!$O$68:$O$100,'DATA 2'!$A$68:$A$100,$A20)</f>
        <v>23.768029089999999</v>
      </c>
      <c r="F20" s="39">
        <f>SUMIFS('DATA 2'!$T$68:$T$100,'DATA 2'!$A$68:$A$100,$A20)</f>
        <v>7.4017286259999997</v>
      </c>
      <c r="G20" s="39">
        <f>SUMIFS('DATA 2'!$AD$68:$AD$100,'DATA 2'!$A$68:$A$100,$A20)</f>
        <v>7.1799214239999998</v>
      </c>
      <c r="H20" s="39">
        <f>SUMIFS('DATA 2'!$AN$68:$AN$100,'DATA 2'!$A$68:$A$100,$A20)</f>
        <v>10.180541679999999</v>
      </c>
      <c r="I20" s="41"/>
      <c r="J20" s="38" t="s">
        <v>432</v>
      </c>
      <c r="K20" s="39">
        <f>SUMIFS('DATA 2'!$C$101:$C$133,'DATA 2'!$A$101:$A$133,$J20)</f>
        <v>474.12527679999999</v>
      </c>
      <c r="L20" s="39">
        <f>SUMIFS('DATA 2'!$H$101:$H$133,'DATA 2'!$A$101:$A$133,$J20)</f>
        <v>773.50342650000005</v>
      </c>
      <c r="M20" s="39">
        <f>SUMIFS('DATA 2'!$J$101:$J$133,'DATA 2'!$A$101:$A$133,$J20)</f>
        <v>370.0082673</v>
      </c>
      <c r="N20" s="39">
        <f>SUMIFS('DATA 2'!$O$101:$O$133,'DATA 2'!$A$101:$A$133,$J20)</f>
        <v>23.759644940000001</v>
      </c>
      <c r="O20" s="39">
        <f>SUMIFS('DATA 2'!$T$101:$T$133,'DATA 2'!$A$101:$A$133,$J20)</f>
        <v>7.0033407150000002</v>
      </c>
      <c r="P20" s="39">
        <f>SUMIFS('DATA 2'!AD$101:$AD$133,'DATA 2'!$A$101:$A$133,$J20)</f>
        <v>6.1694409500000003</v>
      </c>
      <c r="Q20" s="39">
        <f>SUMIFS('DATA 2'!$AN$101:$AN$133,'DATA 2'!$A$101:$A$133,$J20)</f>
        <v>8.1992661459999905</v>
      </c>
      <c r="R20" s="41"/>
      <c r="S20" s="38" t="s">
        <v>432</v>
      </c>
      <c r="T20" s="43">
        <f t="shared" si="7"/>
        <v>15.866353300000014</v>
      </c>
      <c r="U20" s="43">
        <f t="shared" si="8"/>
        <v>19.320621500000016</v>
      </c>
      <c r="V20" s="43">
        <f t="shared" si="9"/>
        <v>-8.3841499999977032E-3</v>
      </c>
      <c r="W20" s="43">
        <f t="shared" si="10"/>
        <v>-0.39838791099999948</v>
      </c>
      <c r="X20" s="43">
        <f t="shared" si="11"/>
        <v>-1.0104804739999995</v>
      </c>
      <c r="Y20" s="43">
        <f t="shared" si="12"/>
        <v>-1.9812755340000088</v>
      </c>
      <c r="Z20" s="43"/>
      <c r="AA20" s="38" t="s">
        <v>432</v>
      </c>
      <c r="AB20" s="44">
        <f t="shared" si="1"/>
        <v>2.0941891390010792E-2</v>
      </c>
      <c r="AC20" s="44">
        <f t="shared" si="2"/>
        <v>5.5093533323437027E-2</v>
      </c>
      <c r="AD20" s="44">
        <f t="shared" si="3"/>
        <v>-3.5274906338467193E-4</v>
      </c>
      <c r="AE20" s="44">
        <f t="shared" si="4"/>
        <v>-5.3823631090794799E-2</v>
      </c>
      <c r="AF20" s="44">
        <f t="shared" si="5"/>
        <v>-0.14073698224918063</v>
      </c>
      <c r="AG20" s="44">
        <f t="shared" si="6"/>
        <v>-0.19461396026620947</v>
      </c>
    </row>
    <row r="21" spans="1:34" s="42" customFormat="1" ht="13.5" customHeight="1" x14ac:dyDescent="0.2">
      <c r="A21" s="38" t="s">
        <v>433</v>
      </c>
      <c r="B21" s="39">
        <f>SUMIFS('DATA 2'!$C$68:$C$100,'DATA 2'!$A$68:$A$100,$A21)</f>
        <v>5981.2326210000001</v>
      </c>
      <c r="C21" s="39">
        <f>SUMIFS('DATA 2'!$H$68:$H$100,'DATA 2'!$A$68:$A$100,$A21)</f>
        <v>3358.185849</v>
      </c>
      <c r="D21" s="39">
        <f>SUMIFS('DATA 2'!$J$68:$J$100,'DATA 2'!$A$68:$A$100,$A21)</f>
        <v>778.70030050000003</v>
      </c>
      <c r="E21" s="39">
        <f>SUMIFS('DATA 2'!$O$68:$O$100,'DATA 2'!$A$68:$A$100,$A21)</f>
        <v>8.7679423320000005</v>
      </c>
      <c r="F21" s="39">
        <f>SUMIFS('DATA 2'!$T$68:$T$100,'DATA 2'!$A$68:$A$100,$A21)</f>
        <v>1.7248792340000001</v>
      </c>
      <c r="G21" s="39">
        <f>SUMIFS('DATA 2'!$AD$68:$AD$100,'DATA 2'!$A$68:$A$100,$A21)</f>
        <v>0.14097303929999999</v>
      </c>
      <c r="H21" s="39">
        <f>SUMIFS('DATA 2'!$AN$68:$AN$100,'DATA 2'!$A$68:$A$100,$A21)</f>
        <v>1.4608032999999999E-2</v>
      </c>
      <c r="I21" s="41"/>
      <c r="J21" s="38" t="s">
        <v>433</v>
      </c>
      <c r="K21" s="39">
        <f>SUMIFS('DATA 2'!$C$101:$C$133,'DATA 2'!$A$101:$A$133,$J21)</f>
        <v>5981.2326210000001</v>
      </c>
      <c r="L21" s="39">
        <f>SUMIFS('DATA 2'!$H$101:$H$133,'DATA 2'!$A$101:$A$133,$J21)</f>
        <v>3428.4161359999998</v>
      </c>
      <c r="M21" s="39">
        <f>SUMIFS('DATA 2'!$J$101:$J$133,'DATA 2'!$A$101:$A$133,$J21)</f>
        <v>821.50694239999996</v>
      </c>
      <c r="N21" s="39">
        <f>SUMIFS('DATA 2'!$O$101:$O$133,'DATA 2'!$A$101:$A$133,$J21)</f>
        <v>8.8038270759999904</v>
      </c>
      <c r="O21" s="39">
        <f>SUMIFS('DATA 2'!$T$101:$T$133,'DATA 2'!$A$101:$A$133,$J21)</f>
        <v>1.694619377</v>
      </c>
      <c r="P21" s="39">
        <f>SUMIFS('DATA 2'!AD$101:$AD$133,'DATA 2'!$A$101:$A$133,$J21)</f>
        <v>0.1275054847</v>
      </c>
      <c r="Q21" s="39">
        <f>SUMIFS('DATA 2'!$AN$101:$AN$133,'DATA 2'!$A$101:$A$133,$J21)</f>
        <v>1.28530191E-2</v>
      </c>
      <c r="R21" s="41"/>
      <c r="S21" s="38" t="s">
        <v>433</v>
      </c>
      <c r="T21" s="43">
        <f t="shared" si="7"/>
        <v>70.230286999999862</v>
      </c>
      <c r="U21" s="43">
        <f t="shared" si="8"/>
        <v>42.806641899999931</v>
      </c>
      <c r="V21" s="43">
        <f t="shared" si="9"/>
        <v>3.5884743999989865E-2</v>
      </c>
      <c r="W21" s="43">
        <f t="shared" si="10"/>
        <v>-3.0259857000000112E-2</v>
      </c>
      <c r="X21" s="43">
        <f t="shared" si="11"/>
        <v>-1.3467554599999987E-2</v>
      </c>
      <c r="Y21" s="43">
        <f t="shared" si="12"/>
        <v>-1.7550138999999996E-3</v>
      </c>
      <c r="Z21" s="43"/>
      <c r="AA21" s="38" t="s">
        <v>433</v>
      </c>
      <c r="AB21" s="44">
        <f t="shared" si="1"/>
        <v>2.0913162688989573E-2</v>
      </c>
      <c r="AC21" s="44">
        <f t="shared" si="2"/>
        <v>5.4971908797921243E-2</v>
      </c>
      <c r="AD21" s="44">
        <f t="shared" si="3"/>
        <v>4.0927212612955621E-3</v>
      </c>
      <c r="AE21" s="44">
        <f t="shared" si="4"/>
        <v>-1.7543174271874906E-2</v>
      </c>
      <c r="AF21" s="44">
        <f t="shared" si="5"/>
        <v>-9.5532838526238617E-2</v>
      </c>
      <c r="AG21" s="44">
        <f t="shared" si="6"/>
        <v>-0.12014032963917864</v>
      </c>
    </row>
    <row r="22" spans="1:34" s="42" customFormat="1" ht="13.5" customHeight="1" x14ac:dyDescent="0.2">
      <c r="A22" s="40" t="s">
        <v>225</v>
      </c>
      <c r="B22" s="39">
        <f>SUM(B4:B8,B10:B21)</f>
        <v>3459303.525200163</v>
      </c>
      <c r="C22" s="39">
        <f t="shared" ref="C22:H22" si="15">SUM(C4:C8,C10:C21)</f>
        <v>3986086.1328086499</v>
      </c>
      <c r="D22" s="39">
        <f t="shared" si="15"/>
        <v>4218819.7753106998</v>
      </c>
      <c r="E22" s="39">
        <f t="shared" si="15"/>
        <v>4890192.7514586328</v>
      </c>
      <c r="F22" s="39">
        <f t="shared" si="15"/>
        <v>5754765.2110731695</v>
      </c>
      <c r="G22" s="39">
        <f t="shared" si="15"/>
        <v>7792776.9893519748</v>
      </c>
      <c r="H22" s="39">
        <f t="shared" si="15"/>
        <v>10210356.717191467</v>
      </c>
      <c r="I22" s="41"/>
      <c r="J22" s="40" t="s">
        <v>225</v>
      </c>
      <c r="K22" s="39">
        <f t="shared" ref="K22:Q22" si="16">SUM(K4:K8,K10:K21)</f>
        <v>3459303.525200163</v>
      </c>
      <c r="L22" s="39">
        <f t="shared" si="16"/>
        <v>3986172.5904226396</v>
      </c>
      <c r="M22" s="39">
        <f t="shared" si="16"/>
        <v>4218318.91464091</v>
      </c>
      <c r="N22" s="39">
        <f t="shared" si="16"/>
        <v>4901522.2457404742</v>
      </c>
      <c r="O22" s="39">
        <f t="shared" si="16"/>
        <v>5788326.14224682</v>
      </c>
      <c r="P22" s="39">
        <f t="shared" si="16"/>
        <v>7900269.3963371152</v>
      </c>
      <c r="Q22" s="39">
        <f t="shared" si="16"/>
        <v>10257592.480730267</v>
      </c>
      <c r="R22" s="41"/>
      <c r="S22" s="40" t="s">
        <v>225</v>
      </c>
      <c r="T22" s="43">
        <f t="shared" si="7"/>
        <v>86.457613989710808</v>
      </c>
      <c r="U22" s="43">
        <f t="shared" si="8"/>
        <v>-500.86066978983581</v>
      </c>
      <c r="V22" s="43">
        <f t="shared" si="9"/>
        <v>11329.494281841442</v>
      </c>
      <c r="W22" s="43">
        <f t="shared" si="10"/>
        <v>33560.931173650548</v>
      </c>
      <c r="X22" s="43">
        <f t="shared" si="11"/>
        <v>107492.40698514041</v>
      </c>
      <c r="Y22" s="43">
        <f t="shared" si="12"/>
        <v>47235.76353880018</v>
      </c>
      <c r="Z22" s="43"/>
      <c r="AA22" s="40" t="s">
        <v>225</v>
      </c>
      <c r="AB22" s="44">
        <f t="shared" si="1"/>
        <v>2.1689850923767295E-5</v>
      </c>
      <c r="AC22" s="44">
        <f t="shared" si="2"/>
        <v>-1.1872056557638011E-4</v>
      </c>
      <c r="AD22" s="44">
        <f t="shared" si="3"/>
        <v>2.3167786747182451E-3</v>
      </c>
      <c r="AE22" s="44">
        <f t="shared" si="4"/>
        <v>5.8318506390275804E-3</v>
      </c>
      <c r="AF22" s="44">
        <f t="shared" si="5"/>
        <v>1.379385129742805E-2</v>
      </c>
      <c r="AG22" s="44">
        <f t="shared" si="6"/>
        <v>4.626259869968008E-3</v>
      </c>
    </row>
    <row r="23" spans="1:34" s="42" customFormat="1" ht="13.5" customHeight="1" x14ac:dyDescent="0.2">
      <c r="A23" s="40" t="s">
        <v>436</v>
      </c>
      <c r="B23" s="39">
        <f>SUM(B10:B17)</f>
        <v>15572.681199362698</v>
      </c>
      <c r="C23" s="39">
        <f t="shared" ref="C23:G23" si="17">SUM(C10:C17)</f>
        <v>25098.615626299998</v>
      </c>
      <c r="D23" s="39">
        <f t="shared" si="17"/>
        <v>33021.652237199996</v>
      </c>
      <c r="E23" s="39">
        <f t="shared" si="17"/>
        <v>80644.470860999994</v>
      </c>
      <c r="F23" s="39">
        <f t="shared" si="17"/>
        <v>124163.23048899999</v>
      </c>
      <c r="G23" s="39">
        <f t="shared" si="17"/>
        <v>326571.89747120003</v>
      </c>
      <c r="H23" s="39">
        <f>SUM(H10:H17)</f>
        <v>291318.98169253301</v>
      </c>
      <c r="I23" s="41"/>
      <c r="J23" s="40" t="s">
        <v>436</v>
      </c>
      <c r="K23" s="39">
        <f>SUM(K10:K17)</f>
        <v>15572.681199362698</v>
      </c>
      <c r="L23" s="39">
        <f t="shared" ref="L23:Q23" si="18">SUM(L10:L17)</f>
        <v>25825.132805899997</v>
      </c>
      <c r="M23" s="39">
        <f t="shared" si="18"/>
        <v>35915.729262000001</v>
      </c>
      <c r="N23" s="39">
        <f t="shared" si="18"/>
        <v>102655.72023500002</v>
      </c>
      <c r="O23" s="39">
        <f t="shared" si="18"/>
        <v>206088.96122900001</v>
      </c>
      <c r="P23" s="39">
        <f t="shared" si="18"/>
        <v>478446.36529410002</v>
      </c>
      <c r="Q23" s="39">
        <f t="shared" si="18"/>
        <v>471135.59289700002</v>
      </c>
      <c r="R23" s="41"/>
      <c r="S23" s="40" t="s">
        <v>436</v>
      </c>
      <c r="T23" s="43">
        <f t="shared" si="7"/>
        <v>726.51717959999951</v>
      </c>
      <c r="U23" s="43">
        <f t="shared" si="8"/>
        <v>2894.0770248000044</v>
      </c>
      <c r="V23" s="43">
        <f t="shared" si="9"/>
        <v>22011.249374000021</v>
      </c>
      <c r="W23" s="43">
        <f t="shared" si="10"/>
        <v>81925.730740000014</v>
      </c>
      <c r="X23" s="43">
        <f t="shared" si="11"/>
        <v>151874.46782289998</v>
      </c>
      <c r="Y23" s="43">
        <f t="shared" si="12"/>
        <v>179816.61120446702</v>
      </c>
      <c r="Z23" s="43"/>
      <c r="AA23" s="40" t="s">
        <v>436</v>
      </c>
      <c r="AB23" s="44">
        <f t="shared" si="1"/>
        <v>2.8946504078842805E-2</v>
      </c>
      <c r="AC23" s="44">
        <f t="shared" si="2"/>
        <v>8.7641799508134E-2</v>
      </c>
      <c r="AD23" s="44">
        <f t="shared" si="3"/>
        <v>0.27294182898092223</v>
      </c>
      <c r="AE23" s="44">
        <f t="shared" si="4"/>
        <v>0.65982280275204386</v>
      </c>
      <c r="AF23" s="44">
        <f t="shared" si="5"/>
        <v>0.46505675778882227</v>
      </c>
      <c r="AG23" s="44">
        <f t="shared" si="6"/>
        <v>0.61724989617824133</v>
      </c>
    </row>
    <row r="24" spans="1:34" s="42" customFormat="1" ht="13.5" customHeight="1" x14ac:dyDescent="0.2">
      <c r="A24" s="50" t="s">
        <v>439</v>
      </c>
      <c r="B24" s="39">
        <f>SUM(B10:B16)</f>
        <v>12966.955811362699</v>
      </c>
      <c r="C24" s="39">
        <f t="shared" ref="C24:G24" si="19">SUM(C10:C16)</f>
        <v>22247.556773299999</v>
      </c>
      <c r="D24" s="39">
        <f t="shared" si="19"/>
        <v>29852.993034199997</v>
      </c>
      <c r="E24" s="39">
        <f t="shared" si="19"/>
        <v>77344.130306999999</v>
      </c>
      <c r="F24" s="39">
        <f t="shared" si="19"/>
        <v>120806.83008299999</v>
      </c>
      <c r="G24" s="39">
        <f t="shared" si="19"/>
        <v>323040.41642620001</v>
      </c>
      <c r="H24" s="39">
        <f>SUM(H10:H16)</f>
        <v>287591.04595853301</v>
      </c>
      <c r="I24" s="41"/>
      <c r="J24" s="50" t="s">
        <v>439</v>
      </c>
      <c r="K24" s="39">
        <f>SUM(K10:K16)</f>
        <v>12966.955811362699</v>
      </c>
      <c r="L24" s="39">
        <f t="shared" ref="L24:Q24" si="20">SUM(L10:L16)</f>
        <v>22914.171279899998</v>
      </c>
      <c r="M24" s="39">
        <f t="shared" si="20"/>
        <v>32571.407679</v>
      </c>
      <c r="N24" s="39">
        <f t="shared" si="20"/>
        <v>99356.245696000013</v>
      </c>
      <c r="O24" s="39">
        <f t="shared" si="20"/>
        <v>202837.05521300001</v>
      </c>
      <c r="P24" s="39">
        <f t="shared" si="20"/>
        <v>475513.39523710002</v>
      </c>
      <c r="Q24" s="39">
        <f t="shared" si="20"/>
        <v>441935.47068700002</v>
      </c>
      <c r="R24" s="41"/>
      <c r="S24" s="50" t="s">
        <v>439</v>
      </c>
      <c r="T24" s="43">
        <f t="shared" si="7"/>
        <v>666.614506599999</v>
      </c>
      <c r="U24" s="43">
        <f t="shared" si="8"/>
        <v>2718.4146448000029</v>
      </c>
      <c r="V24" s="43">
        <f t="shared" si="9"/>
        <v>22012.115389000013</v>
      </c>
      <c r="W24" s="43">
        <f t="shared" si="10"/>
        <v>82030.225130000021</v>
      </c>
      <c r="X24" s="43">
        <f t="shared" si="11"/>
        <v>152472.97881090001</v>
      </c>
      <c r="Y24" s="43">
        <f t="shared" si="12"/>
        <v>154344.42472846701</v>
      </c>
      <c r="Z24" s="43"/>
      <c r="AA24" s="50" t="s">
        <v>439</v>
      </c>
      <c r="AB24" s="44">
        <f t="shared" si="1"/>
        <v>2.9963492773283917E-2</v>
      </c>
      <c r="AC24" s="44">
        <f t="shared" si="2"/>
        <v>9.1060036817271595E-2</v>
      </c>
      <c r="AD24" s="44">
        <f t="shared" si="3"/>
        <v>0.2845996884524773</v>
      </c>
      <c r="AE24" s="44">
        <f t="shared" si="4"/>
        <v>0.67901976298559763</v>
      </c>
      <c r="AF24" s="44">
        <f t="shared" si="5"/>
        <v>0.47199350625445069</v>
      </c>
      <c r="AG24" s="44">
        <f t="shared" si="6"/>
        <v>0.53668021622175788</v>
      </c>
    </row>
    <row r="25" spans="1:34" s="42" customFormat="1" ht="13.5" customHeight="1" x14ac:dyDescent="0.2">
      <c r="A25" s="40" t="s">
        <v>226</v>
      </c>
      <c r="B25" s="39">
        <f>SUM(B18:B21)</f>
        <v>21068.6177508</v>
      </c>
      <c r="C25" s="39">
        <f t="shared" ref="C25:H25" si="21">SUM(C18:C21)</f>
        <v>25278.997850200001</v>
      </c>
      <c r="D25" s="39">
        <f t="shared" si="21"/>
        <v>26457.058388300004</v>
      </c>
      <c r="E25" s="39">
        <f t="shared" si="21"/>
        <v>34127.941079422002</v>
      </c>
      <c r="F25" s="39">
        <f t="shared" si="21"/>
        <v>110144.36114486</v>
      </c>
      <c r="G25" s="39">
        <f t="shared" si="21"/>
        <v>51449.627531463302</v>
      </c>
      <c r="H25" s="39">
        <f t="shared" si="21"/>
        <v>134533.81470440299</v>
      </c>
      <c r="I25" s="41"/>
      <c r="J25" s="40" t="s">
        <v>226</v>
      </c>
      <c r="K25" s="39">
        <f t="shared" ref="K25:Q25" si="22">SUM(K18:K21)</f>
        <v>21068.6177508</v>
      </c>
      <c r="L25" s="39">
        <f t="shared" si="22"/>
        <v>25342.551176500001</v>
      </c>
      <c r="M25" s="39">
        <f t="shared" si="22"/>
        <v>26026.6644357</v>
      </c>
      <c r="N25" s="39">
        <f t="shared" si="22"/>
        <v>31187.757034216003</v>
      </c>
      <c r="O25" s="39">
        <f t="shared" si="22"/>
        <v>74728.905209531993</v>
      </c>
      <c r="P25" s="39">
        <f t="shared" si="22"/>
        <v>20190.124009864499</v>
      </c>
      <c r="Q25" s="39">
        <f t="shared" si="22"/>
        <v>18878.494643873797</v>
      </c>
      <c r="R25" s="41"/>
      <c r="S25" s="40" t="s">
        <v>226</v>
      </c>
      <c r="T25" s="43">
        <f t="shared" si="7"/>
        <v>63.553326299999753</v>
      </c>
      <c r="U25" s="43">
        <f t="shared" si="8"/>
        <v>-430.3939526000031</v>
      </c>
      <c r="V25" s="43">
        <f t="shared" si="9"/>
        <v>-2940.1840452059987</v>
      </c>
      <c r="W25" s="43">
        <f t="shared" si="10"/>
        <v>-35415.455935328006</v>
      </c>
      <c r="X25" s="43">
        <f t="shared" si="11"/>
        <v>-31259.503521598803</v>
      </c>
      <c r="Y25" s="43">
        <f t="shared" si="12"/>
        <v>-115655.32006052919</v>
      </c>
      <c r="Z25" s="41"/>
      <c r="AA25" s="40" t="s">
        <v>226</v>
      </c>
      <c r="AB25" s="44">
        <f t="shared" si="1"/>
        <v>2.5140761780435561E-3</v>
      </c>
      <c r="AC25" s="44">
        <f t="shared" si="2"/>
        <v>-1.6267641938241151E-2</v>
      </c>
      <c r="AD25" s="44">
        <f t="shared" si="3"/>
        <v>-8.6151814384689884E-2</v>
      </c>
      <c r="AE25" s="44">
        <f t="shared" si="4"/>
        <v>-0.32153671388361127</v>
      </c>
      <c r="AF25" s="44">
        <f t="shared" si="5"/>
        <v>-0.60757492369565724</v>
      </c>
      <c r="AG25" s="44">
        <f t="shared" si="6"/>
        <v>-0.85967472426650859</v>
      </c>
    </row>
    <row r="26" spans="1:34" ht="15.75" customHeight="1" x14ac:dyDescent="0.25">
      <c r="A26" s="20"/>
      <c r="B26" s="35"/>
      <c r="C26" s="35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:3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1:34" s="42" customFormat="1" ht="12.75" x14ac:dyDescent="0.2">
      <c r="A28" s="40" t="s">
        <v>444</v>
      </c>
      <c r="B28" s="41"/>
      <c r="C28" s="41"/>
      <c r="D28" s="41"/>
      <c r="E28" s="41"/>
      <c r="F28" s="41"/>
      <c r="G28" s="41"/>
      <c r="H28" s="41"/>
      <c r="I28" s="41"/>
      <c r="J28" s="40" t="s">
        <v>444</v>
      </c>
      <c r="L28" s="41"/>
      <c r="M28" s="41"/>
      <c r="N28" s="41"/>
      <c r="O28" s="41"/>
      <c r="P28" s="41"/>
      <c r="Q28" s="41"/>
      <c r="R28" s="41"/>
      <c r="S28" s="40" t="s">
        <v>444</v>
      </c>
      <c r="U28" s="41"/>
      <c r="V28" s="41"/>
      <c r="W28" s="41"/>
      <c r="X28" s="41"/>
      <c r="Y28" s="41"/>
      <c r="Z28" s="41"/>
      <c r="AA28" s="40" t="s">
        <v>444</v>
      </c>
      <c r="AC28" s="41"/>
      <c r="AD28" s="41"/>
      <c r="AE28" s="41"/>
      <c r="AF28" s="41"/>
      <c r="AG28" s="41"/>
      <c r="AH28" s="41"/>
    </row>
    <row r="29" spans="1:34" s="42" customFormat="1" ht="12.75" x14ac:dyDescent="0.2">
      <c r="A29" s="45"/>
      <c r="B29" s="46" t="s">
        <v>437</v>
      </c>
      <c r="C29" s="46" t="s">
        <v>445</v>
      </c>
      <c r="D29" s="46" t="s">
        <v>442</v>
      </c>
      <c r="E29" s="49"/>
      <c r="F29" s="49"/>
      <c r="G29" s="49"/>
      <c r="H29" s="49"/>
      <c r="J29" s="45"/>
      <c r="K29" s="46" t="s">
        <v>437</v>
      </c>
      <c r="L29" s="46" t="s">
        <v>445</v>
      </c>
      <c r="M29" s="46" t="s">
        <v>442</v>
      </c>
      <c r="N29" s="49"/>
      <c r="O29" s="49"/>
      <c r="P29" s="49"/>
      <c r="Q29" s="49"/>
      <c r="R29" s="41"/>
      <c r="S29" s="45"/>
      <c r="T29" s="46" t="s">
        <v>437</v>
      </c>
      <c r="U29" s="46" t="s">
        <v>445</v>
      </c>
      <c r="V29" s="46" t="s">
        <v>442</v>
      </c>
      <c r="W29" s="41"/>
      <c r="X29" s="41"/>
      <c r="Y29" s="41"/>
      <c r="Z29" s="41"/>
      <c r="AA29" s="45"/>
      <c r="AB29" s="46" t="s">
        <v>437</v>
      </c>
      <c r="AC29" s="46" t="s">
        <v>445</v>
      </c>
      <c r="AD29" s="46" t="s">
        <v>442</v>
      </c>
      <c r="AE29" s="41"/>
      <c r="AF29" s="41"/>
      <c r="AG29" s="41"/>
    </row>
    <row r="30" spans="1:34" s="42" customFormat="1" ht="12.75" x14ac:dyDescent="0.2">
      <c r="A30" s="36" t="s">
        <v>219</v>
      </c>
      <c r="B30" s="39">
        <f>AVERAGE(Inversion!H2:T2)</f>
        <v>65898.392310027688</v>
      </c>
      <c r="C30" s="39">
        <f>AVERAGE(Inversion!U2:AD2)</f>
        <v>88172.188782817975</v>
      </c>
      <c r="D30" s="39">
        <f>AVERAGE(Inversion!AE2:AN2)</f>
        <v>117088.42035080299</v>
      </c>
      <c r="E30" s="39"/>
      <c r="F30" s="39"/>
      <c r="G30" s="39"/>
      <c r="H30" s="39"/>
      <c r="I30" s="41"/>
      <c r="J30" s="36" t="s">
        <v>219</v>
      </c>
      <c r="K30" s="39">
        <f>AVERAGE(Inversion!H26:T26)</f>
        <v>65916.190369397693</v>
      </c>
      <c r="L30" s="39">
        <f>AVERAGE(Inversion!U26:AD26)</f>
        <v>88220.592100630005</v>
      </c>
      <c r="M30" s="39">
        <f>AVERAGE(Inversion!AE26:AN26)</f>
        <v>116779.54597210698</v>
      </c>
      <c r="N30" s="39"/>
      <c r="O30" s="39"/>
      <c r="P30" s="39"/>
      <c r="Q30" s="41"/>
      <c r="R30" s="41"/>
      <c r="S30" s="36" t="s">
        <v>219</v>
      </c>
      <c r="T30" s="39">
        <f t="shared" ref="T30:T51" si="23">K30-B30</f>
        <v>17.798059370004921</v>
      </c>
      <c r="U30" s="39">
        <f t="shared" ref="U30:U51" si="24">L30-C30</f>
        <v>48.403317812029854</v>
      </c>
      <c r="V30" s="39">
        <f t="shared" ref="V30:V51" si="25">M30-D30</f>
        <v>-308.87437869601126</v>
      </c>
      <c r="W30" s="41"/>
      <c r="X30" s="41"/>
      <c r="Y30" s="41"/>
      <c r="Z30" s="41"/>
      <c r="AA30" s="36" t="s">
        <v>219</v>
      </c>
      <c r="AB30" s="44">
        <f t="shared" ref="AB30:AB51" si="26">K30/B30-1</f>
        <v>2.7008336237210884E-4</v>
      </c>
      <c r="AC30" s="44">
        <f t="shared" ref="AC30:AC51" si="27">L30/C30-1</f>
        <v>5.4896355052780343E-4</v>
      </c>
      <c r="AD30" s="44">
        <f t="shared" ref="AD30:AD51" si="28">M30/D30-1</f>
        <v>-2.6379583717212052E-3</v>
      </c>
      <c r="AE30" s="41"/>
      <c r="AF30" s="41"/>
      <c r="AG30" s="41"/>
    </row>
    <row r="31" spans="1:34" s="42" customFormat="1" ht="12.75" x14ac:dyDescent="0.2">
      <c r="A31" s="36" t="s">
        <v>218</v>
      </c>
      <c r="B31" s="39">
        <f>AVERAGE(Inversion!H3:T3)</f>
        <v>1081818.9986857693</v>
      </c>
      <c r="C31" s="39">
        <f>AVERAGE(Inversion!U3:AD3)</f>
        <v>1510393.519815</v>
      </c>
      <c r="D31" s="39">
        <f>AVERAGE(Inversion!AE3:AN3)</f>
        <v>1998043.6222180002</v>
      </c>
      <c r="E31" s="39"/>
      <c r="F31" s="39"/>
      <c r="G31" s="39"/>
      <c r="H31" s="39"/>
      <c r="I31" s="41"/>
      <c r="J31" s="36" t="s">
        <v>218</v>
      </c>
      <c r="K31" s="39">
        <f>AVERAGE(Inversion!H27:T27)</f>
        <v>1082683.1031448459</v>
      </c>
      <c r="L31" s="39">
        <f>AVERAGE(Inversion!U27:AD27)</f>
        <v>1519247.7612109999</v>
      </c>
      <c r="M31" s="39">
        <f>AVERAGE(Inversion!AE27:AN27)</f>
        <v>2019231.5638460002</v>
      </c>
      <c r="N31" s="39"/>
      <c r="O31" s="39"/>
      <c r="P31" s="39"/>
      <c r="Q31" s="41"/>
      <c r="R31" s="41"/>
      <c r="S31" s="36" t="s">
        <v>218</v>
      </c>
      <c r="T31" s="39">
        <f t="shared" si="23"/>
        <v>864.10445907665417</v>
      </c>
      <c r="U31" s="39">
        <f t="shared" si="24"/>
        <v>8854.2413959999103</v>
      </c>
      <c r="V31" s="39">
        <f t="shared" si="25"/>
        <v>21187.941628</v>
      </c>
      <c r="W31" s="41"/>
      <c r="X31" s="41"/>
      <c r="Y31" s="41"/>
      <c r="Z31" s="41"/>
      <c r="AA31" s="36" t="s">
        <v>218</v>
      </c>
      <c r="AB31" s="44">
        <f t="shared" si="26"/>
        <v>7.9875141786778237E-4</v>
      </c>
      <c r="AC31" s="44">
        <f t="shared" si="27"/>
        <v>5.8622082787300744E-3</v>
      </c>
      <c r="AD31" s="44">
        <f t="shared" si="28"/>
        <v>1.0604343865365351E-2</v>
      </c>
      <c r="AE31" s="41"/>
      <c r="AF31" s="41"/>
      <c r="AG31" s="41"/>
    </row>
    <row r="32" spans="1:34" s="42" customFormat="1" ht="12.75" x14ac:dyDescent="0.2">
      <c r="A32" s="36" t="s">
        <v>220</v>
      </c>
      <c r="B32" s="39">
        <f>AVERAGE(Inversion!H4:T4)</f>
        <v>245670.28322989229</v>
      </c>
      <c r="C32" s="39">
        <f>AVERAGE(Inversion!U4:AD4)</f>
        <v>431337.05335940002</v>
      </c>
      <c r="D32" s="39">
        <f>AVERAGE(Inversion!AE4:AN4)</f>
        <v>683927.0008389001</v>
      </c>
      <c r="E32" s="39"/>
      <c r="F32" s="39"/>
      <c r="G32" s="39"/>
      <c r="H32" s="39"/>
      <c r="I32" s="41"/>
      <c r="J32" s="36" t="s">
        <v>220</v>
      </c>
      <c r="K32" s="39">
        <f>AVERAGE(Inversion!H28:T28)</f>
        <v>245444.46856452306</v>
      </c>
      <c r="L32" s="39">
        <f>AVERAGE(Inversion!U28:AD28)</f>
        <v>430925.32361039997</v>
      </c>
      <c r="M32" s="39">
        <f>AVERAGE(Inversion!AE28:AN28)</f>
        <v>684030.87251889997</v>
      </c>
      <c r="N32" s="39"/>
      <c r="O32" s="39"/>
      <c r="P32" s="39"/>
      <c r="Q32" s="41"/>
      <c r="R32" s="41"/>
      <c r="S32" s="36" t="s">
        <v>220</v>
      </c>
      <c r="T32" s="39">
        <f t="shared" si="23"/>
        <v>-225.8146653692238</v>
      </c>
      <c r="U32" s="39">
        <f t="shared" si="24"/>
        <v>-411.7297490000492</v>
      </c>
      <c r="V32" s="39">
        <f t="shared" si="25"/>
        <v>103.87167999986559</v>
      </c>
      <c r="W32" s="41"/>
      <c r="X32" s="41"/>
      <c r="Y32" s="41"/>
      <c r="Z32" s="41"/>
      <c r="AA32" s="36" t="s">
        <v>220</v>
      </c>
      <c r="AB32" s="44">
        <f t="shared" si="26"/>
        <v>-9.1917777925920596E-4</v>
      </c>
      <c r="AC32" s="44">
        <f t="shared" si="27"/>
        <v>-9.5454296308039588E-4</v>
      </c>
      <c r="AD32" s="44">
        <f t="shared" si="28"/>
        <v>1.5187539002337047E-4</v>
      </c>
      <c r="AE32" s="41"/>
      <c r="AF32" s="41"/>
      <c r="AG32" s="41"/>
    </row>
    <row r="33" spans="1:33" s="42" customFormat="1" ht="12.75" x14ac:dyDescent="0.2">
      <c r="A33" s="36" t="s">
        <v>221</v>
      </c>
      <c r="B33" s="39">
        <f>AVERAGE(Inversion!H5:T5)</f>
        <v>2769891.1716153845</v>
      </c>
      <c r="C33" s="39">
        <f>AVERAGE(Inversion!U5:AD5)</f>
        <v>3826755.09827</v>
      </c>
      <c r="D33" s="39">
        <f>AVERAGE(Inversion!AE5:AN5)</f>
        <v>5136760.6584999999</v>
      </c>
      <c r="E33" s="39"/>
      <c r="F33" s="39"/>
      <c r="G33" s="39"/>
      <c r="H33" s="39"/>
      <c r="I33" s="41"/>
      <c r="J33" s="36" t="s">
        <v>221</v>
      </c>
      <c r="K33" s="39">
        <f>AVERAGE(Inversion!H29:T29)</f>
        <v>2769377.8820769237</v>
      </c>
      <c r="L33" s="39">
        <f>AVERAGE(Inversion!U29:AD29)</f>
        <v>3830000.9353100001</v>
      </c>
      <c r="M33" s="39">
        <f>AVERAGE(Inversion!AE29:AN29)</f>
        <v>5144374.3345900001</v>
      </c>
      <c r="N33" s="39"/>
      <c r="O33" s="39"/>
      <c r="P33" s="39"/>
      <c r="Q33" s="41"/>
      <c r="R33" s="41"/>
      <c r="S33" s="36" t="s">
        <v>221</v>
      </c>
      <c r="T33" s="39">
        <f t="shared" si="23"/>
        <v>-513.28953846078366</v>
      </c>
      <c r="U33" s="39">
        <f t="shared" si="24"/>
        <v>3245.8370400001295</v>
      </c>
      <c r="V33" s="39">
        <f t="shared" si="25"/>
        <v>7613.6760900001973</v>
      </c>
      <c r="W33" s="41"/>
      <c r="X33" s="41"/>
      <c r="Y33" s="41"/>
      <c r="Z33" s="41"/>
      <c r="AA33" s="36" t="s">
        <v>221</v>
      </c>
      <c r="AB33" s="44">
        <f t="shared" si="26"/>
        <v>-1.8531036299218595E-4</v>
      </c>
      <c r="AC33" s="44">
        <f t="shared" si="27"/>
        <v>8.4819565314431244E-4</v>
      </c>
      <c r="AD33" s="44">
        <f t="shared" si="28"/>
        <v>1.4821940511091647E-3</v>
      </c>
      <c r="AE33" s="41"/>
      <c r="AF33" s="41"/>
      <c r="AG33" s="41"/>
    </row>
    <row r="34" spans="1:33" s="42" customFormat="1" ht="12.75" x14ac:dyDescent="0.2">
      <c r="A34" s="37" t="s">
        <v>222</v>
      </c>
      <c r="B34" s="39">
        <f>AVERAGE(Inversion!H6:T6)</f>
        <v>513612.71289769222</v>
      </c>
      <c r="C34" s="39">
        <f>AVERAGE(Inversion!U6:AD6)</f>
        <v>659632.02141399996</v>
      </c>
      <c r="D34" s="39">
        <f>AVERAGE(Inversion!AE6:AN6)</f>
        <v>750628.57598600001</v>
      </c>
      <c r="E34" s="39"/>
      <c r="F34" s="39"/>
      <c r="G34" s="39"/>
      <c r="H34" s="39"/>
      <c r="I34" s="41"/>
      <c r="J34" s="37" t="s">
        <v>222</v>
      </c>
      <c r="K34" s="39">
        <f>AVERAGE(Inversion!H30:T30)</f>
        <v>506636.20964153844</v>
      </c>
      <c r="L34" s="39">
        <f>AVERAGE(Inversion!U30:AD30)</f>
        <v>633644.97547599999</v>
      </c>
      <c r="M34" s="39">
        <f>AVERAGE(Inversion!AE30:AN30)</f>
        <v>708008.07614100003</v>
      </c>
      <c r="N34" s="39"/>
      <c r="O34" s="39"/>
      <c r="P34" s="39"/>
      <c r="Q34" s="41"/>
      <c r="R34" s="41"/>
      <c r="S34" s="37" t="s">
        <v>222</v>
      </c>
      <c r="T34" s="39">
        <f t="shared" si="23"/>
        <v>-6976.503256153781</v>
      </c>
      <c r="U34" s="39">
        <f t="shared" si="24"/>
        <v>-25987.045937999967</v>
      </c>
      <c r="V34" s="39">
        <f t="shared" si="25"/>
        <v>-42620.499844999984</v>
      </c>
      <c r="W34" s="41"/>
      <c r="X34" s="41"/>
      <c r="Y34" s="41"/>
      <c r="Z34" s="41"/>
      <c r="AA34" s="37" t="s">
        <v>222</v>
      </c>
      <c r="AB34" s="44">
        <f t="shared" si="26"/>
        <v>-1.3583198158771959E-2</v>
      </c>
      <c r="AC34" s="44">
        <f t="shared" si="27"/>
        <v>-3.939627715812466E-2</v>
      </c>
      <c r="AD34" s="44">
        <f t="shared" si="28"/>
        <v>-5.6779745946942128E-2</v>
      </c>
      <c r="AE34" s="41"/>
      <c r="AF34" s="41"/>
      <c r="AG34" s="41"/>
    </row>
    <row r="35" spans="1:33" s="42" customFormat="1" ht="12.75" x14ac:dyDescent="0.2">
      <c r="A35" s="36" t="s">
        <v>224</v>
      </c>
      <c r="B35" s="39">
        <f>AVERAGE(Inversion!H7:T7)</f>
        <v>113903.95056145346</v>
      </c>
      <c r="C35" s="39">
        <f>AVERAGE(Inversion!U7:AD7)</f>
        <v>296801.2781914415</v>
      </c>
      <c r="D35" s="39">
        <f>AVERAGE(Inversion!AE7:AN7)</f>
        <v>407717.73398394493</v>
      </c>
      <c r="E35" s="39"/>
      <c r="F35" s="39"/>
      <c r="G35" s="39"/>
      <c r="H35" s="39"/>
      <c r="I35" s="41"/>
      <c r="J35" s="36" t="s">
        <v>224</v>
      </c>
      <c r="K35" s="39">
        <f>AVERAGE(Inversion!H31:T31)</f>
        <v>131924.70956234646</v>
      </c>
      <c r="L35" s="39">
        <f>AVERAGE(Inversion!U31:AD31)</f>
        <v>392775.38304215309</v>
      </c>
      <c r="M35" s="39">
        <f>AVERAGE(Inversion!AE31:AN31)</f>
        <v>498791.2111134397</v>
      </c>
      <c r="N35" s="39"/>
      <c r="O35" s="39"/>
      <c r="P35" s="39"/>
      <c r="Q35" s="41"/>
      <c r="R35" s="41"/>
      <c r="S35" s="36" t="s">
        <v>224</v>
      </c>
      <c r="T35" s="39">
        <f t="shared" si="23"/>
        <v>18020.759000892998</v>
      </c>
      <c r="U35" s="39">
        <f t="shared" si="24"/>
        <v>95974.104850711592</v>
      </c>
      <c r="V35" s="39">
        <f t="shared" si="25"/>
        <v>91073.477129494771</v>
      </c>
      <c r="W35" s="41"/>
      <c r="X35" s="41"/>
      <c r="Y35" s="41"/>
      <c r="Z35" s="41"/>
      <c r="AA35" s="36" t="s">
        <v>224</v>
      </c>
      <c r="AB35" s="44">
        <f t="shared" si="26"/>
        <v>0.15821013153683761</v>
      </c>
      <c r="AC35" s="44">
        <f t="shared" si="27"/>
        <v>0.32336149438280648</v>
      </c>
      <c r="AD35" s="44">
        <f t="shared" si="28"/>
        <v>0.22337384307419184</v>
      </c>
      <c r="AE35" s="41"/>
      <c r="AF35" s="41"/>
      <c r="AG35" s="41"/>
    </row>
    <row r="36" spans="1:33" s="42" customFormat="1" ht="12.75" x14ac:dyDescent="0.2">
      <c r="A36" s="38" t="s">
        <v>425</v>
      </c>
      <c r="B36" s="39">
        <f>AVERAGE(Inversion!H8:T8)</f>
        <v>18988.786842307694</v>
      </c>
      <c r="C36" s="39">
        <f>AVERAGE(Inversion!U8:AD8)</f>
        <v>26157.544533</v>
      </c>
      <c r="D36" s="39">
        <f>AVERAGE(Inversion!AE8:AN8)</f>
        <v>33573.708128999999</v>
      </c>
      <c r="E36" s="39"/>
      <c r="F36" s="39"/>
      <c r="G36" s="39"/>
      <c r="H36" s="39"/>
      <c r="I36" s="41"/>
      <c r="J36" s="38" t="s">
        <v>425</v>
      </c>
      <c r="K36" s="39">
        <f>AVERAGE(Inversion!H32:T32)</f>
        <v>19884.350434615386</v>
      </c>
      <c r="L36" s="39">
        <f>AVERAGE(Inversion!U32:AD32)</f>
        <v>29720.887091000001</v>
      </c>
      <c r="M36" s="39">
        <f>AVERAGE(Inversion!AE32:AN32)</f>
        <v>39263.669615999999</v>
      </c>
      <c r="N36" s="39"/>
      <c r="O36" s="39"/>
      <c r="P36" s="39"/>
      <c r="Q36" s="41"/>
      <c r="R36" s="41"/>
      <c r="S36" s="38" t="s">
        <v>425</v>
      </c>
      <c r="T36" s="39">
        <f t="shared" si="23"/>
        <v>895.56359230769158</v>
      </c>
      <c r="U36" s="39">
        <f t="shared" si="24"/>
        <v>3563.3425580000003</v>
      </c>
      <c r="V36" s="39">
        <f t="shared" si="25"/>
        <v>5689.9614870000005</v>
      </c>
      <c r="W36" s="41"/>
      <c r="X36" s="41"/>
      <c r="Y36" s="41"/>
      <c r="Z36" s="41"/>
      <c r="AA36" s="38" t="s">
        <v>425</v>
      </c>
      <c r="AB36" s="44">
        <f t="shared" si="26"/>
        <v>4.7162759777383156E-2</v>
      </c>
      <c r="AC36" s="44">
        <f t="shared" si="27"/>
        <v>0.13622618719064161</v>
      </c>
      <c r="AD36" s="44">
        <f t="shared" si="28"/>
        <v>0.16947670674736037</v>
      </c>
      <c r="AE36" s="41"/>
      <c r="AF36" s="41"/>
      <c r="AG36" s="41"/>
    </row>
    <row r="37" spans="1:33" s="42" customFormat="1" ht="12.75" x14ac:dyDescent="0.2">
      <c r="A37" s="38" t="s">
        <v>426</v>
      </c>
      <c r="B37" s="39">
        <f>AVERAGE(Inversion!H9:T9)</f>
        <v>23925.44405976923</v>
      </c>
      <c r="C37" s="39">
        <f>AVERAGE(Inversion!U9:AD9)</f>
        <v>102074.65776100001</v>
      </c>
      <c r="D37" s="39">
        <f>AVERAGE(Inversion!AE9:AN9)</f>
        <v>131681.09760000001</v>
      </c>
      <c r="E37" s="39"/>
      <c r="F37" s="39"/>
      <c r="G37" s="39"/>
      <c r="H37" s="39"/>
      <c r="I37" s="41"/>
      <c r="J37" s="38" t="s">
        <v>426</v>
      </c>
      <c r="K37" s="39">
        <f>AVERAGE(Inversion!H33:T33)</f>
        <v>36892.116698615384</v>
      </c>
      <c r="L37" s="39">
        <f>AVERAGE(Inversion!U33:AD33)</f>
        <v>211155.97336999996</v>
      </c>
      <c r="M37" s="39">
        <f>AVERAGE(Inversion!AE33:AN33)</f>
        <v>305723.30055999995</v>
      </c>
      <c r="N37" s="39"/>
      <c r="O37" s="39"/>
      <c r="P37" s="39"/>
      <c r="Q37" s="41"/>
      <c r="R37" s="41"/>
      <c r="S37" s="38" t="s">
        <v>426</v>
      </c>
      <c r="T37" s="39">
        <f t="shared" si="23"/>
        <v>12966.672638846154</v>
      </c>
      <c r="U37" s="39">
        <f t="shared" si="24"/>
        <v>109081.31560899995</v>
      </c>
      <c r="V37" s="39">
        <f t="shared" si="25"/>
        <v>174042.20295999994</v>
      </c>
      <c r="W37" s="41"/>
      <c r="X37" s="41"/>
      <c r="Y37" s="41"/>
      <c r="Z37" s="41"/>
      <c r="AA37" s="38" t="s">
        <v>426</v>
      </c>
      <c r="AB37" s="44">
        <f t="shared" si="26"/>
        <v>0.54196162906960166</v>
      </c>
      <c r="AC37" s="44">
        <f t="shared" si="27"/>
        <v>1.0686424819018789</v>
      </c>
      <c r="AD37" s="44">
        <f t="shared" si="28"/>
        <v>1.3216946557407789</v>
      </c>
      <c r="AE37" s="41"/>
      <c r="AF37" s="41"/>
      <c r="AG37" s="41"/>
    </row>
    <row r="38" spans="1:33" s="42" customFormat="1" ht="12.75" x14ac:dyDescent="0.2">
      <c r="A38" s="38" t="s">
        <v>427</v>
      </c>
      <c r="B38" s="39">
        <f>AVERAGE(Inversion!H10:T10)</f>
        <v>1870.372952823077</v>
      </c>
      <c r="C38" s="39">
        <f>AVERAGE(Inversion!U10:AD10)</f>
        <v>3248.4280236000004</v>
      </c>
      <c r="D38" s="39">
        <f>AVERAGE(Inversion!AE10:AN10)</f>
        <v>3792.3986876000004</v>
      </c>
      <c r="E38" s="39"/>
      <c r="F38" s="39"/>
      <c r="G38" s="39"/>
      <c r="H38" s="39"/>
      <c r="I38" s="41"/>
      <c r="J38" s="38" t="s">
        <v>427</v>
      </c>
      <c r="K38" s="39">
        <f>AVERAGE(Inversion!H34:T34)</f>
        <v>1875.2904191230771</v>
      </c>
      <c r="L38" s="39">
        <f>AVERAGE(Inversion!U34:AD34)</f>
        <v>2764.7123639999995</v>
      </c>
      <c r="M38" s="39">
        <f>AVERAGE(Inversion!AE34:AN34)</f>
        <v>2448.4673842000002</v>
      </c>
      <c r="N38" s="39"/>
      <c r="O38" s="39"/>
      <c r="P38" s="39"/>
      <c r="Q38" s="41"/>
      <c r="R38" s="41"/>
      <c r="S38" s="38" t="s">
        <v>427</v>
      </c>
      <c r="T38" s="39">
        <f t="shared" si="23"/>
        <v>4.9174663000001146</v>
      </c>
      <c r="U38" s="39">
        <f t="shared" si="24"/>
        <v>-483.71565960000089</v>
      </c>
      <c r="V38" s="39">
        <f t="shared" si="25"/>
        <v>-1343.9313034000002</v>
      </c>
      <c r="W38" s="41"/>
      <c r="X38" s="41"/>
      <c r="Y38" s="41"/>
      <c r="Z38" s="41"/>
      <c r="AA38" s="38" t="s">
        <v>427</v>
      </c>
      <c r="AB38" s="44">
        <f t="shared" si="26"/>
        <v>2.6291367679251998E-3</v>
      </c>
      <c r="AC38" s="44">
        <f t="shared" si="27"/>
        <v>-0.14890761195439184</v>
      </c>
      <c r="AD38" s="44">
        <f t="shared" si="28"/>
        <v>-0.35437500487336682</v>
      </c>
      <c r="AE38" s="41"/>
      <c r="AF38" s="41"/>
      <c r="AG38" s="41"/>
    </row>
    <row r="39" spans="1:33" s="42" customFormat="1" ht="12.75" x14ac:dyDescent="0.2">
      <c r="A39" s="38" t="s">
        <v>117</v>
      </c>
      <c r="B39" s="39">
        <f>AVERAGE(Inversion!H11:T11)</f>
        <v>13296.341310438464</v>
      </c>
      <c r="C39" s="39">
        <f>AVERAGE(Inversion!U11:AD11)</f>
        <v>74785.100470999998</v>
      </c>
      <c r="D39" s="39">
        <f>AVERAGE(Inversion!AE11:AN11)</f>
        <v>142550.28944000002</v>
      </c>
      <c r="E39" s="39"/>
      <c r="F39" s="39"/>
      <c r="G39" s="39"/>
      <c r="H39" s="39"/>
      <c r="I39" s="41"/>
      <c r="J39" s="38" t="s">
        <v>117</v>
      </c>
      <c r="K39" s="39">
        <f>AVERAGE(Inversion!H35:T35)</f>
        <v>24304.739787076927</v>
      </c>
      <c r="L39" s="39">
        <f>AVERAGE(Inversion!U35:AD35)</f>
        <v>93797.548019999987</v>
      </c>
      <c r="M39" s="39">
        <f>AVERAGE(Inversion!AE35:AN35)</f>
        <v>112764.98032100001</v>
      </c>
      <c r="N39" s="39"/>
      <c r="O39" s="39"/>
      <c r="P39" s="39"/>
      <c r="Q39" s="41"/>
      <c r="R39" s="41"/>
      <c r="S39" s="38" t="s">
        <v>117</v>
      </c>
      <c r="T39" s="39">
        <f t="shared" si="23"/>
        <v>11008.398476638464</v>
      </c>
      <c r="U39" s="39">
        <f t="shared" si="24"/>
        <v>19012.44754899999</v>
      </c>
      <c r="V39" s="39">
        <f t="shared" si="25"/>
        <v>-29785.309119000012</v>
      </c>
      <c r="W39" s="41"/>
      <c r="X39" s="41"/>
      <c r="Y39" s="41"/>
      <c r="Z39" s="41"/>
      <c r="AA39" s="38" t="s">
        <v>117</v>
      </c>
      <c r="AB39" s="44">
        <f t="shared" si="26"/>
        <v>0.82792688752628352</v>
      </c>
      <c r="AC39" s="44">
        <f t="shared" si="27"/>
        <v>0.25422774629249312</v>
      </c>
      <c r="AD39" s="44">
        <f t="shared" si="28"/>
        <v>-0.20894597433656403</v>
      </c>
      <c r="AE39" s="41"/>
      <c r="AF39" s="41"/>
      <c r="AG39" s="41"/>
    </row>
    <row r="40" spans="1:33" s="42" customFormat="1" ht="12.75" x14ac:dyDescent="0.2">
      <c r="A40" s="38" t="s">
        <v>428</v>
      </c>
      <c r="B40" s="39">
        <f>AVERAGE(Inversion!H12:T12)</f>
        <v>2803.754935615385</v>
      </c>
      <c r="C40" s="39">
        <f>AVERAGE(Inversion!U12:AD12)</f>
        <v>4614.5055737000002</v>
      </c>
      <c r="D40" s="39">
        <f>AVERAGE(Inversion!AE12:AN12)</f>
        <v>569.81446980479996</v>
      </c>
      <c r="E40" s="39"/>
      <c r="F40" s="39"/>
      <c r="G40" s="39"/>
      <c r="H40" s="39"/>
      <c r="I40" s="41"/>
      <c r="J40" s="38" t="s">
        <v>428</v>
      </c>
      <c r="K40" s="39">
        <f>AVERAGE(Inversion!H36:T36)</f>
        <v>3122.9173403076925</v>
      </c>
      <c r="L40" s="39">
        <f>AVERAGE(Inversion!U36:AD36)</f>
        <v>6235.3235431000003</v>
      </c>
      <c r="M40" s="39">
        <f>AVERAGE(Inversion!AE36:AN36)</f>
        <v>4898.8534142999988</v>
      </c>
      <c r="N40" s="39"/>
      <c r="O40" s="39"/>
      <c r="P40" s="39"/>
      <c r="Q40" s="41"/>
      <c r="R40" s="41"/>
      <c r="S40" s="38" t="s">
        <v>428</v>
      </c>
      <c r="T40" s="39">
        <f t="shared" si="23"/>
        <v>319.16240469230752</v>
      </c>
      <c r="U40" s="39">
        <f t="shared" si="24"/>
        <v>1620.8179694</v>
      </c>
      <c r="V40" s="39">
        <f t="shared" si="25"/>
        <v>4329.0389444951988</v>
      </c>
      <c r="W40" s="41"/>
      <c r="X40" s="41"/>
      <c r="Y40" s="41"/>
      <c r="Z40" s="41"/>
      <c r="AA40" s="38" t="s">
        <v>428</v>
      </c>
      <c r="AB40" s="44">
        <f t="shared" si="26"/>
        <v>0.11383391630918549</v>
      </c>
      <c r="AC40" s="44">
        <f t="shared" si="27"/>
        <v>0.35124412431912977</v>
      </c>
      <c r="AD40" s="44">
        <f t="shared" si="28"/>
        <v>7.5972780157341173</v>
      </c>
      <c r="AE40" s="41"/>
      <c r="AF40" s="41"/>
      <c r="AG40" s="41"/>
    </row>
    <row r="41" spans="1:33" s="42" customFormat="1" ht="12.75" x14ac:dyDescent="0.2">
      <c r="A41" s="38" t="s">
        <v>429</v>
      </c>
      <c r="B41" s="39">
        <f>AVERAGE(Inversion!H13:T13)</f>
        <v>1235.2798265076924</v>
      </c>
      <c r="C41" s="39">
        <f>AVERAGE(Inversion!U13:AD13)</f>
        <v>953.74057761000006</v>
      </c>
      <c r="D41" s="39">
        <f>AVERAGE(Inversion!AE13:AN13)</f>
        <v>198.68898508700002</v>
      </c>
      <c r="E41" s="39"/>
      <c r="F41" s="39"/>
      <c r="G41" s="39"/>
      <c r="H41" s="39"/>
      <c r="I41" s="41"/>
      <c r="J41" s="38" t="s">
        <v>429</v>
      </c>
      <c r="K41" s="39">
        <f>AVERAGE(Inversion!H37:T37)</f>
        <v>1346.0940663384617</v>
      </c>
      <c r="L41" s="39">
        <f>AVERAGE(Inversion!U37:AD37)</f>
        <v>1079.5801329999999</v>
      </c>
      <c r="M41" s="39">
        <f>AVERAGE(Inversion!AE37:AN37)</f>
        <v>1299.2455413599998</v>
      </c>
      <c r="N41" s="39"/>
      <c r="O41" s="39"/>
      <c r="P41" s="39"/>
      <c r="Q41" s="41"/>
      <c r="R41" s="41"/>
      <c r="S41" s="38" t="s">
        <v>429</v>
      </c>
      <c r="T41" s="39">
        <f t="shared" si="23"/>
        <v>110.81423983076934</v>
      </c>
      <c r="U41" s="39">
        <f t="shared" si="24"/>
        <v>125.83955538999987</v>
      </c>
      <c r="V41" s="39">
        <f t="shared" si="25"/>
        <v>1100.5565562729998</v>
      </c>
      <c r="W41" s="41"/>
      <c r="X41" s="41"/>
      <c r="Y41" s="41"/>
      <c r="Z41" s="41"/>
      <c r="AA41" s="38" t="s">
        <v>429</v>
      </c>
      <c r="AB41" s="44">
        <f t="shared" si="26"/>
        <v>8.970780340844442E-2</v>
      </c>
      <c r="AC41" s="44">
        <f t="shared" si="27"/>
        <v>0.1319431702332976</v>
      </c>
      <c r="AD41" s="44">
        <f t="shared" si="28"/>
        <v>5.5390919420676425</v>
      </c>
      <c r="AE41" s="41"/>
      <c r="AF41" s="41"/>
      <c r="AG41" s="41"/>
    </row>
    <row r="42" spans="1:33" s="42" customFormat="1" ht="12.75" x14ac:dyDescent="0.2">
      <c r="A42" s="38" t="s">
        <v>430</v>
      </c>
      <c r="B42" s="39">
        <f>AVERAGE(Inversion!H14:T14)</f>
        <v>2939.869956746154</v>
      </c>
      <c r="C42" s="39">
        <f>AVERAGE(Inversion!U14:AD14)</f>
        <v>3086.3641086000002</v>
      </c>
      <c r="D42" s="39">
        <f>AVERAGE(Inversion!AE14:AN14)</f>
        <v>1255.0505799500002</v>
      </c>
      <c r="E42" s="39"/>
      <c r="F42" s="39"/>
      <c r="G42" s="39"/>
      <c r="H42" s="39"/>
      <c r="I42" s="41"/>
      <c r="J42" s="38" t="s">
        <v>430</v>
      </c>
      <c r="K42" s="39">
        <f>AVERAGE(Inversion!H38:T38)</f>
        <v>2925.4620571846153</v>
      </c>
      <c r="L42" s="39">
        <f>AVERAGE(Inversion!U38:AD38)</f>
        <v>2707.3024151</v>
      </c>
      <c r="M42" s="39">
        <f>AVERAGE(Inversion!AE38:AN38)</f>
        <v>852.48019282999996</v>
      </c>
      <c r="N42" s="39"/>
      <c r="O42" s="39"/>
      <c r="P42" s="39"/>
      <c r="Q42" s="41"/>
      <c r="R42" s="41"/>
      <c r="S42" s="38" t="s">
        <v>430</v>
      </c>
      <c r="T42" s="39">
        <f t="shared" si="23"/>
        <v>-14.40789956153867</v>
      </c>
      <c r="U42" s="39">
        <f t="shared" si="24"/>
        <v>-379.06169350000027</v>
      </c>
      <c r="V42" s="39">
        <f t="shared" si="25"/>
        <v>-402.57038712000019</v>
      </c>
      <c r="W42" s="41"/>
      <c r="X42" s="41"/>
      <c r="Y42" s="41"/>
      <c r="Z42" s="41"/>
      <c r="AA42" s="38" t="s">
        <v>430</v>
      </c>
      <c r="AB42" s="44">
        <f t="shared" si="26"/>
        <v>-4.9008628862908798E-3</v>
      </c>
      <c r="AC42" s="44">
        <f t="shared" si="27"/>
        <v>-0.12281820296048795</v>
      </c>
      <c r="AD42" s="44">
        <f t="shared" si="28"/>
        <v>-0.32076028930725498</v>
      </c>
      <c r="AE42" s="41"/>
      <c r="AF42" s="41"/>
      <c r="AG42" s="41"/>
    </row>
    <row r="43" spans="1:33" s="42" customFormat="1" ht="12.75" x14ac:dyDescent="0.2">
      <c r="A43" s="38" t="s">
        <v>431</v>
      </c>
      <c r="B43" s="39">
        <f>AVERAGE(Inversion!H15:T15)</f>
        <v>3256.4628001538463</v>
      </c>
      <c r="C43" s="39">
        <f>AVERAGE(Inversion!U15:AD15)</f>
        <v>3508.7825361000005</v>
      </c>
      <c r="D43" s="39">
        <f>AVERAGE(Inversion!AE15:AN15)</f>
        <v>3707.7978135999997</v>
      </c>
      <c r="E43" s="39"/>
      <c r="F43" s="39"/>
      <c r="G43" s="39"/>
      <c r="H43" s="39"/>
      <c r="I43" s="41"/>
      <c r="J43" s="38" t="s">
        <v>431</v>
      </c>
      <c r="K43" s="39">
        <f>AVERAGE(Inversion!H39:T39)</f>
        <v>3315.4079542307691</v>
      </c>
      <c r="L43" s="39">
        <f>AVERAGE(Inversion!U39:AD39)</f>
        <v>3180.3661211999997</v>
      </c>
      <c r="M43" s="39">
        <f>AVERAGE(Inversion!AE39:AN39)</f>
        <v>11911.301719999999</v>
      </c>
      <c r="N43" s="39"/>
      <c r="O43" s="39"/>
      <c r="P43" s="39"/>
      <c r="Q43" s="41"/>
      <c r="R43" s="41"/>
      <c r="S43" s="38" t="s">
        <v>431</v>
      </c>
      <c r="T43" s="39">
        <f t="shared" si="23"/>
        <v>58.94515407692279</v>
      </c>
      <c r="U43" s="39">
        <f t="shared" si="24"/>
        <v>-328.41641490000075</v>
      </c>
      <c r="V43" s="39">
        <f t="shared" si="25"/>
        <v>8203.5039063999993</v>
      </c>
      <c r="W43" s="41"/>
      <c r="X43" s="41"/>
      <c r="Y43" s="41"/>
      <c r="Z43" s="41"/>
      <c r="AA43" s="38" t="s">
        <v>431</v>
      </c>
      <c r="AB43" s="44">
        <f t="shared" si="26"/>
        <v>1.8100975719464119E-2</v>
      </c>
      <c r="AC43" s="44">
        <f t="shared" si="27"/>
        <v>-9.3598395318347238E-2</v>
      </c>
      <c r="AD43" s="44">
        <f t="shared" si="28"/>
        <v>2.2125003354578818</v>
      </c>
      <c r="AE43" s="41"/>
      <c r="AF43" s="41"/>
      <c r="AG43" s="41"/>
    </row>
    <row r="44" spans="1:33" s="42" customFormat="1" ht="12.75" x14ac:dyDescent="0.2">
      <c r="A44" s="38" t="s">
        <v>434</v>
      </c>
      <c r="B44" s="39">
        <f>AVERAGE(Inversion!H16:T16)</f>
        <v>3446.7101291538461</v>
      </c>
      <c r="C44" s="39">
        <f>AVERAGE(Inversion!U16:AD16)</f>
        <v>2657.5191019000004</v>
      </c>
      <c r="D44" s="39">
        <f>AVERAGE(Inversion!AE16:AN16)</f>
        <v>540.78891056999998</v>
      </c>
      <c r="E44" s="39"/>
      <c r="F44" s="39"/>
      <c r="G44" s="39"/>
      <c r="H44" s="39"/>
      <c r="I44" s="41"/>
      <c r="J44" s="38" t="s">
        <v>434</v>
      </c>
      <c r="K44" s="39">
        <f>AVERAGE(Inversion!H40:T40)</f>
        <v>624.80918964923069</v>
      </c>
      <c r="L44" s="39">
        <f>AVERAGE(Inversion!U40:AD40)</f>
        <v>6.2844331601899999</v>
      </c>
      <c r="M44" s="39">
        <f>AVERAGE(Inversion!AE40:AN40)</f>
        <v>0.11746668636000002</v>
      </c>
      <c r="N44" s="39"/>
      <c r="O44" s="39"/>
      <c r="P44" s="39"/>
      <c r="Q44" s="41"/>
      <c r="R44" s="41"/>
      <c r="S44" s="38" t="s">
        <v>434</v>
      </c>
      <c r="T44" s="39">
        <f t="shared" si="23"/>
        <v>-2821.9009395046155</v>
      </c>
      <c r="U44" s="39">
        <f t="shared" si="24"/>
        <v>-2651.2346687398103</v>
      </c>
      <c r="V44" s="39">
        <f t="shared" si="25"/>
        <v>-540.67144388363999</v>
      </c>
      <c r="W44" s="41"/>
      <c r="X44" s="41"/>
      <c r="Y44" s="41"/>
      <c r="Z44" s="41"/>
      <c r="AA44" s="38" t="s">
        <v>434</v>
      </c>
      <c r="AB44" s="44">
        <f t="shared" si="26"/>
        <v>-0.81872302391654306</v>
      </c>
      <c r="AC44" s="44">
        <f t="shared" si="27"/>
        <v>-0.99763522559228379</v>
      </c>
      <c r="AD44" s="44">
        <f t="shared" si="28"/>
        <v>-0.99978278643651142</v>
      </c>
      <c r="AE44" s="41"/>
      <c r="AF44" s="41"/>
      <c r="AG44" s="41"/>
    </row>
    <row r="45" spans="1:33" s="42" customFormat="1" ht="12.75" x14ac:dyDescent="0.2">
      <c r="A45" s="38" t="s">
        <v>435</v>
      </c>
      <c r="B45" s="39">
        <f>AVERAGE(Inversion!H17:T17)</f>
        <v>41478.663810000005</v>
      </c>
      <c r="C45" s="39">
        <f>AVERAGE(Inversion!U17:AD17)</f>
        <v>75707.354940999983</v>
      </c>
      <c r="D45" s="39">
        <f>AVERAGE(Inversion!AE17:AN17)</f>
        <v>89839.489558000001</v>
      </c>
      <c r="E45" s="39"/>
      <c r="F45" s="39"/>
      <c r="G45" s="39"/>
      <c r="H45" s="39"/>
      <c r="I45" s="41"/>
      <c r="J45" s="38" t="s">
        <v>435</v>
      </c>
      <c r="K45" s="39">
        <f>AVERAGE(Inversion!H41:T41)</f>
        <v>36948.385495384617</v>
      </c>
      <c r="L45" s="39">
        <f>AVERAGE(Inversion!U41:AD41)</f>
        <v>42120.754090000002</v>
      </c>
      <c r="M45" s="39">
        <f>AVERAGE(Inversion!AE41:AN41)</f>
        <v>19621.758250000003</v>
      </c>
      <c r="N45" s="39"/>
      <c r="O45" s="39"/>
      <c r="P45" s="39"/>
      <c r="Q45" s="41"/>
      <c r="R45" s="41"/>
      <c r="S45" s="38" t="s">
        <v>435</v>
      </c>
      <c r="T45" s="39">
        <f t="shared" si="23"/>
        <v>-4530.2783146153888</v>
      </c>
      <c r="U45" s="39">
        <f t="shared" si="24"/>
        <v>-33586.600850999981</v>
      </c>
      <c r="V45" s="39">
        <f t="shared" si="25"/>
        <v>-70217.731308000002</v>
      </c>
      <c r="W45" s="41"/>
      <c r="X45" s="41"/>
      <c r="Y45" s="41"/>
      <c r="Z45" s="41"/>
      <c r="AA45" s="38" t="s">
        <v>435</v>
      </c>
      <c r="AB45" s="44">
        <f t="shared" si="26"/>
        <v>-0.10921948535678705</v>
      </c>
      <c r="AC45" s="44">
        <f t="shared" si="27"/>
        <v>-0.44363722490601587</v>
      </c>
      <c r="AD45" s="44">
        <f t="shared" si="28"/>
        <v>-0.78159094239585725</v>
      </c>
      <c r="AE45" s="41"/>
      <c r="AF45" s="41"/>
      <c r="AG45" s="41"/>
    </row>
    <row r="46" spans="1:33" s="42" customFormat="1" ht="12.75" x14ac:dyDescent="0.2">
      <c r="A46" s="38" t="s">
        <v>432</v>
      </c>
      <c r="B46" s="39">
        <f>AVERAGE(Inversion!H18:T18)</f>
        <v>169.02554710769229</v>
      </c>
      <c r="C46" s="39">
        <f>AVERAGE(Inversion!U18:AD18)</f>
        <v>6.7293644958000005</v>
      </c>
      <c r="D46" s="39">
        <f>AVERAGE(Inversion!AE18:AN18)</f>
        <v>8.5604593554000008</v>
      </c>
      <c r="E46" s="39"/>
      <c r="F46" s="39"/>
      <c r="G46" s="39"/>
      <c r="H46" s="39"/>
      <c r="I46" s="41"/>
      <c r="J46" s="38" t="s">
        <v>432</v>
      </c>
      <c r="K46" s="39">
        <f>AVERAGE(Inversion!H42:T42)</f>
        <v>175.35016898284613</v>
      </c>
      <c r="L46" s="39">
        <f>AVERAGE(Inversion!U42:AD42)</f>
        <v>6.1198019159000001</v>
      </c>
      <c r="M46" s="39">
        <f>AVERAGE(Inversion!AE42:AN42)</f>
        <v>6.9930796306999996</v>
      </c>
      <c r="N46" s="39"/>
      <c r="O46" s="39"/>
      <c r="P46" s="39"/>
      <c r="Q46" s="41"/>
      <c r="R46" s="41"/>
      <c r="S46" s="38" t="s">
        <v>432</v>
      </c>
      <c r="T46" s="39">
        <f t="shared" si="23"/>
        <v>6.3246218751538379</v>
      </c>
      <c r="U46" s="39">
        <f t="shared" si="24"/>
        <v>-0.6095625799000004</v>
      </c>
      <c r="V46" s="39">
        <f t="shared" si="25"/>
        <v>-1.5673797247000012</v>
      </c>
      <c r="W46" s="41"/>
      <c r="X46" s="41"/>
      <c r="Y46" s="41"/>
      <c r="Z46" s="41"/>
      <c r="AA46" s="38" t="s">
        <v>432</v>
      </c>
      <c r="AB46" s="44">
        <f t="shared" si="26"/>
        <v>3.7418141715134912E-2</v>
      </c>
      <c r="AC46" s="44">
        <f t="shared" si="27"/>
        <v>-9.0582488180042331E-2</v>
      </c>
      <c r="AD46" s="44">
        <f t="shared" si="28"/>
        <v>-0.18309528258098517</v>
      </c>
      <c r="AE46" s="41"/>
      <c r="AF46" s="41"/>
      <c r="AG46" s="41"/>
    </row>
    <row r="47" spans="1:33" s="42" customFormat="1" ht="12.75" x14ac:dyDescent="0.2">
      <c r="A47" s="38" t="s">
        <v>433</v>
      </c>
      <c r="B47" s="39">
        <f>AVERAGE(Inversion!H19:T19)</f>
        <v>493.23839083038456</v>
      </c>
      <c r="C47" s="39">
        <f>AVERAGE(Inversion!U19:AD19)</f>
        <v>0.55119943569999996</v>
      </c>
      <c r="D47" s="39">
        <f>AVERAGE(Inversion!AE19:AN19)</f>
        <v>4.9350977760000005E-2</v>
      </c>
      <c r="E47" s="39"/>
      <c r="F47" s="39"/>
      <c r="G47" s="39"/>
      <c r="H47" s="39"/>
      <c r="I47" s="41"/>
      <c r="J47" s="38" t="s">
        <v>433</v>
      </c>
      <c r="K47" s="39">
        <f>AVERAGE(Inversion!H43:T43)</f>
        <v>509.78595083746143</v>
      </c>
      <c r="L47" s="39">
        <f>AVERAGE(Inversion!U43:AD43)</f>
        <v>0.53165967698000016</v>
      </c>
      <c r="M47" s="39">
        <f>AVERAGE(Inversion!AE43:AN43)</f>
        <v>4.3567432609999998E-2</v>
      </c>
      <c r="N47" s="39"/>
      <c r="O47" s="39"/>
      <c r="P47" s="39"/>
      <c r="Q47" s="41"/>
      <c r="R47" s="41"/>
      <c r="S47" s="38" t="s">
        <v>433</v>
      </c>
      <c r="T47" s="39">
        <f t="shared" si="23"/>
        <v>16.547560007076868</v>
      </c>
      <c r="U47" s="39">
        <f t="shared" si="24"/>
        <v>-1.95397587199998E-2</v>
      </c>
      <c r="V47" s="39">
        <f t="shared" si="25"/>
        <v>-5.7835451500000065E-3</v>
      </c>
      <c r="W47" s="41"/>
      <c r="X47" s="41"/>
      <c r="Y47" s="41"/>
      <c r="Z47" s="41"/>
      <c r="AA47" s="38" t="s">
        <v>433</v>
      </c>
      <c r="AB47" s="44">
        <f t="shared" si="26"/>
        <v>3.3548807867973318E-2</v>
      </c>
      <c r="AC47" s="44">
        <f t="shared" si="27"/>
        <v>-3.5449525987241159E-2</v>
      </c>
      <c r="AD47" s="44">
        <f t="shared" si="28"/>
        <v>-0.11719210869794949</v>
      </c>
      <c r="AE47" s="41"/>
      <c r="AF47" s="41"/>
      <c r="AG47" s="41"/>
    </row>
    <row r="48" spans="1:33" s="42" customFormat="1" ht="12.75" x14ac:dyDescent="0.2">
      <c r="A48" s="40" t="s">
        <v>225</v>
      </c>
      <c r="B48" s="39">
        <f>AVERAGE(Inversion!H20:T20)</f>
        <v>4790795.5093002198</v>
      </c>
      <c r="C48" s="39">
        <f>AVERAGE(Inversion!U20:AD20)</f>
        <v>6813091.159832661</v>
      </c>
      <c r="D48" s="39">
        <f>AVERAGE(Inversion!AE20:AN20)</f>
        <v>9094166.0118776467</v>
      </c>
      <c r="E48" s="39"/>
      <c r="F48" s="39"/>
      <c r="G48" s="39"/>
      <c r="H48" s="39"/>
      <c r="I48" s="41"/>
      <c r="J48" s="40" t="s">
        <v>225</v>
      </c>
      <c r="K48" s="39">
        <f>AVERAGE(Inversion!H44:T44)</f>
        <v>4801982.5633595744</v>
      </c>
      <c r="L48" s="39">
        <f>AVERAGE(Inversion!U44:AD44)</f>
        <v>6894814.9707501829</v>
      </c>
      <c r="M48" s="39">
        <f>AVERAGE(Inversion!AE44:AN44)</f>
        <v>9171215.604181448</v>
      </c>
      <c r="N48" s="39"/>
      <c r="O48" s="39"/>
      <c r="P48" s="39"/>
      <c r="Q48" s="41"/>
      <c r="R48" s="41"/>
      <c r="S48" s="40" t="s">
        <v>225</v>
      </c>
      <c r="T48" s="39">
        <f t="shared" si="23"/>
        <v>11187.054059354588</v>
      </c>
      <c r="U48" s="39">
        <f t="shared" si="24"/>
        <v>81723.810917521827</v>
      </c>
      <c r="V48" s="39">
        <f t="shared" si="25"/>
        <v>77049.592303801328</v>
      </c>
      <c r="W48" s="41"/>
      <c r="X48" s="41"/>
      <c r="Y48" s="41"/>
      <c r="Z48" s="41"/>
      <c r="AA48" s="40" t="s">
        <v>225</v>
      </c>
      <c r="AB48" s="44">
        <f t="shared" si="26"/>
        <v>2.3351140823351102E-3</v>
      </c>
      <c r="AC48" s="44">
        <f t="shared" si="27"/>
        <v>1.1995114845862354E-2</v>
      </c>
      <c r="AD48" s="44">
        <f t="shared" si="28"/>
        <v>8.4724198132262174E-3</v>
      </c>
      <c r="AE48" s="41"/>
      <c r="AF48" s="41"/>
      <c r="AG48" s="41"/>
    </row>
    <row r="49" spans="1:33" s="42" customFormat="1" ht="12.75" x14ac:dyDescent="0.2">
      <c r="A49" s="40" t="s">
        <v>438</v>
      </c>
      <c r="B49" s="39">
        <f>AVERAGE(Inversion!H21:T21)</f>
        <v>65059.849884207695</v>
      </c>
      <c r="C49" s="39">
        <f>AVERAGE(Inversion!U21:AD21)</f>
        <v>214920.34104850999</v>
      </c>
      <c r="D49" s="39">
        <f>AVERAGE(Inversion!AE21:AN21)</f>
        <v>313621.04789144179</v>
      </c>
      <c r="E49" s="39"/>
      <c r="F49" s="39"/>
      <c r="G49" s="39"/>
      <c r="H49" s="39"/>
      <c r="I49" s="41"/>
      <c r="J49" s="40" t="s">
        <v>438</v>
      </c>
      <c r="K49" s="39">
        <f>AVERAGE(Inversion!H45:T45)</f>
        <v>90350.970803261531</v>
      </c>
      <c r="L49" s="39">
        <f>AVERAGE(Inversion!U45:AD45)</f>
        <v>347461.32693619997</v>
      </c>
      <c r="M49" s="39">
        <f>AVERAGE(Inversion!AE45:AN45)</f>
        <v>467250.99702968996</v>
      </c>
      <c r="N49" s="39"/>
      <c r="O49" s="39"/>
      <c r="P49" s="39"/>
      <c r="Q49" s="41"/>
      <c r="R49" s="41"/>
      <c r="S49" s="40" t="s">
        <v>438</v>
      </c>
      <c r="T49" s="39">
        <f t="shared" si="23"/>
        <v>25291.120919053836</v>
      </c>
      <c r="U49" s="39">
        <f t="shared" si="24"/>
        <v>132540.98588768998</v>
      </c>
      <c r="V49" s="39">
        <f t="shared" si="25"/>
        <v>153629.94913824816</v>
      </c>
      <c r="W49" s="41"/>
      <c r="X49" s="41"/>
      <c r="Y49" s="41"/>
      <c r="Z49" s="41"/>
      <c r="AA49" s="40" t="s">
        <v>438</v>
      </c>
      <c r="AB49" s="44">
        <f t="shared" si="26"/>
        <v>0.38873623231634413</v>
      </c>
      <c r="AC49" s="44">
        <f t="shared" si="27"/>
        <v>0.61669819264698611</v>
      </c>
      <c r="AD49" s="44">
        <f t="shared" si="28"/>
        <v>0.48985854160982956</v>
      </c>
      <c r="AE49" s="41"/>
      <c r="AF49" s="41"/>
      <c r="AG49" s="41"/>
    </row>
    <row r="50" spans="1:33" s="42" customFormat="1" ht="12.75" x14ac:dyDescent="0.2">
      <c r="A50" s="40" t="s">
        <v>431</v>
      </c>
      <c r="B50" s="39">
        <f>AVERAGE(Inversion!H22:T22)</f>
        <v>3256.4628001538463</v>
      </c>
      <c r="C50" s="39">
        <f>AVERAGE(Inversion!U22:AD22)</f>
        <v>3508.7825361000005</v>
      </c>
      <c r="D50" s="39">
        <f>AVERAGE(Inversion!AE22:AN22)</f>
        <v>3707.7978135999997</v>
      </c>
      <c r="E50" s="39"/>
      <c r="F50" s="39"/>
      <c r="G50" s="39"/>
      <c r="H50" s="39"/>
      <c r="I50" s="41"/>
      <c r="J50" s="40" t="s">
        <v>431</v>
      </c>
      <c r="K50" s="39">
        <f>AVERAGE(Inversion!H46:T46)</f>
        <v>3315.4079542307691</v>
      </c>
      <c r="L50" s="39">
        <f>AVERAGE(Inversion!U46:AD46)</f>
        <v>3180.3661211999997</v>
      </c>
      <c r="M50" s="39">
        <f>AVERAGE(Inversion!AE46:AN46)</f>
        <v>11911.301719999999</v>
      </c>
      <c r="N50" s="39"/>
      <c r="O50" s="39"/>
      <c r="P50" s="39"/>
      <c r="Q50" s="41"/>
      <c r="R50" s="41"/>
      <c r="S50" s="40" t="s">
        <v>431</v>
      </c>
      <c r="T50" s="39">
        <f t="shared" si="23"/>
        <v>58.94515407692279</v>
      </c>
      <c r="U50" s="39">
        <f t="shared" si="24"/>
        <v>-328.41641490000075</v>
      </c>
      <c r="V50" s="39">
        <f t="shared" si="25"/>
        <v>8203.5039063999993</v>
      </c>
      <c r="W50" s="41"/>
      <c r="X50" s="41"/>
      <c r="Y50" s="41"/>
      <c r="Z50" s="41"/>
      <c r="AA50" s="40" t="s">
        <v>431</v>
      </c>
      <c r="AB50" s="44">
        <f t="shared" si="26"/>
        <v>1.8100975719464119E-2</v>
      </c>
      <c r="AC50" s="44">
        <f t="shared" si="27"/>
        <v>-9.3598395318347238E-2</v>
      </c>
      <c r="AD50" s="44">
        <f t="shared" si="28"/>
        <v>2.2125003354578818</v>
      </c>
      <c r="AE50" s="41"/>
      <c r="AF50" s="41"/>
      <c r="AG50" s="41"/>
    </row>
    <row r="51" spans="1:33" s="42" customFormat="1" ht="12.75" x14ac:dyDescent="0.2">
      <c r="A51" s="40" t="s">
        <v>226</v>
      </c>
      <c r="B51" s="39">
        <f>AVERAGE(Inversion!H23:T23)</f>
        <v>45587.637877091925</v>
      </c>
      <c r="C51" s="39">
        <f>AVERAGE(Inversion!U23:AD23)</f>
        <v>78372.154606831493</v>
      </c>
      <c r="D51" s="39">
        <f>AVERAGE(Inversion!AE23:AN23)</f>
        <v>90388.888278903163</v>
      </c>
      <c r="E51" s="41"/>
      <c r="F51" s="41"/>
      <c r="G51" s="41"/>
      <c r="H51" s="41"/>
      <c r="I51" s="41"/>
      <c r="J51" s="40" t="s">
        <v>226</v>
      </c>
      <c r="K51" s="39">
        <f>AVERAGE(Inversion!H47:T47)</f>
        <v>38258.330804854158</v>
      </c>
      <c r="L51" s="39">
        <f>AVERAGE(Inversion!U47:AD47)</f>
        <v>42133.689984753066</v>
      </c>
      <c r="M51" s="39">
        <f>AVERAGE(Inversion!AE47:AN47)</f>
        <v>19628.91236374967</v>
      </c>
      <c r="N51" s="41"/>
      <c r="O51" s="41"/>
      <c r="P51" s="41"/>
      <c r="Q51" s="41"/>
      <c r="R51" s="41"/>
      <c r="S51" s="40" t="s">
        <v>226</v>
      </c>
      <c r="T51" s="39">
        <f t="shared" si="23"/>
        <v>-7329.307072237767</v>
      </c>
      <c r="U51" s="39">
        <f t="shared" si="24"/>
        <v>-36238.464622078427</v>
      </c>
      <c r="V51" s="39">
        <f t="shared" si="25"/>
        <v>-70759.975915153496</v>
      </c>
      <c r="W51" s="41"/>
      <c r="X51" s="41"/>
      <c r="Y51" s="41"/>
      <c r="Z51" s="41"/>
      <c r="AA51" s="40" t="s">
        <v>226</v>
      </c>
      <c r="AB51" s="44">
        <f t="shared" si="26"/>
        <v>-0.16077400395252306</v>
      </c>
      <c r="AC51" s="44">
        <f t="shared" si="27"/>
        <v>-0.4623895413348712</v>
      </c>
      <c r="AD51" s="44">
        <f t="shared" si="28"/>
        <v>-0.78283932087777353</v>
      </c>
      <c r="AE51" s="41"/>
      <c r="AF51" s="41"/>
      <c r="AG51" s="41"/>
    </row>
    <row r="52" spans="1:33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</row>
    <row r="53" spans="1:33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0" workbookViewId="0">
      <selection activeCell="X33" sqref="X33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3.7109375" style="33" customWidth="1"/>
    <col min="11" max="18" width="11.42578125" style="33"/>
    <col min="19" max="19" width="23.42578125" style="33" customWidth="1"/>
    <col min="20" max="25" width="11.42578125" style="33"/>
    <col min="26" max="26" width="11.42578125" style="47"/>
    <col min="27" max="27" width="25.85546875" style="33" customWidth="1"/>
    <col min="28" max="16384" width="11.42578125" style="33"/>
  </cols>
  <sheetData>
    <row r="1" spans="1:34" ht="18.75" x14ac:dyDescent="0.3">
      <c r="A1" s="11" t="s">
        <v>215</v>
      </c>
      <c r="B1" s="34"/>
      <c r="C1" s="34"/>
      <c r="D1" s="34"/>
      <c r="E1" s="34"/>
      <c r="F1" s="34"/>
      <c r="G1" s="34"/>
      <c r="H1" s="34"/>
      <c r="I1" s="34"/>
      <c r="J1" s="11" t="s">
        <v>216</v>
      </c>
      <c r="K1" s="34"/>
      <c r="L1" s="34"/>
      <c r="M1" s="34"/>
      <c r="N1" s="34"/>
      <c r="O1" s="34"/>
      <c r="P1" s="34"/>
      <c r="Q1" s="34"/>
      <c r="R1" s="34"/>
      <c r="S1" s="11" t="s">
        <v>217</v>
      </c>
      <c r="T1" s="34"/>
      <c r="U1" s="34"/>
      <c r="V1" s="34"/>
      <c r="W1" s="34"/>
      <c r="X1" s="34"/>
      <c r="Y1" s="34"/>
      <c r="Z1" s="34"/>
      <c r="AA1" s="11" t="s">
        <v>446</v>
      </c>
      <c r="AB1" s="34"/>
      <c r="AC1" s="34"/>
      <c r="AD1" s="34"/>
      <c r="AE1" s="34"/>
      <c r="AF1" s="34"/>
      <c r="AG1" s="34"/>
      <c r="AH1" s="34"/>
    </row>
    <row r="2" spans="1:34" s="42" customFormat="1" ht="12.75" x14ac:dyDescent="0.2">
      <c r="A2" s="40" t="s">
        <v>188</v>
      </c>
      <c r="B2" s="41"/>
      <c r="C2" s="41"/>
      <c r="D2" s="41"/>
      <c r="E2" s="41"/>
      <c r="F2" s="41"/>
      <c r="G2" s="41"/>
      <c r="H2" s="41"/>
      <c r="I2" s="41"/>
      <c r="J2" s="40" t="s">
        <v>188</v>
      </c>
      <c r="K2" s="41"/>
      <c r="L2" s="41"/>
      <c r="M2" s="41"/>
      <c r="N2" s="41"/>
      <c r="O2" s="41"/>
      <c r="P2" s="41"/>
      <c r="Q2" s="41"/>
      <c r="R2" s="41"/>
      <c r="S2" s="40" t="s">
        <v>188</v>
      </c>
      <c r="T2" s="41"/>
      <c r="U2" s="41"/>
      <c r="V2" s="41"/>
      <c r="W2" s="41"/>
      <c r="X2" s="41"/>
      <c r="Y2" s="41"/>
      <c r="Z2" s="41"/>
      <c r="AA2" s="40" t="s">
        <v>188</v>
      </c>
      <c r="AB2" s="41"/>
      <c r="AC2" s="41"/>
      <c r="AD2" s="41"/>
      <c r="AE2" s="41"/>
      <c r="AF2" s="41"/>
      <c r="AG2" s="41"/>
      <c r="AH2" s="41"/>
    </row>
    <row r="3" spans="1:34" s="42" customFormat="1" ht="1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</row>
    <row r="4" spans="1:34" s="42" customFormat="1" ht="15" customHeight="1" x14ac:dyDescent="0.2">
      <c r="A4" s="36" t="s">
        <v>219</v>
      </c>
      <c r="B4" s="39">
        <f>SUMIFS('DATA 2'!C$2:C$34,'DATA 2'!$A$2:$A$34,$A4)</f>
        <v>7350209.9989999998</v>
      </c>
      <c r="C4" s="39">
        <f>SUMIFS('DATA 2'!H$2:H$34,'DATA 2'!$A$2:$A$34,$A4)</f>
        <v>7753891.7194999997</v>
      </c>
      <c r="D4" s="39">
        <f>SUMIFS('DATA 2'!J$2:J$34,'DATA 2'!$A$2:$A$34,$A4)</f>
        <v>7896214.9018000001</v>
      </c>
      <c r="E4" s="39">
        <f>SUMIFS('DATA 2'!O$2:O$34,'DATA 2'!$A$2:$A$34,$A4)</f>
        <v>8206776.6311999997</v>
      </c>
      <c r="F4" s="39">
        <f>SUMIFS('DATA 2'!T$2:T$34,'DATA 2'!$A$2:$A$34,$A4)</f>
        <v>8508120.4621000011</v>
      </c>
      <c r="G4" s="39">
        <f>SUMIFS('DATA 2'!AD$2:AD$34,'DATA 2'!$A$2:$A$34,$A4)</f>
        <v>9258750.6218999997</v>
      </c>
      <c r="H4" s="39">
        <f>SUMIFS('DATA 2'!AN$2:AN$34,'DATA 2'!$A$2:$A$34,$A4)</f>
        <v>10115560.8189</v>
      </c>
      <c r="I4" s="41"/>
      <c r="J4" s="36" t="s">
        <v>219</v>
      </c>
      <c r="K4" s="39">
        <f>SUMIFS('DATA 2'!$C$35:$C$67,'DATA 2'!$A$35:$A$67,$J4)</f>
        <v>7350209.9989999998</v>
      </c>
      <c r="L4" s="39">
        <f>SUMIFS('DATA 2'!$H$35:$H$67,'DATA 2'!$A$35:$A$67,$J4)</f>
        <v>7753859.1695999997</v>
      </c>
      <c r="M4" s="39">
        <f>SUMIFS('DATA 2'!$J$35:$J$67,'DATA 2'!$A$35:$A$67,$J4)</f>
        <v>7895776.8623000002</v>
      </c>
      <c r="N4" s="39">
        <f>SUMIFS('DATA 2'!$O$35:$O$67,'DATA 2'!$A$35:$A$67,$J4)</f>
        <v>8207503.8404999999</v>
      </c>
      <c r="O4" s="39">
        <f>SUMIFS('DATA 2'!$T$35:$T$67,'DATA 2'!$A$35:$A$67,$J4)</f>
        <v>8517441.5852000006</v>
      </c>
      <c r="P4" s="39">
        <f>SUMIFS('DATA 2'!$AD$35:$AD$67,'DATA 2'!$A$35:$A$67,$J4)</f>
        <v>9241103.9342</v>
      </c>
      <c r="Q4" s="39">
        <f>SUMIFS('DATA 2'!$AN$35:$AN$67,'DATA 2'!$A$35:$A$67,$J4)</f>
        <v>10075854.608100001</v>
      </c>
      <c r="R4" s="41"/>
      <c r="S4" s="36" t="s">
        <v>219</v>
      </c>
      <c r="T4" s="43">
        <f t="shared" ref="T4:T24" si="0">L4-C4</f>
        <v>-32.549899999983609</v>
      </c>
      <c r="U4" s="43">
        <f t="shared" ref="U4:U24" si="1">M4-D4</f>
        <v>-438.0394999999553</v>
      </c>
      <c r="V4" s="43">
        <f t="shared" ref="V4:V24" si="2">N4-E4</f>
        <v>727.20930000022054</v>
      </c>
      <c r="W4" s="43">
        <f t="shared" ref="W4:W24" si="3">O4-F4</f>
        <v>9321.1230999995023</v>
      </c>
      <c r="X4" s="43">
        <f t="shared" ref="X4:X24" si="4">P4-G4</f>
        <v>-17646.68769999966</v>
      </c>
      <c r="Y4" s="43">
        <f t="shared" ref="Y4:Y24" si="5">Q4-H4</f>
        <v>-39706.210799999535</v>
      </c>
      <c r="Z4" s="43"/>
      <c r="AA4" s="36" t="s">
        <v>219</v>
      </c>
      <c r="AB4" s="44">
        <f t="shared" ref="AB4:AB22" si="6">L4/C4-1</f>
        <v>-4.1978791008867589E-6</v>
      </c>
      <c r="AC4" s="44">
        <f t="shared" ref="AC4:AC22" si="7">M4/D4-1</f>
        <v>-5.547461732580139E-5</v>
      </c>
      <c r="AD4" s="44">
        <f t="shared" ref="AD4:AD22" si="8">N4/E4-1</f>
        <v>8.861083135069947E-5</v>
      </c>
      <c r="AE4" s="44">
        <f t="shared" ref="AE4:AE22" si="9">O4/F4-1</f>
        <v>1.0955560798087127E-3</v>
      </c>
      <c r="AF4" s="44">
        <f t="shared" ref="AF4:AF22" si="10">P4/G4-1</f>
        <v>-1.905946970670036E-3</v>
      </c>
      <c r="AG4" s="44">
        <f t="shared" ref="AG4:AG22" si="11">Q4/H4-1</f>
        <v>-3.9252604488139164E-3</v>
      </c>
      <c r="AH4" s="43"/>
    </row>
    <row r="5" spans="1:34" s="42" customFormat="1" ht="15" customHeight="1" x14ac:dyDescent="0.2">
      <c r="A5" s="36" t="s">
        <v>218</v>
      </c>
      <c r="B5" s="39">
        <f>SUMIFS('DATA 2'!C$2:C$34,'DATA 2'!$A$2:$A$34,$A5)</f>
        <v>14196442.501010001</v>
      </c>
      <c r="C5" s="39">
        <f>SUMIFS('DATA 2'!H$2:H$34,'DATA 2'!$A$2:$A$34,$A5)</f>
        <v>14965310.930939998</v>
      </c>
      <c r="D5" s="39">
        <f>SUMIFS('DATA 2'!J$2:J$34,'DATA 2'!$A$2:$A$34,$A5)</f>
        <v>15268336.28884</v>
      </c>
      <c r="E5" s="39">
        <f>SUMIFS('DATA 2'!O$2:O$34,'DATA 2'!$A$2:$A$34,$A5)</f>
        <v>16073700.36592</v>
      </c>
      <c r="F5" s="39">
        <f>SUMIFS('DATA 2'!T$2:T$34,'DATA 2'!$A$2:$A$34,$A5)</f>
        <v>17022824.417199999</v>
      </c>
      <c r="G5" s="39">
        <f>SUMIFS('DATA 2'!AD$2:AD$34,'DATA 2'!$A$2:$A$34,$A5)</f>
        <v>18739565.213780001</v>
      </c>
      <c r="H5" s="39">
        <f>SUMIFS('DATA 2'!AN$2:AN$34,'DATA 2'!$A$2:$A$34,$A5)</f>
        <v>20225092.30768</v>
      </c>
      <c r="I5" s="41"/>
      <c r="J5" s="36" t="s">
        <v>218</v>
      </c>
      <c r="K5" s="39">
        <f>SUMIFS('DATA 2'!$C$35:$C$67,'DATA 2'!$A$35:$A$67,$J5)</f>
        <v>14196442.501010001</v>
      </c>
      <c r="L5" s="39">
        <f>SUMIFS('DATA 2'!$H$35:$H$67,'DATA 2'!$A$35:$A$67,$J5)</f>
        <v>14965591.23191</v>
      </c>
      <c r="M5" s="39">
        <f>SUMIFS('DATA 2'!$J$35:$J$67,'DATA 2'!$A$35:$A$67,$J5)</f>
        <v>15268374.696479999</v>
      </c>
      <c r="N5" s="39">
        <f>SUMIFS('DATA 2'!$O$35:$O$67,'DATA 2'!$A$35:$A$67,$J5)</f>
        <v>16093398.19077</v>
      </c>
      <c r="O5" s="39">
        <f>SUMIFS('DATA 2'!$T$35:$T$67,'DATA 2'!$A$35:$A$67,$J5)</f>
        <v>17094101.99707</v>
      </c>
      <c r="P5" s="39">
        <f>SUMIFS('DATA 2'!$AD$35:$AD$67,'DATA 2'!$A$35:$A$67,$J5)</f>
        <v>18889822.078329999</v>
      </c>
      <c r="Q5" s="39">
        <f>SUMIFS('DATA 2'!$AN$35:$AN$67,'DATA 2'!$A$35:$A$67,$J5)</f>
        <v>20219898.806199998</v>
      </c>
      <c r="R5" s="41"/>
      <c r="S5" s="36" t="s">
        <v>218</v>
      </c>
      <c r="T5" s="43">
        <f t="shared" si="0"/>
        <v>280.3009700011462</v>
      </c>
      <c r="U5" s="43">
        <f t="shared" si="1"/>
        <v>38.407639998942614</v>
      </c>
      <c r="V5" s="43">
        <f t="shared" si="2"/>
        <v>19697.824850000441</v>
      </c>
      <c r="W5" s="43">
        <f t="shared" si="3"/>
        <v>71277.579870000482</v>
      </c>
      <c r="X5" s="43">
        <f t="shared" si="4"/>
        <v>150256.86454999819</v>
      </c>
      <c r="Y5" s="43">
        <f t="shared" si="5"/>
        <v>-5193.5014800019562</v>
      </c>
      <c r="Z5" s="43"/>
      <c r="AA5" s="36" t="s">
        <v>218</v>
      </c>
      <c r="AB5" s="44">
        <f t="shared" si="6"/>
        <v>1.8730046525305966E-5</v>
      </c>
      <c r="AC5" s="44">
        <f t="shared" si="7"/>
        <v>2.5155091736284163E-6</v>
      </c>
      <c r="AD5" s="44">
        <f t="shared" si="8"/>
        <v>1.2254692075612805E-3</v>
      </c>
      <c r="AE5" s="44">
        <f t="shared" si="9"/>
        <v>4.1871770584662737E-3</v>
      </c>
      <c r="AF5" s="44">
        <f t="shared" si="10"/>
        <v>8.0181617255190574E-3</v>
      </c>
      <c r="AG5" s="44">
        <f t="shared" si="11"/>
        <v>-2.5678505694781695E-4</v>
      </c>
      <c r="AH5" s="43"/>
    </row>
    <row r="6" spans="1:34" s="42" customFormat="1" ht="15" customHeight="1" x14ac:dyDescent="0.2">
      <c r="A6" s="36" t="s">
        <v>220</v>
      </c>
      <c r="B6" s="39">
        <f>SUMIFS('DATA 2'!C$2:C$34,'DATA 2'!$A$2:$A$34,$A6)</f>
        <v>2280098</v>
      </c>
      <c r="C6" s="39">
        <f>SUMIFS('DATA 2'!H$2:H$34,'DATA 2'!$A$2:$A$34,$A6)</f>
        <v>2409459.5475699999</v>
      </c>
      <c r="D6" s="39">
        <f>SUMIFS('DATA 2'!J$2:J$34,'DATA 2'!$A$2:$A$34,$A6)</f>
        <v>2458009.8696400002</v>
      </c>
      <c r="E6" s="39">
        <f>SUMIFS('DATA 2'!O$2:O$34,'DATA 2'!$A$2:$A$34,$A6)</f>
        <v>2578856.2706599999</v>
      </c>
      <c r="F6" s="39">
        <f>SUMIFS('DATA 2'!T$2:T$34,'DATA 2'!$A$2:$A$34,$A6)</f>
        <v>2722801.6766299997</v>
      </c>
      <c r="G6" s="39">
        <f>SUMIFS('DATA 2'!AD$2:AD$34,'DATA 2'!$A$2:$A$34,$A6)</f>
        <v>3044013.5822399999</v>
      </c>
      <c r="H6" s="39">
        <f>SUMIFS('DATA 2'!AN$2:AN$34,'DATA 2'!$A$2:$A$34,$A6)</f>
        <v>3350616.7610899997</v>
      </c>
      <c r="I6" s="41"/>
      <c r="J6" s="36" t="s">
        <v>220</v>
      </c>
      <c r="K6" s="39">
        <f>SUMIFS('DATA 2'!$C$35:$C$67,'DATA 2'!$A$35:$A$67,$J6)</f>
        <v>2280098</v>
      </c>
      <c r="L6" s="39">
        <f>SUMIFS('DATA 2'!$H$35:$H$67,'DATA 2'!$A$35:$A$67,$J6)</f>
        <v>2409316.75881</v>
      </c>
      <c r="M6" s="39">
        <f>SUMIFS('DATA 2'!$J$35:$J$67,'DATA 2'!$A$35:$A$67,$J6)</f>
        <v>2457288.4410400004</v>
      </c>
      <c r="N6" s="39">
        <f>SUMIFS('DATA 2'!$O$35:$O$67,'DATA 2'!$A$35:$A$67,$J6)</f>
        <v>2577082.19251</v>
      </c>
      <c r="O6" s="39">
        <f>SUMIFS('DATA 2'!$T$35:$T$67,'DATA 2'!$A$35:$A$67,$J6)</f>
        <v>2721010.6084099999</v>
      </c>
      <c r="P6" s="39">
        <f>SUMIFS('DATA 2'!$AD$35:$AD$67,'DATA 2'!$A$35:$A$67,$J6)</f>
        <v>3032348.1980999997</v>
      </c>
      <c r="Q6" s="39">
        <f>SUMIFS('DATA 2'!$AN$35:$AN$67,'DATA 2'!$A$35:$A$67,$J6)</f>
        <v>3333869.0223399997</v>
      </c>
      <c r="R6" s="41"/>
      <c r="S6" s="36" t="s">
        <v>220</v>
      </c>
      <c r="T6" s="43">
        <f t="shared" si="0"/>
        <v>-142.78875999990851</v>
      </c>
      <c r="U6" s="43">
        <f t="shared" si="1"/>
        <v>-721.4285999997519</v>
      </c>
      <c r="V6" s="43">
        <f t="shared" si="2"/>
        <v>-1774.0781499999575</v>
      </c>
      <c r="W6" s="43">
        <f t="shared" si="3"/>
        <v>-1791.0682199997827</v>
      </c>
      <c r="X6" s="43">
        <f t="shared" si="4"/>
        <v>-11665.384140000213</v>
      </c>
      <c r="Y6" s="43">
        <f t="shared" si="5"/>
        <v>-16747.738750000019</v>
      </c>
      <c r="Z6" s="43"/>
      <c r="AA6" s="36" t="s">
        <v>220</v>
      </c>
      <c r="AB6" s="44">
        <f t="shared" si="6"/>
        <v>-5.9261737821669769E-5</v>
      </c>
      <c r="AC6" s="44">
        <f t="shared" si="7"/>
        <v>-2.9350109977610561E-4</v>
      </c>
      <c r="AD6" s="44">
        <f t="shared" si="8"/>
        <v>-6.8793215433671229E-4</v>
      </c>
      <c r="AE6" s="44">
        <f t="shared" si="9"/>
        <v>-6.5780340719368002E-4</v>
      </c>
      <c r="AF6" s="44">
        <f t="shared" si="10"/>
        <v>-3.8322378743842478E-3</v>
      </c>
      <c r="AG6" s="44">
        <f t="shared" si="11"/>
        <v>-4.9984047547567689E-3</v>
      </c>
      <c r="AH6" s="43"/>
    </row>
    <row r="7" spans="1:34" s="42" customFormat="1" ht="15" customHeight="1" x14ac:dyDescent="0.2">
      <c r="A7" s="36" t="s">
        <v>221</v>
      </c>
      <c r="B7" s="39">
        <f>SUMIFS('DATA 2'!C$2:C$34,'DATA 2'!$A$2:$A$34,$A7)</f>
        <v>33422475</v>
      </c>
      <c r="C7" s="39">
        <f>SUMIFS('DATA 2'!H$2:H$34,'DATA 2'!$A$2:$A$34,$A7)</f>
        <v>35233554.108000003</v>
      </c>
      <c r="D7" s="39">
        <f>SUMIFS('DATA 2'!J$2:J$34,'DATA 2'!$A$2:$A$34,$A7)</f>
        <v>35905753.645999998</v>
      </c>
      <c r="E7" s="39">
        <f>SUMIFS('DATA 2'!O$2:O$34,'DATA 2'!$A$2:$A$34,$A7)</f>
        <v>37521383.085999995</v>
      </c>
      <c r="F7" s="39">
        <f>SUMIFS('DATA 2'!T$2:T$34,'DATA 2'!$A$2:$A$34,$A7)</f>
        <v>39254407.807999998</v>
      </c>
      <c r="G7" s="39">
        <f>SUMIFS('DATA 2'!AD$2:AD$34,'DATA 2'!$A$2:$A$34,$A7)</f>
        <v>43178633.747000001</v>
      </c>
      <c r="H7" s="39">
        <f>SUMIFS('DATA 2'!AN$2:AN$34,'DATA 2'!$A$2:$A$34,$A7)</f>
        <v>47093860.280999996</v>
      </c>
      <c r="I7" s="41"/>
      <c r="J7" s="36" t="s">
        <v>221</v>
      </c>
      <c r="K7" s="39">
        <f>SUMIFS('DATA 2'!$C$35:$C$67,'DATA 2'!$A$35:$A$67,$J7)</f>
        <v>33422475</v>
      </c>
      <c r="L7" s="39">
        <f>SUMIFS('DATA 2'!$H$35:$H$67,'DATA 2'!$A$35:$A$67,$J7)</f>
        <v>35231720.968999997</v>
      </c>
      <c r="M7" s="39">
        <f>SUMIFS('DATA 2'!$J$35:$J$67,'DATA 2'!$A$35:$A$67,$J7)</f>
        <v>35896669.566</v>
      </c>
      <c r="N7" s="39">
        <f>SUMIFS('DATA 2'!$O$35:$O$67,'DATA 2'!$A$35:$A$67,$J7)</f>
        <v>37503864.781999998</v>
      </c>
      <c r="O7" s="39">
        <f>SUMIFS('DATA 2'!$T$35:$T$67,'DATA 2'!$A$35:$A$67,$J7)</f>
        <v>39250117.765999995</v>
      </c>
      <c r="P7" s="39">
        <f>SUMIFS('DATA 2'!$AD$35:$AD$67,'DATA 2'!$A$35:$A$67,$J7)</f>
        <v>43074527.247999996</v>
      </c>
      <c r="Q7" s="39">
        <f>SUMIFS('DATA 2'!$AN$35:$AN$67,'DATA 2'!$A$35:$A$67,$J7)</f>
        <v>46935772.614999995</v>
      </c>
      <c r="R7" s="41"/>
      <c r="S7" s="36" t="s">
        <v>221</v>
      </c>
      <c r="T7" s="43">
        <f t="shared" si="0"/>
        <v>-1833.1390000060201</v>
      </c>
      <c r="U7" s="43">
        <f t="shared" si="1"/>
        <v>-9084.0799999982119</v>
      </c>
      <c r="V7" s="43">
        <f t="shared" si="2"/>
        <v>-17518.303999997675</v>
      </c>
      <c r="W7" s="43">
        <f t="shared" si="3"/>
        <v>-4290.042000003159</v>
      </c>
      <c r="X7" s="43">
        <f t="shared" si="4"/>
        <v>-104106.49900000542</v>
      </c>
      <c r="Y7" s="43">
        <f t="shared" si="5"/>
        <v>-158087.66600000113</v>
      </c>
      <c r="Z7" s="43"/>
      <c r="AA7" s="36" t="s">
        <v>221</v>
      </c>
      <c r="AB7" s="44">
        <f t="shared" si="6"/>
        <v>-5.2028217033872615E-5</v>
      </c>
      <c r="AC7" s="44">
        <f t="shared" si="7"/>
        <v>-2.5299789247035243E-4</v>
      </c>
      <c r="AD7" s="44">
        <f t="shared" si="8"/>
        <v>-4.6688854618837095E-4</v>
      </c>
      <c r="AE7" s="44">
        <f t="shared" si="9"/>
        <v>-1.0928815996880115E-4</v>
      </c>
      <c r="AF7" s="44">
        <f t="shared" si="10"/>
        <v>-2.4110651487957435E-3</v>
      </c>
      <c r="AG7" s="44">
        <f t="shared" si="11"/>
        <v>-3.3568636135734575E-3</v>
      </c>
      <c r="AH7" s="43"/>
    </row>
    <row r="8" spans="1:34" s="42" customFormat="1" ht="15" customHeight="1" x14ac:dyDescent="0.2">
      <c r="A8" s="37" t="s">
        <v>222</v>
      </c>
      <c r="B8" s="39">
        <f>SUMIFS('DATA 2'!C$2:C$34,'DATA 2'!$A$2:$A$34,$A8)</f>
        <v>118026.5</v>
      </c>
      <c r="C8" s="39">
        <f>SUMIFS('DATA 2'!D$2:D$34,'DATA 2'!$A$2:$A$34,$A8)</f>
        <v>119306.06393999999</v>
      </c>
      <c r="D8" s="39">
        <f>SUMIFS('DATA 2'!E$2:E$34,'DATA 2'!$A$2:$A$34,$A8)</f>
        <v>120440.31843999999</v>
      </c>
      <c r="E8" s="39">
        <f>SUMIFS('DATA 2'!F$2:F$34,'DATA 2'!$A$2:$A$34,$A8)</f>
        <v>121567.49663000001</v>
      </c>
      <c r="F8" s="39">
        <f>SUMIFS('DATA 2'!G$2:G$34,'DATA 2'!$A$2:$A$34,$A8)</f>
        <v>122867.58171999999</v>
      </c>
      <c r="G8" s="39">
        <f>SUMIFS('DATA 2'!H$2:H$34,'DATA 2'!$A$2:$A$34,$A8)</f>
        <v>124515.51228999998</v>
      </c>
      <c r="H8" s="39">
        <f>SUMIFS('DATA 2'!I$2:I$34,'DATA 2'!$A$2:$A$34,$A8)</f>
        <v>126287.01889000001</v>
      </c>
      <c r="I8" s="41"/>
      <c r="J8" s="37" t="s">
        <v>222</v>
      </c>
      <c r="K8" s="39">
        <f>SUMIFS('DATA 2'!$C$35:$C$67,'DATA 2'!$A$35:$A$67,$J8)</f>
        <v>118026.5</v>
      </c>
      <c r="L8" s="39">
        <f>SUMIFS('DATA 2'!$H$35:$H$67,'DATA 2'!$A$35:$A$67,$J8)</f>
        <v>124346.36575</v>
      </c>
      <c r="M8" s="39">
        <f>SUMIFS('DATA 2'!$J$35:$J$67,'DATA 2'!$A$35:$A$67,$J8)</f>
        <v>127304.82943</v>
      </c>
      <c r="N8" s="39">
        <f>SUMIFS('DATA 2'!$O$35:$O$67,'DATA 2'!$A$35:$A$67,$J8)</f>
        <v>132006.57618</v>
      </c>
      <c r="O8" s="39">
        <f>SUMIFS('DATA 2'!$T$35:$T$67,'DATA 2'!$A$35:$A$67,$J8)</f>
        <v>133786.65993999998</v>
      </c>
      <c r="P8" s="39">
        <f>SUMIFS('DATA 2'!$AD$35:$AD$67,'DATA 2'!$A$35:$A$67,$J8)</f>
        <v>125838.40232000001</v>
      </c>
      <c r="Q8" s="39">
        <f>SUMIFS('DATA 2'!$AN$35:$AN$67,'DATA 2'!$A$35:$A$67,$J8)</f>
        <v>116416.44658</v>
      </c>
      <c r="R8" s="41"/>
      <c r="S8" s="37" t="s">
        <v>222</v>
      </c>
      <c r="T8" s="43">
        <f t="shared" si="0"/>
        <v>5040.3018100000045</v>
      </c>
      <c r="U8" s="43">
        <f t="shared" si="1"/>
        <v>6864.5109900000098</v>
      </c>
      <c r="V8" s="43">
        <f t="shared" si="2"/>
        <v>10439.079549999995</v>
      </c>
      <c r="W8" s="43">
        <f t="shared" si="3"/>
        <v>10919.078219999996</v>
      </c>
      <c r="X8" s="43">
        <f t="shared" si="4"/>
        <v>1322.8900300000241</v>
      </c>
      <c r="Y8" s="43">
        <f t="shared" si="5"/>
        <v>-9870.5723100000032</v>
      </c>
      <c r="Z8" s="43"/>
      <c r="AA8" s="37" t="s">
        <v>222</v>
      </c>
      <c r="AB8" s="44">
        <f t="shared" si="6"/>
        <v>4.2246820015240827E-2</v>
      </c>
      <c r="AC8" s="44">
        <f t="shared" si="7"/>
        <v>5.6995124879379411E-2</v>
      </c>
      <c r="AD8" s="44">
        <f t="shared" si="8"/>
        <v>8.5870646672705053E-2</v>
      </c>
      <c r="AE8" s="44">
        <f t="shared" si="9"/>
        <v>8.8868667122327105E-2</v>
      </c>
      <c r="AF8" s="44">
        <f t="shared" si="10"/>
        <v>1.0624298978258784E-2</v>
      </c>
      <c r="AG8" s="44">
        <f t="shared" si="11"/>
        <v>-7.8159833027633518E-2</v>
      </c>
      <c r="AH8" s="43"/>
    </row>
    <row r="9" spans="1:34" s="42" customFormat="1" ht="15" customHeight="1" x14ac:dyDescent="0.2">
      <c r="A9" s="36" t="s">
        <v>224</v>
      </c>
      <c r="B9" s="39">
        <f>SUM(B10:B21)</f>
        <v>98310.999913312684</v>
      </c>
      <c r="C9" s="39">
        <f>SUM(C10:C21)</f>
        <v>129024.50166010002</v>
      </c>
      <c r="D9" s="39">
        <f t="shared" ref="D9:H9" si="12">SUM(D10:D21)</f>
        <v>150788.68421889999</v>
      </c>
      <c r="E9" s="39">
        <f t="shared" si="12"/>
        <v>264641.93079997005</v>
      </c>
      <c r="F9" s="39">
        <f t="shared" si="12"/>
        <v>342582.97276647994</v>
      </c>
      <c r="G9" s="39">
        <f t="shared" si="12"/>
        <v>528954.04115233</v>
      </c>
      <c r="H9" s="39">
        <f t="shared" si="12"/>
        <v>540774.43583669292</v>
      </c>
      <c r="I9" s="41"/>
      <c r="J9" s="36" t="s">
        <v>224</v>
      </c>
      <c r="K9" s="39">
        <f>SUM(K10:K21)</f>
        <v>98310.999913312684</v>
      </c>
      <c r="L9" s="39">
        <f t="shared" ref="L9:Q9" si="13">SUM(L10:L21)</f>
        <v>128879.38071550002</v>
      </c>
      <c r="M9" s="39">
        <f t="shared" si="13"/>
        <v>151436.91131229998</v>
      </c>
      <c r="N9" s="39">
        <f t="shared" si="13"/>
        <v>316784.5373579099</v>
      </c>
      <c r="O9" s="39">
        <f t="shared" si="13"/>
        <v>527317.95174349996</v>
      </c>
      <c r="P9" s="39">
        <f t="shared" si="13"/>
        <v>530775.92961571994</v>
      </c>
      <c r="Q9" s="39">
        <f t="shared" si="13"/>
        <v>487350.86498773005</v>
      </c>
      <c r="R9" s="41"/>
      <c r="S9" s="36" t="s">
        <v>224</v>
      </c>
      <c r="T9" s="43">
        <f t="shared" si="0"/>
        <v>-145.12094459999935</v>
      </c>
      <c r="U9" s="43">
        <f t="shared" si="1"/>
        <v>648.2270933999971</v>
      </c>
      <c r="V9" s="43">
        <f t="shared" si="2"/>
        <v>52142.606557939842</v>
      </c>
      <c r="W9" s="43">
        <f t="shared" si="3"/>
        <v>184734.97897702002</v>
      </c>
      <c r="X9" s="43">
        <f t="shared" si="4"/>
        <v>1821.8884633899434</v>
      </c>
      <c r="Y9" s="43">
        <f t="shared" si="5"/>
        <v>-53423.570848962874</v>
      </c>
      <c r="Z9" s="43"/>
      <c r="AA9" s="36" t="s">
        <v>224</v>
      </c>
      <c r="AB9" s="44">
        <f t="shared" si="6"/>
        <v>-1.1247549320694272E-3</v>
      </c>
      <c r="AC9" s="44">
        <f t="shared" si="7"/>
        <v>4.2989107356290468E-3</v>
      </c>
      <c r="AD9" s="44">
        <f t="shared" si="8"/>
        <v>0.19703078193361545</v>
      </c>
      <c r="AE9" s="44">
        <f t="shared" si="9"/>
        <v>0.53924156675160773</v>
      </c>
      <c r="AF9" s="44">
        <f t="shared" si="10"/>
        <v>3.4443227986706848E-3</v>
      </c>
      <c r="AG9" s="44">
        <f t="shared" si="11"/>
        <v>-9.8790858643872936E-2</v>
      </c>
      <c r="AH9" s="43"/>
    </row>
    <row r="10" spans="1:34" s="42" customFormat="1" ht="15" customHeight="1" x14ac:dyDescent="0.2">
      <c r="A10" s="38" t="s">
        <v>425</v>
      </c>
      <c r="B10" s="39">
        <f>SUMIFS('DATA 2'!C$2:C$34,'DATA 2'!$A$2:$A$34,$A10)</f>
        <v>22745.332849999999</v>
      </c>
      <c r="C10" s="39">
        <f>SUMIFS('DATA 2'!H$2:H$34,'DATA 2'!$A$2:$A$34,$A10)</f>
        <v>30546.15784</v>
      </c>
      <c r="D10" s="39">
        <f>SUMIFS('DATA 2'!J$2:J$34,'DATA 2'!$A$2:$A$34,$A10)</f>
        <v>34692.930410000001</v>
      </c>
      <c r="E10" s="39">
        <f>SUMIFS('DATA 2'!O$2:O$34,'DATA 2'!$A$2:$A$34,$A10)</f>
        <v>35213.959110000003</v>
      </c>
      <c r="F10" s="39">
        <f>SUMIFS('DATA 2'!T$2:T$34,'DATA 2'!$A$2:$A$34,$A10)</f>
        <v>35389.567419999999</v>
      </c>
      <c r="G10" s="39">
        <f>SUMIFS('DATA 2'!AD$2:AD$34,'DATA 2'!$A$2:$A$34,$A10)</f>
        <v>30457.88379</v>
      </c>
      <c r="H10" s="39">
        <f>SUMIFS('DATA 2'!AN$2:AN$34,'DATA 2'!$A$2:$A$34,$A10)</f>
        <v>25870.348450000001</v>
      </c>
      <c r="I10" s="41"/>
      <c r="J10" s="38" t="s">
        <v>425</v>
      </c>
      <c r="K10" s="39">
        <f>SUMIFS('DATA 2'!$C$35:$C$67,'DATA 2'!$A$35:$A$67,$J10)</f>
        <v>22745.332849999999</v>
      </c>
      <c r="L10" s="39">
        <f>SUMIFS('DATA 2'!$H$35:$H$67,'DATA 2'!$A$35:$A$67,$J10)</f>
        <v>31026.23101</v>
      </c>
      <c r="M10" s="39">
        <f>SUMIFS('DATA 2'!$J$35:$J$67,'DATA 2'!$A$35:$A$67,$J10)</f>
        <v>36320.973510000003</v>
      </c>
      <c r="N10" s="39">
        <f>SUMIFS('DATA 2'!$O$35:$O$67,'DATA 2'!$A$35:$A$67,$J10)</f>
        <v>35203.03428</v>
      </c>
      <c r="O10" s="39">
        <f>SUMIFS('DATA 2'!$T$35:$T$67,'DATA 2'!$A$35:$A$67,$J10)</f>
        <v>38030.826289999997</v>
      </c>
      <c r="P10" s="39">
        <f>SUMIFS('DATA 2'!$AD$35:$AD$67,'DATA 2'!$A$35:$A$67,$J10)</f>
        <v>33012.794309999997</v>
      </c>
      <c r="Q10" s="39">
        <f>SUMIFS('DATA 2'!$AN$35:$AN$67,'DATA 2'!$A$35:$A$67,$J10)</f>
        <v>29856.47868</v>
      </c>
      <c r="R10" s="41"/>
      <c r="S10" s="38" t="s">
        <v>425</v>
      </c>
      <c r="T10" s="43">
        <f t="shared" si="0"/>
        <v>480.07316999999966</v>
      </c>
      <c r="U10" s="43">
        <f t="shared" si="1"/>
        <v>1628.0431000000026</v>
      </c>
      <c r="V10" s="43">
        <f t="shared" si="2"/>
        <v>-10.924830000003567</v>
      </c>
      <c r="W10" s="43">
        <f t="shared" si="3"/>
        <v>2641.2588699999978</v>
      </c>
      <c r="X10" s="43">
        <f t="shared" si="4"/>
        <v>2554.9105199999976</v>
      </c>
      <c r="Y10" s="43">
        <f t="shared" si="5"/>
        <v>3986.1302299999988</v>
      </c>
      <c r="Z10" s="43"/>
      <c r="AA10" s="38" t="s">
        <v>425</v>
      </c>
      <c r="AB10" s="44">
        <f t="shared" si="6"/>
        <v>1.5716319299946324E-2</v>
      </c>
      <c r="AC10" s="44">
        <f t="shared" si="7"/>
        <v>4.6927229287345718E-2</v>
      </c>
      <c r="AD10" s="44">
        <f t="shared" si="8"/>
        <v>-3.1024145753899557E-4</v>
      </c>
      <c r="AE10" s="44">
        <f t="shared" si="9"/>
        <v>7.4633827496498828E-2</v>
      </c>
      <c r="AF10" s="44">
        <f t="shared" si="10"/>
        <v>8.388338919458449E-2</v>
      </c>
      <c r="AG10" s="44">
        <f t="shared" si="11"/>
        <v>0.15408104137847434</v>
      </c>
      <c r="AH10" s="43"/>
    </row>
    <row r="11" spans="1:34" s="42" customFormat="1" ht="15" customHeight="1" x14ac:dyDescent="0.2">
      <c r="A11" s="38" t="s">
        <v>426</v>
      </c>
      <c r="B11" s="39">
        <f>SUMIFS('DATA 2'!C$2:C$34,'DATA 2'!$A$2:$A$34,$A11)</f>
        <v>2038.2376609999999</v>
      </c>
      <c r="C11" s="39">
        <f>SUMIFS('DATA 2'!H$2:H$34,'DATA 2'!$A$2:$A$34,$A11)</f>
        <v>6231.8833629999999</v>
      </c>
      <c r="D11" s="39">
        <f>SUMIFS('DATA 2'!J$2:J$34,'DATA 2'!$A$2:$A$34,$A11)</f>
        <v>9658.3874250000008</v>
      </c>
      <c r="E11" s="39">
        <f>SUMIFS('DATA 2'!O$2:O$34,'DATA 2'!$A$2:$A$34,$A11)</f>
        <v>20204.520100000002</v>
      </c>
      <c r="F11" s="39">
        <f>SUMIFS('DATA 2'!T$2:T$34,'DATA 2'!$A$2:$A$34,$A11)</f>
        <v>31080.15063</v>
      </c>
      <c r="G11" s="39">
        <f>SUMIFS('DATA 2'!AD$2:AD$34,'DATA 2'!$A$2:$A$34,$A11)</f>
        <v>43906.355499999998</v>
      </c>
      <c r="H11" s="39">
        <f>SUMIFS('DATA 2'!AN$2:AN$34,'DATA 2'!$A$2:$A$34,$A11)</f>
        <v>42641.957900000001</v>
      </c>
      <c r="I11" s="41"/>
      <c r="J11" s="38" t="s">
        <v>426</v>
      </c>
      <c r="K11" s="39">
        <f>SUMIFS('DATA 2'!$C$35:$C$67,'DATA 2'!$A$35:$A$67,$J11)</f>
        <v>2038.2376609999999</v>
      </c>
      <c r="L11" s="39">
        <f>SUMIFS('DATA 2'!$H$35:$H$67,'DATA 2'!$A$35:$A$67,$J11)</f>
        <v>6448.6374370000003</v>
      </c>
      <c r="M11" s="39">
        <f>SUMIFS('DATA 2'!$J$35:$J$67,'DATA 2'!$A$35:$A$67,$J11)</f>
        <v>10954.712090000001</v>
      </c>
      <c r="N11" s="39">
        <f>SUMIFS('DATA 2'!$O$35:$O$67,'DATA 2'!$A$35:$A$67,$J11)</f>
        <v>26318.04393</v>
      </c>
      <c r="O11" s="39">
        <f>SUMIFS('DATA 2'!$T$35:$T$67,'DATA 2'!$A$35:$A$67,$J11)</f>
        <v>53179.40842</v>
      </c>
      <c r="P11" s="39">
        <f>SUMIFS('DATA 2'!$AD$35:$AD$67,'DATA 2'!$A$35:$A$67,$J11)</f>
        <v>91211.825339999996</v>
      </c>
      <c r="Q11" s="39">
        <f>SUMIFS('DATA 2'!$AN$35:$AN$67,'DATA 2'!$A$35:$A$67,$J11)</f>
        <v>99469.105509999994</v>
      </c>
      <c r="R11" s="41"/>
      <c r="S11" s="38" t="s">
        <v>426</v>
      </c>
      <c r="T11" s="43">
        <f t="shared" si="0"/>
        <v>216.7540740000004</v>
      </c>
      <c r="U11" s="43">
        <f t="shared" si="1"/>
        <v>1296.3246650000001</v>
      </c>
      <c r="V11" s="43">
        <f t="shared" si="2"/>
        <v>6113.5238299999983</v>
      </c>
      <c r="W11" s="43">
        <f t="shared" si="3"/>
        <v>22099.25779</v>
      </c>
      <c r="X11" s="43">
        <f t="shared" si="4"/>
        <v>47305.469839999998</v>
      </c>
      <c r="Y11" s="43">
        <f t="shared" si="5"/>
        <v>56827.147609999993</v>
      </c>
      <c r="Z11" s="43"/>
      <c r="AA11" s="38" t="s">
        <v>426</v>
      </c>
      <c r="AB11" s="44">
        <f t="shared" si="6"/>
        <v>3.4781471567153277E-2</v>
      </c>
      <c r="AC11" s="44">
        <f t="shared" si="7"/>
        <v>0.1342175052581307</v>
      </c>
      <c r="AD11" s="44">
        <f t="shared" si="8"/>
        <v>0.30258198659219815</v>
      </c>
      <c r="AE11" s="44">
        <f t="shared" si="9"/>
        <v>0.71104088436008972</v>
      </c>
      <c r="AF11" s="44">
        <f t="shared" si="10"/>
        <v>1.0774173647821899</v>
      </c>
      <c r="AG11" s="44">
        <f t="shared" si="11"/>
        <v>1.3326580299916291</v>
      </c>
      <c r="AH11" s="43"/>
    </row>
    <row r="12" spans="1:34" s="42" customFormat="1" ht="15" customHeight="1" x14ac:dyDescent="0.2">
      <c r="A12" s="38" t="s">
        <v>427</v>
      </c>
      <c r="B12" s="39">
        <f>SUMIFS('DATA 2'!C$2:C$34,'DATA 2'!$A$2:$A$34,$A12)</f>
        <v>3008.1718510000001</v>
      </c>
      <c r="C12" s="39">
        <f>SUMIFS('DATA 2'!H$2:H$34,'DATA 2'!$A$2:$A$34,$A12)</f>
        <v>3622.762937</v>
      </c>
      <c r="D12" s="39">
        <f>SUMIFS('DATA 2'!J$2:J$34,'DATA 2'!$A$2:$A$34,$A12)</f>
        <v>4748.2746340000003</v>
      </c>
      <c r="E12" s="39">
        <f>SUMIFS('DATA 2'!O$2:O$34,'DATA 2'!$A$2:$A$34,$A12)</f>
        <v>7888.4680619999999</v>
      </c>
      <c r="F12" s="39">
        <f>SUMIFS('DATA 2'!T$2:T$34,'DATA 2'!$A$2:$A$34,$A12)</f>
        <v>7834.0712540000004</v>
      </c>
      <c r="G12" s="39">
        <f>SUMIFS('DATA 2'!AD$2:AD$34,'DATA 2'!$A$2:$A$34,$A12)</f>
        <v>6500.3042560000004</v>
      </c>
      <c r="H12" s="39">
        <f>SUMIFS('DATA 2'!AN$2:AN$34,'DATA 2'!$A$2:$A$34,$A12)</f>
        <v>5468.9030670000002</v>
      </c>
      <c r="I12" s="41"/>
      <c r="J12" s="38" t="s">
        <v>427</v>
      </c>
      <c r="K12" s="39">
        <f>SUMIFS('DATA 2'!$C$35:$C$67,'DATA 2'!$A$35:$A$67,$J12)</f>
        <v>3008.1718510000001</v>
      </c>
      <c r="L12" s="39">
        <f>SUMIFS('DATA 2'!$H$35:$H$67,'DATA 2'!$A$35:$A$67,$J12)</f>
        <v>3679.6975579999998</v>
      </c>
      <c r="M12" s="39">
        <f>SUMIFS('DATA 2'!$J$35:$J$67,'DATA 2'!$A$35:$A$67,$J12)</f>
        <v>4971.0905869999997</v>
      </c>
      <c r="N12" s="39">
        <f>SUMIFS('DATA 2'!$O$35:$O$67,'DATA 2'!$A$35:$A$67,$J12)</f>
        <v>7885.1973269999999</v>
      </c>
      <c r="O12" s="39">
        <f>SUMIFS('DATA 2'!$T$35:$T$67,'DATA 2'!$A$35:$A$67,$J12)</f>
        <v>7444.0115269999997</v>
      </c>
      <c r="P12" s="39">
        <f>SUMIFS('DATA 2'!$AD$35:$AD$67,'DATA 2'!$A$35:$A$67,$J12)</f>
        <v>5135.2316110000002</v>
      </c>
      <c r="Q12" s="39">
        <f>SUMIFS('DATA 2'!$AN$35:$AN$67,'DATA 2'!$A$35:$A$67,$J12)</f>
        <v>3597.674739</v>
      </c>
      <c r="R12" s="41"/>
      <c r="S12" s="38" t="s">
        <v>427</v>
      </c>
      <c r="T12" s="43">
        <f t="shared" si="0"/>
        <v>56.934620999999879</v>
      </c>
      <c r="U12" s="43">
        <f t="shared" si="1"/>
        <v>222.81595299999935</v>
      </c>
      <c r="V12" s="43">
        <f t="shared" si="2"/>
        <v>-3.2707350000000588</v>
      </c>
      <c r="W12" s="43">
        <f t="shared" si="3"/>
        <v>-390.05972700000075</v>
      </c>
      <c r="X12" s="43">
        <f t="shared" si="4"/>
        <v>-1365.0726450000002</v>
      </c>
      <c r="Y12" s="43">
        <f t="shared" si="5"/>
        <v>-1871.2283280000001</v>
      </c>
      <c r="Z12" s="43"/>
      <c r="AA12" s="38" t="s">
        <v>427</v>
      </c>
      <c r="AB12" s="44">
        <f t="shared" si="6"/>
        <v>1.5715800892880827E-2</v>
      </c>
      <c r="AC12" s="44">
        <f t="shared" si="7"/>
        <v>4.6925666726293835E-2</v>
      </c>
      <c r="AD12" s="44">
        <f t="shared" si="8"/>
        <v>-4.1462232898625828E-4</v>
      </c>
      <c r="AE12" s="44">
        <f t="shared" si="9"/>
        <v>-4.9790168400732915E-2</v>
      </c>
      <c r="AF12" s="44">
        <f t="shared" si="10"/>
        <v>-0.21000134628159783</v>
      </c>
      <c r="AG12" s="44">
        <f t="shared" si="11"/>
        <v>-0.34215788889936827</v>
      </c>
      <c r="AH12" s="43"/>
    </row>
    <row r="13" spans="1:34" s="42" customFormat="1" ht="15" customHeight="1" x14ac:dyDescent="0.2">
      <c r="A13" s="38" t="s">
        <v>117</v>
      </c>
      <c r="B13" s="39">
        <f>SUMIFS('DATA 2'!C$2:C$34,'DATA 2'!$A$2:$A$34,$A13)</f>
        <v>74.414284050000006</v>
      </c>
      <c r="C13" s="39">
        <f>SUMIFS('DATA 2'!H$2:H$34,'DATA 2'!$A$2:$A$34,$A13)</f>
        <v>1670.5491010000001</v>
      </c>
      <c r="D13" s="39">
        <f>SUMIFS('DATA 2'!J$2:J$34,'DATA 2'!$A$2:$A$34,$A13)</f>
        <v>6075.7783650000001</v>
      </c>
      <c r="E13" s="39">
        <f>SUMIFS('DATA 2'!O$2:O$34,'DATA 2'!$A$2:$A$34,$A13)</f>
        <v>100757.80039999999</v>
      </c>
      <c r="F13" s="39">
        <f>SUMIFS('DATA 2'!T$2:T$34,'DATA 2'!$A$2:$A$34,$A13)</f>
        <v>169858.70860000001</v>
      </c>
      <c r="G13" s="39">
        <f>SUMIFS('DATA 2'!AD$2:AD$34,'DATA 2'!$A$2:$A$34,$A13)</f>
        <v>373906.29389999999</v>
      </c>
      <c r="H13" s="39">
        <f>SUMIFS('DATA 2'!AN$2:AN$34,'DATA 2'!$A$2:$A$34,$A13)</f>
        <v>401630.71010000003</v>
      </c>
      <c r="I13" s="41"/>
      <c r="J13" s="38" t="s">
        <v>117</v>
      </c>
      <c r="K13" s="39">
        <f>SUMIFS('DATA 2'!$C$35:$C$67,'DATA 2'!$A$35:$A$67,$J13)</f>
        <v>74.414284050000006</v>
      </c>
      <c r="L13" s="39">
        <f>SUMIFS('DATA 2'!$H$35:$H$67,'DATA 2'!$A$35:$A$67,$J13)</f>
        <v>1751.3622720000001</v>
      </c>
      <c r="M13" s="39">
        <f>SUMIFS('DATA 2'!$J$35:$J$67,'DATA 2'!$A$35:$A$67,$J13)</f>
        <v>7288.4996650000003</v>
      </c>
      <c r="N13" s="39">
        <f>SUMIFS('DATA 2'!$O$35:$O$67,'DATA 2'!$A$35:$A$67,$J13)</f>
        <v>157911.59289999999</v>
      </c>
      <c r="O13" s="39">
        <f>SUMIFS('DATA 2'!$T$35:$T$67,'DATA 2'!$A$35:$A$67,$J13)</f>
        <v>358461.41110000003</v>
      </c>
      <c r="P13" s="39">
        <f>SUMIFS('DATA 2'!$AD$35:$AD$67,'DATA 2'!$A$35:$A$67,$J13)</f>
        <v>365239.83630000002</v>
      </c>
      <c r="Q13" s="39">
        <f>SUMIFS('DATA 2'!$AN$35:$AN$67,'DATA 2'!$A$35:$A$67,$J13)</f>
        <v>315222.91310000001</v>
      </c>
      <c r="R13" s="41"/>
      <c r="S13" s="38" t="s">
        <v>117</v>
      </c>
      <c r="T13" s="43">
        <f t="shared" si="0"/>
        <v>80.813171000000011</v>
      </c>
      <c r="U13" s="43">
        <f t="shared" si="1"/>
        <v>1212.7213000000002</v>
      </c>
      <c r="V13" s="43">
        <f t="shared" si="2"/>
        <v>57153.792499999996</v>
      </c>
      <c r="W13" s="43">
        <f t="shared" si="3"/>
        <v>188602.70250000001</v>
      </c>
      <c r="X13" s="43">
        <f t="shared" si="4"/>
        <v>-8666.4575999999652</v>
      </c>
      <c r="Y13" s="43">
        <f t="shared" si="5"/>
        <v>-86407.79700000002</v>
      </c>
      <c r="Z13" s="43"/>
      <c r="AA13" s="38" t="s">
        <v>117</v>
      </c>
      <c r="AB13" s="44">
        <f t="shared" si="6"/>
        <v>4.8375214443936221E-2</v>
      </c>
      <c r="AC13" s="44">
        <f t="shared" si="7"/>
        <v>0.19959933150063147</v>
      </c>
      <c r="AD13" s="44">
        <f t="shared" si="8"/>
        <v>0.56723938268902496</v>
      </c>
      <c r="AE13" s="44">
        <f t="shared" si="9"/>
        <v>1.1103505028060714</v>
      </c>
      <c r="AF13" s="44">
        <f t="shared" si="10"/>
        <v>-2.3178153835296977E-2</v>
      </c>
      <c r="AG13" s="44">
        <f t="shared" si="11"/>
        <v>-0.21514240526698214</v>
      </c>
      <c r="AH13" s="43"/>
    </row>
    <row r="14" spans="1:34" s="42" customFormat="1" ht="15" customHeight="1" x14ac:dyDescent="0.2">
      <c r="A14" s="38" t="s">
        <v>428</v>
      </c>
      <c r="B14" s="39">
        <f>SUMIFS('DATA 2'!C$2:C$34,'DATA 2'!$A$2:$A$34,$A14)</f>
        <v>439.5071974</v>
      </c>
      <c r="C14" s="39">
        <f>SUMIFS('DATA 2'!H$2:H$34,'DATA 2'!$A$2:$A$34,$A14)</f>
        <v>1536.330496</v>
      </c>
      <c r="D14" s="39">
        <f>SUMIFS('DATA 2'!J$2:J$34,'DATA 2'!$A$2:$A$34,$A14)</f>
        <v>2106.5655710000001</v>
      </c>
      <c r="E14" s="39">
        <f>SUMIFS('DATA 2'!O$2:O$34,'DATA 2'!$A$2:$A$34,$A14)</f>
        <v>2929.2007520000002</v>
      </c>
      <c r="F14" s="39">
        <f>SUMIFS('DATA 2'!T$2:T$34,'DATA 2'!$A$2:$A$34,$A14)</f>
        <v>2755.234876</v>
      </c>
      <c r="G14" s="39">
        <f>SUMIFS('DATA 2'!AD$2:AD$34,'DATA 2'!$A$2:$A$34,$A14)</f>
        <v>2230.2686779999999</v>
      </c>
      <c r="H14" s="39">
        <f>SUMIFS('DATA 2'!AN$2:AN$34,'DATA 2'!$A$2:$A$34,$A14)</f>
        <v>2.122392563</v>
      </c>
      <c r="I14" s="41"/>
      <c r="J14" s="38" t="s">
        <v>428</v>
      </c>
      <c r="K14" s="39">
        <f>SUMIFS('DATA 2'!$C$35:$C$67,'DATA 2'!$A$35:$A$67,$J14)</f>
        <v>439.5071974</v>
      </c>
      <c r="L14" s="39">
        <f>SUMIFS('DATA 2'!$H$35:$H$67,'DATA 2'!$A$35:$A$67,$J14)</f>
        <v>1560.4825310000001</v>
      </c>
      <c r="M14" s="39">
        <f>SUMIFS('DATA 2'!$J$35:$J$67,'DATA 2'!$A$35:$A$67,$J14)</f>
        <v>2205.4406770000001</v>
      </c>
      <c r="N14" s="39">
        <f>SUMIFS('DATA 2'!$O$35:$O$67,'DATA 2'!$A$35:$A$67,$J14)</f>
        <v>2927.9644269999999</v>
      </c>
      <c r="O14" s="39">
        <f>SUMIFS('DATA 2'!$T$35:$T$67,'DATA 2'!$A$35:$A$67,$J14)</f>
        <v>3535.8636839999999</v>
      </c>
      <c r="P14" s="39">
        <f>SUMIFS('DATA 2'!$AD$35:$AD$67,'DATA 2'!$A$35:$A$67,$J14)</f>
        <v>2709.50027</v>
      </c>
      <c r="Q14" s="39">
        <f>SUMIFS('DATA 2'!$AN$35:$AN$67,'DATA 2'!$A$35:$A$67,$J14)</f>
        <v>1564.7189209999999</v>
      </c>
      <c r="R14" s="41"/>
      <c r="S14" s="38" t="s">
        <v>428</v>
      </c>
      <c r="T14" s="43">
        <f t="shared" si="0"/>
        <v>24.152035000000069</v>
      </c>
      <c r="U14" s="43">
        <f t="shared" si="1"/>
        <v>98.87510599999996</v>
      </c>
      <c r="V14" s="43">
        <f t="shared" si="2"/>
        <v>-1.2363250000003063</v>
      </c>
      <c r="W14" s="43">
        <f t="shared" si="3"/>
        <v>780.62880799999994</v>
      </c>
      <c r="X14" s="43">
        <f t="shared" si="4"/>
        <v>479.23159200000009</v>
      </c>
      <c r="Y14" s="43">
        <f t="shared" si="5"/>
        <v>1562.596528437</v>
      </c>
      <c r="Z14" s="43"/>
      <c r="AA14" s="38" t="s">
        <v>428</v>
      </c>
      <c r="AB14" s="44">
        <f t="shared" si="6"/>
        <v>1.5720598570999167E-2</v>
      </c>
      <c r="AC14" s="44">
        <f t="shared" si="7"/>
        <v>4.6936638175978151E-2</v>
      </c>
      <c r="AD14" s="44">
        <f t="shared" si="8"/>
        <v>-4.2206905728681132E-4</v>
      </c>
      <c r="AE14" s="44">
        <f t="shared" si="9"/>
        <v>0.28332568479000342</v>
      </c>
      <c r="AF14" s="44">
        <f t="shared" si="10"/>
        <v>0.21487617017952854</v>
      </c>
      <c r="AG14" s="44">
        <f t="shared" si="11"/>
        <v>736.2429343553066</v>
      </c>
      <c r="AH14" s="43"/>
    </row>
    <row r="15" spans="1:34" s="42" customFormat="1" ht="15" customHeight="1" x14ac:dyDescent="0.2">
      <c r="A15" s="38" t="s">
        <v>429</v>
      </c>
      <c r="B15" s="39">
        <f>SUMIFS('DATA 2'!C$2:C$34,'DATA 2'!$A$2:$A$34,$A15)</f>
        <v>4581.1430380000002</v>
      </c>
      <c r="C15" s="39">
        <f>SUMIFS('DATA 2'!H$2:H$34,'DATA 2'!$A$2:$A$34,$A15)</f>
        <v>7438.5127460000003</v>
      </c>
      <c r="D15" s="39">
        <f>SUMIFS('DATA 2'!J$2:J$34,'DATA 2'!$A$2:$A$34,$A15)</f>
        <v>8706.5618310000009</v>
      </c>
      <c r="E15" s="39">
        <f>SUMIFS('DATA 2'!O$2:O$34,'DATA 2'!$A$2:$A$34,$A15)</f>
        <v>9356.600128</v>
      </c>
      <c r="F15" s="39">
        <f>SUMIFS('DATA 2'!T$2:T$34,'DATA 2'!$A$2:$A$34,$A15)</f>
        <v>8351.5356410000004</v>
      </c>
      <c r="G15" s="39">
        <f>SUMIFS('DATA 2'!AD$2:AD$34,'DATA 2'!$A$2:$A$34,$A15)</f>
        <v>2862.519479</v>
      </c>
      <c r="H15" s="39">
        <f>SUMIFS('DATA 2'!AN$2:AN$34,'DATA 2'!$A$2:$A$34,$A15)</f>
        <v>339.33627760000002</v>
      </c>
      <c r="I15" s="41"/>
      <c r="J15" s="38" t="s">
        <v>429</v>
      </c>
      <c r="K15" s="39">
        <f>SUMIFS('DATA 2'!$C$35:$C$67,'DATA 2'!$A$35:$A$67,$J15)</f>
        <v>4581.1430380000002</v>
      </c>
      <c r="L15" s="39">
        <f>SUMIFS('DATA 2'!$H$35:$H$67,'DATA 2'!$A$35:$A$67,$J15)</f>
        <v>7601.6732769999999</v>
      </c>
      <c r="M15" s="39">
        <f>SUMIFS('DATA 2'!$J$35:$J$67,'DATA 2'!$A$35:$A$67,$J15)</f>
        <v>9357.87548099999</v>
      </c>
      <c r="N15" s="39">
        <f>SUMIFS('DATA 2'!$O$35:$O$67,'DATA 2'!$A$35:$A$67,$J15)</f>
        <v>10201.613429999999</v>
      </c>
      <c r="O15" s="39">
        <f>SUMIFS('DATA 2'!$T$35:$T$67,'DATA 2'!$A$35:$A$67,$J15)</f>
        <v>8572.0148790000003</v>
      </c>
      <c r="P15" s="39">
        <f>SUMIFS('DATA 2'!$AD$35:$AD$67,'DATA 2'!$A$35:$A$67,$J15)</f>
        <v>3362.5948210000001</v>
      </c>
      <c r="Q15" s="39">
        <f>SUMIFS('DATA 2'!$AN$35:$AN$67,'DATA 2'!$A$35:$A$67,$J15)</f>
        <v>8411.7140710000003</v>
      </c>
      <c r="R15" s="41"/>
      <c r="S15" s="38" t="s">
        <v>429</v>
      </c>
      <c r="T15" s="43">
        <f t="shared" si="0"/>
        <v>163.16053099999954</v>
      </c>
      <c r="U15" s="43">
        <f t="shared" si="1"/>
        <v>651.31364999998914</v>
      </c>
      <c r="V15" s="43">
        <f t="shared" si="2"/>
        <v>845.01330199999938</v>
      </c>
      <c r="W15" s="43">
        <f t="shared" si="3"/>
        <v>220.4792379999999</v>
      </c>
      <c r="X15" s="43">
        <f t="shared" si="4"/>
        <v>500.07534200000009</v>
      </c>
      <c r="Y15" s="43">
        <f t="shared" si="5"/>
        <v>8072.3777934</v>
      </c>
      <c r="Z15" s="43"/>
      <c r="AA15" s="38" t="s">
        <v>429</v>
      </c>
      <c r="AB15" s="44">
        <f t="shared" si="6"/>
        <v>2.1934563611218927E-2</v>
      </c>
      <c r="AC15" s="44">
        <f t="shared" si="7"/>
        <v>7.480721582668437E-2</v>
      </c>
      <c r="AD15" s="44">
        <f t="shared" si="8"/>
        <v>9.0312003338826274E-2</v>
      </c>
      <c r="AE15" s="44">
        <f t="shared" si="9"/>
        <v>2.6399843990080774E-2</v>
      </c>
      <c r="AF15" s="44">
        <f t="shared" si="10"/>
        <v>0.17469762063407779</v>
      </c>
      <c r="AG15" s="44">
        <f t="shared" si="11"/>
        <v>23.788726187759654</v>
      </c>
      <c r="AH15" s="43"/>
    </row>
    <row r="16" spans="1:34" s="42" customFormat="1" ht="15" customHeight="1" x14ac:dyDescent="0.2">
      <c r="A16" s="38" t="s">
        <v>430</v>
      </c>
      <c r="B16" s="39">
        <f>SUMIFS('DATA 2'!C$2:C$34,'DATA 2'!$A$2:$A$34,$A16)</f>
        <v>0.34929036270000002</v>
      </c>
      <c r="C16" s="39">
        <f>SUMIFS('DATA 2'!H$2:H$34,'DATA 2'!$A$2:$A$34,$A16)</f>
        <v>372.63906630000002</v>
      </c>
      <c r="D16" s="39">
        <f>SUMIFS('DATA 2'!J$2:J$34,'DATA 2'!$A$2:$A$34,$A16)</f>
        <v>993.21522660000005</v>
      </c>
      <c r="E16" s="39">
        <f>SUMIFS('DATA 2'!O$2:O$34,'DATA 2'!$A$2:$A$34,$A16)</f>
        <v>1912.1434260000001</v>
      </c>
      <c r="F16" s="39">
        <f>SUMIFS('DATA 2'!T$2:T$34,'DATA 2'!$A$2:$A$34,$A16)</f>
        <v>1684.72884</v>
      </c>
      <c r="G16" s="39">
        <f>SUMIFS('DATA 2'!AD$2:AD$34,'DATA 2'!$A$2:$A$34,$A16)</f>
        <v>592.75075419999996</v>
      </c>
      <c r="H16" s="39">
        <f>SUMIFS('DATA 2'!AN$2:AN$34,'DATA 2'!$A$2:$A$34,$A16)</f>
        <v>339.72506859999999</v>
      </c>
      <c r="I16" s="41"/>
      <c r="J16" s="38" t="s">
        <v>430</v>
      </c>
      <c r="K16" s="39">
        <f>SUMIFS('DATA 2'!$C$35:$C$67,'DATA 2'!$A$35:$A$67,$J16)</f>
        <v>0.34929036270000002</v>
      </c>
      <c r="L16" s="39">
        <f>SUMIFS('DATA 2'!$H$35:$H$67,'DATA 2'!$A$35:$A$67,$J16)</f>
        <v>378.498063</v>
      </c>
      <c r="M16" s="39">
        <f>SUMIFS('DATA 2'!$J$35:$J$67,'DATA 2'!$A$35:$A$67,$J16)</f>
        <v>1039.8406950000001</v>
      </c>
      <c r="N16" s="39">
        <f>SUMIFS('DATA 2'!$O$35:$O$67,'DATA 2'!$A$35:$A$67,$J16)</f>
        <v>1911.426293</v>
      </c>
      <c r="O16" s="39">
        <f>SUMIFS('DATA 2'!$T$35:$T$67,'DATA 2'!$A$35:$A$67,$J16)</f>
        <v>1619.3963249999999</v>
      </c>
      <c r="P16" s="39">
        <f>SUMIFS('DATA 2'!$AD$35:$AD$67,'DATA 2'!$A$35:$A$67,$J16)</f>
        <v>473.90036409999999</v>
      </c>
      <c r="Q16" s="39">
        <f>SUMIFS('DATA 2'!$AN$35:$AN$67,'DATA 2'!$A$35:$A$67,$J16)</f>
        <v>239.17425119999999</v>
      </c>
      <c r="R16" s="41"/>
      <c r="S16" s="38" t="s">
        <v>430</v>
      </c>
      <c r="T16" s="43">
        <f t="shared" si="0"/>
        <v>5.8589966999999774</v>
      </c>
      <c r="U16" s="43">
        <f t="shared" si="1"/>
        <v>46.625468400000045</v>
      </c>
      <c r="V16" s="43">
        <f t="shared" si="2"/>
        <v>-0.71713300000010349</v>
      </c>
      <c r="W16" s="43">
        <f t="shared" si="3"/>
        <v>-65.332515000000058</v>
      </c>
      <c r="X16" s="43">
        <f t="shared" si="4"/>
        <v>-118.85039009999997</v>
      </c>
      <c r="Y16" s="43">
        <f t="shared" si="5"/>
        <v>-100.5508174</v>
      </c>
      <c r="Z16" s="43"/>
      <c r="AA16" s="38" t="s">
        <v>430</v>
      </c>
      <c r="AB16" s="44">
        <f t="shared" si="6"/>
        <v>1.5722980304172074E-2</v>
      </c>
      <c r="AC16" s="44">
        <f t="shared" si="7"/>
        <v>4.6943972616700247E-2</v>
      </c>
      <c r="AD16" s="44">
        <f t="shared" si="8"/>
        <v>-3.7504142746247471E-4</v>
      </c>
      <c r="AE16" s="44">
        <f t="shared" si="9"/>
        <v>-3.8779246516608579E-2</v>
      </c>
      <c r="AF16" s="44">
        <f t="shared" si="10"/>
        <v>-0.20050651856260426</v>
      </c>
      <c r="AG16" s="44">
        <f t="shared" si="11"/>
        <v>-0.2959770317049838</v>
      </c>
      <c r="AH16" s="43"/>
    </row>
    <row r="17" spans="1:34" s="42" customFormat="1" ht="15" customHeight="1" x14ac:dyDescent="0.2">
      <c r="A17" s="38" t="s">
        <v>431</v>
      </c>
      <c r="B17" s="39">
        <f>SUMIFS('DATA 2'!C$2:C$34,'DATA 2'!$A$2:$A$34,$A17)</f>
        <v>3813.5502799999999</v>
      </c>
      <c r="C17" s="39">
        <f>SUMIFS('DATA 2'!H$2:H$34,'DATA 2'!$A$2:$A$34,$A17)</f>
        <v>4161.3752880000002</v>
      </c>
      <c r="D17" s="39">
        <f>SUMIFS('DATA 2'!J$2:J$34,'DATA 2'!$A$2:$A$34,$A17)</f>
        <v>4572.5194289999999</v>
      </c>
      <c r="E17" s="39">
        <f>SUMIFS('DATA 2'!O$2:O$34,'DATA 2'!$A$2:$A$34,$A17)</f>
        <v>4470.5180730000002</v>
      </c>
      <c r="F17" s="39">
        <f>SUMIFS('DATA 2'!T$2:T$34,'DATA 2'!$A$2:$A$34,$A17)</f>
        <v>4050.3620770000002</v>
      </c>
      <c r="G17" s="39">
        <f>SUMIFS('DATA 2'!AD$2:AD$34,'DATA 2'!$A$2:$A$34,$A17)</f>
        <v>3434.1148720000001</v>
      </c>
      <c r="H17" s="39">
        <f>SUMIFS('DATA 2'!AN$2:AN$34,'DATA 2'!$A$2:$A$34,$A17)</f>
        <v>2929.73783</v>
      </c>
      <c r="I17" s="41"/>
      <c r="J17" s="38" t="s">
        <v>431</v>
      </c>
      <c r="K17" s="39">
        <f>SUMIFS('DATA 2'!$C$35:$C$67,'DATA 2'!$A$35:$A$67,$J17)</f>
        <v>3813.5502799999999</v>
      </c>
      <c r="L17" s="39">
        <f>SUMIFS('DATA 2'!$H$35:$H$67,'DATA 2'!$A$35:$A$67,$J17)</f>
        <v>4226.7695240000003</v>
      </c>
      <c r="M17" s="39">
        <f>SUMIFS('DATA 2'!$J$35:$J$67,'DATA 2'!$A$35:$A$67,$J17)</f>
        <v>4787.0688030000001</v>
      </c>
      <c r="N17" s="39">
        <f>SUMIFS('DATA 2'!$O$35:$O$67,'DATA 2'!$A$35:$A$67,$J17)</f>
        <v>4469.1204690000004</v>
      </c>
      <c r="O17" s="39">
        <f>SUMIFS('DATA 2'!$T$35:$T$67,'DATA 2'!$A$35:$A$67,$J17)</f>
        <v>3908.0147579999998</v>
      </c>
      <c r="P17" s="39">
        <f>SUMIFS('DATA 2'!$AD$35:$AD$67,'DATA 2'!$A$35:$A$67,$J17)</f>
        <v>2948.4285369999998</v>
      </c>
      <c r="Q17" s="39">
        <f>SUMIFS('DATA 2'!$AN$35:$AN$67,'DATA 2'!$A$35:$A$67,$J17)</f>
        <v>16962.07979</v>
      </c>
      <c r="R17" s="41"/>
      <c r="S17" s="38" t="s">
        <v>431</v>
      </c>
      <c r="T17" s="43">
        <f t="shared" si="0"/>
        <v>65.394236000000092</v>
      </c>
      <c r="U17" s="43">
        <f t="shared" si="1"/>
        <v>214.54937400000017</v>
      </c>
      <c r="V17" s="43">
        <f t="shared" si="2"/>
        <v>-1.3976039999997738</v>
      </c>
      <c r="W17" s="43">
        <f t="shared" si="3"/>
        <v>-142.34731900000043</v>
      </c>
      <c r="X17" s="43">
        <f t="shared" si="4"/>
        <v>-485.68633500000033</v>
      </c>
      <c r="Y17" s="43">
        <f t="shared" si="5"/>
        <v>14032.34196</v>
      </c>
      <c r="Z17" s="43"/>
      <c r="AA17" s="38" t="s">
        <v>431</v>
      </c>
      <c r="AB17" s="44">
        <f t="shared" si="6"/>
        <v>1.571457306159707E-2</v>
      </c>
      <c r="AC17" s="44">
        <f t="shared" si="7"/>
        <v>4.6921478920193715E-2</v>
      </c>
      <c r="AD17" s="44">
        <f t="shared" si="8"/>
        <v>-3.1262685379596089E-4</v>
      </c>
      <c r="AE17" s="44">
        <f t="shared" si="9"/>
        <v>-3.5144344207724165E-2</v>
      </c>
      <c r="AF17" s="44">
        <f t="shared" si="10"/>
        <v>-0.14142984527397029</v>
      </c>
      <c r="AG17" s="44">
        <f t="shared" si="11"/>
        <v>4.7896237732643812</v>
      </c>
      <c r="AH17" s="43"/>
    </row>
    <row r="18" spans="1:34" s="42" customFormat="1" ht="15" customHeight="1" x14ac:dyDescent="0.2">
      <c r="A18" s="38" t="s">
        <v>434</v>
      </c>
      <c r="B18" s="39">
        <f>SUMIFS('DATA 2'!C$2:C$34,'DATA 2'!$A$2:$A$34,$A18)</f>
        <v>13033.75303</v>
      </c>
      <c r="C18" s="39">
        <f>SUMIFS('DATA 2'!H$2:H$34,'DATA 2'!$A$2:$A$34,$A18)</f>
        <v>14109.075210000001</v>
      </c>
      <c r="D18" s="39">
        <f>SUMIFS('DATA 2'!J$2:J$34,'DATA 2'!$A$2:$A$34,$A18)</f>
        <v>15388.384190000001</v>
      </c>
      <c r="E18" s="39">
        <f>SUMIFS('DATA 2'!O$2:O$34,'DATA 2'!$A$2:$A$34,$A18)</f>
        <v>15210.855869999999</v>
      </c>
      <c r="F18" s="39">
        <f>SUMIFS('DATA 2'!T$2:T$34,'DATA 2'!$A$2:$A$34,$A18)</f>
        <v>11478.734039999999</v>
      </c>
      <c r="G18" s="39">
        <f>SUMIFS('DATA 2'!AD$2:AD$34,'DATA 2'!$A$2:$A$34,$A18)</f>
        <v>7269.1845380000004</v>
      </c>
      <c r="H18" s="39">
        <f>SUMIFS('DATA 2'!AN$2:AN$34,'DATA 2'!$A$2:$A$34,$A18)</f>
        <v>233.0517069</v>
      </c>
      <c r="I18" s="41"/>
      <c r="J18" s="38" t="s">
        <v>434</v>
      </c>
      <c r="K18" s="39">
        <f>SUMIFS('DATA 2'!$C$35:$C$67,'DATA 2'!$A$35:$A$67,$J18)</f>
        <v>13033.75303</v>
      </c>
      <c r="L18" s="39">
        <f>SUMIFS('DATA 2'!$H$35:$H$67,'DATA 2'!$A$35:$A$67,$J18)</f>
        <v>11804.54149</v>
      </c>
      <c r="M18" s="39">
        <f>SUMIFS('DATA 2'!$J$35:$J$67,'DATA 2'!$A$35:$A$67,$J18)</f>
        <v>6989.8082830000003</v>
      </c>
      <c r="N18" s="39">
        <f>SUMIFS('DATA 2'!$O$35:$O$67,'DATA 2'!$A$35:$A$67,$J18)</f>
        <v>967.73492859999999</v>
      </c>
      <c r="O18" s="39">
        <f>SUMIFS('DATA 2'!$T$35:$T$67,'DATA 2'!$A$35:$A$67,$J18)</f>
        <v>368.08687859999998</v>
      </c>
      <c r="P18" s="39">
        <f>SUMIFS('DATA 2'!$AD$35:$AD$67,'DATA 2'!$A$35:$A$67,$J18)</f>
        <v>27.617219330000001</v>
      </c>
      <c r="Q18" s="39">
        <f>SUMIFS('DATA 2'!$AN$35:$AN$67,'DATA 2'!$A$35:$A$67,$J18)</f>
        <v>29.268419009999999</v>
      </c>
      <c r="R18" s="41"/>
      <c r="S18" s="38" t="s">
        <v>434</v>
      </c>
      <c r="T18" s="43">
        <f t="shared" si="0"/>
        <v>-2304.5337200000013</v>
      </c>
      <c r="U18" s="43">
        <f t="shared" si="1"/>
        <v>-8398.5759070000004</v>
      </c>
      <c r="V18" s="43">
        <f t="shared" si="2"/>
        <v>-14243.120941399999</v>
      </c>
      <c r="W18" s="43">
        <f t="shared" si="3"/>
        <v>-11110.6471614</v>
      </c>
      <c r="X18" s="43">
        <f t="shared" si="4"/>
        <v>-7241.5673186700005</v>
      </c>
      <c r="Y18" s="43">
        <f t="shared" si="5"/>
        <v>-203.78328789</v>
      </c>
      <c r="Z18" s="43"/>
      <c r="AA18" s="38" t="s">
        <v>434</v>
      </c>
      <c r="AB18" s="44">
        <f t="shared" si="6"/>
        <v>-0.16333697890891041</v>
      </c>
      <c r="AC18" s="44">
        <f t="shared" si="7"/>
        <v>-0.54577373448069599</v>
      </c>
      <c r="AD18" s="44">
        <f t="shared" si="8"/>
        <v>-0.93637866686327365</v>
      </c>
      <c r="AE18" s="44">
        <f t="shared" si="9"/>
        <v>-0.96793314686817156</v>
      </c>
      <c r="AF18" s="44">
        <f t="shared" si="10"/>
        <v>-0.99620078164398917</v>
      </c>
      <c r="AG18" s="44">
        <f t="shared" si="11"/>
        <v>-0.87441233793426465</v>
      </c>
      <c r="AH18" s="43"/>
    </row>
    <row r="19" spans="1:34" s="42" customFormat="1" ht="15" customHeight="1" x14ac:dyDescent="0.2">
      <c r="A19" s="38" t="s">
        <v>435</v>
      </c>
      <c r="B19" s="39">
        <f>SUMIFS('DATA 2'!C$2:C$34,'DATA 2'!$A$2:$A$34,$A19)</f>
        <v>42001.407169999999</v>
      </c>
      <c r="C19" s="39">
        <f>SUMIFS('DATA 2'!H$2:H$34,'DATA 2'!$A$2:$A$34,$A19)</f>
        <v>54703.937700000002</v>
      </c>
      <c r="D19" s="39">
        <f>SUMIFS('DATA 2'!J$2:J$34,'DATA 2'!$A$2:$A$34,$A19)</f>
        <v>62371.792269999998</v>
      </c>
      <c r="E19" s="39">
        <f>SUMIFS('DATA 2'!O$2:O$34,'DATA 2'!$A$2:$A$34,$A19)</f>
        <v>66644.791700000002</v>
      </c>
      <c r="F19" s="39">
        <f>SUMIFS('DATA 2'!T$2:T$34,'DATA 2'!$A$2:$A$34,$A19)</f>
        <v>70074.169609999997</v>
      </c>
      <c r="G19" s="39">
        <f>SUMIFS('DATA 2'!AD$2:AD$34,'DATA 2'!$A$2:$A$34,$A19)</f>
        <v>57747.343130000001</v>
      </c>
      <c r="H19" s="39">
        <f>SUMIFS('DATA 2'!AN$2:AN$34,'DATA 2'!$A$2:$A$34,$A19)</f>
        <v>61242.180330000003</v>
      </c>
      <c r="I19" s="41"/>
      <c r="J19" s="38" t="s">
        <v>435</v>
      </c>
      <c r="K19" s="39">
        <f>SUMIFS('DATA 2'!$C$35:$C$67,'DATA 2'!$A$35:$A$67,$J19)</f>
        <v>42001.407169999999</v>
      </c>
      <c r="L19" s="39">
        <f>SUMIFS('DATA 2'!$H$35:$H$67,'DATA 2'!$A$35:$A$67,$J19)</f>
        <v>55697.449159999996</v>
      </c>
      <c r="M19" s="39">
        <f>SUMIFS('DATA 2'!$J$35:$J$67,'DATA 2'!$A$35:$A$67,$J19)</f>
        <v>65978.297579999999</v>
      </c>
      <c r="N19" s="39">
        <f>SUMIFS('DATA 2'!$O$35:$O$67,'DATA 2'!$A$35:$A$67,$J19)</f>
        <v>68935.783509999994</v>
      </c>
      <c r="O19" s="39">
        <f>SUMIFS('DATA 2'!$T$35:$T$67,'DATA 2'!$A$35:$A$67,$J19)</f>
        <v>52174.298049999998</v>
      </c>
      <c r="P19" s="39">
        <f>SUMIFS('DATA 2'!$AD$35:$AD$67,'DATA 2'!$A$35:$A$67,$J19)</f>
        <v>26611.994790000001</v>
      </c>
      <c r="Q19" s="39">
        <f>SUMIFS('DATA 2'!$AN$35:$AN$67,'DATA 2'!$A$35:$A$67,$J19)</f>
        <v>11929.48538</v>
      </c>
      <c r="R19" s="41"/>
      <c r="S19" s="38" t="s">
        <v>435</v>
      </c>
      <c r="T19" s="43">
        <f t="shared" si="0"/>
        <v>993.51145999999426</v>
      </c>
      <c r="U19" s="43">
        <f t="shared" si="1"/>
        <v>3606.5053100000005</v>
      </c>
      <c r="V19" s="43">
        <f t="shared" si="2"/>
        <v>2290.9918099999923</v>
      </c>
      <c r="W19" s="43">
        <f t="shared" si="3"/>
        <v>-17899.87156</v>
      </c>
      <c r="X19" s="43">
        <f t="shared" si="4"/>
        <v>-31135.34834</v>
      </c>
      <c r="Y19" s="43">
        <f t="shared" si="5"/>
        <v>-49312.694950000005</v>
      </c>
      <c r="Z19" s="43"/>
      <c r="AA19" s="38" t="s">
        <v>435</v>
      </c>
      <c r="AB19" s="44">
        <f t="shared" si="6"/>
        <v>1.8161607770330379E-2</v>
      </c>
      <c r="AC19" s="44">
        <f t="shared" si="7"/>
        <v>5.7822698029709851E-2</v>
      </c>
      <c r="AD19" s="44">
        <f t="shared" si="8"/>
        <v>3.4376156809264868E-2</v>
      </c>
      <c r="AE19" s="44">
        <f t="shared" si="9"/>
        <v>-0.25544179345431128</v>
      </c>
      <c r="AF19" s="44">
        <f t="shared" si="10"/>
        <v>-0.53916503604171961</v>
      </c>
      <c r="AG19" s="44">
        <f t="shared" si="11"/>
        <v>-0.80520802303708572</v>
      </c>
      <c r="AH19" s="43"/>
    </row>
    <row r="20" spans="1:34" s="42" customFormat="1" ht="15" customHeight="1" x14ac:dyDescent="0.2">
      <c r="A20" s="38" t="s">
        <v>432</v>
      </c>
      <c r="B20" s="39">
        <f>SUMIFS('DATA 2'!C$2:C$34,'DATA 2'!$A$2:$A$34,$A20)</f>
        <v>404.96020850000002</v>
      </c>
      <c r="C20" s="39">
        <f>SUMIFS('DATA 2'!H$2:H$34,'DATA 2'!$A$2:$A$34,$A20)</f>
        <v>640.09054579999997</v>
      </c>
      <c r="D20" s="39">
        <f>SUMIFS('DATA 2'!J$2:J$34,'DATA 2'!$A$2:$A$34,$A20)</f>
        <v>329.59041029999997</v>
      </c>
      <c r="E20" s="39">
        <f>SUMIFS('DATA 2'!O$2:O$34,'DATA 2'!$A$2:$A$34,$A20)</f>
        <v>28.143058379999999</v>
      </c>
      <c r="F20" s="39">
        <f>SUMIFS('DATA 2'!T$2:T$34,'DATA 2'!$A$2:$A$34,$A20)</f>
        <v>12.920447599999999</v>
      </c>
      <c r="G20" s="39">
        <f>SUMIFS('DATA 2'!AD$2:AD$34,'DATA 2'!$A$2:$A$34,$A20)</f>
        <v>33.214495470000003</v>
      </c>
      <c r="H20" s="39">
        <f>SUMIFS('DATA 2'!AN$2:AN$34,'DATA 2'!$A$2:$A$34,$A20)</f>
        <v>62.997578619999999</v>
      </c>
      <c r="I20" s="41"/>
      <c r="J20" s="38" t="s">
        <v>432</v>
      </c>
      <c r="K20" s="39">
        <f>SUMIFS('DATA 2'!$C$35:$C$67,'DATA 2'!$A$35:$A$67,$J20)</f>
        <v>404.96020850000002</v>
      </c>
      <c r="L20" s="39">
        <f>SUMIFS('DATA 2'!$H$35:$H$67,'DATA 2'!$A$35:$A$67,$J20)</f>
        <v>650.15239050000002</v>
      </c>
      <c r="M20" s="39">
        <f>SUMIFS('DATA 2'!$J$35:$J$67,'DATA 2'!$A$35:$A$67,$J20)</f>
        <v>345.16759330000002</v>
      </c>
      <c r="N20" s="39">
        <f>SUMIFS('DATA 2'!$O$35:$O$67,'DATA 2'!$A$35:$A$67,$J20)</f>
        <v>28.142108919999998</v>
      </c>
      <c r="O20" s="39">
        <f>SUMIFS('DATA 2'!$T$35:$T$67,'DATA 2'!$A$35:$A$67,$J20)</f>
        <v>12.205715850000001</v>
      </c>
      <c r="P20" s="39">
        <f>SUMIFS('DATA 2'!$AD$35:$AD$67,'DATA 2'!$A$35:$A$67,$J20)</f>
        <v>29.572489340000001</v>
      </c>
      <c r="Q20" s="39">
        <f>SUMIFS('DATA 2'!$AN$35:$AN$67,'DATA 2'!$A$35:$A$67,$J20)</f>
        <v>55.865393449999999</v>
      </c>
      <c r="R20" s="41"/>
      <c r="S20" s="38" t="s">
        <v>432</v>
      </c>
      <c r="T20" s="43">
        <f t="shared" si="0"/>
        <v>10.061844700000051</v>
      </c>
      <c r="U20" s="43">
        <f t="shared" si="1"/>
        <v>15.577183000000048</v>
      </c>
      <c r="V20" s="43">
        <f t="shared" si="2"/>
        <v>-9.4946000000106778E-4</v>
      </c>
      <c r="W20" s="43">
        <f t="shared" si="3"/>
        <v>-0.71473174999999856</v>
      </c>
      <c r="X20" s="43">
        <f t="shared" si="4"/>
        <v>-3.6420061300000022</v>
      </c>
      <c r="Y20" s="43">
        <f t="shared" si="5"/>
        <v>-7.1321851699999996</v>
      </c>
      <c r="Z20" s="43"/>
      <c r="AA20" s="38" t="s">
        <v>432</v>
      </c>
      <c r="AB20" s="44">
        <f t="shared" si="6"/>
        <v>1.5719408396236423E-2</v>
      </c>
      <c r="AC20" s="44">
        <f t="shared" si="7"/>
        <v>4.7262245845749451E-2</v>
      </c>
      <c r="AD20" s="44">
        <f t="shared" si="8"/>
        <v>-3.3736916122628635E-5</v>
      </c>
      <c r="AE20" s="44">
        <f t="shared" si="9"/>
        <v>-5.5317878461114467E-2</v>
      </c>
      <c r="AF20" s="44">
        <f t="shared" si="10"/>
        <v>-0.10965110499087771</v>
      </c>
      <c r="AG20" s="44">
        <f t="shared" si="11"/>
        <v>-0.11321363973401555</v>
      </c>
      <c r="AH20" s="43"/>
    </row>
    <row r="21" spans="1:34" s="42" customFormat="1" ht="15" customHeight="1" x14ac:dyDescent="0.2">
      <c r="A21" s="38" t="s">
        <v>433</v>
      </c>
      <c r="B21" s="39">
        <f>SUMIFS('DATA 2'!C$2:C$34,'DATA 2'!$A$2:$A$34,$A21)</f>
        <v>6170.1730530000004</v>
      </c>
      <c r="C21" s="39">
        <f>SUMIFS('DATA 2'!H$2:H$34,'DATA 2'!$A$2:$A$34,$A21)</f>
        <v>3991.187367</v>
      </c>
      <c r="D21" s="39">
        <f>SUMIFS('DATA 2'!J$2:J$34,'DATA 2'!$A$2:$A$34,$A21)</f>
        <v>1144.6844570000001</v>
      </c>
      <c r="E21" s="39">
        <f>SUMIFS('DATA 2'!O$2:O$34,'DATA 2'!$A$2:$A$34,$A21)</f>
        <v>24.930120590000001</v>
      </c>
      <c r="F21" s="39">
        <f>SUMIFS('DATA 2'!T$2:T$34,'DATA 2'!$A$2:$A$34,$A21)</f>
        <v>12.78933088</v>
      </c>
      <c r="G21" s="39">
        <f>SUMIFS('DATA 2'!AD$2:AD$34,'DATA 2'!$A$2:$A$34,$A21)</f>
        <v>13.80775966</v>
      </c>
      <c r="H21" s="39">
        <f>SUMIFS('DATA 2'!AN$2:AN$34,'DATA 2'!$A$2:$A$34,$A21)</f>
        <v>13.365135410000001</v>
      </c>
      <c r="I21" s="41"/>
      <c r="J21" s="38" t="s">
        <v>433</v>
      </c>
      <c r="K21" s="39">
        <f>SUMIFS('DATA 2'!$C$35:$C$67,'DATA 2'!$A$35:$A$67,$J21)</f>
        <v>6170.1730530000004</v>
      </c>
      <c r="L21" s="39">
        <f>SUMIFS('DATA 2'!$H$35:$H$67,'DATA 2'!$A$35:$A$67,$J21)</f>
        <v>4053.8860030000001</v>
      </c>
      <c r="M21" s="39">
        <f>SUMIFS('DATA 2'!$J$35:$J$67,'DATA 2'!$A$35:$A$67,$J21)</f>
        <v>1198.136348</v>
      </c>
      <c r="N21" s="39">
        <f>SUMIFS('DATA 2'!$O$35:$O$67,'DATA 2'!$A$35:$A$67,$J21)</f>
        <v>24.88375439</v>
      </c>
      <c r="O21" s="39">
        <f>SUMIFS('DATA 2'!$T$35:$T$67,'DATA 2'!$A$35:$A$67,$J21)</f>
        <v>12.414116050000001</v>
      </c>
      <c r="P21" s="39">
        <f>SUMIFS('DATA 2'!$AD$35:$AD$67,'DATA 2'!$A$35:$A$67,$J21)</f>
        <v>12.633563949999999</v>
      </c>
      <c r="Q21" s="39">
        <f>SUMIFS('DATA 2'!$AN$35:$AN$67,'DATA 2'!$A$35:$A$67,$J21)</f>
        <v>12.38673307</v>
      </c>
      <c r="R21" s="41"/>
      <c r="S21" s="38" t="s">
        <v>433</v>
      </c>
      <c r="T21" s="43">
        <f t="shared" si="0"/>
        <v>62.698636000000079</v>
      </c>
      <c r="U21" s="43">
        <f t="shared" si="1"/>
        <v>53.451890999999932</v>
      </c>
      <c r="V21" s="43">
        <f t="shared" si="2"/>
        <v>-4.6366200000001356E-2</v>
      </c>
      <c r="W21" s="43">
        <f t="shared" si="3"/>
        <v>-0.37521482999999911</v>
      </c>
      <c r="X21" s="43">
        <f t="shared" si="4"/>
        <v>-1.1741957100000011</v>
      </c>
      <c r="Y21" s="43">
        <f t="shared" si="5"/>
        <v>-0.97840234000000059</v>
      </c>
      <c r="Z21" s="43"/>
      <c r="AA21" s="38" t="s">
        <v>433</v>
      </c>
      <c r="AB21" s="44">
        <f t="shared" si="6"/>
        <v>1.5709269005611093E-2</v>
      </c>
      <c r="AC21" s="44">
        <f t="shared" si="7"/>
        <v>4.6695742807661755E-2</v>
      </c>
      <c r="AD21" s="44">
        <f t="shared" si="8"/>
        <v>-1.8598465993221458E-3</v>
      </c>
      <c r="AE21" s="44">
        <f t="shared" si="9"/>
        <v>-2.9338112644091585E-2</v>
      </c>
      <c r="AF21" s="44">
        <f t="shared" si="10"/>
        <v>-8.5038828811711875E-2</v>
      </c>
      <c r="AG21" s="44">
        <f t="shared" si="11"/>
        <v>-7.3205568816605116E-2</v>
      </c>
      <c r="AH21" s="43"/>
    </row>
    <row r="22" spans="1:34" s="42" customFormat="1" ht="15" customHeight="1" x14ac:dyDescent="0.2">
      <c r="A22" s="40" t="s">
        <v>225</v>
      </c>
      <c r="B22" s="39">
        <f>SUM(B4:B8,B10:B21)</f>
        <v>57465562.999923304</v>
      </c>
      <c r="C22" s="39">
        <f t="shared" ref="C22:G22" si="14">SUM(C4:C8,C10:C21)</f>
        <v>60610546.87161012</v>
      </c>
      <c r="D22" s="39">
        <f t="shared" si="14"/>
        <v>61799543.708938882</v>
      </c>
      <c r="E22" s="39">
        <f t="shared" si="14"/>
        <v>64766925.781209953</v>
      </c>
      <c r="F22" s="39">
        <f t="shared" si="14"/>
        <v>67973604.91841647</v>
      </c>
      <c r="G22" s="39">
        <f t="shared" si="14"/>
        <v>74874432.718362346</v>
      </c>
      <c r="H22" s="39">
        <f>SUM(H4:H8,H10:H21)</f>
        <v>81452191.62339668</v>
      </c>
      <c r="I22" s="41"/>
      <c r="J22" s="40" t="s">
        <v>225</v>
      </c>
      <c r="K22" s="39">
        <f>SUM(K4:K8,K10:K21)</f>
        <v>57465562.999923304</v>
      </c>
      <c r="L22" s="39">
        <f t="shared" ref="L22:Q22" si="15">SUM(L4:L8,L10:L21)</f>
        <v>60613713.875785507</v>
      </c>
      <c r="M22" s="39">
        <f t="shared" si="15"/>
        <v>61796851.306562297</v>
      </c>
      <c r="N22" s="39">
        <f t="shared" si="15"/>
        <v>64830640.119317912</v>
      </c>
      <c r="O22" s="39">
        <f t="shared" si="15"/>
        <v>68243776.568363518</v>
      </c>
      <c r="P22" s="39">
        <f t="shared" si="15"/>
        <v>74894415.790565714</v>
      </c>
      <c r="Q22" s="39">
        <f t="shared" si="15"/>
        <v>81169162.363207713</v>
      </c>
      <c r="R22" s="41"/>
      <c r="S22" s="40" t="s">
        <v>225</v>
      </c>
      <c r="T22" s="43">
        <f t="shared" si="0"/>
        <v>3167.0041753873229</v>
      </c>
      <c r="U22" s="43">
        <f t="shared" si="1"/>
        <v>-2692.4023765847087</v>
      </c>
      <c r="V22" s="43">
        <f t="shared" si="2"/>
        <v>63714.338107958436</v>
      </c>
      <c r="W22" s="43">
        <f t="shared" si="3"/>
        <v>270171.64994704723</v>
      </c>
      <c r="X22" s="43">
        <f t="shared" si="4"/>
        <v>19983.072203367949</v>
      </c>
      <c r="Y22" s="43">
        <f t="shared" si="5"/>
        <v>-283029.26018896699</v>
      </c>
      <c r="Z22" s="43"/>
      <c r="AA22" s="40" t="s">
        <v>225</v>
      </c>
      <c r="AB22" s="44">
        <f t="shared" si="6"/>
        <v>5.2251701046390764E-5</v>
      </c>
      <c r="AC22" s="44">
        <f t="shared" si="7"/>
        <v>-4.3566703166408871E-5</v>
      </c>
      <c r="AD22" s="44">
        <f t="shared" si="8"/>
        <v>9.8374806800616277E-4</v>
      </c>
      <c r="AE22" s="44">
        <f t="shared" si="9"/>
        <v>3.9746553132102846E-3</v>
      </c>
      <c r="AF22" s="44">
        <f t="shared" si="10"/>
        <v>2.6688779437611387E-4</v>
      </c>
      <c r="AG22" s="44">
        <f t="shared" si="11"/>
        <v>-3.4747899908892377E-3</v>
      </c>
      <c r="AH22" s="43"/>
    </row>
    <row r="23" spans="1:34" s="42" customFormat="1" ht="15" customHeight="1" x14ac:dyDescent="0.2">
      <c r="A23" s="40" t="s">
        <v>436</v>
      </c>
      <c r="B23" s="39">
        <f>SUM(B10:B17)</f>
        <v>36700.706451812694</v>
      </c>
      <c r="C23" s="39">
        <f t="shared" ref="C23:H23" si="16">SUM(C10:C17)</f>
        <v>55580.210837300001</v>
      </c>
      <c r="D23" s="39">
        <f t="shared" si="16"/>
        <v>71554.232891599997</v>
      </c>
      <c r="E23" s="39">
        <f t="shared" si="16"/>
        <v>182733.210051</v>
      </c>
      <c r="F23" s="39">
        <f t="shared" si="16"/>
        <v>261004.35933799998</v>
      </c>
      <c r="G23" s="39">
        <f t="shared" si="16"/>
        <v>463890.49122919998</v>
      </c>
      <c r="H23" s="39">
        <f t="shared" si="16"/>
        <v>479222.84108576301</v>
      </c>
      <c r="I23" s="41"/>
      <c r="J23" s="40" t="s">
        <v>436</v>
      </c>
      <c r="K23" s="39">
        <f>SUM(K10:K17)</f>
        <v>36700.706451812694</v>
      </c>
      <c r="L23" s="39">
        <f t="shared" ref="L23:Q23" si="17">SUM(L10:L17)</f>
        <v>56673.351672000004</v>
      </c>
      <c r="M23" s="39">
        <f t="shared" si="17"/>
        <v>76925.501508000001</v>
      </c>
      <c r="N23" s="39">
        <f t="shared" si="17"/>
        <v>246827.99305599995</v>
      </c>
      <c r="O23" s="39">
        <f t="shared" si="17"/>
        <v>474750.94698299997</v>
      </c>
      <c r="P23" s="39">
        <f t="shared" si="17"/>
        <v>504094.11155310005</v>
      </c>
      <c r="Q23" s="39">
        <f t="shared" si="17"/>
        <v>475323.8590622</v>
      </c>
      <c r="R23" s="41"/>
      <c r="S23" s="40" t="s">
        <v>436</v>
      </c>
      <c r="T23" s="43">
        <f t="shared" si="0"/>
        <v>1093.1408347000033</v>
      </c>
      <c r="U23" s="43">
        <f t="shared" si="1"/>
        <v>5371.2686164000042</v>
      </c>
      <c r="V23" s="43">
        <f t="shared" si="2"/>
        <v>64094.783004999947</v>
      </c>
      <c r="W23" s="43">
        <f t="shared" si="3"/>
        <v>213746.58764499999</v>
      </c>
      <c r="X23" s="43">
        <f t="shared" si="4"/>
        <v>40203.620323900075</v>
      </c>
      <c r="Y23" s="43">
        <f t="shared" si="5"/>
        <v>-3898.9820235630032</v>
      </c>
      <c r="Z23" s="43"/>
      <c r="AA23" s="43"/>
      <c r="AB23" s="43"/>
      <c r="AC23" s="43"/>
      <c r="AD23" s="43"/>
      <c r="AE23" s="43"/>
      <c r="AF23" s="43"/>
      <c r="AG23" s="43"/>
      <c r="AH23" s="43"/>
    </row>
    <row r="24" spans="1:34" s="42" customFormat="1" ht="15" customHeight="1" x14ac:dyDescent="0.2">
      <c r="A24" s="40" t="s">
        <v>226</v>
      </c>
      <c r="B24" s="39">
        <f>SUM(B18:B21)</f>
        <v>61610.293461499998</v>
      </c>
      <c r="C24" s="39">
        <f t="shared" ref="C24:H24" si="18">SUM(C18:C21)</f>
        <v>73444.290822800016</v>
      </c>
      <c r="D24" s="39">
        <f t="shared" si="18"/>
        <v>79234.451327300005</v>
      </c>
      <c r="E24" s="39">
        <f t="shared" si="18"/>
        <v>81908.720748969994</v>
      </c>
      <c r="F24" s="39">
        <f t="shared" si="18"/>
        <v>81578.613428479992</v>
      </c>
      <c r="G24" s="39">
        <f t="shared" si="18"/>
        <v>65063.549923129998</v>
      </c>
      <c r="H24" s="39">
        <f t="shared" si="18"/>
        <v>61551.594750930002</v>
      </c>
      <c r="I24" s="41"/>
      <c r="J24" s="40" t="s">
        <v>226</v>
      </c>
      <c r="K24" s="39">
        <f>SUM(K18:K21)</f>
        <v>61610.293461499998</v>
      </c>
      <c r="L24" s="39">
        <f t="shared" ref="L24:Q24" si="19">SUM(L18:L21)</f>
        <v>72206.029043500006</v>
      </c>
      <c r="M24" s="39">
        <f t="shared" si="19"/>
        <v>74511.409804299998</v>
      </c>
      <c r="N24" s="39">
        <f t="shared" si="19"/>
        <v>69956.544301909991</v>
      </c>
      <c r="O24" s="39">
        <f t="shared" si="19"/>
        <v>52567.0047605</v>
      </c>
      <c r="P24" s="39">
        <f t="shared" si="19"/>
        <v>26681.818062620001</v>
      </c>
      <c r="Q24" s="39">
        <f t="shared" si="19"/>
        <v>12027.00592553</v>
      </c>
      <c r="R24" s="41"/>
      <c r="S24" s="40" t="s">
        <v>226</v>
      </c>
      <c r="T24" s="43">
        <f t="shared" si="0"/>
        <v>-1238.2617793000099</v>
      </c>
      <c r="U24" s="43">
        <f t="shared" si="1"/>
        <v>-4723.0415230000071</v>
      </c>
      <c r="V24" s="43">
        <f t="shared" si="2"/>
        <v>-11952.176447060003</v>
      </c>
      <c r="W24" s="43">
        <f t="shared" si="3"/>
        <v>-29011.608667979992</v>
      </c>
      <c r="X24" s="43">
        <f t="shared" si="4"/>
        <v>-38381.731860510001</v>
      </c>
      <c r="Y24" s="43">
        <f t="shared" si="5"/>
        <v>-49524.588825400002</v>
      </c>
      <c r="Z24" s="43"/>
      <c r="AA24" s="43"/>
      <c r="AB24" s="43"/>
      <c r="AC24" s="43"/>
      <c r="AD24" s="43"/>
      <c r="AE24" s="43"/>
      <c r="AF24" s="43"/>
      <c r="AG24" s="43"/>
      <c r="AH24" s="43"/>
    </row>
    <row r="25" spans="1:3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x14ac:dyDescent="0.25">
      <c r="R26" s="3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13" workbookViewId="0">
      <selection activeCell="M28" sqref="M28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94" t="s">
        <v>459</v>
      </c>
    </row>
    <row r="2" spans="1:11" x14ac:dyDescent="0.25">
      <c r="B2" s="1" t="s">
        <v>456</v>
      </c>
      <c r="C2" s="1" t="s">
        <v>455</v>
      </c>
      <c r="D2" s="1" t="s">
        <v>456</v>
      </c>
      <c r="E2" s="1" t="s">
        <v>455</v>
      </c>
      <c r="F2" s="1" t="s">
        <v>456</v>
      </c>
      <c r="G2" s="1" t="s">
        <v>455</v>
      </c>
      <c r="H2" s="1" t="s">
        <v>456</v>
      </c>
      <c r="I2" s="1" t="s">
        <v>455</v>
      </c>
      <c r="J2" s="1" t="s">
        <v>456</v>
      </c>
      <c r="K2" s="1" t="s">
        <v>455</v>
      </c>
    </row>
    <row r="3" spans="1:11" x14ac:dyDescent="0.25">
      <c r="A3" s="92"/>
      <c r="B3" s="135">
        <v>2014</v>
      </c>
      <c r="C3" s="136"/>
      <c r="D3" s="133">
        <v>2025</v>
      </c>
      <c r="E3" s="134"/>
      <c r="F3" s="133">
        <v>2030</v>
      </c>
      <c r="G3" s="134"/>
      <c r="H3" s="133">
        <v>2040</v>
      </c>
      <c r="I3" s="134"/>
      <c r="J3" s="133">
        <v>2050</v>
      </c>
      <c r="K3" s="134"/>
    </row>
    <row r="4" spans="1:11" ht="12.75" customHeight="1" x14ac:dyDescent="0.25">
      <c r="A4" s="93" t="s">
        <v>114</v>
      </c>
      <c r="B4" s="96">
        <f>'[1]Main - Capital trajectory'!C96</f>
        <v>10189.077111289465</v>
      </c>
      <c r="C4" s="97">
        <f>'DATA 2'!D89</f>
        <v>11364.64409</v>
      </c>
      <c r="D4" s="100">
        <f>'[1]Main - Capital trajectory'!N96</f>
        <v>13774.074344116949</v>
      </c>
      <c r="E4" s="101">
        <f>'Inversiones por sectores'!E10</f>
        <v>19087.878820000002</v>
      </c>
      <c r="F4" s="100">
        <f>'[1]Main - Capital trajectory'!S96</f>
        <v>20896.520345735102</v>
      </c>
      <c r="G4" s="101">
        <f>'Inversiones por sectores'!F10</f>
        <v>22824.10772</v>
      </c>
      <c r="H4" s="100">
        <f>'[1]Main - Capital trajectory'!AC96</f>
        <v>21902.730995219823</v>
      </c>
      <c r="I4" s="101">
        <f>'Inversiones por sectores'!G10</f>
        <v>28267.399870000001</v>
      </c>
      <c r="J4" s="100">
        <f>'[1]Main - Capital trajectory'!AM96</f>
        <v>32210.921248774015</v>
      </c>
      <c r="K4" s="101">
        <f>'Inversiones por sectores'!H10</f>
        <v>37882.46127</v>
      </c>
    </row>
    <row r="5" spans="1:11" ht="12.75" customHeight="1" x14ac:dyDescent="0.25">
      <c r="A5" s="93" t="s">
        <v>151</v>
      </c>
      <c r="B5" s="96">
        <f>'[1]Main - Capital trajectory'!C97</f>
        <v>2040.3642928502904</v>
      </c>
      <c r="C5" s="97">
        <f>'DATA 2'!D90</f>
        <v>1039.554713</v>
      </c>
      <c r="D5" s="100">
        <f>'[1]Main - Capital trajectory'!N97</f>
        <v>20940.472167261898</v>
      </c>
      <c r="E5" s="101">
        <f>'Inversiones por sectores'!E11</f>
        <v>23407.623899999999</v>
      </c>
      <c r="F5" s="100">
        <f>'[1]Main - Capital trajectory'!S97</f>
        <v>48439.498974079273</v>
      </c>
      <c r="G5" s="101">
        <f>'Inversiones por sectores'!F11</f>
        <v>61687.849820000003</v>
      </c>
      <c r="H5" s="100">
        <f>'[1]Main - Capital trajectory'!AC97</f>
        <v>85199.912016860166</v>
      </c>
      <c r="I5" s="101">
        <f>'Inversiones por sectores'!G11</f>
        <v>137564.9296</v>
      </c>
      <c r="J5" s="100">
        <f>'[1]Main - Capital trajectory'!AM97</f>
        <v>90594.249095126725</v>
      </c>
      <c r="K5" s="101">
        <f>'Inversiones por sectores'!H11</f>
        <v>117600.8976</v>
      </c>
    </row>
    <row r="6" spans="1:11" ht="12.75" customHeight="1" x14ac:dyDescent="0.25">
      <c r="A6" s="93" t="s">
        <v>152</v>
      </c>
      <c r="B6" s="96">
        <f>'[1]Main - Capital trajectory'!C98</f>
        <v>814.7413307691088</v>
      </c>
      <c r="C6" s="97">
        <f>'DATA 2'!D91</f>
        <v>657.84254180000005</v>
      </c>
      <c r="D6" s="100">
        <f>'[1]Main - Capital trajectory'!N98</f>
        <v>4115.9383293566925</v>
      </c>
      <c r="E6" s="101">
        <f>'Inversiones por sectores'!E12</f>
        <v>2198.0010240000001</v>
      </c>
      <c r="F6" s="100">
        <f>'[1]Main - Capital trajectory'!S98</f>
        <v>2334.794906230848</v>
      </c>
      <c r="G6" s="101">
        <f>'Inversiones por sectores'!F12</f>
        <v>2754.2813809999998</v>
      </c>
      <c r="H6" s="100">
        <f>'[1]Main - Capital trajectory'!AC98</f>
        <v>3492.033459329753</v>
      </c>
      <c r="I6" s="101">
        <f>'Inversiones por sectores'!G12</f>
        <v>3503.7611870000001</v>
      </c>
      <c r="J6" s="100">
        <f>'[1]Main - Capital trajectory'!AM98</f>
        <v>4836.060048243603</v>
      </c>
      <c r="K6" s="101">
        <f>'Inversiones por sectores'!H12</f>
        <v>3840.1577419999999</v>
      </c>
    </row>
    <row r="7" spans="1:11" ht="12.75" customHeight="1" x14ac:dyDescent="0.25">
      <c r="A7" s="93" t="s">
        <v>153</v>
      </c>
      <c r="B7" s="96">
        <f>'[1]Main - Capital trajectory'!C99</f>
        <v>1405.179232978458</v>
      </c>
      <c r="C7" s="97">
        <f>'DATA 2'!D92</f>
        <v>9.6057311999999904</v>
      </c>
      <c r="D7" s="100">
        <f>'[1]Main - Capital trajectory'!N99</f>
        <v>19302.643761081323</v>
      </c>
      <c r="E7" s="101">
        <f>'Inversiones por sectores'!E13</f>
        <v>24361.01051</v>
      </c>
      <c r="F7" s="100">
        <f>'[1]Main - Capital trajectory'!S99</f>
        <v>17686.933719671288</v>
      </c>
      <c r="G7" s="101">
        <f>'Inversiones por sectores'!F13</f>
        <v>23533.694530000001</v>
      </c>
      <c r="H7" s="100">
        <f>'[1]Main - Capital trajectory'!AC99</f>
        <v>108832.30459387641</v>
      </c>
      <c r="I7" s="101">
        <f>'Inversiones por sectores'!G13</f>
        <v>146523.2194</v>
      </c>
      <c r="J7" s="100">
        <f>'[1]Main - Capital trajectory'!AM99</f>
        <v>96433.151328563312</v>
      </c>
      <c r="K7" s="101">
        <f>'Inversiones por sectores'!H13</f>
        <v>127376.9492</v>
      </c>
    </row>
    <row r="8" spans="1:11" ht="12.75" customHeight="1" x14ac:dyDescent="0.25">
      <c r="A8" s="93" t="s">
        <v>118</v>
      </c>
      <c r="B8" s="96">
        <f>'[1]Main - Capital trajectory'!C100</f>
        <v>648.7235100742073</v>
      </c>
      <c r="C8" s="97">
        <f>'DATA 2'!D93</f>
        <v>363.44208559999998</v>
      </c>
      <c r="D8" s="100">
        <f>'[1]Main - Capital trajectory'!N100</f>
        <v>6344.0447024477053</v>
      </c>
      <c r="E8" s="101">
        <f>'Inversiones por sectores'!E14</f>
        <v>3239.5278010000002</v>
      </c>
      <c r="F8" s="100">
        <f>'[1]Main - Capital trajectory'!S100</f>
        <v>2694.110346778215</v>
      </c>
      <c r="G8" s="101">
        <f>'Inversiones por sectores'!F14</f>
        <v>4067.2245809999999</v>
      </c>
      <c r="H8" s="100">
        <f>'[1]Main - Capital trajectory'!AC100</f>
        <v>4731.9067431094345</v>
      </c>
      <c r="I8" s="101">
        <f>'Inversiones por sectores'!G14</f>
        <v>4767.9261349999997</v>
      </c>
      <c r="J8" s="100">
        <f>'[1]Main - Capital trajectory'!AM100</f>
        <v>-20042.719274630032</v>
      </c>
      <c r="K8" s="101">
        <f>'Inversiones por sectores'!H14</f>
        <v>1.3952860629999999</v>
      </c>
    </row>
    <row r="9" spans="1:11" ht="12.75" customHeight="1" x14ac:dyDescent="0.25">
      <c r="A9" s="93" t="s">
        <v>119</v>
      </c>
      <c r="B9" s="96">
        <f>'[1]Main - Capital trajectory'!C101</f>
        <v>493.62032444974244</v>
      </c>
      <c r="C9" s="97">
        <f>'DATA 2'!D94</f>
        <v>563.07827350000002</v>
      </c>
      <c r="D9" s="100">
        <f>'[1]Main - Capital trajectory'!N101</f>
        <v>736.06374663342501</v>
      </c>
      <c r="E9" s="101">
        <f>'Inversiones por sectores'!E15</f>
        <v>1321.195925</v>
      </c>
      <c r="F9" s="100">
        <f>'[1]Main - Capital trajectory'!S101</f>
        <v>-1091.7770366230416</v>
      </c>
      <c r="G9" s="101">
        <f>'Inversiones por sectores'!F15</f>
        <v>1428.678312</v>
      </c>
      <c r="H9" s="100">
        <f>'[1]Main - Capital trajectory'!AC101</f>
        <v>-1232.0571234255149</v>
      </c>
      <c r="I9" s="101">
        <f>'Inversiones por sectores'!G15</f>
        <v>564.06869619999998</v>
      </c>
      <c r="J9" s="100">
        <f>'[1]Main - Capital trajectory'!AM101</f>
        <v>-1181.0827380392293</v>
      </c>
      <c r="K9" s="101">
        <f>'Inversiones por sectores'!H15</f>
        <v>42.800176569999998</v>
      </c>
    </row>
    <row r="10" spans="1:11" ht="12.75" customHeight="1" x14ac:dyDescent="0.25">
      <c r="A10" s="93" t="s">
        <v>154</v>
      </c>
      <c r="B10" s="96">
        <f>'[1]Main - Capital trajectory'!C102</f>
        <v>78.005630830326211</v>
      </c>
      <c r="C10" s="97">
        <f>'DATA 2'!D95</f>
        <v>0.83271150230000002</v>
      </c>
      <c r="D10" s="100">
        <f>'[1]Main - Capital trajectory'!N102</f>
        <v>1245.9900862514453</v>
      </c>
      <c r="E10" s="101">
        <f>'Inversiones por sectores'!E16</f>
        <v>3728.892327</v>
      </c>
      <c r="F10" s="100">
        <f>'[1]Main - Capital trajectory'!S102</f>
        <v>550.33131309882958</v>
      </c>
      <c r="G10" s="101">
        <f>'Inversiones por sectores'!F16</f>
        <v>4510.9937389999996</v>
      </c>
      <c r="H10" s="100">
        <f>'[1]Main - Capital trajectory'!AC102</f>
        <v>-816.76819902244688</v>
      </c>
      <c r="I10" s="101">
        <f>'Inversiones por sectores'!G16</f>
        <v>1849.1115380000001</v>
      </c>
      <c r="J10" s="100">
        <f>'[1]Main - Capital trajectory'!AM102</f>
        <v>29.277483244289609</v>
      </c>
      <c r="K10" s="101">
        <f>'Inversiones por sectores'!H16</f>
        <v>846.38468390000003</v>
      </c>
    </row>
    <row r="11" spans="1:11" ht="12.75" customHeight="1" x14ac:dyDescent="0.25">
      <c r="A11" s="93" t="s">
        <v>155</v>
      </c>
      <c r="B11" s="96">
        <f>'[1]Main - Capital trajectory'!C103</f>
        <v>2447.9623107119269</v>
      </c>
      <c r="C11" s="97">
        <f>'DATA 2'!D96</f>
        <v>2653.8522250000001</v>
      </c>
      <c r="D11" s="100">
        <f>'[1]Main - Capital trajectory'!N103</f>
        <v>3099.1669724876429</v>
      </c>
      <c r="E11" s="101">
        <f>'Inversiones por sectores'!E17</f>
        <v>3300.3405539999999</v>
      </c>
      <c r="F11" s="100">
        <f>'[1]Main - Capital trajectory'!S103</f>
        <v>2679.2827331037151</v>
      </c>
      <c r="G11" s="101">
        <f>'Inversiones por sectores'!F17</f>
        <v>3356.4004060000002</v>
      </c>
      <c r="H11" s="100">
        <f>'[1]Main - Capital trajectory'!AC103</f>
        <v>4261.9556552387212</v>
      </c>
      <c r="I11" s="101">
        <f>'Inversiones por sectores'!G17</f>
        <v>3531.481045</v>
      </c>
      <c r="J11" s="100">
        <f>'[1]Main - Capital trajectory'!AM103</f>
        <v>6267.7808537493611</v>
      </c>
      <c r="K11" s="101">
        <f>'Inversiones por sectores'!H17</f>
        <v>3727.9357340000001</v>
      </c>
    </row>
    <row r="12" spans="1:11" ht="12.75" customHeight="1" x14ac:dyDescent="0.25">
      <c r="A12" s="93" t="s">
        <v>147</v>
      </c>
      <c r="B12" s="96">
        <f>'[1]Main - Capital trajectory'!C104</f>
        <v>2668.0454066812522</v>
      </c>
      <c r="C12" s="97">
        <f>'DATA 2'!D97</f>
        <v>2899.6569129999998</v>
      </c>
      <c r="D12" s="100">
        <f>'[1]Main - Capital trajectory'!N104</f>
        <v>3406.7093550491418</v>
      </c>
      <c r="E12" s="101">
        <f>'Inversiones por sectores'!E18</f>
        <v>3687.1706180000001</v>
      </c>
      <c r="F12" s="100">
        <f>'[1]Main - Capital trajectory'!S104</f>
        <v>-4383.3931426428016</v>
      </c>
      <c r="G12" s="101">
        <f>'Inversiones por sectores'!F18</f>
        <v>3101.1079370000002</v>
      </c>
      <c r="H12" s="100">
        <f>'[1]Main - Capital trajectory'!AC104</f>
        <v>-1635.4486981422242</v>
      </c>
      <c r="I12" s="101">
        <f>'Inversiones por sectores'!G18</f>
        <v>2238.4518170000001</v>
      </c>
      <c r="J12" s="100">
        <f>'[1]Main - Capital trajectory'!AM104</f>
        <v>-21557.458477755496</v>
      </c>
      <c r="K12" s="101">
        <f>'Inversiones por sectores'!H18</f>
        <v>36.664954690000002</v>
      </c>
    </row>
    <row r="13" spans="1:11" ht="12.75" customHeight="1" x14ac:dyDescent="0.25">
      <c r="A13" s="93" t="s">
        <v>156</v>
      </c>
      <c r="B13" s="96">
        <f>'[1]Main - Capital trajectory'!C105</f>
        <v>11854.069208773803</v>
      </c>
      <c r="C13" s="97">
        <f>'DATA 2'!D98</f>
        <v>12939.12082</v>
      </c>
      <c r="D13" s="100">
        <f>'[1]Main - Capital trajectory'!N105</f>
        <v>26502.992342538993</v>
      </c>
      <c r="E13" s="101">
        <f>'Inversiones por sectores'!E19</f>
        <v>30408.234489999999</v>
      </c>
      <c r="F13" s="100">
        <f>'[1]Main - Capital trajectory'!S105</f>
        <v>80023.840536042029</v>
      </c>
      <c r="G13" s="101">
        <f>'Inversiones por sectores'!F19</f>
        <v>107034.1266</v>
      </c>
      <c r="H13" s="100">
        <f>'[1]Main - Capital trajectory'!AC105</f>
        <v>27058.101418748181</v>
      </c>
      <c r="I13" s="101">
        <f>'Inversiones por sectores'!G19</f>
        <v>49203.85482</v>
      </c>
      <c r="J13" s="100">
        <f>'[1]Main - Capital trajectory'!AM105</f>
        <v>122396.60438751582</v>
      </c>
      <c r="K13" s="101">
        <f>'Inversiones por sectores'!H19</f>
        <v>134486.9546</v>
      </c>
    </row>
    <row r="14" spans="1:11" ht="12.75" customHeight="1" x14ac:dyDescent="0.25">
      <c r="A14" s="93" t="s">
        <v>124</v>
      </c>
      <c r="B14" s="96">
        <f>'[1]Main - Capital trajectory'!C106</f>
        <v>734.58343324654834</v>
      </c>
      <c r="C14" s="97">
        <f>'DATA 2'!D99</f>
        <v>543.12186150000002</v>
      </c>
      <c r="D14" s="100">
        <f>'[1]Main - Capital trajectory'!N106</f>
        <v>5051.5453798655635</v>
      </c>
      <c r="E14" s="101">
        <f>'Inversiones por sectores'!E20</f>
        <v>23.768029089999999</v>
      </c>
      <c r="F14" s="100">
        <f>'[1]Main - Capital trajectory'!S106</f>
        <v>-18141.366354265283</v>
      </c>
      <c r="G14" s="101">
        <f>'Inversiones por sectores'!F20</f>
        <v>7.4017286259999997</v>
      </c>
      <c r="H14" s="100">
        <f>'[1]Main - Capital trajectory'!AC106</f>
        <v>832.22950773850903</v>
      </c>
      <c r="I14" s="101">
        <f>'Inversiones por sectores'!G20</f>
        <v>7.1799214239999998</v>
      </c>
      <c r="J14" s="100">
        <f>'[1]Main - Capital trajectory'!AM106</f>
        <v>930.66042348853796</v>
      </c>
      <c r="K14" s="101">
        <f>'Inversiones por sectores'!H20</f>
        <v>10.180541679999999</v>
      </c>
    </row>
    <row r="15" spans="1:11" ht="12.75" customHeight="1" x14ac:dyDescent="0.25">
      <c r="A15" s="93" t="s">
        <v>150</v>
      </c>
      <c r="B15" s="96">
        <f>'[1]Main - Capital trajectory'!C107</f>
        <v>3741.0605829012488</v>
      </c>
      <c r="C15" s="97">
        <f>'DATA 2'!D100</f>
        <v>6000.5228340000003</v>
      </c>
      <c r="D15" s="100">
        <f>'[1]Main - Capital trajectory'!N107</f>
        <v>-23417.852851394906</v>
      </c>
      <c r="E15" s="101">
        <f>'Inversiones por sectores'!E21</f>
        <v>8.7679423320000005</v>
      </c>
      <c r="F15" s="100">
        <f>'[1]Main - Capital trajectory'!S107</f>
        <v>-97.75472099416217</v>
      </c>
      <c r="G15" s="101">
        <f>'Inversiones por sectores'!F21</f>
        <v>1.7248792340000001</v>
      </c>
      <c r="H15" s="100">
        <f>'[1]Main - Capital trajectory'!AC107</f>
        <v>-313.40160418146991</v>
      </c>
      <c r="I15" s="101">
        <f>'Inversiones por sectores'!G21</f>
        <v>0.14097303929999999</v>
      </c>
      <c r="J15" s="100">
        <f>'[1]Main - Capital trajectory'!AM107</f>
        <v>-191.41833283177886</v>
      </c>
      <c r="K15" s="101">
        <f>'Inversiones por sectores'!H21</f>
        <v>1.4608032999999999E-2</v>
      </c>
    </row>
    <row r="16" spans="1:11" ht="12.75" customHeight="1" x14ac:dyDescent="0.25">
      <c r="A16" s="93" t="s">
        <v>225</v>
      </c>
      <c r="B16" s="98">
        <f>SUM(B4:B15)</f>
        <v>37115.432375556382</v>
      </c>
      <c r="C16" s="99">
        <f>SUM(C4:C15)</f>
        <v>39035.274800102299</v>
      </c>
      <c r="D16" s="102">
        <f t="shared" ref="D16:E16" si="0">SUM(D4:D15)</f>
        <v>81101.788335695863</v>
      </c>
      <c r="E16" s="99">
        <f t="shared" si="0"/>
        <v>114772.411940422</v>
      </c>
      <c r="F16" s="102">
        <f t="shared" ref="F16:K16" si="1">SUM(F4:F15)</f>
        <v>151591.02162021401</v>
      </c>
      <c r="G16" s="99">
        <f t="shared" si="1"/>
        <v>234307.59163385999</v>
      </c>
      <c r="H16" s="102">
        <f t="shared" si="1"/>
        <v>252313.49876534933</v>
      </c>
      <c r="I16" s="99">
        <f t="shared" si="1"/>
        <v>378021.52500266337</v>
      </c>
      <c r="J16" s="102">
        <f t="shared" si="1"/>
        <v>310726.02604544914</v>
      </c>
      <c r="K16" s="99">
        <f t="shared" si="1"/>
        <v>425852.796396936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447</v>
      </c>
      <c r="B21" s="1"/>
      <c r="C21" s="1"/>
      <c r="H21">
        <v>17</v>
      </c>
    </row>
    <row r="22" spans="1:20" ht="30" x14ac:dyDescent="0.25">
      <c r="B22" s="87" t="s">
        <v>448</v>
      </c>
      <c r="C22" s="87" t="s">
        <v>449</v>
      </c>
      <c r="D22" s="87" t="s">
        <v>450</v>
      </c>
      <c r="E22" s="87" t="s">
        <v>457</v>
      </c>
      <c r="H22" s="90" t="s">
        <v>456</v>
      </c>
      <c r="I22" s="1" t="s">
        <v>455</v>
      </c>
      <c r="J22" s="1" t="s">
        <v>458</v>
      </c>
      <c r="L22" s="90" t="s">
        <v>454</v>
      </c>
      <c r="M22" s="1" t="s">
        <v>455</v>
      </c>
      <c r="N22" s="1" t="s">
        <v>458</v>
      </c>
      <c r="P22" s="90"/>
      <c r="Q22" s="90" t="s">
        <v>456</v>
      </c>
      <c r="R22" s="90" t="s">
        <v>455</v>
      </c>
    </row>
    <row r="23" spans="1:20" x14ac:dyDescent="0.25">
      <c r="A23">
        <v>2025</v>
      </c>
      <c r="B23" s="85">
        <v>4770.6934315115213</v>
      </c>
      <c r="C23" s="85">
        <v>6357.6342924237251</v>
      </c>
      <c r="D23" s="85">
        <v>1586.9408609122038</v>
      </c>
      <c r="E23" s="88">
        <f t="shared" ref="E23:E26" si="2">D23/B23</f>
        <v>0.33264364681874053</v>
      </c>
      <c r="G23">
        <v>2025</v>
      </c>
      <c r="H23" s="85">
        <f>B23*$H$21</f>
        <v>81101.788335695863</v>
      </c>
      <c r="I23" s="85">
        <f t="array" ref="I23:I26">TRANSPOSE('Inversiones por sectores'!E9:H9)</f>
        <v>114772.411940422</v>
      </c>
      <c r="J23" s="91">
        <f>I23/DATA!S$19</f>
        <v>4.4358476337653012E-3</v>
      </c>
      <c r="L23" s="85">
        <f>C23*$H$21</f>
        <v>108079.78297120333</v>
      </c>
      <c r="M23" s="85">
        <f t="array" ref="M23:M26">TRANSPOSE('Inversiones por sectores'!N9:Q9)</f>
        <v>133843.477269216</v>
      </c>
      <c r="N23" s="91">
        <f>I23/DATA!N$20</f>
        <v>5.0762156416600691E-3</v>
      </c>
      <c r="P23">
        <v>2025</v>
      </c>
      <c r="Q23" s="89">
        <f t="shared" ref="Q23:R26" si="3">L23/H23-1</f>
        <v>0.33264364681874059</v>
      </c>
      <c r="R23" s="88">
        <f t="shared" si="3"/>
        <v>0.16616419404598504</v>
      </c>
      <c r="T23" s="85">
        <f>M23-I23</f>
        <v>19071.065328794008</v>
      </c>
    </row>
    <row r="24" spans="1:20" x14ac:dyDescent="0.25">
      <c r="A24">
        <v>2030</v>
      </c>
      <c r="B24" s="85">
        <v>8917.1189188361168</v>
      </c>
      <c r="C24" s="85">
        <v>13465.50769919157</v>
      </c>
      <c r="D24" s="85">
        <v>4548.3887803554535</v>
      </c>
      <c r="E24" s="88">
        <f t="shared" si="2"/>
        <v>0.51007380542471448</v>
      </c>
      <c r="G24">
        <v>2030</v>
      </c>
      <c r="H24" s="85">
        <f>B24*$H$21</f>
        <v>151591.02162021399</v>
      </c>
      <c r="I24" s="85">
        <v>234307.59163385999</v>
      </c>
      <c r="J24" s="91">
        <f>I24/DATA!S$19</f>
        <v>9.0557718388093924E-3</v>
      </c>
      <c r="L24" s="85">
        <f>C24*$H$21</f>
        <v>228913.63088625669</v>
      </c>
      <c r="M24" s="85">
        <v>280817.86643853207</v>
      </c>
      <c r="N24" s="91">
        <f>I24/DATA!S$20</f>
        <v>9.0342241870213051E-3</v>
      </c>
      <c r="P24">
        <v>2030</v>
      </c>
      <c r="Q24" s="89">
        <f t="shared" si="3"/>
        <v>0.51007380542471448</v>
      </c>
      <c r="R24" s="88">
        <f t="shared" si="3"/>
        <v>0.19850092982625678</v>
      </c>
      <c r="T24" s="85">
        <f>M24-I24</f>
        <v>46510.274804672081</v>
      </c>
    </row>
    <row r="25" spans="1:20" x14ac:dyDescent="0.25">
      <c r="A25">
        <v>2040</v>
      </c>
      <c r="B25" s="85">
        <v>14841.970515608788</v>
      </c>
      <c r="C25" s="85">
        <v>21661.303845517337</v>
      </c>
      <c r="D25" s="85">
        <v>6819.3333299085498</v>
      </c>
      <c r="E25" s="88">
        <f t="shared" si="2"/>
        <v>0.45946279995212852</v>
      </c>
      <c r="G25">
        <v>2040</v>
      </c>
      <c r="H25" s="85">
        <f>B25*$H$21</f>
        <v>252313.49876534939</v>
      </c>
      <c r="I25" s="85">
        <v>378021.52500266337</v>
      </c>
      <c r="J25" s="91">
        <f>I25/DATA!AC$19</f>
        <v>1.1049065744571457E-2</v>
      </c>
      <c r="L25" s="85">
        <f>C25*$H$21</f>
        <v>368242.16537379473</v>
      </c>
      <c r="M25" s="85">
        <v>498636.48930396448</v>
      </c>
      <c r="N25" s="91">
        <f>I25/DATA!AC$20</f>
        <v>1.1044242801447878E-2</v>
      </c>
      <c r="P25">
        <v>2040</v>
      </c>
      <c r="Q25" s="89">
        <f t="shared" si="3"/>
        <v>0.45946279995212858</v>
      </c>
      <c r="R25" s="88">
        <f t="shared" si="3"/>
        <v>0.31906903793494634</v>
      </c>
      <c r="T25" s="85">
        <f>M25-I25</f>
        <v>120614.96430130111</v>
      </c>
    </row>
    <row r="26" spans="1:20" x14ac:dyDescent="0.25">
      <c r="A26">
        <v>2050</v>
      </c>
      <c r="B26" s="85">
        <v>18278.00153208524</v>
      </c>
      <c r="C26" s="85">
        <v>33383.207308873534</v>
      </c>
      <c r="D26" s="85">
        <v>15105.205776788294</v>
      </c>
      <c r="E26" s="88">
        <f t="shared" si="2"/>
        <v>0.82641451529985843</v>
      </c>
      <c r="G26">
        <v>2050</v>
      </c>
      <c r="H26" s="85">
        <f>B26*$H$21</f>
        <v>310726.02604544908</v>
      </c>
      <c r="I26" s="85">
        <v>425852.796396936</v>
      </c>
      <c r="J26" s="91">
        <f>I26/DATA!AM$19</f>
        <v>9.4685001059111214E-3</v>
      </c>
      <c r="L26" s="85">
        <f>C26*$H$21</f>
        <v>567514.52425085008</v>
      </c>
      <c r="M26" s="85">
        <v>490014.08754087385</v>
      </c>
      <c r="N26" s="91">
        <f>M26/DATA!AM$19</f>
        <v>1.0895075667071721E-2</v>
      </c>
      <c r="P26">
        <v>2050</v>
      </c>
      <c r="Q26" s="89">
        <f t="shared" si="3"/>
        <v>0.82641451529985854</v>
      </c>
      <c r="R26" s="88">
        <f t="shared" si="3"/>
        <v>0.15066542168278563</v>
      </c>
      <c r="T26" s="85">
        <f>M26-I26</f>
        <v>64161.291143937851</v>
      </c>
    </row>
    <row r="28" spans="1:20" ht="29.25" customHeight="1" x14ac:dyDescent="0.25">
      <c r="B28" s="87" t="s">
        <v>451</v>
      </c>
      <c r="C28" s="87" t="s">
        <v>452</v>
      </c>
      <c r="D28" s="87" t="s">
        <v>453</v>
      </c>
      <c r="E28" s="87"/>
      <c r="F28" s="1"/>
    </row>
    <row r="29" spans="1:20" x14ac:dyDescent="0.25">
      <c r="A29">
        <v>2025</v>
      </c>
      <c r="B29" s="86">
        <v>404.58306298746828</v>
      </c>
      <c r="C29" s="85">
        <f t="shared" ref="C29:D32" si="4">B23/$B29</f>
        <v>11.791629131195961</v>
      </c>
      <c r="D29" s="85">
        <f t="shared" si="4"/>
        <v>15.714039647331083</v>
      </c>
      <c r="E29" s="85"/>
      <c r="F29" s="85"/>
    </row>
    <row r="30" spans="1:20" x14ac:dyDescent="0.25">
      <c r="A30">
        <v>2030</v>
      </c>
      <c r="B30" s="86">
        <v>468.88566690639658</v>
      </c>
      <c r="C30" s="85">
        <f t="shared" si="4"/>
        <v>19.017682877084482</v>
      </c>
      <c r="D30" s="85">
        <f t="shared" si="4"/>
        <v>28.718104752559398</v>
      </c>
      <c r="E30" s="85"/>
      <c r="F30" s="85"/>
    </row>
    <row r="31" spans="1:20" x14ac:dyDescent="0.25">
      <c r="A31">
        <v>2040</v>
      </c>
      <c r="B31" s="86">
        <v>556.92179576947342</v>
      </c>
      <c r="C31" s="85">
        <f t="shared" si="4"/>
        <v>26.650008364464018</v>
      </c>
      <c r="D31" s="85">
        <f t="shared" si="4"/>
        <v>38.894695826348297</v>
      </c>
      <c r="E31" s="85"/>
      <c r="F31" s="85"/>
    </row>
    <row r="32" spans="1:20" x14ac:dyDescent="0.25">
      <c r="A32">
        <v>2050</v>
      </c>
      <c r="B32" s="86">
        <v>623.04013401265797</v>
      </c>
      <c r="C32" s="85">
        <f t="shared" si="4"/>
        <v>29.33679635430018</v>
      </c>
      <c r="D32" s="85">
        <f t="shared" si="4"/>
        <v>53.581150693889818</v>
      </c>
      <c r="E32" s="85"/>
      <c r="F32" s="85"/>
    </row>
    <row r="33" spans="5:6" x14ac:dyDescent="0.25">
      <c r="E33" s="85"/>
      <c r="F33" s="85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A13" workbookViewId="0">
      <selection activeCell="B8" sqref="B3:F8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466</v>
      </c>
      <c r="J1" s="112" t="s">
        <v>79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04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158.6805803</v>
      </c>
      <c r="C3" s="55">
        <f>VLOOKUP($S5,DATA!$A$1:$AM$533,T$3,FALSE)</f>
        <v>186.6443495</v>
      </c>
      <c r="D3" s="55">
        <f>VLOOKUP($S5,DATA!$A$1:$AM$533,U$3,FALSE)</f>
        <v>200.10801029999999</v>
      </c>
      <c r="E3" s="55">
        <f>VLOOKUP($S5,DATA!$A$1:$AM$533,V$3,FALSE)</f>
        <v>215.3214108</v>
      </c>
      <c r="F3" s="55">
        <f>VLOOKUP($S5,DATA!$A$1:$AM$533,W$3,FALSE)</f>
        <v>255.22065509999999</v>
      </c>
      <c r="G3" s="55">
        <f>VLOOKUP($S5,DATA!$A$1:$AM$533,X$3,FALSE)</f>
        <v>299.17648700000001</v>
      </c>
      <c r="J3" s="105" t="s">
        <v>51</v>
      </c>
      <c r="K3" s="85">
        <v>159.4835896387691</v>
      </c>
      <c r="L3" s="85">
        <v>156.77090670295695</v>
      </c>
      <c r="M3" s="85">
        <v>165.89317032631428</v>
      </c>
      <c r="N3" s="85">
        <v>168.10134467458678</v>
      </c>
      <c r="O3" s="85">
        <v>165.21163507777163</v>
      </c>
      <c r="P3" s="85">
        <v>179.9794444129509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1535.2176030000001</v>
      </c>
      <c r="C4" s="55">
        <f>VLOOKUP($S6,DATA!$A$1:$AM$533,T$3,FALSE)</f>
        <v>1975.958138</v>
      </c>
      <c r="D4" s="55">
        <f>VLOOKUP($S6,DATA!$A$1:$AM$533,U$3,FALSE)</f>
        <v>2249.1356030000002</v>
      </c>
      <c r="E4" s="55">
        <f>VLOOKUP($S6,DATA!$A$1:$AM$533,V$3,FALSE)</f>
        <v>2523.8641339999999</v>
      </c>
      <c r="F4" s="55">
        <f>VLOOKUP($S6,DATA!$A$1:$AM$533,W$3,FALSE)</f>
        <v>2967.2342039999999</v>
      </c>
      <c r="G4" s="55">
        <f>VLOOKUP($S6,DATA!$A$1:$AM$533,X$3,FALSE)</f>
        <v>3442.2525869999999</v>
      </c>
      <c r="J4" s="105" t="s">
        <v>52</v>
      </c>
      <c r="K4" s="85">
        <v>1551.7732285865659</v>
      </c>
      <c r="L4" s="85">
        <v>1781.1172185078683</v>
      </c>
      <c r="M4" s="85">
        <v>2256.1957476577304</v>
      </c>
      <c r="N4" s="85">
        <v>2520.4136461956173</v>
      </c>
      <c r="O4" s="85">
        <v>2802.7620070934922</v>
      </c>
      <c r="P4" s="85">
        <v>3456.2999892578664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806.7662934</v>
      </c>
      <c r="C5" s="55">
        <f>VLOOKUP($S7,DATA!$A$1:$AM$533,T$3,FALSE)</f>
        <v>1105.899633</v>
      </c>
      <c r="D5" s="55">
        <f>VLOOKUP($S7,DATA!$A$1:$AM$533,U$3,FALSE)</f>
        <v>1322.248511</v>
      </c>
      <c r="E5" s="55">
        <f>VLOOKUP($S7,DATA!$A$1:$AM$533,V$3,FALSE)</f>
        <v>1536.1800109999999</v>
      </c>
      <c r="F5" s="55">
        <f>VLOOKUP($S7,DATA!$A$1:$AM$533,W$3,FALSE)</f>
        <v>1700.7369630000001</v>
      </c>
      <c r="G5" s="55">
        <f>VLOOKUP($S7,DATA!$A$1:$AM$533,X$3,FALSE)</f>
        <v>1869.4645</v>
      </c>
      <c r="J5" s="105" t="s">
        <v>53</v>
      </c>
      <c r="K5" s="85">
        <v>1239.6847650019492</v>
      </c>
      <c r="L5" s="85">
        <v>1302.7412460939199</v>
      </c>
      <c r="M5" s="85">
        <v>1456.0968607043219</v>
      </c>
      <c r="N5" s="85">
        <v>1559.1267383251004</v>
      </c>
      <c r="O5" s="85">
        <v>1660.2392630362103</v>
      </c>
      <c r="P5" s="85">
        <v>1917.573917246491</v>
      </c>
      <c r="S5" s="124" t="s">
        <v>69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191.8611679</v>
      </c>
      <c r="C6" s="55">
        <f>VLOOKUP($S8,DATA!$A$1:$AM$533,T$3,FALSE)</f>
        <v>215.8963364</v>
      </c>
      <c r="D6" s="55">
        <f>VLOOKUP($S8,DATA!$A$1:$AM$533,U$3,FALSE)</f>
        <v>234.28465439999999</v>
      </c>
      <c r="E6" s="55">
        <f>VLOOKUP($S8,DATA!$A$1:$AM$533,V$3,FALSE)</f>
        <v>252.9161063</v>
      </c>
      <c r="F6" s="55">
        <f>VLOOKUP($S8,DATA!$A$1:$AM$533,W$3,FALSE)</f>
        <v>278.43064129999999</v>
      </c>
      <c r="G6" s="55">
        <f>VLOOKUP($S8,DATA!$A$1:$AM$533,X$3,FALSE)</f>
        <v>318.65910650000001</v>
      </c>
      <c r="J6" s="105" t="s">
        <v>54</v>
      </c>
      <c r="K6" s="85">
        <v>181.29774040344574</v>
      </c>
      <c r="L6" s="85">
        <v>201.50834786193687</v>
      </c>
      <c r="M6" s="85">
        <v>233.94262410529063</v>
      </c>
      <c r="N6" s="85">
        <v>246.10575132382539</v>
      </c>
      <c r="O6" s="85">
        <v>259.5622757509646</v>
      </c>
      <c r="P6" s="85">
        <v>284.51515620752696</v>
      </c>
      <c r="S6" s="124" t="s">
        <v>70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1941.100091</v>
      </c>
      <c r="C7" s="55">
        <f>VLOOKUP($S9,DATA!$A$1:$AM$533,T$3,FALSE)</f>
        <v>2436.9337810000002</v>
      </c>
      <c r="D7" s="55">
        <f>VLOOKUP($S9,DATA!$A$1:$AM$533,U$3,FALSE)</f>
        <v>2788.0829709999998</v>
      </c>
      <c r="E7" s="55">
        <f>VLOOKUP($S9,DATA!$A$1:$AM$533,V$3,FALSE)</f>
        <v>3137.0687349999998</v>
      </c>
      <c r="F7" s="55">
        <f>VLOOKUP($S9,DATA!$A$1:$AM$533,W$3,FALSE)</f>
        <v>3385.2787760000001</v>
      </c>
      <c r="G7" s="55">
        <f>VLOOKUP($S9,DATA!$A$1:$AM$533,X$3,FALSE)</f>
        <v>3639.6577870000001</v>
      </c>
      <c r="J7" s="105" t="s">
        <v>461</v>
      </c>
      <c r="K7" s="85">
        <v>1704.9895267772054</v>
      </c>
      <c r="L7" s="85">
        <v>2114.0051456267129</v>
      </c>
      <c r="M7" s="85">
        <v>3007.4706066934632</v>
      </c>
      <c r="N7" s="85">
        <v>3349.2893994836445</v>
      </c>
      <c r="O7" s="85">
        <v>3581.8126423958238</v>
      </c>
      <c r="P7" s="85">
        <v>3782.845643387971</v>
      </c>
      <c r="S7" s="124" t="s">
        <v>71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0">SUM(B3:B7)</f>
        <v>4633.6257355999996</v>
      </c>
      <c r="C8" s="61">
        <f t="shared" si="0"/>
        <v>5921.3322379000001</v>
      </c>
      <c r="D8" s="61">
        <f t="shared" si="0"/>
        <v>6793.8597496999992</v>
      </c>
      <c r="E8" s="61">
        <f t="shared" si="0"/>
        <v>7665.3503971</v>
      </c>
      <c r="F8" s="61">
        <f t="shared" si="0"/>
        <v>8586.9012394000001</v>
      </c>
      <c r="G8" s="61">
        <f t="shared" si="0"/>
        <v>9569.210467500001</v>
      </c>
      <c r="J8" s="106" t="s">
        <v>145</v>
      </c>
      <c r="K8" s="103">
        <f>SUM(K3:K7)</f>
        <v>4837.2288504079352</v>
      </c>
      <c r="L8" s="103">
        <f t="shared" ref="L8:P8" si="1">SUM(L3:L7)</f>
        <v>5556.1428647933953</v>
      </c>
      <c r="M8" s="103">
        <f t="shared" si="1"/>
        <v>7119.5990094871204</v>
      </c>
      <c r="N8" s="103">
        <f t="shared" si="1"/>
        <v>7843.0368800027754</v>
      </c>
      <c r="O8" s="103">
        <f t="shared" si="1"/>
        <v>8469.5878233542626</v>
      </c>
      <c r="P8" s="103">
        <f t="shared" si="1"/>
        <v>9621.2141505128056</v>
      </c>
      <c r="S8" s="124" t="s">
        <v>72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73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/>
      <c r="K12" s="107"/>
      <c r="L12" s="107"/>
      <c r="M12" s="107"/>
      <c r="N12" s="107"/>
      <c r="O12" s="107"/>
      <c r="P12" s="107"/>
      <c r="Q12" s="48"/>
      <c r="S12" s="124" t="s">
        <v>63</v>
      </c>
      <c r="T12" s="64"/>
      <c r="U12" s="64"/>
      <c r="V12" s="64"/>
      <c r="W12" s="64"/>
      <c r="X12" s="125"/>
    </row>
    <row r="13" spans="1:24" x14ac:dyDescent="0.2">
      <c r="A13" s="129" t="s">
        <v>467</v>
      </c>
      <c r="B13" s="59">
        <f>VLOOKUP($S10,DATA!$A$1:$AM$533,S$3,FALSE)</f>
        <v>237150.27770000001</v>
      </c>
      <c r="C13" s="59">
        <f>VLOOKUP($S10,DATA!$A$1:$AM$533,T$3,FALSE)</f>
        <v>342919.35460000002</v>
      </c>
      <c r="D13" s="59">
        <f>VLOOKUP($S10,DATA!$A$1:$AM$533,U$3,FALSE)</f>
        <v>420423.79639999999</v>
      </c>
      <c r="E13" s="59">
        <f>VLOOKUP($S10,DATA!$A$1:$AM$533,V$3,FALSE)</f>
        <v>496384.55249999999</v>
      </c>
      <c r="F13" s="59">
        <f>VLOOKUP($S10,DATA!$A$1:$AM$533,W$3,FALSE)</f>
        <v>618622.41980000003</v>
      </c>
      <c r="G13" s="59">
        <f>VLOOKUP($S10,DATA!$A$1:$AM$533,X$3,FALSE)</f>
        <v>736521.02529999998</v>
      </c>
      <c r="J13" s="3"/>
      <c r="K13" s="48"/>
      <c r="L13" s="108"/>
      <c r="M13" s="108"/>
      <c r="N13" s="108"/>
      <c r="O13" s="108"/>
      <c r="P13" s="108"/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A14" s="129" t="s">
        <v>462</v>
      </c>
      <c r="B14" s="59">
        <f>VLOOKUP($S11,DATA!$A$1:$AM$533,S$3,FALSE)</f>
        <v>237150.27770000001</v>
      </c>
      <c r="C14" s="59">
        <f>VLOOKUP($S11,DATA!$A$1:$AM$533,T$3,FALSE)</f>
        <v>340184.3602</v>
      </c>
      <c r="D14" s="59">
        <f>VLOOKUP($S11,DATA!$A$1:$AM$533,U$3,FALSE)</f>
        <v>410864.9903</v>
      </c>
      <c r="E14" s="59">
        <f>VLOOKUP($S11,DATA!$A$1:$AM$533,V$3,FALSE)</f>
        <v>480168.9878</v>
      </c>
      <c r="F14" s="59">
        <f>VLOOKUP($S11,DATA!$A$1:$AM$533,W$3,FALSE)</f>
        <v>552466.49970000004</v>
      </c>
      <c r="G14" s="59">
        <f>VLOOKUP($S11,DATA!$A$1:$AM$533,X$3,FALSE)</f>
        <v>678144.25199999998</v>
      </c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04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VLOOKUP(CONCATENATE($S12,$S$4,"_0"),DATA!$A$1:$AM$533,S$3,FALSE)</f>
        <v>121.58713299999999</v>
      </c>
      <c r="C18" s="55">
        <f>VLOOKUP(CONCATENATE($S12,$S$4,"_0"),DATA!$A$1:$AM$533,T$3,FALSE)</f>
        <v>147.03186059999999</v>
      </c>
      <c r="D18" s="55">
        <f>VLOOKUP(CONCATENATE($S12,$S$4,"_0"),DATA!$A$1:$AM$533,U$3,FALSE)</f>
        <v>157.88155599999999</v>
      </c>
      <c r="E18" s="55">
        <f>VLOOKUP(CONCATENATE($S12,$S$4,"_0"),DATA!$A$1:$AM$533,V$3,FALSE)</f>
        <v>171.8829843</v>
      </c>
      <c r="F18" s="55">
        <f>VLOOKUP(CONCATENATE($S12,$S$4,"_0"),DATA!$A$1:$AM$533,W$3,FALSE)</f>
        <v>204.12886990000001</v>
      </c>
      <c r="G18" s="55">
        <f>VLOOKUP(CONCATENATE($S12,$S$4,"_0"),DATA!$A$1:$AM$533,X$3,FALSE)</f>
        <v>240.78380630000001</v>
      </c>
      <c r="H18" s="116"/>
      <c r="J18" s="105" t="s">
        <v>51</v>
      </c>
      <c r="K18" s="114">
        <v>123.35148719296878</v>
      </c>
      <c r="L18" s="114">
        <v>120.62627782854373</v>
      </c>
      <c r="M18" s="114">
        <v>129.74190384811783</v>
      </c>
      <c r="N18" s="114">
        <v>131.9460293311146</v>
      </c>
      <c r="O18" s="114">
        <v>129.05185402451053</v>
      </c>
      <c r="P18" s="114">
        <v>143.80902935273241</v>
      </c>
    </row>
    <row r="19" spans="1:17" ht="15" x14ac:dyDescent="0.25">
      <c r="A19" s="129" t="s">
        <v>52</v>
      </c>
      <c r="B19" s="55">
        <f>VLOOKUP(CONCATENATE($S13,$S$4,"_0"),DATA!$A$1:$AM$533,S$3,FALSE)</f>
        <v>411.05060300000002</v>
      </c>
      <c r="C19" s="55">
        <f>VLOOKUP(CONCATENATE($S13,$S$4,"_0"),DATA!$A$1:$AM$533,T$3,FALSE)</f>
        <v>484.04130070000002</v>
      </c>
      <c r="D19" s="55">
        <f>VLOOKUP(CONCATENATE($S13,$S$4,"_0"),DATA!$A$1:$AM$533,U$3,FALSE)</f>
        <v>500.35767579999998</v>
      </c>
      <c r="E19" s="55">
        <f>VLOOKUP(CONCATENATE($S13,$S$4,"_0"),DATA!$A$1:$AM$533,V$3,FALSE)</f>
        <v>526.42447500000003</v>
      </c>
      <c r="F19" s="55">
        <f>VLOOKUP(CONCATENATE($S13,$S$4,"_0"),DATA!$A$1:$AM$533,W$3,FALSE)</f>
        <v>582.49304189999998</v>
      </c>
      <c r="G19" s="55">
        <f>VLOOKUP(CONCATENATE($S13,$S$4,"_0"),DATA!$A$1:$AM$533,X$3,FALSE)</f>
        <v>651.98532360000002</v>
      </c>
      <c r="H19" s="116"/>
      <c r="J19" s="105" t="s">
        <v>52</v>
      </c>
      <c r="K19" s="114">
        <v>385.45498639315804</v>
      </c>
      <c r="L19" s="114">
        <v>387.39791508643202</v>
      </c>
      <c r="M19" s="114">
        <v>397.26597655310439</v>
      </c>
      <c r="N19" s="114">
        <v>420.00030118933608</v>
      </c>
      <c r="O19" s="114">
        <v>462.13052970283331</v>
      </c>
      <c r="P19" s="114">
        <v>559.59112663145822</v>
      </c>
    </row>
    <row r="20" spans="1:17" ht="15" x14ac:dyDescent="0.25">
      <c r="A20" s="129" t="s">
        <v>53</v>
      </c>
      <c r="B20" s="55">
        <f>VLOOKUP(CONCATENATE($S14,$S$4,"_0"),DATA!$A$1:$AM$533,S$3,FALSE)</f>
        <v>801.19622289999995</v>
      </c>
      <c r="C20" s="55">
        <f>VLOOKUP(CONCATENATE($S14,$S$4,"_0"),DATA!$A$1:$AM$533,T$3,FALSE)</f>
        <v>1095.236015</v>
      </c>
      <c r="D20" s="55">
        <f>VLOOKUP(CONCATENATE($S14,$S$4,"_0"),DATA!$A$1:$AM$533,U$3,FALSE)</f>
        <v>1308.982088</v>
      </c>
      <c r="E20" s="55">
        <f>VLOOKUP(CONCATENATE($S14,$S$4,"_0"),DATA!$A$1:$AM$533,V$3,FALSE)</f>
        <v>1521.238979</v>
      </c>
      <c r="F20" s="55">
        <f>VLOOKUP(CONCATENATE($S14,$S$4,"_0"),DATA!$A$1:$AM$533,W$3,FALSE)</f>
        <v>1679.5341470000001</v>
      </c>
      <c r="G20" s="55">
        <f>VLOOKUP(CONCATENATE($S14,$S$4,"_0"),DATA!$A$1:$AM$533,X$3,FALSE)</f>
        <v>1838.1585640000001</v>
      </c>
      <c r="H20" s="116"/>
      <c r="J20" s="105" t="s">
        <v>53</v>
      </c>
      <c r="K20" s="114">
        <v>1235.6654370019494</v>
      </c>
      <c r="L20" s="114">
        <v>1296.6245642393123</v>
      </c>
      <c r="M20" s="114">
        <v>1441.974353055311</v>
      </c>
      <c r="N20" s="114">
        <v>1540.4224512342651</v>
      </c>
      <c r="O20" s="114">
        <v>1635.8740173338842</v>
      </c>
      <c r="P20" s="114">
        <v>1876.3700805076637</v>
      </c>
    </row>
    <row r="21" spans="1:17" ht="15" x14ac:dyDescent="0.25">
      <c r="A21" s="129" t="s">
        <v>54</v>
      </c>
      <c r="B21" s="55">
        <f>VLOOKUP(CONCATENATE($S15,$S$4,"_0"),DATA!$A$1:$AM$533,S$3,FALSE)</f>
        <v>94.437168270000001</v>
      </c>
      <c r="C21" s="55">
        <f>VLOOKUP(CONCATENATE($S15,$S$4,"_0"),DATA!$A$1:$AM$533,T$3,FALSE)</f>
        <v>83.210398609999999</v>
      </c>
      <c r="D21" s="55">
        <f>VLOOKUP(CONCATENATE($S15,$S$4,"_0"),DATA!$A$1:$AM$533,U$3,FALSE)</f>
        <v>76.007124430000005</v>
      </c>
      <c r="E21" s="55">
        <f>VLOOKUP(CONCATENATE($S15,$S$4,"_0"),DATA!$A$1:$AM$533,V$3,FALSE)</f>
        <v>68.928482160000001</v>
      </c>
      <c r="F21" s="55">
        <f>VLOOKUP(CONCATENATE($S15,$S$4,"_0"),DATA!$A$1:$AM$533,W$3,FALSE)</f>
        <v>70.706200109999997</v>
      </c>
      <c r="G21" s="55">
        <f>VLOOKUP(CONCATENATE($S15,$S$4,"_0"),DATA!$A$1:$AM$533,X$3,FALSE)</f>
        <v>80.125268289999994</v>
      </c>
      <c r="H21" s="116"/>
      <c r="J21" s="105" t="s">
        <v>54</v>
      </c>
      <c r="K21" s="114">
        <v>67.826159999999987</v>
      </c>
      <c r="L21" s="114">
        <v>68.095142074627162</v>
      </c>
      <c r="M21" s="114">
        <v>66.981464787524956</v>
      </c>
      <c r="N21" s="114">
        <v>65.696987649244576</v>
      </c>
      <c r="O21" s="114">
        <v>64.077169128285348</v>
      </c>
      <c r="P21" s="114">
        <v>60.277623624157478</v>
      </c>
    </row>
    <row r="22" spans="1:17" ht="15" x14ac:dyDescent="0.25">
      <c r="A22" s="129" t="s">
        <v>55</v>
      </c>
      <c r="B22" s="55">
        <f>VLOOKUP(CONCATENATE($S16,$S$4,"_0"),DATA!$A$1:$AM$533,S$3,FALSE)</f>
        <v>1712.076548</v>
      </c>
      <c r="C22" s="55">
        <f>VLOOKUP(CONCATENATE($S16,$S$4,"_0"),DATA!$A$1:$AM$533,T$3,FALSE)</f>
        <v>2097.0713059999998</v>
      </c>
      <c r="D22" s="55">
        <f>VLOOKUP(CONCATENATE($S16,$S$4,"_0"),DATA!$A$1:$AM$533,U$3,FALSE)</f>
        <v>2365.180151</v>
      </c>
      <c r="E22" s="55">
        <f>VLOOKUP(CONCATENATE($S16,$S$4,"_0"),DATA!$A$1:$AM$533,V$3,FALSE)</f>
        <v>2633.0481410000002</v>
      </c>
      <c r="F22" s="55">
        <f>VLOOKUP(CONCATENATE($S16,$S$4,"_0"),DATA!$A$1:$AM$533,W$3,FALSE)</f>
        <v>2749.1494440000001</v>
      </c>
      <c r="G22" s="55">
        <f>VLOOKUP(CONCATENATE($S16,$S$4,"_0"),DATA!$A$1:$AM$533,X$3,FALSE)</f>
        <v>2870.5421700000002</v>
      </c>
      <c r="H22" s="116"/>
      <c r="J22" s="105" t="s">
        <v>461</v>
      </c>
      <c r="K22" s="114">
        <v>1290.9725966159783</v>
      </c>
      <c r="L22" s="114">
        <v>1639.6414378028394</v>
      </c>
      <c r="M22" s="114">
        <v>2393.7412623956493</v>
      </c>
      <c r="N22" s="114">
        <v>2668.1357036434924</v>
      </c>
      <c r="O22" s="114">
        <v>2829.691710791365</v>
      </c>
      <c r="P22" s="114">
        <v>2879.8200120001902</v>
      </c>
    </row>
    <row r="23" spans="1:17" ht="15" x14ac:dyDescent="0.25">
      <c r="A23" s="129" t="s">
        <v>56</v>
      </c>
      <c r="B23" s="61">
        <f>SUM(B18:B22)</f>
        <v>3140.34767517</v>
      </c>
      <c r="C23" s="61">
        <f t="shared" ref="C23:G23" si="2">SUM(C18:C22)</f>
        <v>3906.5908809100001</v>
      </c>
      <c r="D23" s="61">
        <f t="shared" si="2"/>
        <v>4408.4085952300002</v>
      </c>
      <c r="E23" s="61">
        <f t="shared" si="2"/>
        <v>4921.5230614600005</v>
      </c>
      <c r="F23" s="61">
        <f t="shared" si="2"/>
        <v>5286.0117029100002</v>
      </c>
      <c r="G23" s="61">
        <f t="shared" si="2"/>
        <v>5681.5951321900002</v>
      </c>
      <c r="H23" s="116"/>
      <c r="J23" s="106" t="s">
        <v>145</v>
      </c>
      <c r="K23" s="103">
        <f>SUM(K18:K22)</f>
        <v>3103.2706672040549</v>
      </c>
      <c r="L23" s="103">
        <f t="shared" ref="L23:P23" si="3">SUM(L18:L22)</f>
        <v>3512.3853370317547</v>
      </c>
      <c r="M23" s="103">
        <f t="shared" si="3"/>
        <v>4429.7049606397077</v>
      </c>
      <c r="N23" s="103">
        <f t="shared" si="3"/>
        <v>4826.201473047453</v>
      </c>
      <c r="O23" s="103">
        <f t="shared" si="3"/>
        <v>5120.8252809808782</v>
      </c>
      <c r="P23" s="103">
        <f t="shared" si="3"/>
        <v>5519.8678721162014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04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VLOOKUP(CONCATENATE($S12,$T$4,"_0"),DATA!$A$1:$AM$533,S$3,FALSE)</f>
        <v>6.5447287100000001E-2</v>
      </c>
      <c r="C27" s="55">
        <f>VLOOKUP(CONCATENATE($S12,$T$4,"_0"),DATA!$A$1:$AM$533,T$3,FALSE)</f>
        <v>7.9971836300000002E-2</v>
      </c>
      <c r="D27" s="55">
        <f>VLOOKUP(CONCATENATE($S12,$T$4,"_0"),DATA!$A$1:$AM$533,U$3,FALSE)</f>
        <v>8.6663286000000006E-2</v>
      </c>
      <c r="E27" s="55">
        <f>VLOOKUP(CONCATENATE($S12,$T$4,"_0"),DATA!$A$1:$AM$533,V$3,FALSE)</f>
        <v>9.4770486099999995E-2</v>
      </c>
      <c r="F27" s="55">
        <f>VLOOKUP(CONCATENATE($S12,$T$4,"_0"),DATA!$A$1:$AM$533,W$3,FALSE)</f>
        <v>0.1113245992</v>
      </c>
      <c r="G27" s="55">
        <f>VLOOKUP(CONCATENATE($S12,$T$4,"_0"),DATA!$A$1:$AM$533,X$3,FALSE)</f>
        <v>0.13273494180000001</v>
      </c>
      <c r="H27" s="116"/>
      <c r="J27" s="105" t="s">
        <v>51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</row>
    <row r="28" spans="1:17" ht="15" x14ac:dyDescent="0.25">
      <c r="A28" s="129" t="s">
        <v>52</v>
      </c>
      <c r="B28" s="55">
        <f>VLOOKUP(CONCATENATE($S13,$T$4,"_0"),DATA!$A$1:$AM$533,S$3,FALSE)</f>
        <v>593.18299999999999</v>
      </c>
      <c r="C28" s="55">
        <f>VLOOKUP(CONCATENATE($S13,$T$4,"_0"),DATA!$A$1:$AM$533,T$3,FALSE)</f>
        <v>717.13070359999995</v>
      </c>
      <c r="D28" s="55">
        <f>VLOOKUP(CONCATENATE($S13,$T$4,"_0"),DATA!$A$1:$AM$533,U$3,FALSE)</f>
        <v>797.87742070000002</v>
      </c>
      <c r="E28" s="55">
        <f>VLOOKUP(CONCATENATE($S13,$T$4,"_0"),DATA!$A$1:$AM$533,V$3,FALSE)</f>
        <v>871.65353900000002</v>
      </c>
      <c r="F28" s="55">
        <f>VLOOKUP(CONCATENATE($S13,$T$4,"_0"),DATA!$A$1:$AM$533,W$3,FALSE)</f>
        <v>963.15604110000004</v>
      </c>
      <c r="G28" s="55">
        <f>VLOOKUP(CONCATENATE($S13,$T$4,"_0"),DATA!$A$1:$AM$533,X$3,FALSE)</f>
        <v>1080.43128</v>
      </c>
      <c r="H28" s="116"/>
      <c r="J28" s="105" t="s">
        <v>52</v>
      </c>
      <c r="K28" s="114">
        <v>596.55470783868668</v>
      </c>
      <c r="L28" s="114">
        <v>675.07357791228833</v>
      </c>
      <c r="M28" s="114">
        <v>839.57439581610288</v>
      </c>
      <c r="N28" s="114">
        <v>920.67278981191839</v>
      </c>
      <c r="O28" s="114">
        <v>982.0280806132414</v>
      </c>
      <c r="P28" s="114">
        <v>1116.5399459675916</v>
      </c>
    </row>
    <row r="29" spans="1:17" ht="15" x14ac:dyDescent="0.25">
      <c r="A29" s="129" t="s">
        <v>53</v>
      </c>
      <c r="B29" s="55">
        <f>VLOOKUP(CONCATENATE($S14,$T$4,"_0"),DATA!$A$1:$AM$533,S$3,FALSE)</f>
        <v>1.3886131559999999</v>
      </c>
      <c r="C29" s="55">
        <f>VLOOKUP(CONCATENATE($S14,$T$4,"_0"),DATA!$A$1:$AM$533,T$3,FALSE)</f>
        <v>4.5255334060000001</v>
      </c>
      <c r="D29" s="55">
        <f>VLOOKUP(CONCATENATE($S14,$T$4,"_0"),DATA!$A$1:$AM$533,U$3,FALSE)</f>
        <v>5.7307487080000001</v>
      </c>
      <c r="E29" s="55">
        <f>VLOOKUP(CONCATENATE($S14,$T$4,"_0"),DATA!$A$1:$AM$533,V$3,FALSE)</f>
        <v>6.0077563449999998</v>
      </c>
      <c r="F29" s="55">
        <f>VLOOKUP(CONCATENATE($S14,$T$4,"_0"),DATA!$A$1:$AM$533,W$3,FALSE)</f>
        <v>8.6468830180000005</v>
      </c>
      <c r="G29" s="55">
        <f>VLOOKUP(CONCATENATE($S14,$T$4,"_0"),DATA!$A$1:$AM$533,X$3,FALSE)</f>
        <v>15.127333930000001</v>
      </c>
      <c r="H29" s="116"/>
      <c r="J29" s="105" t="s">
        <v>53</v>
      </c>
      <c r="K29" s="114">
        <v>0</v>
      </c>
      <c r="L29" s="139">
        <v>1.3154608773475005</v>
      </c>
      <c r="M29" s="114">
        <v>6.7036211185654206</v>
      </c>
      <c r="N29" s="114">
        <v>9.7710280418393811</v>
      </c>
      <c r="O29" s="114">
        <v>13.586191150444565</v>
      </c>
      <c r="P29" s="114">
        <v>25.025268913351944</v>
      </c>
    </row>
    <row r="30" spans="1:17" ht="15" x14ac:dyDescent="0.25">
      <c r="A30" s="129" t="s">
        <v>54</v>
      </c>
      <c r="B30" s="55">
        <f>VLOOKUP(CONCATENATE($S15,$T$4,"_0"),DATA!$A$1:$AM$533,S$3,FALSE)</f>
        <v>11.097</v>
      </c>
      <c r="C30" s="55">
        <f>VLOOKUP(CONCATENATE($S15,$T$4,"_0"),DATA!$A$1:$AM$533,T$3,FALSE)</f>
        <v>17.500202829999999</v>
      </c>
      <c r="D30" s="55">
        <f>VLOOKUP(CONCATENATE($S15,$T$4,"_0"),DATA!$A$1:$AM$533,U$3,FALSE)</f>
        <v>22.46099371</v>
      </c>
      <c r="E30" s="55">
        <f>VLOOKUP(CONCATENATE($S15,$T$4,"_0"),DATA!$A$1:$AM$533,V$3,FALSE)</f>
        <v>27.536802600000001</v>
      </c>
      <c r="F30" s="55">
        <f>VLOOKUP(CONCATENATE($S15,$T$4,"_0"),DATA!$A$1:$AM$533,W$3,FALSE)</f>
        <v>33.030432269999999</v>
      </c>
      <c r="G30" s="55">
        <f>VLOOKUP(CONCATENATE($S15,$T$4,"_0"),DATA!$A$1:$AM$533,X$3,FALSE)</f>
        <v>45.596703849999997</v>
      </c>
      <c r="H30" s="116"/>
      <c r="J30" s="105" t="s">
        <v>54</v>
      </c>
      <c r="K30" s="114">
        <v>13.104683999999999</v>
      </c>
      <c r="L30" s="114">
        <v>16.193888531401843</v>
      </c>
      <c r="M30" s="114">
        <v>21.369928298008439</v>
      </c>
      <c r="N30" s="114">
        <v>23.901975620577495</v>
      </c>
      <c r="O30" s="114">
        <v>26.385031045017321</v>
      </c>
      <c r="P30" s="114">
        <v>31.26125647993058</v>
      </c>
    </row>
    <row r="31" spans="1:17" ht="15" x14ac:dyDescent="0.25">
      <c r="A31" s="129" t="s">
        <v>55</v>
      </c>
      <c r="B31" s="55">
        <f>VLOOKUP(CONCATENATE($S16,$T$4,"_0"),DATA!$A$1:$AM$533,S$3,FALSE)</f>
        <v>33.802999999999997</v>
      </c>
      <c r="C31" s="55">
        <f>VLOOKUP(CONCATENATE($S16,$T$4,"_0"),DATA!$A$1:$AM$533,T$3,FALSE)</f>
        <v>40.995269649999997</v>
      </c>
      <c r="D31" s="55">
        <f>VLOOKUP(CONCATENATE($S16,$T$4,"_0"),DATA!$A$1:$AM$533,U$3,FALSE)</f>
        <v>45.769660430000002</v>
      </c>
      <c r="E31" s="55">
        <f>VLOOKUP(CONCATENATE($S16,$T$4,"_0"),DATA!$A$1:$AM$533,V$3,FALSE)</f>
        <v>51.550078460000002</v>
      </c>
      <c r="F31" s="55">
        <f>VLOOKUP(CONCATENATE($S16,$T$4,"_0"),DATA!$A$1:$AM$533,W$3,FALSE)</f>
        <v>68.904144740000007</v>
      </c>
      <c r="G31" s="55">
        <f>VLOOKUP(CONCATENATE($S16,$T$4,"_0"),DATA!$A$1:$AM$533,X$3,FALSE)</f>
        <v>94.851592370000006</v>
      </c>
      <c r="H31" s="116"/>
      <c r="J31" s="105" t="s">
        <v>461</v>
      </c>
      <c r="K31" s="114">
        <v>34.97291015725267</v>
      </c>
      <c r="L31" s="114">
        <v>42.385228222470317</v>
      </c>
      <c r="M31" s="114">
        <v>51.675545231092109</v>
      </c>
      <c r="N31" s="114">
        <v>56.294430315579064</v>
      </c>
      <c r="O31" s="114">
        <v>60.676197303706502</v>
      </c>
      <c r="P31" s="114">
        <v>68.360166038638383</v>
      </c>
    </row>
    <row r="32" spans="1:17" ht="15" x14ac:dyDescent="0.25">
      <c r="A32" s="129" t="s">
        <v>56</v>
      </c>
      <c r="B32" s="61">
        <f>SUM(B27:B31)</f>
        <v>639.53706044310002</v>
      </c>
      <c r="C32" s="61">
        <f t="shared" ref="C32:G32" si="4">SUM(C27:C31)</f>
        <v>780.23168132230001</v>
      </c>
      <c r="D32" s="61">
        <f t="shared" si="4"/>
        <v>871.92548683400003</v>
      </c>
      <c r="E32" s="61">
        <f t="shared" si="4"/>
        <v>956.84294689109993</v>
      </c>
      <c r="F32" s="61">
        <f t="shared" si="4"/>
        <v>1073.8488257272002</v>
      </c>
      <c r="G32" s="61">
        <f t="shared" si="4"/>
        <v>1236.1396450918</v>
      </c>
      <c r="H32" s="116"/>
      <c r="J32" s="106" t="s">
        <v>145</v>
      </c>
      <c r="K32" s="103">
        <f>SUM(K27:K31)</f>
        <v>644.63230199593932</v>
      </c>
      <c r="L32" s="103">
        <f t="shared" ref="L32:P32" si="5">SUM(L27:L31)</f>
        <v>734.96815554350803</v>
      </c>
      <c r="M32" s="103">
        <f t="shared" si="5"/>
        <v>919.32349046376874</v>
      </c>
      <c r="N32" s="103">
        <f t="shared" si="5"/>
        <v>1010.6402237899142</v>
      </c>
      <c r="O32" s="103">
        <f t="shared" si="5"/>
        <v>1082.6755001124097</v>
      </c>
      <c r="P32" s="103">
        <f t="shared" si="5"/>
        <v>1241.1866373995126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4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VLOOKUP(CONCATENATE($S12,$U$4,"_0"),DATA!$A$1:$AM$533,S$3,FALSE)</f>
        <v>37.027999999999999</v>
      </c>
      <c r="C36" s="55">
        <f>VLOOKUP(CONCATENATE($S12,$U$4,"_0"),DATA!$A$1:$AM$533,T$3,FALSE)</f>
        <v>39.532517060000004</v>
      </c>
      <c r="D36" s="55">
        <f>VLOOKUP(CONCATENATE($S12,$U$4,"_0"),DATA!$A$1:$AM$533,U$3,FALSE)</f>
        <v>42.139790959999999</v>
      </c>
      <c r="E36" s="55">
        <f>VLOOKUP(CONCATENATE($S12,$U$4,"_0"),DATA!$A$1:$AM$533,V$3,FALSE)</f>
        <v>43.343656019999997</v>
      </c>
      <c r="F36" s="55">
        <f>VLOOKUP(CONCATENATE($S12,$U$4,"_0"),DATA!$A$1:$AM$533,W$3,FALSE)</f>
        <v>50.980460530000002</v>
      </c>
      <c r="G36" s="55">
        <f>VLOOKUP(CONCATENATE($S12,$U$4,"_0"),DATA!$A$1:$AM$533,X$3,FALSE)</f>
        <v>58.259945780000002</v>
      </c>
      <c r="H36" s="116"/>
      <c r="J36" s="105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VLOOKUP(CONCATENATE($S13,$U$4,"_0"),DATA!$A$1:$AM$533,S$3,FALSE)</f>
        <v>530.98400000000004</v>
      </c>
      <c r="C37" s="55">
        <f>VLOOKUP(CONCATENATE($S13,$U$4,"_0"),DATA!$A$1:$AM$533,T$3,FALSE)</f>
        <v>774.78613359999997</v>
      </c>
      <c r="D37" s="55">
        <f>VLOOKUP(CONCATENATE($S13,$U$4,"_0"),DATA!$A$1:$AM$533,U$3,FALSE)</f>
        <v>950.90050650000001</v>
      </c>
      <c r="E37" s="55">
        <f>VLOOKUP(CONCATENATE($S13,$U$4,"_0"),DATA!$A$1:$AM$533,V$3,FALSE)</f>
        <v>1125.78612</v>
      </c>
      <c r="F37" s="55">
        <f>VLOOKUP(CONCATENATE($S13,$U$4,"_0"),DATA!$A$1:$AM$533,W$3,FALSE)</f>
        <v>1421.5851210000001</v>
      </c>
      <c r="G37" s="55">
        <f>VLOOKUP(CONCATENATE($S13,$U$4,"_0"),DATA!$A$1:$AM$533,X$3,FALSE)</f>
        <v>1709.8359829999999</v>
      </c>
      <c r="H37" s="116"/>
      <c r="J37" s="105" t="s">
        <v>52</v>
      </c>
      <c r="K37" s="118">
        <v>531.62423008929227</v>
      </c>
      <c r="L37" s="118">
        <v>678.33829942782825</v>
      </c>
      <c r="M37" s="118">
        <v>972.00485874600304</v>
      </c>
      <c r="N37" s="118">
        <v>1128.7599793741551</v>
      </c>
      <c r="O37" s="118">
        <v>1304.0456472440237</v>
      </c>
      <c r="P37" s="118">
        <v>1718.4086712849364</v>
      </c>
    </row>
    <row r="38" spans="1:16" ht="15" x14ac:dyDescent="0.25">
      <c r="A38" s="129" t="s">
        <v>53</v>
      </c>
      <c r="B38" s="55">
        <f>VLOOKUP(CONCATENATE($S14,$U$4,"_0"),DATA!$A$1:$AM$533,S$3,FALSE)</f>
        <v>4.1814573929999996</v>
      </c>
      <c r="C38" s="55">
        <f>VLOOKUP(CONCATENATE($S14,$U$4,"_0"),DATA!$A$1:$AM$533,T$3,FALSE)</f>
        <v>6.1380848290000003</v>
      </c>
      <c r="D38" s="55">
        <f>VLOOKUP(CONCATENATE($S14,$U$4,"_0"),DATA!$A$1:$AM$533,U$3,FALSE)</f>
        <v>7.5356742910000003</v>
      </c>
      <c r="E38" s="55">
        <f>VLOOKUP(CONCATENATE($S14,$U$4,"_0"),DATA!$A$1:$AM$533,V$3,FALSE)</f>
        <v>8.9332757820000008</v>
      </c>
      <c r="F38" s="55">
        <f>VLOOKUP(CONCATENATE($S14,$U$4,"_0"),DATA!$A$1:$AM$533,W$3,FALSE)</f>
        <v>12.55593389</v>
      </c>
      <c r="G38" s="55">
        <f>VLOOKUP(CONCATENATE($S14,$U$4,"_0"),DATA!$A$1:$AM$533,X$3,FALSE)</f>
        <v>16.178601969999999</v>
      </c>
      <c r="H38" s="116"/>
      <c r="J38" s="105" t="s">
        <v>53</v>
      </c>
      <c r="K38" s="118">
        <v>4.0193280000000007</v>
      </c>
      <c r="L38" s="118">
        <v>4.8012209772601535</v>
      </c>
      <c r="M38" s="118">
        <v>7.4188865304457199</v>
      </c>
      <c r="N38" s="118">
        <v>8.933259048996117</v>
      </c>
      <c r="O38" s="118">
        <v>10.779054551881277</v>
      </c>
      <c r="P38" s="118">
        <v>16.178567825475181</v>
      </c>
    </row>
    <row r="39" spans="1:16" ht="15" x14ac:dyDescent="0.25">
      <c r="A39" s="129" t="s">
        <v>54</v>
      </c>
      <c r="B39" s="55">
        <f>VLOOKUP(CONCATENATE($S15,$U$4,"_0"),DATA!$A$1:$AM$533,S$3,FALSE)</f>
        <v>86.326999639999997</v>
      </c>
      <c r="C39" s="55">
        <f>VLOOKUP(CONCATENATE($S15,$U$4,"_0"),DATA!$A$1:$AM$533,T$3,FALSE)</f>
        <v>115.1857349</v>
      </c>
      <c r="D39" s="55">
        <f>VLOOKUP(CONCATENATE($S15,$U$4,"_0"),DATA!$A$1:$AM$533,U$3,FALSE)</f>
        <v>135.8165363</v>
      </c>
      <c r="E39" s="55">
        <f>VLOOKUP(CONCATENATE($S15,$U$4,"_0"),DATA!$A$1:$AM$533,V$3,FALSE)</f>
        <v>156.45082149999999</v>
      </c>
      <c r="F39" s="55">
        <f>VLOOKUP(CONCATENATE($S15,$U$4,"_0"),DATA!$A$1:$AM$533,W$3,FALSE)</f>
        <v>174.6940089</v>
      </c>
      <c r="G39" s="55">
        <f>VLOOKUP(CONCATENATE($S15,$U$4,"_0"),DATA!$A$1:$AM$533,X$3,FALSE)</f>
        <v>192.9371343</v>
      </c>
      <c r="H39" s="116"/>
      <c r="J39" s="105" t="s">
        <v>54</v>
      </c>
      <c r="K39" s="118">
        <v>100.36689640344576</v>
      </c>
      <c r="L39" s="118">
        <v>117.21931725590788</v>
      </c>
      <c r="M39" s="118">
        <v>145.59123101975723</v>
      </c>
      <c r="N39" s="118">
        <v>156.50678805400332</v>
      </c>
      <c r="O39" s="118">
        <v>169.10007557766193</v>
      </c>
      <c r="P39" s="118">
        <v>192.97627610343889</v>
      </c>
    </row>
    <row r="40" spans="1:16" ht="15" x14ac:dyDescent="0.25">
      <c r="A40" s="129" t="s">
        <v>55</v>
      </c>
      <c r="B40" s="55">
        <f>VLOOKUP(CONCATENATE($S16,$U$4,"_0"),DATA!$A$1:$AM$533,S$3,FALSE)</f>
        <v>195.22054259999999</v>
      </c>
      <c r="C40" s="55">
        <f>VLOOKUP(CONCATENATE($S16,$U$4,"_0"),DATA!$A$1:$AM$533,T$3,FALSE)</f>
        <v>298.86720630000002</v>
      </c>
      <c r="D40" s="55">
        <f>VLOOKUP(CONCATENATE($S16,$U$4,"_0"),DATA!$A$1:$AM$533,U$3,FALSE)</f>
        <v>377.13315899999998</v>
      </c>
      <c r="E40" s="55">
        <f>VLOOKUP(CONCATENATE($S16,$U$4,"_0"),DATA!$A$1:$AM$533,V$3,FALSE)</f>
        <v>452.4705156</v>
      </c>
      <c r="F40" s="55">
        <f>VLOOKUP(CONCATENATE($S16,$U$4,"_0"),DATA!$A$1:$AM$533,W$3,FALSE)</f>
        <v>567.22518660000003</v>
      </c>
      <c r="G40" s="55">
        <f>VLOOKUP(CONCATENATE($S16,$U$4,"_0"),DATA!$A$1:$AM$533,X$3,FALSE)</f>
        <v>674.2640255</v>
      </c>
      <c r="H40" s="116"/>
      <c r="J40" s="105" t="s">
        <v>461</v>
      </c>
      <c r="K40" s="118">
        <v>199.75499444543235</v>
      </c>
      <c r="L40" s="118">
        <v>257.9981150107231</v>
      </c>
      <c r="M40" s="118">
        <v>392.37188089552723</v>
      </c>
      <c r="N40" s="118">
        <v>458.18514989993105</v>
      </c>
      <c r="O40" s="118">
        <v>527.53952958537252</v>
      </c>
      <c r="P40" s="118">
        <v>676.51034264845043</v>
      </c>
    </row>
    <row r="41" spans="1:16" ht="15" x14ac:dyDescent="0.25">
      <c r="A41" s="129" t="s">
        <v>56</v>
      </c>
      <c r="B41" s="61">
        <f>SUM(B36:B40)</f>
        <v>853.740999633</v>
      </c>
      <c r="C41" s="61">
        <f t="shared" ref="C41:G41" si="6">SUM(C36:C40)</f>
        <v>1234.5096766890001</v>
      </c>
      <c r="D41" s="61">
        <f t="shared" si="6"/>
        <v>1513.525667051</v>
      </c>
      <c r="E41" s="61">
        <f t="shared" si="6"/>
        <v>1786.9843889020001</v>
      </c>
      <c r="F41" s="61">
        <f t="shared" si="6"/>
        <v>2227.04071092</v>
      </c>
      <c r="G41" s="61">
        <f t="shared" si="6"/>
        <v>2651.4756905499999</v>
      </c>
      <c r="H41" s="116"/>
      <c r="J41" s="106" t="s">
        <v>145</v>
      </c>
      <c r="K41" s="103">
        <f>SUM(K36:K40)</f>
        <v>871.89755138397061</v>
      </c>
      <c r="L41" s="103">
        <f t="shared" ref="L41:P41" si="7">SUM(L36:L40)</f>
        <v>1094.5015815461327</v>
      </c>
      <c r="M41" s="103">
        <f t="shared" si="7"/>
        <v>1553.5381236699297</v>
      </c>
      <c r="N41" s="103">
        <f t="shared" si="7"/>
        <v>1788.5404917205581</v>
      </c>
      <c r="O41" s="103">
        <f t="shared" si="7"/>
        <v>2047.6240880122007</v>
      </c>
      <c r="P41" s="103">
        <f t="shared" si="7"/>
        <v>2640.2442729225195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G43" s="117"/>
      <c r="H43" s="48"/>
      <c r="J43" s="3" t="s">
        <v>464</v>
      </c>
      <c r="K43" s="56"/>
      <c r="L43" s="56"/>
      <c r="M43" s="56"/>
      <c r="N43" s="56"/>
      <c r="O43" s="56"/>
    </row>
    <row r="44" spans="1:16" ht="15" x14ac:dyDescent="0.25">
      <c r="H44" s="48"/>
      <c r="J44" s="104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05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05" t="s">
        <v>52</v>
      </c>
      <c r="K46" s="118">
        <v>38.139304265428535</v>
      </c>
      <c r="L46" s="118">
        <v>40.307426081319804</v>
      </c>
      <c r="M46" s="118">
        <v>47.350516542520232</v>
      </c>
      <c r="N46" s="118">
        <v>50.980575820207648</v>
      </c>
      <c r="O46" s="118">
        <v>54.557749533393945</v>
      </c>
      <c r="P46" s="118">
        <v>61.760245373879883</v>
      </c>
    </row>
    <row r="47" spans="1:16" ht="15" x14ac:dyDescent="0.25">
      <c r="H47" s="116"/>
      <c r="J47" s="105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05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05" t="s">
        <v>461</v>
      </c>
      <c r="K49" s="118">
        <v>179.28902555854191</v>
      </c>
      <c r="L49" s="118">
        <v>173.98036459068021</v>
      </c>
      <c r="M49" s="118">
        <v>169.68191817119492</v>
      </c>
      <c r="N49" s="118">
        <v>166.67411562464224</v>
      </c>
      <c r="O49" s="118">
        <v>163.90520471537957</v>
      </c>
      <c r="P49" s="118">
        <v>158.15512270069277</v>
      </c>
    </row>
    <row r="50" spans="1:16" ht="15" x14ac:dyDescent="0.25">
      <c r="H50" s="116"/>
      <c r="J50" s="106" t="s">
        <v>145</v>
      </c>
      <c r="K50" s="103">
        <f>SUM(K45:K49)</f>
        <v>217.42832982397044</v>
      </c>
      <c r="L50" s="103">
        <f t="shared" ref="L50:P50" si="8">SUM(L45:L49)</f>
        <v>214.28779067200003</v>
      </c>
      <c r="M50" s="103">
        <f t="shared" si="8"/>
        <v>217.03243471371516</v>
      </c>
      <c r="N50" s="103">
        <f t="shared" si="8"/>
        <v>217.6546914448499</v>
      </c>
      <c r="O50" s="103">
        <f t="shared" si="8"/>
        <v>218.46295424877351</v>
      </c>
      <c r="P50" s="103">
        <f t="shared" si="8"/>
        <v>219.91536807457265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60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60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22" workbookViewId="0">
      <selection activeCell="G22" sqref="B22:G22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468</v>
      </c>
      <c r="J1" s="112" t="s">
        <v>474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30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158.6805803</v>
      </c>
      <c r="C3" s="55">
        <f>VLOOKUP($S5,DATA!$A$1:$AM$533,T$3,FALSE)</f>
        <v>186.6233896</v>
      </c>
      <c r="D3" s="55">
        <f>VLOOKUP($S5,DATA!$A$1:$AM$533,U$3,FALSE)</f>
        <v>199.47353630000001</v>
      </c>
      <c r="E3" s="55">
        <f>VLOOKUP($S5,DATA!$A$1:$AM$533,V$3,FALSE)</f>
        <v>214.4603415</v>
      </c>
      <c r="F3" s="55">
        <f>VLOOKUP($S5,DATA!$A$1:$AM$533,W$3,FALSE)</f>
        <v>250.43743810000001</v>
      </c>
      <c r="G3" s="55">
        <f>VLOOKUP($S5,DATA!$A$1:$AM$533,X$3,FALSE)</f>
        <v>294.7302512</v>
      </c>
      <c r="J3" s="131" t="s">
        <v>51</v>
      </c>
      <c r="K3" s="85">
        <v>159.4835896387691</v>
      </c>
      <c r="L3" s="85">
        <v>149.40082596864647</v>
      </c>
      <c r="M3" s="85">
        <v>140.7815555420556</v>
      </c>
      <c r="N3" s="85">
        <v>137.64716815207407</v>
      </c>
      <c r="O3" s="85">
        <v>135.84447236421195</v>
      </c>
      <c r="P3" s="85">
        <v>137.77026292010845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1535.2176030000001</v>
      </c>
      <c r="C4" s="55">
        <f>VLOOKUP($S6,DATA!$A$1:$AM$533,T$3,FALSE)</f>
        <v>1970.8070560000001</v>
      </c>
      <c r="D4" s="55">
        <f>VLOOKUP($S6,DATA!$A$1:$AM$533,U$3,FALSE)</f>
        <v>2230.2147169999998</v>
      </c>
      <c r="E4" s="55">
        <f>VLOOKUP($S6,DATA!$A$1:$AM$533,V$3,FALSE)</f>
        <v>2490.426974</v>
      </c>
      <c r="F4" s="55">
        <f>VLOOKUP($S6,DATA!$A$1:$AM$533,W$3,FALSE)</f>
        <v>2816.8614670000002</v>
      </c>
      <c r="G4" s="55">
        <f>VLOOKUP($S6,DATA!$A$1:$AM$533,X$3,FALSE)</f>
        <v>3292.0036060000002</v>
      </c>
      <c r="J4" s="131" t="s">
        <v>52</v>
      </c>
      <c r="K4" s="85">
        <v>1551.7732285865659</v>
      </c>
      <c r="L4" s="85">
        <v>1656.9973252849827</v>
      </c>
      <c r="M4" s="85">
        <v>1815.1645513005687</v>
      </c>
      <c r="N4" s="85">
        <v>1916.2785752541345</v>
      </c>
      <c r="O4" s="85">
        <v>2015.9639289124132</v>
      </c>
      <c r="P4" s="85">
        <v>2208.2131574502509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806.7662934</v>
      </c>
      <c r="C5" s="55">
        <f>VLOOKUP($S7,DATA!$A$1:$AM$533,T$3,FALSE)</f>
        <v>1107.4588920000001</v>
      </c>
      <c r="D5" s="55">
        <f>VLOOKUP($S7,DATA!$A$1:$AM$533,U$3,FALSE)</f>
        <v>1323.6308100000001</v>
      </c>
      <c r="E5" s="55">
        <f>VLOOKUP($S7,DATA!$A$1:$AM$533,V$3,FALSE)</f>
        <v>1538.36328</v>
      </c>
      <c r="F5" s="55">
        <f>VLOOKUP($S7,DATA!$A$1:$AM$533,W$3,FALSE)</f>
        <v>1697.538127</v>
      </c>
      <c r="G5" s="55">
        <f>VLOOKUP($S7,DATA!$A$1:$AM$533,X$3,FALSE)</f>
        <v>1864.8805110000001</v>
      </c>
      <c r="J5" s="131" t="s">
        <v>53</v>
      </c>
      <c r="K5" s="85">
        <v>1239.6847650019492</v>
      </c>
      <c r="L5" s="85">
        <v>1273.5811679364851</v>
      </c>
      <c r="M5" s="85">
        <v>1344.8287283182456</v>
      </c>
      <c r="N5" s="85">
        <v>1388.555720093505</v>
      </c>
      <c r="O5" s="85">
        <v>1409.9773389182451</v>
      </c>
      <c r="P5" s="85">
        <v>1495.8025667488926</v>
      </c>
      <c r="S5" s="124" t="s">
        <v>74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191.8611679</v>
      </c>
      <c r="C6" s="55">
        <f>VLOOKUP($S8,DATA!$A$1:$AM$533,T$3,FALSE)</f>
        <v>214.90051539999999</v>
      </c>
      <c r="D6" s="55">
        <f>VLOOKUP($S8,DATA!$A$1:$AM$533,U$3,FALSE)</f>
        <v>230.15066279999999</v>
      </c>
      <c r="E6" s="55">
        <f>VLOOKUP($S8,DATA!$A$1:$AM$533,V$3,FALSE)</f>
        <v>244.92208299999999</v>
      </c>
      <c r="F6" s="55">
        <f>VLOOKUP($S8,DATA!$A$1:$AM$533,W$3,FALSE)</f>
        <v>246.96457599999999</v>
      </c>
      <c r="G6" s="55">
        <f>VLOOKUP($S8,DATA!$A$1:$AM$533,X$3,FALSE)</f>
        <v>294.48400550000002</v>
      </c>
      <c r="J6" s="131" t="s">
        <v>54</v>
      </c>
      <c r="K6" s="85">
        <v>181.26275960403501</v>
      </c>
      <c r="L6" s="85">
        <v>178.84035738168453</v>
      </c>
      <c r="M6" s="85">
        <v>154.51889665269684</v>
      </c>
      <c r="N6" s="85">
        <v>139.84491686932077</v>
      </c>
      <c r="O6" s="85">
        <v>129.64957225169294</v>
      </c>
      <c r="P6" s="85">
        <v>116.54224952023492</v>
      </c>
      <c r="S6" s="124" t="s">
        <v>75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1941.100091</v>
      </c>
      <c r="C7" s="55">
        <f>VLOOKUP($S9,DATA!$A$1:$AM$533,T$3,FALSE)</f>
        <v>2438.7009240000002</v>
      </c>
      <c r="D7" s="55">
        <f>VLOOKUP($S9,DATA!$A$1:$AM$533,U$3,FALSE)</f>
        <v>2782.2461269999999</v>
      </c>
      <c r="E7" s="55">
        <f>VLOOKUP($S9,DATA!$A$1:$AM$533,V$3,FALSE)</f>
        <v>3133.7184419999999</v>
      </c>
      <c r="F7" s="55">
        <f>VLOOKUP($S9,DATA!$A$1:$AM$533,W$3,FALSE)</f>
        <v>3333.9552779999999</v>
      </c>
      <c r="G7" s="55">
        <f>VLOOKUP($S9,DATA!$A$1:$AM$533,X$3,FALSE)</f>
        <v>3616.0223900000001</v>
      </c>
      <c r="J7" s="131" t="s">
        <v>461</v>
      </c>
      <c r="K7" s="85">
        <v>1704.9769663822342</v>
      </c>
      <c r="L7" s="85">
        <v>1819.5394382554869</v>
      </c>
      <c r="M7" s="85">
        <v>1907.5205496434669</v>
      </c>
      <c r="N7" s="85">
        <v>1902.9303998747653</v>
      </c>
      <c r="O7" s="85">
        <v>1822.0588296431752</v>
      </c>
      <c r="P7" s="85">
        <v>1522.0219336146306</v>
      </c>
      <c r="S7" s="124" t="s">
        <v>76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0">SUM(B3:B7)</f>
        <v>4633.6257355999996</v>
      </c>
      <c r="C8" s="61">
        <f t="shared" si="0"/>
        <v>5918.4907770000009</v>
      </c>
      <c r="D8" s="61">
        <f t="shared" si="0"/>
        <v>6765.7158531000005</v>
      </c>
      <c r="E8" s="61">
        <f t="shared" si="0"/>
        <v>7621.8911205000004</v>
      </c>
      <c r="F8" s="61">
        <f t="shared" si="0"/>
        <v>8345.7568861</v>
      </c>
      <c r="G8" s="61">
        <f t="shared" si="0"/>
        <v>9362.1207637000007</v>
      </c>
      <c r="J8" s="132" t="s">
        <v>145</v>
      </c>
      <c r="K8" s="103">
        <f>SUM(K3:K7)</f>
        <v>4837.1813092135535</v>
      </c>
      <c r="L8" s="103">
        <f t="shared" ref="L8:P8" si="1">SUM(L3:L7)</f>
        <v>5078.3591148272862</v>
      </c>
      <c r="M8" s="103">
        <f t="shared" si="1"/>
        <v>5362.8142814570328</v>
      </c>
      <c r="N8" s="103">
        <f t="shared" si="1"/>
        <v>5485.2567802437998</v>
      </c>
      <c r="O8" s="103">
        <f t="shared" si="1"/>
        <v>5513.4941420897385</v>
      </c>
      <c r="P8" s="103">
        <f t="shared" si="1"/>
        <v>5480.350170254118</v>
      </c>
      <c r="S8" s="124" t="s">
        <v>77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238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/>
      <c r="K12" s="107"/>
      <c r="L12" s="107"/>
      <c r="M12" s="107"/>
      <c r="N12" s="107"/>
      <c r="O12" s="107"/>
      <c r="P12" s="107"/>
      <c r="Q12" s="48"/>
      <c r="S12" s="124" t="s">
        <v>63</v>
      </c>
      <c r="T12" s="64"/>
      <c r="U12" s="64"/>
      <c r="V12" s="64"/>
      <c r="W12" s="64"/>
      <c r="X12" s="125"/>
    </row>
    <row r="13" spans="1:24" x14ac:dyDescent="0.2">
      <c r="A13" s="129" t="s">
        <v>467</v>
      </c>
      <c r="B13" s="59">
        <f>VLOOKUP($S10,DATA!$A$1:$AM$533,S$3,FALSE)</f>
        <v>237150.27770000001</v>
      </c>
      <c r="C13" s="59">
        <f>VLOOKUP($S10,DATA!$A$1:$AM$533,T$3,FALSE)</f>
        <v>342919.35460000002</v>
      </c>
      <c r="D13" s="59">
        <f>VLOOKUP($S10,DATA!$A$1:$AM$533,U$3,FALSE)</f>
        <v>420423.79639999999</v>
      </c>
      <c r="E13" s="59">
        <f>VLOOKUP($S10,DATA!$A$1:$AM$533,V$3,FALSE)</f>
        <v>496384.55249999999</v>
      </c>
      <c r="F13" s="59">
        <f>VLOOKUP($S10,DATA!$A$1:$AM$533,W$3,FALSE)</f>
        <v>618622.41980000003</v>
      </c>
      <c r="G13" s="59">
        <f>VLOOKUP($S10,DATA!$A$1:$AM$533,X$3,FALSE)</f>
        <v>736521.02529999998</v>
      </c>
      <c r="J13" s="3"/>
      <c r="K13" s="48"/>
      <c r="L13" s="108"/>
      <c r="M13" s="108"/>
      <c r="N13" s="108"/>
      <c r="O13" s="108"/>
      <c r="P13" s="108"/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A14" s="129" t="s">
        <v>462</v>
      </c>
      <c r="B14" s="59">
        <f>VLOOKUP($S11,DATA!$A$1:$AM$533,S$3,FALSE)</f>
        <v>237150.27770000001</v>
      </c>
      <c r="C14" s="59">
        <f>VLOOKUP($S11,DATA!$A$1:$AM$533,T$3,FALSE)</f>
        <v>340184.3602</v>
      </c>
      <c r="D14" s="59">
        <f>VLOOKUP($S11,DATA!$A$1:$AM$533,U$3,FALSE)</f>
        <v>410864.9903</v>
      </c>
      <c r="E14" s="59">
        <f>VLOOKUP($S11,DATA!$A$1:$AM$533,V$3,FALSE)</f>
        <v>480168.9878</v>
      </c>
      <c r="F14" s="59">
        <f>VLOOKUP($S11,DATA!$A$1:$AM$533,W$3,FALSE)</f>
        <v>552466.49970000004</v>
      </c>
      <c r="G14" s="59">
        <f>VLOOKUP($S11,DATA!$A$1:$AM$533,X$3,FALSE)</f>
        <v>678144.25199999998</v>
      </c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30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VLOOKUP(CONCATENATE($S12,$S$4,"_2"),DATA!$A$1:$AM$533,S$3,FALSE)</f>
        <v>121.58713299999999</v>
      </c>
      <c r="C18" s="55">
        <f>VLOOKUP(CONCATENATE($S12,$S$4,"_2"),DATA!$A$1:$AM$533,T$3,FALSE)</f>
        <v>147.27852469999999</v>
      </c>
      <c r="D18" s="55">
        <f>VLOOKUP(CONCATENATE($S12,$S$4,"_2"),DATA!$A$1:$AM$533,U$3,FALSE)</f>
        <v>158.1556707</v>
      </c>
      <c r="E18" s="55">
        <f>VLOOKUP(CONCATENATE($S12,$S$4,"_2"),DATA!$A$1:$AM$533,V$3,FALSE)</f>
        <v>172.36642320000001</v>
      </c>
      <c r="F18" s="55">
        <f>VLOOKUP(CONCATENATE($S12,$S$4,"_2"),DATA!$A$1:$AM$533,W$3,FALSE)</f>
        <v>204.26004180000001</v>
      </c>
      <c r="G18" s="55">
        <f>VLOOKUP(CONCATENATE($S12,$S$4,"_2"),DATA!$A$1:$AM$533,X$3,FALSE)</f>
        <v>240.95345789999999</v>
      </c>
      <c r="H18" s="116"/>
      <c r="J18" s="131" t="s">
        <v>51</v>
      </c>
      <c r="K18" s="114">
        <v>123.35148719296878</v>
      </c>
      <c r="L18" s="114">
        <v>113.25619709423326</v>
      </c>
      <c r="M18" s="114">
        <v>104.63028906385915</v>
      </c>
      <c r="N18" s="114">
        <v>101.49185280860188</v>
      </c>
      <c r="O18" s="114">
        <v>99.684691310950853</v>
      </c>
      <c r="P18" s="114">
        <v>101.59984785988996</v>
      </c>
    </row>
    <row r="19" spans="1:17" ht="15" x14ac:dyDescent="0.25">
      <c r="A19" s="129" t="s">
        <v>52</v>
      </c>
      <c r="B19" s="55">
        <f>VLOOKUP(CONCATENATE($S13,$S$4,"_2"),DATA!$A$1:$AM$533,S$3,FALSE)</f>
        <v>411.05060300000002</v>
      </c>
      <c r="C19" s="55">
        <f>VLOOKUP(CONCATENATE($S13,$S$4,"_2"),DATA!$A$1:$AM$533,T$3,FALSE)</f>
        <v>484.65713299999999</v>
      </c>
      <c r="D19" s="55">
        <f>VLOOKUP(CONCATENATE($S13,$S$4,"_2"),DATA!$A$1:$AM$533,U$3,FALSE)</f>
        <v>501.53083559999999</v>
      </c>
      <c r="E19" s="55">
        <f>VLOOKUP(CONCATENATE($S13,$S$4,"_2"),DATA!$A$1:$AM$533,V$3,FALSE)</f>
        <v>528.19911690000004</v>
      </c>
      <c r="F19" s="55">
        <f>VLOOKUP(CONCATENATE($S13,$S$4,"_2"),DATA!$A$1:$AM$533,W$3,FALSE)</f>
        <v>583.53827309999997</v>
      </c>
      <c r="G19" s="55">
        <f>VLOOKUP(CONCATENATE($S13,$S$4,"_2"),DATA!$A$1:$AM$533,X$3,FALSE)</f>
        <v>650.99343569999996</v>
      </c>
      <c r="H19" s="116"/>
      <c r="J19" s="131" t="s">
        <v>52</v>
      </c>
      <c r="K19" s="114">
        <v>385.45498639315804</v>
      </c>
      <c r="L19" s="114">
        <v>363.76934808449835</v>
      </c>
      <c r="M19" s="114">
        <v>326.09813854634649</v>
      </c>
      <c r="N19" s="114">
        <v>332.65477891460495</v>
      </c>
      <c r="O19" s="114">
        <v>354.63040392498675</v>
      </c>
      <c r="P19" s="114">
        <v>402.13701746530143</v>
      </c>
    </row>
    <row r="20" spans="1:17" ht="15" x14ac:dyDescent="0.25">
      <c r="A20" s="129" t="s">
        <v>53</v>
      </c>
      <c r="B20" s="55">
        <f>VLOOKUP(CONCATENATE($S14,$S$4,"_2"),DATA!$A$1:$AM$533,S$3,FALSE)</f>
        <v>801.19622289999995</v>
      </c>
      <c r="C20" s="55">
        <f>VLOOKUP(CONCATENATE($S14,$S$4,"_2"),DATA!$A$1:$AM$533,T$3,FALSE)</f>
        <v>1096.8388440000001</v>
      </c>
      <c r="D20" s="55">
        <f>VLOOKUP(CONCATENATE($S14,$S$4,"_2"),DATA!$A$1:$AM$533,U$3,FALSE)</f>
        <v>1310.5353700000001</v>
      </c>
      <c r="E20" s="55">
        <f>VLOOKUP(CONCATENATE($S14,$S$4,"_2"),DATA!$A$1:$AM$533,V$3,FALSE)</f>
        <v>1523.7083439999999</v>
      </c>
      <c r="F20" s="55">
        <f>VLOOKUP(CONCATENATE($S14,$S$4,"_2"),DATA!$A$1:$AM$533,W$3,FALSE)</f>
        <v>1677.6080790000001</v>
      </c>
      <c r="G20" s="55">
        <f>VLOOKUP(CONCATENATE($S14,$S$4,"_2"),DATA!$A$1:$AM$533,X$3,FALSE)</f>
        <v>1834.9269629999999</v>
      </c>
      <c r="H20" s="116"/>
      <c r="J20" s="131" t="s">
        <v>53</v>
      </c>
      <c r="K20" s="114">
        <v>1235.6654370019494</v>
      </c>
      <c r="L20" s="114">
        <v>1261.1463508977931</v>
      </c>
      <c r="M20" s="114">
        <v>1302.9321568040905</v>
      </c>
      <c r="N20" s="114">
        <v>1329.0221898488646</v>
      </c>
      <c r="O20" s="114">
        <v>1327.9561519320328</v>
      </c>
      <c r="P20" s="114">
        <v>1346.8790390140794</v>
      </c>
    </row>
    <row r="21" spans="1:17" ht="15" x14ac:dyDescent="0.25">
      <c r="A21" s="129" t="s">
        <v>54</v>
      </c>
      <c r="B21" s="55">
        <f>VLOOKUP(CONCATENATE($S15,$S$4,"_2"),DATA!$A$1:$AM$533,S$3,FALSE)</f>
        <v>94.437168270000001</v>
      </c>
      <c r="C21" s="55">
        <f>VLOOKUP(CONCATENATE($S15,$S$4,"_2"),DATA!$A$1:$AM$533,T$3,FALSE)</f>
        <v>83.21578787</v>
      </c>
      <c r="D21" s="55">
        <f>VLOOKUP(CONCATENATE($S15,$S$4,"_2"),DATA!$A$1:$AM$533,U$3,FALSE)</f>
        <v>75.704365170000003</v>
      </c>
      <c r="E21" s="55">
        <f>VLOOKUP(CONCATENATE($S15,$S$4,"_2"),DATA!$A$1:$AM$533,V$3,FALSE)</f>
        <v>68.186355579999997</v>
      </c>
      <c r="F21" s="55">
        <f>VLOOKUP(CONCATENATE($S15,$S$4,"_2"),DATA!$A$1:$AM$533,W$3,FALSE)</f>
        <v>66.826768220000005</v>
      </c>
      <c r="G21" s="55">
        <f>VLOOKUP(CONCATENATE($S15,$S$4,"_2"),DATA!$A$1:$AM$533,X$3,FALSE)</f>
        <v>77.791458930000005</v>
      </c>
      <c r="H21" s="116"/>
      <c r="J21" s="131" t="s">
        <v>54</v>
      </c>
      <c r="K21" s="114">
        <v>67.826159999999987</v>
      </c>
      <c r="L21" s="114">
        <v>65.223873969794525</v>
      </c>
      <c r="M21" s="114">
        <v>55.410842446567131</v>
      </c>
      <c r="N21" s="114">
        <v>50.039704211623032</v>
      </c>
      <c r="O21" s="114">
        <v>45.492332978376083</v>
      </c>
      <c r="P21" s="114">
        <v>40.332096399023833</v>
      </c>
    </row>
    <row r="22" spans="1:17" ht="15" x14ac:dyDescent="0.25">
      <c r="A22" s="129" t="s">
        <v>55</v>
      </c>
      <c r="B22" s="55">
        <f>VLOOKUP(CONCATENATE($S16,$S$4,"_2"),DATA!$A$1:$AM$533,S$3,FALSE)</f>
        <v>1712.076548</v>
      </c>
      <c r="C22" s="55">
        <f>VLOOKUP(CONCATENATE($S16,$S$4,"_2"),DATA!$A$1:$AM$533,T$3,FALSE)</f>
        <v>2101.9476869999999</v>
      </c>
      <c r="D22" s="55">
        <f>VLOOKUP(CONCATENATE($S16,$S$4,"_2"),DATA!$A$1:$AM$533,U$3,FALSE)</f>
        <v>2368.363081</v>
      </c>
      <c r="E22" s="55">
        <f>VLOOKUP(CONCATENATE($S16,$S$4,"_2"),DATA!$A$1:$AM$533,V$3,FALSE)</f>
        <v>2641.7231459999998</v>
      </c>
      <c r="F22" s="55">
        <f>VLOOKUP(CONCATENATE($S16,$S$4,"_2"),DATA!$A$1:$AM$533,W$3,FALSE)</f>
        <v>2753.0701119999999</v>
      </c>
      <c r="G22" s="55">
        <f>VLOOKUP(CONCATENATE($S16,$S$4,"_2"),DATA!$A$1:$AM$533,X$3,FALSE)</f>
        <v>2879.3803640000001</v>
      </c>
      <c r="H22" s="116"/>
      <c r="J22" s="131" t="s">
        <v>461</v>
      </c>
      <c r="K22" s="114">
        <v>1290.9600362210074</v>
      </c>
      <c r="L22" s="114">
        <v>1373.9727526579004</v>
      </c>
      <c r="M22" s="114">
        <v>1407.8576644829075</v>
      </c>
      <c r="N22" s="114">
        <v>1380.0655675855314</v>
      </c>
      <c r="O22" s="114">
        <v>1283.1989750343278</v>
      </c>
      <c r="P22" s="114">
        <v>958.44313514135695</v>
      </c>
    </row>
    <row r="23" spans="1:17" ht="15" x14ac:dyDescent="0.25">
      <c r="A23" s="129" t="s">
        <v>56</v>
      </c>
      <c r="B23" s="61">
        <f>SUM(B18:B22)</f>
        <v>3140.34767517</v>
      </c>
      <c r="C23" s="61">
        <f t="shared" ref="C23:G23" si="2">SUM(C18:C22)</f>
        <v>3913.93797657</v>
      </c>
      <c r="D23" s="61">
        <f t="shared" si="2"/>
        <v>4414.2893224700001</v>
      </c>
      <c r="E23" s="61">
        <f t="shared" si="2"/>
        <v>4934.1833856800004</v>
      </c>
      <c r="F23" s="61">
        <f t="shared" si="2"/>
        <v>5285.3032741199995</v>
      </c>
      <c r="G23" s="61">
        <f t="shared" si="2"/>
        <v>5684.0456795299997</v>
      </c>
      <c r="H23" s="116"/>
      <c r="J23" s="132" t="s">
        <v>145</v>
      </c>
      <c r="K23" s="103">
        <f>SUM(K18:K22)</f>
        <v>3103.258106809084</v>
      </c>
      <c r="L23" s="103">
        <f t="shared" ref="L23:P23" si="3">SUM(L18:L22)</f>
        <v>3177.3685227042197</v>
      </c>
      <c r="M23" s="103">
        <f t="shared" si="3"/>
        <v>3196.9290913437708</v>
      </c>
      <c r="N23" s="103">
        <f t="shared" si="3"/>
        <v>3193.2740933692257</v>
      </c>
      <c r="O23" s="103">
        <f t="shared" si="3"/>
        <v>3110.9625551806739</v>
      </c>
      <c r="P23" s="103">
        <f t="shared" si="3"/>
        <v>2849.3911358796518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30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VLOOKUP(CONCATENATE($S12,$T$4,"_2"),DATA!$A$1:$AM$533,S$3,FALSE)</f>
        <v>6.5447287100000001E-2</v>
      </c>
      <c r="C27" s="55">
        <f>VLOOKUP(CONCATENATE($S12,$T$4,"_2"),DATA!$A$1:$AM$533,T$3,FALSE)</f>
        <v>7.9953787799999995E-2</v>
      </c>
      <c r="D27" s="55">
        <f>VLOOKUP(CONCATENATE($S12,$T$4,"_2"),DATA!$A$1:$AM$533,U$3,FALSE)</f>
        <v>8.6715187299999996E-2</v>
      </c>
      <c r="E27" s="55">
        <f>VLOOKUP(CONCATENATE($S12,$T$4,"_2"),DATA!$A$1:$AM$533,V$3,FALSE)</f>
        <v>9.5161704700000002E-2</v>
      </c>
      <c r="F27" s="55">
        <f>VLOOKUP(CONCATENATE($S12,$T$4,"_2"),DATA!$A$1:$AM$533,W$3,FALSE)</f>
        <v>0.1115750747</v>
      </c>
      <c r="G27" s="55">
        <f>VLOOKUP(CONCATENATE($S12,$T$4,"_2"),DATA!$A$1:$AM$533,X$3,FALSE)</f>
        <v>0.13323502240000001</v>
      </c>
      <c r="H27" s="116"/>
      <c r="J27" s="131" t="s">
        <v>51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</row>
    <row r="28" spans="1:17" ht="15" x14ac:dyDescent="0.25">
      <c r="A28" s="129" t="s">
        <v>52</v>
      </c>
      <c r="B28" s="55">
        <f>VLOOKUP(CONCATENATE($S13,$T$4,"_2"),DATA!$A$1:$AM$533,S$3,FALSE)</f>
        <v>593.18299999999999</v>
      </c>
      <c r="C28" s="55">
        <f>VLOOKUP(CONCATENATE($S13,$T$4,"_2"),DATA!$A$1:$AM$533,T$3,FALSE)</f>
        <v>716.84813870000005</v>
      </c>
      <c r="D28" s="55">
        <f>VLOOKUP(CONCATENATE($S13,$T$4,"_2"),DATA!$A$1:$AM$533,U$3,FALSE)</f>
        <v>798.30840839999996</v>
      </c>
      <c r="E28" s="55">
        <f>VLOOKUP(CONCATENATE($S13,$T$4,"_2"),DATA!$A$1:$AM$533,V$3,FALSE)</f>
        <v>873.82564300000001</v>
      </c>
      <c r="F28" s="55">
        <f>VLOOKUP(CONCATENATE($S13,$T$4,"_2"),DATA!$A$1:$AM$533,W$3,FALSE)</f>
        <v>962.34414019999997</v>
      </c>
      <c r="G28" s="55">
        <f>VLOOKUP(CONCATENATE($S13,$T$4,"_2"),DATA!$A$1:$AM$533,X$3,FALSE)</f>
        <v>1081.693086</v>
      </c>
      <c r="H28" s="116"/>
      <c r="J28" s="131" t="s">
        <v>52</v>
      </c>
      <c r="K28" s="118">
        <v>596.55470783868668</v>
      </c>
      <c r="L28" s="118">
        <v>657.97523172554315</v>
      </c>
      <c r="M28" s="118">
        <v>752.34084306971374</v>
      </c>
      <c r="N28" s="118">
        <v>794.07511831669763</v>
      </c>
      <c r="O28" s="118">
        <v>819.96068954120528</v>
      </c>
      <c r="P28" s="118">
        <v>864.71938608943913</v>
      </c>
    </row>
    <row r="29" spans="1:17" ht="15" x14ac:dyDescent="0.25">
      <c r="A29" s="129" t="s">
        <v>53</v>
      </c>
      <c r="B29" s="55">
        <f>VLOOKUP(CONCATENATE($S14,$T$4,"_2"),DATA!$A$1:$AM$533,S$3,FALSE)</f>
        <v>1.3886131559999999</v>
      </c>
      <c r="C29" s="55">
        <f>VLOOKUP(CONCATENATE($S14,$T$4,"_2"),DATA!$A$1:$AM$533,T$3,FALSE)</f>
        <v>4.5245979629999997</v>
      </c>
      <c r="D29" s="55">
        <f>VLOOKUP(CONCATENATE($S14,$T$4,"_2"),DATA!$A$1:$AM$533,U$3,FALSE)</f>
        <v>5.729802329</v>
      </c>
      <c r="E29" s="55">
        <f>VLOOKUP(CONCATENATE($S14,$T$4,"_2"),DATA!$A$1:$AM$533,V$3,FALSE)</f>
        <v>6.019209257</v>
      </c>
      <c r="F29" s="55">
        <f>VLOOKUP(CONCATENATE($S14,$T$4,"_2"),DATA!$A$1:$AM$533,W$3,FALSE)</f>
        <v>8.6392690329999997</v>
      </c>
      <c r="G29" s="55">
        <f>VLOOKUP(CONCATENATE($S14,$T$4,"_2"),DATA!$A$1:$AM$533,X$3,FALSE)</f>
        <v>15.135891340000001</v>
      </c>
      <c r="H29" s="116"/>
      <c r="J29" s="131" t="s">
        <v>53</v>
      </c>
      <c r="K29" s="118">
        <v>0</v>
      </c>
      <c r="L29" s="118">
        <v>2.8080233648149817</v>
      </c>
      <c r="M29" s="118">
        <v>14.650825524080814</v>
      </c>
      <c r="N29" s="118">
        <v>21.451405131990583</v>
      </c>
      <c r="O29" s="118">
        <v>29.914605406720195</v>
      </c>
      <c r="P29" s="118">
        <v>54.99100619764036</v>
      </c>
    </row>
    <row r="30" spans="1:17" ht="15" x14ac:dyDescent="0.25">
      <c r="A30" s="129" t="s">
        <v>54</v>
      </c>
      <c r="B30" s="55">
        <f>VLOOKUP(CONCATENATE($S15,$T$4,"_2"),DATA!$A$1:$AM$533,S$3,FALSE)</f>
        <v>11.097</v>
      </c>
      <c r="C30" s="55">
        <f>VLOOKUP(CONCATENATE($S15,$T$4,"_2"),DATA!$A$1:$AM$533,T$3,FALSE)</f>
        <v>17.469849369999999</v>
      </c>
      <c r="D30" s="55">
        <f>VLOOKUP(CONCATENATE($S15,$T$4,"_2"),DATA!$A$1:$AM$533,U$3,FALSE)</f>
        <v>22.355812709999999</v>
      </c>
      <c r="E30" s="55">
        <f>VLOOKUP(CONCATENATE($S15,$T$4,"_2"),DATA!$A$1:$AM$533,V$3,FALSE)</f>
        <v>27.301429559999999</v>
      </c>
      <c r="F30" s="55">
        <f>VLOOKUP(CONCATENATE($S15,$T$4,"_2"),DATA!$A$1:$AM$533,W$3,FALSE)</f>
        <v>31.497649150000001</v>
      </c>
      <c r="G30" s="55">
        <f>VLOOKUP(CONCATENATE($S15,$T$4,"_2"),DATA!$A$1:$AM$533,X$3,FALSE)</f>
        <v>44.636944499999998</v>
      </c>
      <c r="H30" s="116"/>
      <c r="J30" s="131" t="s">
        <v>54</v>
      </c>
      <c r="K30" s="118">
        <v>13.104683999999999</v>
      </c>
      <c r="L30" s="118">
        <v>15.511065469923169</v>
      </c>
      <c r="M30" s="118">
        <v>17.678411086705758</v>
      </c>
      <c r="N30" s="118">
        <v>18.205522220576441</v>
      </c>
      <c r="O30" s="118">
        <v>18.732363819008665</v>
      </c>
      <c r="P30" s="118">
        <v>20.917088617477368</v>
      </c>
    </row>
    <row r="31" spans="1:17" ht="15" x14ac:dyDescent="0.25">
      <c r="A31" s="129" t="s">
        <v>55</v>
      </c>
      <c r="B31" s="55">
        <f>VLOOKUP(CONCATENATE($S16,$T$4,"_2"),DATA!$A$1:$AM$533,S$3,FALSE)</f>
        <v>33.802999999999997</v>
      </c>
      <c r="C31" s="55">
        <f>VLOOKUP(CONCATENATE($S16,$T$4,"_2"),DATA!$A$1:$AM$533,T$3,FALSE)</f>
        <v>40.966563299999997</v>
      </c>
      <c r="D31" s="55">
        <f>VLOOKUP(CONCATENATE($S16,$T$4,"_2"),DATA!$A$1:$AM$533,U$3,FALSE)</f>
        <v>45.831827070000003</v>
      </c>
      <c r="E31" s="55">
        <f>VLOOKUP(CONCATENATE($S16,$T$4,"_2"),DATA!$A$1:$AM$533,V$3,FALSE)</f>
        <v>51.857934819999997</v>
      </c>
      <c r="F31" s="55">
        <f>VLOOKUP(CONCATENATE($S16,$T$4,"_2"),DATA!$A$1:$AM$533,W$3,FALSE)</f>
        <v>68.981578979999995</v>
      </c>
      <c r="G31" s="55">
        <f>VLOOKUP(CONCATENATE($S16,$T$4,"_2"),DATA!$A$1:$AM$533,X$3,FALSE)</f>
        <v>95.156620430000004</v>
      </c>
      <c r="H31" s="116"/>
      <c r="J31" s="131" t="s">
        <v>461</v>
      </c>
      <c r="K31" s="118">
        <v>34.97291015725267</v>
      </c>
      <c r="L31" s="118">
        <v>42.093084675451806</v>
      </c>
      <c r="M31" s="118">
        <v>50.814912100303665</v>
      </c>
      <c r="N31" s="118">
        <v>55.177390830001386</v>
      </c>
      <c r="O31" s="118">
        <v>59.326352398603895</v>
      </c>
      <c r="P31" s="118">
        <v>66.449930023867523</v>
      </c>
    </row>
    <row r="32" spans="1:17" ht="15" x14ac:dyDescent="0.25">
      <c r="A32" s="129" t="s">
        <v>56</v>
      </c>
      <c r="B32" s="61">
        <f>SUM(B27:B31)</f>
        <v>639.53706044310002</v>
      </c>
      <c r="C32" s="61">
        <f t="shared" ref="C32:G32" si="4">SUM(C27:C31)</f>
        <v>779.88910312080009</v>
      </c>
      <c r="D32" s="61">
        <f t="shared" si="4"/>
        <v>872.3125656963</v>
      </c>
      <c r="E32" s="61">
        <f t="shared" si="4"/>
        <v>959.0993783417</v>
      </c>
      <c r="F32" s="61">
        <f t="shared" si="4"/>
        <v>1071.5742124377</v>
      </c>
      <c r="G32" s="61">
        <f t="shared" si="4"/>
        <v>1236.7557772923999</v>
      </c>
      <c r="H32" s="116"/>
      <c r="J32" s="132" t="s">
        <v>145</v>
      </c>
      <c r="K32" s="103">
        <f>SUM(K27:K31)</f>
        <v>644.63230199593932</v>
      </c>
      <c r="L32" s="103">
        <f t="shared" ref="L32:P32" si="5">SUM(L27:L31)</f>
        <v>718.38740523573313</v>
      </c>
      <c r="M32" s="103">
        <f t="shared" si="5"/>
        <v>835.48499178080397</v>
      </c>
      <c r="N32" s="103">
        <f t="shared" si="5"/>
        <v>888.90943649926601</v>
      </c>
      <c r="O32" s="103">
        <f t="shared" si="5"/>
        <v>927.9340111655381</v>
      </c>
      <c r="P32" s="103">
        <f t="shared" si="5"/>
        <v>1007.0774109284243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30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VLOOKUP(CONCATENATE($S12,$U$4,"_2"),DATA!$A$1:$AM$533,S$3,FALSE)</f>
        <v>37.027999999999999</v>
      </c>
      <c r="C36" s="55">
        <f>VLOOKUP(CONCATENATE($S12,$U$4,"_2"),DATA!$A$1:$AM$533,T$3,FALSE)</f>
        <v>39.264911150000003</v>
      </c>
      <c r="D36" s="55">
        <f>VLOOKUP(CONCATENATE($S12,$U$4,"_2"),DATA!$A$1:$AM$533,U$3,FALSE)</f>
        <v>41.231150409999998</v>
      </c>
      <c r="E36" s="55">
        <f>VLOOKUP(CONCATENATE($S12,$U$4,"_2"),DATA!$A$1:$AM$533,V$3,FALSE)</f>
        <v>41.998756659999998</v>
      </c>
      <c r="F36" s="55">
        <f>VLOOKUP(CONCATENATE($S12,$U$4,"_2"),DATA!$A$1:$AM$533,W$3,FALSE)</f>
        <v>46.065821300000003</v>
      </c>
      <c r="G36" s="55">
        <f>VLOOKUP(CONCATENATE($S12,$U$4,"_2"),DATA!$A$1:$AM$533,X$3,FALSE)</f>
        <v>53.643558239999997</v>
      </c>
      <c r="H36" s="116"/>
      <c r="J36" s="131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VLOOKUP(CONCATENATE($S13,$U$4,"_2"),DATA!$A$1:$AM$533,S$3,FALSE)</f>
        <v>530.98400000000004</v>
      </c>
      <c r="C37" s="55">
        <f>VLOOKUP(CONCATENATE($S13,$U$4,"_2"),DATA!$A$1:$AM$533,T$3,FALSE)</f>
        <v>769.30178450000005</v>
      </c>
      <c r="D37" s="55">
        <f>VLOOKUP(CONCATENATE($S13,$U$4,"_2"),DATA!$A$1:$AM$533,U$3,FALSE)</f>
        <v>930.37547289999998</v>
      </c>
      <c r="E37" s="55">
        <f>VLOOKUP(CONCATENATE($S13,$U$4,"_2"),DATA!$A$1:$AM$533,V$3,FALSE)</f>
        <v>1088.402214</v>
      </c>
      <c r="F37" s="55">
        <f>VLOOKUP(CONCATENATE($S13,$U$4,"_2"),DATA!$A$1:$AM$533,W$3,FALSE)</f>
        <v>1270.9790539999999</v>
      </c>
      <c r="G37" s="55">
        <f>VLOOKUP(CONCATENATE($S13,$U$4,"_2"),DATA!$A$1:$AM$533,X$3,FALSE)</f>
        <v>1559.317084</v>
      </c>
      <c r="H37" s="116"/>
      <c r="J37" s="131" t="s">
        <v>52</v>
      </c>
      <c r="K37" s="118">
        <v>531.62423008929227</v>
      </c>
      <c r="L37" s="118">
        <v>583.61476958713718</v>
      </c>
      <c r="M37" s="118">
        <v>653.73295119796933</v>
      </c>
      <c r="N37" s="118">
        <v>700.70111802430188</v>
      </c>
      <c r="O37" s="118">
        <v>746.92546771758316</v>
      </c>
      <c r="P37" s="118">
        <v>836.51395940809687</v>
      </c>
    </row>
    <row r="38" spans="1:16" ht="15" x14ac:dyDescent="0.25">
      <c r="A38" s="129" t="s">
        <v>53</v>
      </c>
      <c r="B38" s="55">
        <f>VLOOKUP(CONCATENATE($S14,$U$4,"_2"),DATA!$A$1:$AM$533,S$3,FALSE)</f>
        <v>4.1814573929999996</v>
      </c>
      <c r="C38" s="55">
        <f>VLOOKUP(CONCATENATE($S14,$U$4,"_2"),DATA!$A$1:$AM$533,T$3,FALSE)</f>
        <v>6.0954499240000004</v>
      </c>
      <c r="D38" s="55">
        <f>VLOOKUP(CONCATENATE($S14,$U$4,"_2"),DATA!$A$1:$AM$533,U$3,FALSE)</f>
        <v>7.3656380400000003</v>
      </c>
      <c r="E38" s="55">
        <f>VLOOKUP(CONCATENATE($S14,$U$4,"_2"),DATA!$A$1:$AM$533,V$3,FALSE)</f>
        <v>8.6357270840000009</v>
      </c>
      <c r="F38" s="55">
        <f>VLOOKUP(CONCATENATE($S14,$U$4,"_2"),DATA!$A$1:$AM$533,W$3,FALSE)</f>
        <v>11.29077873</v>
      </c>
      <c r="G38" s="55">
        <f>VLOOKUP(CONCATENATE($S14,$U$4,"_2"),DATA!$A$1:$AM$533,X$3,FALSE)</f>
        <v>14.81765689</v>
      </c>
      <c r="H38" s="116"/>
      <c r="J38" s="131" t="s">
        <v>53</v>
      </c>
      <c r="K38" s="118">
        <v>4.0193280000000007</v>
      </c>
      <c r="L38" s="118">
        <v>9.6267936738772431</v>
      </c>
      <c r="M38" s="118">
        <v>27.245745990074042</v>
      </c>
      <c r="N38" s="118">
        <v>38.082125112649706</v>
      </c>
      <c r="O38" s="118">
        <v>52.106581579491959</v>
      </c>
      <c r="P38" s="118">
        <v>93.93252153717259</v>
      </c>
    </row>
    <row r="39" spans="1:16" ht="15" x14ac:dyDescent="0.25">
      <c r="A39" s="129" t="s">
        <v>54</v>
      </c>
      <c r="B39" s="55">
        <f>VLOOKUP(CONCATENATE($S15,$U$4,"_2"),DATA!$A$1:$AM$533,S$3,FALSE)</f>
        <v>86.326999639999997</v>
      </c>
      <c r="C39" s="55">
        <f>VLOOKUP(CONCATENATE($S15,$U$4,"_2"),DATA!$A$1:$AM$533,T$3,FALSE)</f>
        <v>114.2148782</v>
      </c>
      <c r="D39" s="55">
        <f>VLOOKUP(CONCATENATE($S15,$U$4,"_2"),DATA!$A$1:$AM$533,U$3,FALSE)</f>
        <v>132.09048490000001</v>
      </c>
      <c r="E39" s="55">
        <f>VLOOKUP(CONCATENATE($S15,$U$4,"_2"),DATA!$A$1:$AM$533,V$3,FALSE)</f>
        <v>149.4342978</v>
      </c>
      <c r="F39" s="55">
        <f>VLOOKUP(CONCATENATE($S15,$U$4,"_2"),DATA!$A$1:$AM$533,W$3,FALSE)</f>
        <v>148.64015860000001</v>
      </c>
      <c r="G39" s="55">
        <f>VLOOKUP(CONCATENATE($S15,$U$4,"_2"),DATA!$A$1:$AM$533,X$3,FALSE)</f>
        <v>172.05560209999999</v>
      </c>
      <c r="H39" s="116"/>
      <c r="J39" s="131" t="s">
        <v>54</v>
      </c>
      <c r="K39" s="118">
        <v>100.33191560403503</v>
      </c>
      <c r="L39" s="118">
        <v>98.10541794196682</v>
      </c>
      <c r="M39" s="118">
        <v>81.429643119423957</v>
      </c>
      <c r="N39" s="118">
        <v>71.599690437121282</v>
      </c>
      <c r="O39" s="118">
        <v>65.424875454308193</v>
      </c>
      <c r="P39" s="118">
        <v>55.293064503733717</v>
      </c>
    </row>
    <row r="40" spans="1:16" ht="15" x14ac:dyDescent="0.25">
      <c r="A40" s="129" t="s">
        <v>55</v>
      </c>
      <c r="B40" s="55">
        <f>VLOOKUP(CONCATENATE($S16,$U$4,"_2"),DATA!$A$1:$AM$533,S$3,FALSE)</f>
        <v>195.22054259999999</v>
      </c>
      <c r="C40" s="55">
        <f>VLOOKUP(CONCATENATE($S16,$U$4,"_2"),DATA!$A$1:$AM$533,T$3,FALSE)</f>
        <v>295.78667309999997</v>
      </c>
      <c r="D40" s="55">
        <f>VLOOKUP(CONCATENATE($S16,$U$4,"_2"),DATA!$A$1:$AM$533,U$3,FALSE)</f>
        <v>368.05121869999999</v>
      </c>
      <c r="E40" s="55">
        <f>VLOOKUP(CONCATENATE($S16,$U$4,"_2"),DATA!$A$1:$AM$533,V$3,FALSE)</f>
        <v>440.13736080000001</v>
      </c>
      <c r="F40" s="55">
        <f>VLOOKUP(CONCATENATE($S16,$U$4,"_2"),DATA!$A$1:$AM$533,W$3,FALSE)</f>
        <v>511.90358650000002</v>
      </c>
      <c r="G40" s="55">
        <f>VLOOKUP(CONCATENATE($S16,$U$4,"_2"),DATA!$A$1:$AM$533,X$3,FALSE)</f>
        <v>641.48540639999999</v>
      </c>
      <c r="H40" s="116"/>
      <c r="J40" s="131" t="s">
        <v>461</v>
      </c>
      <c r="K40" s="118">
        <v>199.75499444543235</v>
      </c>
      <c r="L40" s="118">
        <v>233.6141628058453</v>
      </c>
      <c r="M40" s="118">
        <v>303.24724590105177</v>
      </c>
      <c r="N40" s="118">
        <v>337.49564298848179</v>
      </c>
      <c r="O40" s="118">
        <v>366.61128897941603</v>
      </c>
      <c r="P40" s="118">
        <v>422.45695027155335</v>
      </c>
    </row>
    <row r="41" spans="1:16" ht="15" x14ac:dyDescent="0.25">
      <c r="A41" s="129" t="s">
        <v>56</v>
      </c>
      <c r="B41" s="61">
        <f>SUM(B36:B40)</f>
        <v>853.740999633</v>
      </c>
      <c r="C41" s="61">
        <f t="shared" ref="C41:G41" si="6">SUM(C36:C40)</f>
        <v>1224.6636968740002</v>
      </c>
      <c r="D41" s="61">
        <f t="shared" si="6"/>
        <v>1479.1139649500001</v>
      </c>
      <c r="E41" s="61">
        <f t="shared" si="6"/>
        <v>1728.6083563440002</v>
      </c>
      <c r="F41" s="61">
        <f t="shared" si="6"/>
        <v>1988.8793991299999</v>
      </c>
      <c r="G41" s="61">
        <f t="shared" si="6"/>
        <v>2441.3193076299999</v>
      </c>
      <c r="H41" s="116"/>
      <c r="J41" s="132" t="s">
        <v>145</v>
      </c>
      <c r="K41" s="103">
        <f>SUM(K36:K40)</f>
        <v>871.86257058455988</v>
      </c>
      <c r="L41" s="103">
        <f t="shared" ref="L41:P41" si="7">SUM(L36:L40)</f>
        <v>961.10577288323975</v>
      </c>
      <c r="M41" s="103">
        <f t="shared" si="7"/>
        <v>1101.8068526867155</v>
      </c>
      <c r="N41" s="103">
        <f t="shared" si="7"/>
        <v>1184.0338919060268</v>
      </c>
      <c r="O41" s="103">
        <f t="shared" si="7"/>
        <v>1267.2279947840605</v>
      </c>
      <c r="P41" s="103">
        <f t="shared" si="7"/>
        <v>1444.366910780775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G43" s="117"/>
      <c r="H43" s="48"/>
      <c r="J43" s="3" t="s">
        <v>473</v>
      </c>
      <c r="K43" s="56"/>
      <c r="L43" s="56"/>
      <c r="M43" s="56"/>
      <c r="N43" s="56"/>
      <c r="O43" s="56"/>
    </row>
    <row r="44" spans="1:16" ht="15" x14ac:dyDescent="0.25">
      <c r="H44" s="48"/>
      <c r="J44" s="130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31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31" t="s">
        <v>52</v>
      </c>
      <c r="K46" s="118">
        <v>38.139304265428535</v>
      </c>
      <c r="L46" s="118">
        <v>51.637975887803961</v>
      </c>
      <c r="M46" s="118">
        <v>82.992618486539286</v>
      </c>
      <c r="N46" s="118">
        <v>88.847559998529761</v>
      </c>
      <c r="O46" s="118">
        <v>94.447367728637573</v>
      </c>
      <c r="P46" s="118">
        <v>104.84279448741343</v>
      </c>
    </row>
    <row r="47" spans="1:16" ht="15" x14ac:dyDescent="0.25">
      <c r="H47" s="116"/>
      <c r="J47" s="131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31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31" t="s">
        <v>461</v>
      </c>
      <c r="K49" s="118">
        <v>179.28902555854191</v>
      </c>
      <c r="L49" s="118">
        <v>169.85943811628957</v>
      </c>
      <c r="M49" s="118">
        <v>145.60072715920418</v>
      </c>
      <c r="N49" s="118">
        <v>130.19179847075054</v>
      </c>
      <c r="O49" s="118">
        <v>112.92221323082744</v>
      </c>
      <c r="P49" s="118">
        <v>74.671918177853058</v>
      </c>
    </row>
    <row r="50" spans="1:16" ht="15" x14ac:dyDescent="0.25">
      <c r="H50" s="116"/>
      <c r="J50" s="132" t="s">
        <v>145</v>
      </c>
      <c r="K50" s="103">
        <f>SUM(K45:K49)</f>
        <v>217.42832982397044</v>
      </c>
      <c r="L50" s="103">
        <f t="shared" ref="L50:P50" si="8">SUM(L45:L49)</f>
        <v>221.49741400409351</v>
      </c>
      <c r="M50" s="103">
        <f t="shared" si="8"/>
        <v>228.59334564574345</v>
      </c>
      <c r="N50" s="103">
        <f t="shared" si="8"/>
        <v>219.0393584692803</v>
      </c>
      <c r="O50" s="103">
        <f t="shared" si="8"/>
        <v>207.369580959465</v>
      </c>
      <c r="P50" s="103">
        <f t="shared" si="8"/>
        <v>179.51471266526647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95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95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J25" sqref="J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J1" workbookViewId="0">
      <selection activeCell="C15" sqref="C15:I15"/>
    </sheetView>
  </sheetViews>
  <sheetFormatPr baseColWidth="10" defaultColWidth="11.42578125" defaultRowHeight="12.75" x14ac:dyDescent="0.2"/>
  <cols>
    <col min="1" max="1" width="22.42578125" style="42" customWidth="1"/>
    <col min="2" max="2" width="35.42578125" style="42" customWidth="1"/>
    <col min="3" max="3" width="12" style="42" bestFit="1" customWidth="1"/>
    <col min="4" max="10" width="11.42578125" style="42"/>
    <col min="11" max="11" width="30.85546875" style="42" customWidth="1"/>
    <col min="12" max="18" width="10.140625" style="42" customWidth="1"/>
    <col min="19" max="19" width="11.42578125" style="48"/>
    <col min="20" max="20" width="18.7109375" style="42" customWidth="1"/>
    <col min="21" max="21" width="26" style="42" customWidth="1"/>
    <col min="22" max="22" width="12.7109375" style="42" customWidth="1"/>
    <col min="23" max="16384" width="11.42578125" style="42"/>
  </cols>
  <sheetData>
    <row r="1" spans="1:27" x14ac:dyDescent="0.2">
      <c r="C1" s="42">
        <v>2</v>
      </c>
      <c r="D1" s="42">
        <v>6</v>
      </c>
      <c r="E1" s="42">
        <v>9</v>
      </c>
      <c r="F1" s="42">
        <v>14</v>
      </c>
      <c r="G1" s="42">
        <v>19</v>
      </c>
      <c r="H1" s="42">
        <v>29</v>
      </c>
      <c r="I1" s="42">
        <v>39</v>
      </c>
      <c r="L1" s="138" t="s">
        <v>185</v>
      </c>
      <c r="M1" s="138"/>
      <c r="N1" s="137" t="s">
        <v>127</v>
      </c>
      <c r="O1" s="137"/>
      <c r="P1" s="137"/>
      <c r="Q1" s="137"/>
      <c r="R1" s="137"/>
      <c r="S1" s="63"/>
      <c r="T1" s="64"/>
    </row>
    <row r="2" spans="1:27" x14ac:dyDescent="0.2">
      <c r="C2" s="54">
        <v>2013</v>
      </c>
      <c r="D2" s="54">
        <v>2017</v>
      </c>
      <c r="E2" s="54">
        <v>2020</v>
      </c>
      <c r="F2" s="54">
        <v>2025</v>
      </c>
      <c r="G2" s="54">
        <v>2030</v>
      </c>
      <c r="H2" s="54">
        <v>2040</v>
      </c>
      <c r="I2" s="54">
        <v>2050</v>
      </c>
      <c r="J2" s="54"/>
      <c r="K2" s="65" t="s">
        <v>139</v>
      </c>
      <c r="L2" s="65">
        <v>2013</v>
      </c>
      <c r="M2" s="66">
        <v>2017</v>
      </c>
      <c r="N2" s="66" t="s">
        <v>140</v>
      </c>
      <c r="O2" s="66" t="s">
        <v>141</v>
      </c>
      <c r="P2" s="66" t="s">
        <v>142</v>
      </c>
      <c r="Q2" s="66" t="s">
        <v>143</v>
      </c>
      <c r="R2" s="66" t="s">
        <v>144</v>
      </c>
      <c r="S2" s="67"/>
      <c r="T2" s="68" t="s">
        <v>136</v>
      </c>
      <c r="V2" s="42" t="s">
        <v>137</v>
      </c>
      <c r="Z2" s="69"/>
    </row>
    <row r="3" spans="1:27" x14ac:dyDescent="0.2">
      <c r="A3" s="42" t="s">
        <v>102</v>
      </c>
      <c r="B3" s="54" t="s">
        <v>114</v>
      </c>
      <c r="C3" s="59">
        <f>VLOOKUP($A3,DATA!$A$1:$AM$533,C$1,FALSE)/1000</f>
        <v>0</v>
      </c>
      <c r="D3" s="59">
        <f>VLOOKUP($A3,DATA!$A$1:$AM$533,D$1,FALSE)/1000</f>
        <v>0</v>
      </c>
      <c r="E3" s="59">
        <f>VLOOKUP($A3,DATA!$A$1:$AM$533,E$1,FALSE)/1000</f>
        <v>0</v>
      </c>
      <c r="F3" s="59">
        <f>VLOOKUP($A3,DATA!$A$1:$AM$533,F$1,FALSE)/1000</f>
        <v>0</v>
      </c>
      <c r="G3" s="59">
        <f>VLOOKUP($A3,DATA!$A$1:$AM$533,G$1,FALSE)/1000</f>
        <v>0</v>
      </c>
      <c r="H3" s="59">
        <f>VLOOKUP($A3,DATA!$A$1:$AM$533,H$1,FALSE)/1000</f>
        <v>0</v>
      </c>
      <c r="I3" s="59">
        <f>VLOOKUP($A3,DATA!$A$1:$AM$533,I$1,FALSE)/1000</f>
        <v>0</v>
      </c>
      <c r="J3" s="59"/>
      <c r="K3" s="42" t="s">
        <v>114</v>
      </c>
      <c r="N3" s="54"/>
      <c r="O3" s="54"/>
      <c r="P3" s="54"/>
      <c r="Q3" s="54"/>
      <c r="R3" s="54"/>
      <c r="S3" s="68"/>
      <c r="T3" s="70" t="s">
        <v>138</v>
      </c>
      <c r="U3" s="59" t="s">
        <v>139</v>
      </c>
      <c r="V3" s="59" t="s">
        <v>140</v>
      </c>
      <c r="W3" s="59" t="s">
        <v>141</v>
      </c>
      <c r="X3" s="59" t="s">
        <v>142</v>
      </c>
      <c r="Y3" s="59" t="s">
        <v>143</v>
      </c>
      <c r="Z3" s="42" t="s">
        <v>144</v>
      </c>
      <c r="AA3" s="42" t="s">
        <v>145</v>
      </c>
    </row>
    <row r="4" spans="1:27" x14ac:dyDescent="0.2">
      <c r="A4" s="42" t="s">
        <v>103</v>
      </c>
      <c r="B4" s="54" t="s">
        <v>115</v>
      </c>
      <c r="C4" s="59">
        <f>VLOOKUP($A4,DATA!$A$1:$AM$533,C$1,FALSE)/1000</f>
        <v>0</v>
      </c>
      <c r="D4" s="59">
        <f>VLOOKUP($A4,DATA!$A$1:$AM$533,D$1,FALSE)/1000</f>
        <v>0</v>
      </c>
      <c r="E4" s="59">
        <f>VLOOKUP($A4,DATA!$A$1:$AM$533,E$1,FALSE)/1000</f>
        <v>0</v>
      </c>
      <c r="F4" s="59">
        <f>VLOOKUP($A4,DATA!$A$1:$AM$533,F$1,FALSE)/1000</f>
        <v>0</v>
      </c>
      <c r="G4" s="59">
        <f>VLOOKUP($A4,DATA!$A$1:$AM$533,G$1,FALSE)/1000</f>
        <v>0</v>
      </c>
      <c r="H4" s="59">
        <f>VLOOKUP($A4,DATA!$A$1:$AM$533,H$1,FALSE)/1000</f>
        <v>0</v>
      </c>
      <c r="I4" s="59">
        <f>VLOOKUP($A4,DATA!$A$1:$AM$533,I$1,FALSE)/1000</f>
        <v>0</v>
      </c>
      <c r="J4" s="59"/>
      <c r="K4" s="42" t="s">
        <v>151</v>
      </c>
      <c r="N4" s="71"/>
      <c r="O4" s="71"/>
      <c r="P4" s="71"/>
      <c r="Q4" s="71"/>
      <c r="R4" s="71"/>
      <c r="S4" s="72"/>
      <c r="T4" s="54" t="s">
        <v>146</v>
      </c>
      <c r="U4" s="59" t="s">
        <v>118</v>
      </c>
      <c r="V4" s="59">
        <v>3477.5230858922005</v>
      </c>
      <c r="W4" s="59">
        <v>3477.523093521595</v>
      </c>
      <c r="X4" s="59">
        <v>3477.4170373082161</v>
      </c>
      <c r="Y4" s="59">
        <v>3440.7789762616158</v>
      </c>
      <c r="Z4" s="59"/>
      <c r="AA4" s="59">
        <v>13873.242192983627</v>
      </c>
    </row>
    <row r="5" spans="1:27" x14ac:dyDescent="0.2">
      <c r="A5" s="42" t="s">
        <v>104</v>
      </c>
      <c r="B5" s="54" t="s">
        <v>116</v>
      </c>
      <c r="C5" s="59">
        <f>VLOOKUP($A5,DATA!$A$1:$AM$533,C$1,FALSE)/1000</f>
        <v>0</v>
      </c>
      <c r="D5" s="59">
        <f>VLOOKUP($A5,DATA!$A$1:$AM$533,D$1,FALSE)/1000</f>
        <v>0</v>
      </c>
      <c r="E5" s="59">
        <f>VLOOKUP($A5,DATA!$A$1:$AM$533,E$1,FALSE)/1000</f>
        <v>0</v>
      </c>
      <c r="F5" s="59">
        <f>VLOOKUP($A5,DATA!$A$1:$AM$533,F$1,FALSE)/1000</f>
        <v>0</v>
      </c>
      <c r="G5" s="59">
        <f>VLOOKUP($A5,DATA!$A$1:$AM$533,G$1,FALSE)/1000</f>
        <v>0</v>
      </c>
      <c r="H5" s="59">
        <f>VLOOKUP($A5,DATA!$A$1:$AM$533,H$1,FALSE)/1000</f>
        <v>0</v>
      </c>
      <c r="I5" s="59">
        <f>VLOOKUP($A5,DATA!$A$1:$AM$533,I$1,FALSE)/1000</f>
        <v>0</v>
      </c>
      <c r="J5" s="59"/>
      <c r="K5" s="42" t="s">
        <v>152</v>
      </c>
      <c r="N5" s="71"/>
      <c r="O5" s="71"/>
      <c r="P5" s="71"/>
      <c r="Q5" s="71"/>
      <c r="R5" s="71"/>
      <c r="S5" s="72"/>
      <c r="T5" s="54"/>
      <c r="U5" s="59" t="s">
        <v>147</v>
      </c>
      <c r="V5" s="59">
        <v>23319.595581054688</v>
      </c>
      <c r="W5" s="59">
        <v>47843.786149978638</v>
      </c>
      <c r="X5" s="59">
        <v>38778.447451591492</v>
      </c>
      <c r="Y5" s="59">
        <v>29632.617614746094</v>
      </c>
      <c r="Z5" s="59">
        <v>912.76922607421875</v>
      </c>
      <c r="AA5" s="59">
        <v>140487.21602344513</v>
      </c>
    </row>
    <row r="6" spans="1:27" x14ac:dyDescent="0.2">
      <c r="A6" s="42" t="s">
        <v>105</v>
      </c>
      <c r="B6" s="54" t="s">
        <v>117</v>
      </c>
      <c r="C6" s="59">
        <f>VLOOKUP($A6,DATA!$A$1:$AM$533,C$1,FALSE)/1000</f>
        <v>0</v>
      </c>
      <c r="D6" s="59">
        <f>VLOOKUP($A6,DATA!$A$1:$AM$533,D$1,FALSE)/1000</f>
        <v>0</v>
      </c>
      <c r="E6" s="59">
        <f>VLOOKUP($A6,DATA!$A$1:$AM$533,E$1,FALSE)/1000</f>
        <v>0</v>
      </c>
      <c r="F6" s="59">
        <f>VLOOKUP($A6,DATA!$A$1:$AM$533,F$1,FALSE)/1000</f>
        <v>0</v>
      </c>
      <c r="G6" s="59">
        <f>VLOOKUP($A6,DATA!$A$1:$AM$533,G$1,FALSE)/1000</f>
        <v>0</v>
      </c>
      <c r="H6" s="59">
        <f>VLOOKUP($A6,DATA!$A$1:$AM$533,H$1,FALSE)/1000</f>
        <v>0</v>
      </c>
      <c r="I6" s="59">
        <f>VLOOKUP($A6,DATA!$A$1:$AM$533,I$1,FALSE)/1000</f>
        <v>0</v>
      </c>
      <c r="J6" s="59"/>
      <c r="K6" s="42" t="s">
        <v>153</v>
      </c>
      <c r="N6" s="71"/>
      <c r="O6" s="71"/>
      <c r="P6" s="71"/>
      <c r="Q6" s="71"/>
      <c r="R6" s="71"/>
      <c r="S6" s="72"/>
      <c r="T6" s="54"/>
      <c r="U6" s="59" t="s">
        <v>148</v>
      </c>
      <c r="V6" s="59">
        <v>93366.329674243927</v>
      </c>
      <c r="W6" s="59">
        <v>94128.751389924437</v>
      </c>
      <c r="X6" s="59">
        <v>115769.26235600561</v>
      </c>
      <c r="Y6" s="59">
        <v>113686.43687944114</v>
      </c>
      <c r="Z6" s="59">
        <v>145633.78698682785</v>
      </c>
      <c r="AA6" s="59">
        <v>562584.56728644297</v>
      </c>
    </row>
    <row r="7" spans="1:27" x14ac:dyDescent="0.2">
      <c r="A7" s="42" t="s">
        <v>106</v>
      </c>
      <c r="B7" s="54" t="s">
        <v>118</v>
      </c>
      <c r="C7" s="59">
        <f>VLOOKUP($A7,DATA!$A$1:$AM$533,C$1,FALSE)/1000</f>
        <v>822.13967220000006</v>
      </c>
      <c r="D7" s="59">
        <f>VLOOKUP($A7,DATA!$A$1:$AM$533,D$1,FALSE)/1000</f>
        <v>2780.6124279999999</v>
      </c>
      <c r="E7" s="59">
        <f>VLOOKUP($A7,DATA!$A$1:$AM$533,E$1,FALSE)/1000</f>
        <v>4294.8419380000005</v>
      </c>
      <c r="F7" s="59">
        <f>VLOOKUP($A7,DATA!$A$1:$AM$533,F$1,FALSE)/1000</f>
        <v>5967.2301339999995</v>
      </c>
      <c r="G7" s="59">
        <f>VLOOKUP($A7,DATA!$A$1:$AM$533,G$1,FALSE)/1000</f>
        <v>5977.7479740000008</v>
      </c>
      <c r="H7" s="59">
        <f>VLOOKUP($A7,DATA!$A$1:$AM$533,H$1,FALSE)/1000</f>
        <v>5997.2254620000003</v>
      </c>
      <c r="I7" s="59">
        <f>VLOOKUP($A7,DATA!$A$1:$AM$533,I$1,FALSE)/1000</f>
        <v>6.5383309199999999</v>
      </c>
      <c r="J7" s="59"/>
      <c r="K7" s="42" t="s">
        <v>118</v>
      </c>
      <c r="M7" s="71">
        <f>2.4*1000</f>
        <v>2400</v>
      </c>
      <c r="N7" s="71">
        <f>V4</f>
        <v>3477.5230858922005</v>
      </c>
      <c r="O7" s="71">
        <f>W4</f>
        <v>3477.523093521595</v>
      </c>
      <c r="P7" s="71">
        <f>X4</f>
        <v>3477.4170373082161</v>
      </c>
      <c r="Q7" s="71">
        <f>Y4</f>
        <v>3440.7789762616158</v>
      </c>
      <c r="R7" s="71">
        <f>Z4</f>
        <v>0</v>
      </c>
      <c r="S7" s="72"/>
      <c r="T7" s="54"/>
      <c r="U7" s="59" t="s">
        <v>149</v>
      </c>
      <c r="V7" s="59">
        <v>1825.2850780487061</v>
      </c>
      <c r="W7" s="59">
        <v>2.215484693646431</v>
      </c>
      <c r="X7" s="59">
        <v>51.283796548843384</v>
      </c>
      <c r="Y7" s="59">
        <v>156.79067373275757</v>
      </c>
      <c r="Z7" s="59">
        <v>317.62527465820313</v>
      </c>
      <c r="AA7" s="59">
        <v>2353.2003076821566</v>
      </c>
    </row>
    <row r="8" spans="1:27" x14ac:dyDescent="0.2">
      <c r="A8" s="42" t="s">
        <v>107</v>
      </c>
      <c r="B8" s="54" t="s">
        <v>119</v>
      </c>
      <c r="C8" s="59">
        <f>VLOOKUP($A8,DATA!$A$1:$AM$533,C$1,FALSE)/1000</f>
        <v>483.85231530000004</v>
      </c>
      <c r="D8" s="59">
        <f>VLOOKUP($A8,DATA!$A$1:$AM$533,D$1,FALSE)/1000</f>
        <v>764.00315480000006</v>
      </c>
      <c r="E8" s="59">
        <f>VLOOKUP($A8,DATA!$A$1:$AM$533,E$1,FALSE)/1000</f>
        <v>1002.520162</v>
      </c>
      <c r="F8" s="59">
        <f>VLOOKUP($A8,DATA!$A$1:$AM$533,F$1,FALSE)/1000</f>
        <v>1094.7259080000001</v>
      </c>
      <c r="G8" s="59">
        <f>VLOOKUP($A8,DATA!$A$1:$AM$533,G$1,FALSE)/1000</f>
        <v>1064.7174010000001</v>
      </c>
      <c r="H8" s="59">
        <f>VLOOKUP($A8,DATA!$A$1:$AM$533,H$1,FALSE)/1000</f>
        <v>428.19590799999997</v>
      </c>
      <c r="I8" s="59">
        <f>VLOOKUP($A8,DATA!$A$1:$AM$533,I$1,FALSE)/1000</f>
        <v>62.777153560000002</v>
      </c>
      <c r="J8" s="59"/>
      <c r="K8" s="42" t="s">
        <v>119</v>
      </c>
      <c r="M8" s="42">
        <f>0.3*1000</f>
        <v>300</v>
      </c>
      <c r="N8" s="71"/>
      <c r="O8" s="71"/>
      <c r="P8" s="71"/>
      <c r="Q8" s="71"/>
      <c r="R8" s="71"/>
      <c r="S8" s="72"/>
      <c r="T8" s="54"/>
      <c r="U8" s="59" t="s">
        <v>150</v>
      </c>
      <c r="V8" s="59"/>
      <c r="W8" s="59">
        <v>0.11325220018625259</v>
      </c>
      <c r="X8" s="59">
        <v>6.0662413164973259</v>
      </c>
      <c r="Y8" s="59">
        <v>1.2313385978341103</v>
      </c>
      <c r="Z8" s="59"/>
      <c r="AA8" s="59">
        <v>7.4108321145176888</v>
      </c>
    </row>
    <row r="9" spans="1:27" x14ac:dyDescent="0.2">
      <c r="A9" s="42" t="s">
        <v>108</v>
      </c>
      <c r="B9" s="54" t="s">
        <v>120</v>
      </c>
      <c r="C9" s="59">
        <f>VLOOKUP($A9,DATA!$A$1:$AM$533,C$1,FALSE)/1000</f>
        <v>0</v>
      </c>
      <c r="D9" s="59">
        <f>VLOOKUP($A9,DATA!$A$1:$AM$533,D$1,FALSE)/1000</f>
        <v>0</v>
      </c>
      <c r="E9" s="59">
        <f>VLOOKUP($A9,DATA!$A$1:$AM$533,E$1,FALSE)/1000</f>
        <v>0</v>
      </c>
      <c r="F9" s="59">
        <f>VLOOKUP($A9,DATA!$A$1:$AM$533,F$1,FALSE)/1000</f>
        <v>0</v>
      </c>
      <c r="G9" s="59">
        <f>VLOOKUP($A9,DATA!$A$1:$AM$533,G$1,FALSE)/1000</f>
        <v>0</v>
      </c>
      <c r="H9" s="59">
        <f>VLOOKUP($A9,DATA!$A$1:$AM$533,H$1,FALSE)/1000</f>
        <v>0</v>
      </c>
      <c r="I9" s="59">
        <f>VLOOKUP($A9,DATA!$A$1:$AM$533,I$1,FALSE)/1000</f>
        <v>0</v>
      </c>
      <c r="J9" s="59"/>
      <c r="K9" s="42" t="s">
        <v>154</v>
      </c>
      <c r="N9" s="71"/>
      <c r="O9" s="71"/>
      <c r="P9" s="71"/>
      <c r="Q9" s="71"/>
      <c r="R9" s="71"/>
      <c r="S9" s="72"/>
      <c r="T9" s="54" t="s">
        <v>68</v>
      </c>
      <c r="U9" s="59"/>
      <c r="V9" s="59">
        <f>SUM(V4:V8)</f>
        <v>121988.73341923952</v>
      </c>
      <c r="W9" s="59">
        <f t="shared" ref="W9:Z9" si="0">SUM(W4:W8)</f>
        <v>145452.3893703185</v>
      </c>
      <c r="X9" s="59">
        <f t="shared" si="0"/>
        <v>158082.47688277066</v>
      </c>
      <c r="Y9" s="59">
        <f t="shared" si="0"/>
        <v>146917.85548277944</v>
      </c>
      <c r="Z9" s="59">
        <f t="shared" si="0"/>
        <v>146864.18148756027</v>
      </c>
      <c r="AA9" s="59"/>
    </row>
    <row r="10" spans="1:27" x14ac:dyDescent="0.2">
      <c r="A10" s="42" t="s">
        <v>109</v>
      </c>
      <c r="B10" s="54" t="s">
        <v>121</v>
      </c>
      <c r="C10" s="59">
        <f>VLOOKUP($A10,DATA!$A$1:$AM$533,C$1,FALSE)/1000</f>
        <v>0</v>
      </c>
      <c r="D10" s="59">
        <f>VLOOKUP($A10,DATA!$A$1:$AM$533,D$1,FALSE)/1000</f>
        <v>0</v>
      </c>
      <c r="E10" s="59">
        <f>VLOOKUP($A10,DATA!$A$1:$AM$533,E$1,FALSE)/1000</f>
        <v>0</v>
      </c>
      <c r="F10" s="59">
        <f>VLOOKUP($A10,DATA!$A$1:$AM$533,F$1,FALSE)/1000</f>
        <v>0</v>
      </c>
      <c r="G10" s="59">
        <f>VLOOKUP($A10,DATA!$A$1:$AM$533,G$1,FALSE)/1000</f>
        <v>0</v>
      </c>
      <c r="H10" s="59">
        <f>VLOOKUP($A10,DATA!$A$1:$AM$533,H$1,FALSE)/1000</f>
        <v>0</v>
      </c>
      <c r="I10" s="59">
        <f>VLOOKUP($A10,DATA!$A$1:$AM$533,I$1,FALSE)/1000</f>
        <v>0</v>
      </c>
      <c r="J10" s="59"/>
      <c r="K10" s="42" t="s">
        <v>155</v>
      </c>
      <c r="N10" s="71"/>
      <c r="O10" s="71"/>
      <c r="P10" s="71"/>
      <c r="Q10" s="71"/>
      <c r="R10" s="71"/>
      <c r="S10" s="72"/>
      <c r="T10" s="54"/>
      <c r="U10" s="59"/>
      <c r="V10" s="59"/>
      <c r="W10" s="59"/>
      <c r="X10" s="59"/>
      <c r="Y10" s="59"/>
    </row>
    <row r="11" spans="1:27" x14ac:dyDescent="0.2">
      <c r="A11" s="42" t="s">
        <v>110</v>
      </c>
      <c r="B11" s="54" t="s">
        <v>122</v>
      </c>
      <c r="C11" s="59">
        <f>VLOOKUP($A11,DATA!$A$1:$AM$533,C$1,FALSE)/1000</f>
        <v>34453.082130000003</v>
      </c>
      <c r="D11" s="59">
        <f>VLOOKUP($A11,DATA!$A$1:$AM$533,D$1,FALSE)/1000</f>
        <v>37707.198779999999</v>
      </c>
      <c r="E11" s="59">
        <f>VLOOKUP($A11,DATA!$A$1:$AM$533,E$1,FALSE)/1000</f>
        <v>46391.653109999999</v>
      </c>
      <c r="F11" s="59">
        <f>VLOOKUP($A11,DATA!$A$1:$AM$533,F$1,FALSE)/1000</f>
        <v>45797.91977</v>
      </c>
      <c r="G11" s="59">
        <f>VLOOKUP($A11,DATA!$A$1:$AM$533,G$1,FALSE)/1000</f>
        <v>36639.099950000003</v>
      </c>
      <c r="H11" s="59">
        <f>VLOOKUP($A11,DATA!$A$1:$AM$533,H$1,FALSE)/1000</f>
        <v>28326.276020000001</v>
      </c>
      <c r="I11" s="59">
        <f>VLOOKUP($A11,DATA!$A$1:$AM$533,I$1,FALSE)/1000</f>
        <v>1031.678582</v>
      </c>
      <c r="J11" s="59"/>
      <c r="K11" s="42" t="s">
        <v>147</v>
      </c>
      <c r="M11" s="71">
        <f>(23.6+2.7)*1000</f>
        <v>26300</v>
      </c>
      <c r="N11" s="71">
        <f t="shared" ref="N11:R14" si="1">V5</f>
        <v>23319.595581054688</v>
      </c>
      <c r="O11" s="71">
        <f t="shared" si="1"/>
        <v>47843.786149978638</v>
      </c>
      <c r="P11" s="71">
        <f t="shared" si="1"/>
        <v>38778.447451591492</v>
      </c>
      <c r="Q11" s="71">
        <f t="shared" si="1"/>
        <v>29632.617614746094</v>
      </c>
      <c r="R11" s="71">
        <f t="shared" si="1"/>
        <v>912.76922607421875</v>
      </c>
      <c r="S11" s="72"/>
      <c r="T11" s="54"/>
      <c r="U11" s="59"/>
      <c r="V11" s="59"/>
      <c r="W11" s="59"/>
      <c r="X11" s="59"/>
      <c r="Y11" s="59"/>
    </row>
    <row r="12" spans="1:27" x14ac:dyDescent="0.2">
      <c r="A12" s="42" t="s">
        <v>111</v>
      </c>
      <c r="B12" s="54" t="s">
        <v>123</v>
      </c>
      <c r="C12" s="59">
        <f>VLOOKUP($A12,DATA!$A$1:$AM$533,C$1,FALSE)/1000</f>
        <v>56591.382229999996</v>
      </c>
      <c r="D12" s="59">
        <f>VLOOKUP($A12,DATA!$A$1:$AM$533,D$1,FALSE)/1000</f>
        <v>74399.167809999999</v>
      </c>
      <c r="E12" s="59">
        <f>VLOOKUP($A12,DATA!$A$1:$AM$533,E$1,FALSE)/1000</f>
        <v>96349.153480000008</v>
      </c>
      <c r="F12" s="59">
        <f>VLOOKUP($A12,DATA!$A$1:$AM$533,F$1,FALSE)/1000</f>
        <v>103464.1137</v>
      </c>
      <c r="G12" s="59">
        <f>VLOOKUP($A12,DATA!$A$1:$AM$533,G$1,FALSE)/1000</f>
        <v>120193.82920000001</v>
      </c>
      <c r="H12" s="59">
        <f>VLOOKUP($A12,DATA!$A$1:$AM$533,H$1,FALSE)/1000</f>
        <v>115866.12940000001</v>
      </c>
      <c r="I12" s="59">
        <f>VLOOKUP($A12,DATA!$A$1:$AM$533,I$1,FALSE)/1000</f>
        <v>155581.16740000001</v>
      </c>
      <c r="J12" s="59"/>
      <c r="K12" s="42" t="s">
        <v>156</v>
      </c>
      <c r="M12" s="71">
        <f>(57.2+7.3)*1000</f>
        <v>64500</v>
      </c>
      <c r="N12" s="71">
        <f t="shared" si="1"/>
        <v>93366.329674243927</v>
      </c>
      <c r="O12" s="71">
        <f t="shared" si="1"/>
        <v>94128.751389924437</v>
      </c>
      <c r="P12" s="71">
        <f t="shared" si="1"/>
        <v>115769.26235600561</v>
      </c>
      <c r="Q12" s="71">
        <f t="shared" si="1"/>
        <v>113686.43687944114</v>
      </c>
      <c r="R12" s="71">
        <f t="shared" si="1"/>
        <v>145633.78698682785</v>
      </c>
      <c r="S12" s="72"/>
      <c r="T12" s="54"/>
      <c r="U12" s="59"/>
      <c r="V12" s="59"/>
      <c r="W12" s="59"/>
      <c r="X12" s="59"/>
      <c r="Y12" s="59"/>
    </row>
    <row r="13" spans="1:27" x14ac:dyDescent="0.2">
      <c r="A13" s="42" t="s">
        <v>112</v>
      </c>
      <c r="B13" s="54" t="s">
        <v>124</v>
      </c>
      <c r="C13" s="59">
        <f>VLOOKUP($A13,DATA!$A$1:$AM$533,C$1,FALSE)/1000</f>
        <v>1083.8480830000001</v>
      </c>
      <c r="D13" s="59">
        <f>VLOOKUP($A13,DATA!$A$1:$AM$533,D$1,FALSE)/1000</f>
        <v>2173.491383</v>
      </c>
      <c r="E13" s="59">
        <f>VLOOKUP($A13,DATA!$A$1:$AM$533,E$1,FALSE)/1000</f>
        <v>694.66070239999999</v>
      </c>
      <c r="F13" s="59">
        <f>VLOOKUP($A13,DATA!$A$1:$AM$533,F$1,FALSE)/1000</f>
        <v>62.033194029999997</v>
      </c>
      <c r="G13" s="59">
        <f>VLOOKUP($A13,DATA!$A$1:$AM$533,G$1,FALSE)/1000</f>
        <v>42.998522559999998</v>
      </c>
      <c r="H13" s="59">
        <f>VLOOKUP($A13,DATA!$A$1:$AM$533,H$1,FALSE)/1000</f>
        <v>130.2583946</v>
      </c>
      <c r="I13" s="59">
        <f>VLOOKUP($A13,DATA!$A$1:$AM$533,I$1,FALSE)/1000</f>
        <v>293.54130750000002</v>
      </c>
      <c r="J13" s="59"/>
      <c r="K13" s="42" t="s">
        <v>124</v>
      </c>
      <c r="M13" s="71">
        <f>2.8*1000</f>
        <v>2800</v>
      </c>
      <c r="N13" s="71">
        <f t="shared" si="1"/>
        <v>1825.2850780487061</v>
      </c>
      <c r="O13" s="71">
        <f t="shared" si="1"/>
        <v>2.215484693646431</v>
      </c>
      <c r="P13" s="71">
        <f t="shared" si="1"/>
        <v>51.283796548843384</v>
      </c>
      <c r="Q13" s="71">
        <f t="shared" si="1"/>
        <v>156.79067373275757</v>
      </c>
      <c r="R13" s="71">
        <f t="shared" si="1"/>
        <v>317.62527465820313</v>
      </c>
      <c r="S13" s="72"/>
      <c r="T13" s="54"/>
      <c r="U13" s="59"/>
      <c r="V13" s="59"/>
      <c r="W13" s="59"/>
      <c r="X13" s="59"/>
      <c r="Y13" s="59"/>
    </row>
    <row r="14" spans="1:27" x14ac:dyDescent="0.2">
      <c r="A14" s="42" t="s">
        <v>113</v>
      </c>
      <c r="B14" s="54" t="s">
        <v>125</v>
      </c>
      <c r="C14" s="59">
        <f>VLOOKUP($A14,DATA!$A$1:$AM$533,C$1,FALSE)/1000</f>
        <v>32532.501420000001</v>
      </c>
      <c r="D14" s="59">
        <f>VLOOKUP($A14,DATA!$A$1:$AM$533,D$1,FALSE)/1000</f>
        <v>29970.492030000001</v>
      </c>
      <c r="E14" s="59">
        <f>VLOOKUP($A14,DATA!$A$1:$AM$533,E$1,FALSE)/1000</f>
        <v>3970.756648</v>
      </c>
      <c r="F14" s="59">
        <f>VLOOKUP($A14,DATA!$A$1:$AM$533,F$1,FALSE)/1000</f>
        <v>101.51780100000001</v>
      </c>
      <c r="G14" s="59">
        <f>VLOOKUP($A14,DATA!$A$1:$AM$533,G$1,FALSE)/1000</f>
        <v>94.20968640000001</v>
      </c>
      <c r="H14" s="59">
        <f>VLOOKUP($A14,DATA!$A$1:$AM$533,H$1,FALSE)/1000</f>
        <v>102.1687302</v>
      </c>
      <c r="I14" s="59">
        <f>VLOOKUP($A14,DATA!$A$1:$AM$533,I$1,FALSE)/1000</f>
        <v>123.240639</v>
      </c>
      <c r="J14" s="59"/>
      <c r="K14" s="42" t="s">
        <v>150</v>
      </c>
      <c r="M14" s="71">
        <f>29.1*1000</f>
        <v>29100</v>
      </c>
      <c r="N14" s="71">
        <f t="shared" si="1"/>
        <v>0</v>
      </c>
      <c r="O14" s="71">
        <f t="shared" si="1"/>
        <v>0.11325220018625259</v>
      </c>
      <c r="P14" s="71">
        <f t="shared" si="1"/>
        <v>6.0662413164973259</v>
      </c>
      <c r="Q14" s="71">
        <f t="shared" si="1"/>
        <v>1.2313385978341103</v>
      </c>
      <c r="R14" s="71">
        <f t="shared" si="1"/>
        <v>0</v>
      </c>
      <c r="S14" s="72"/>
      <c r="T14" s="54"/>
      <c r="U14" s="59"/>
      <c r="V14" s="59"/>
      <c r="W14" s="59"/>
      <c r="X14" s="59"/>
      <c r="Y14" s="59"/>
    </row>
    <row r="15" spans="1:27" x14ac:dyDescent="0.2">
      <c r="C15" s="57">
        <f>SUM(C3:C14)</f>
        <v>125966.80585050001</v>
      </c>
      <c r="D15" s="57">
        <f>SUM(D3:D14)</f>
        <v>147794.9655858</v>
      </c>
      <c r="E15" s="57">
        <f t="shared" ref="E15:H15" si="2">SUM(E3:E14)</f>
        <v>152703.58604040003</v>
      </c>
      <c r="F15" s="57">
        <f t="shared" si="2"/>
        <v>156487.54050703</v>
      </c>
      <c r="G15" s="57">
        <f t="shared" si="2"/>
        <v>164012.60273396</v>
      </c>
      <c r="H15" s="57">
        <f t="shared" si="2"/>
        <v>150850.25391480004</v>
      </c>
      <c r="I15" s="57">
        <f>SUM(I3:I14)</f>
        <v>157098.94341298001</v>
      </c>
      <c r="J15" s="57"/>
      <c r="K15" s="73"/>
      <c r="L15" s="73"/>
      <c r="M15" s="73">
        <f>SUM(M3:M14)</f>
        <v>125400</v>
      </c>
      <c r="N15" s="73">
        <f t="shared" ref="N15" si="3">SUM(N3:N14)</f>
        <v>121988.73341923952</v>
      </c>
      <c r="O15" s="73">
        <f t="shared" ref="O15:R15" si="4">SUM(O3:O14)</f>
        <v>145452.3893703185</v>
      </c>
      <c r="P15" s="73">
        <f t="shared" si="4"/>
        <v>158082.47688277066</v>
      </c>
      <c r="Q15" s="73">
        <f t="shared" si="4"/>
        <v>146917.85548277944</v>
      </c>
      <c r="R15" s="73">
        <f t="shared" si="4"/>
        <v>146864.18148756027</v>
      </c>
      <c r="S15" s="74">
        <f>R15/P15-1</f>
        <v>-7.0964825554508115E-2</v>
      </c>
      <c r="T15" s="54"/>
      <c r="U15" s="59"/>
      <c r="V15" s="59"/>
      <c r="W15" s="59"/>
      <c r="X15" s="59"/>
      <c r="Y15" s="59"/>
    </row>
    <row r="16" spans="1:27" x14ac:dyDescent="0.2">
      <c r="T16" s="75"/>
      <c r="U16" s="75"/>
      <c r="V16" s="75"/>
    </row>
    <row r="17" spans="1:28" x14ac:dyDescent="0.2">
      <c r="A17" s="42" t="s">
        <v>85</v>
      </c>
      <c r="B17" s="54" t="s">
        <v>134</v>
      </c>
      <c r="C17" s="59">
        <f>VLOOKUP($A17,DATA!$A$1:$AM$533,C$1,FALSE)/1000</f>
        <v>125966.8058</v>
      </c>
      <c r="D17" s="59">
        <f>VLOOKUP($A17,DATA!$A$1:$AM$533,D$1,FALSE)/1000</f>
        <v>147794.9656</v>
      </c>
      <c r="E17" s="59">
        <f>VLOOKUP($A17,DATA!$A$1:$AM$533,E$1,FALSE)/1000</f>
        <v>130435.8208</v>
      </c>
      <c r="F17" s="59">
        <f>VLOOKUP($A17,DATA!$A$1:$AM$533,F$1,FALSE)/1000</f>
        <v>114566.9761</v>
      </c>
      <c r="G17" s="59">
        <f>VLOOKUP($A17,DATA!$A$1:$AM$533,G$1,FALSE)/1000</f>
        <v>95805.206630000001</v>
      </c>
      <c r="H17" s="59">
        <f>VLOOKUP($A17,DATA!$A$1:$AM$533,H$1,FALSE)/1000</f>
        <v>61008.129679999998</v>
      </c>
      <c r="I17" s="59">
        <f>VLOOKUP($A17,DATA!$A$1:$AM$533,I$1,FALSE)/1000</f>
        <v>37708.034639999998</v>
      </c>
      <c r="T17" s="68"/>
      <c r="U17" s="76"/>
      <c r="V17" s="76"/>
    </row>
    <row r="18" spans="1:28" x14ac:dyDescent="0.2">
      <c r="B18" s="54" t="s">
        <v>135</v>
      </c>
      <c r="C18" s="77">
        <f>C17/C15-1</f>
        <v>-4.0089931374609478E-10</v>
      </c>
      <c r="D18" s="77">
        <f>D17/D15-1</f>
        <v>9.6078922595665972E-11</v>
      </c>
      <c r="E18" s="77">
        <f t="shared" ref="E18:I18" si="5">E17/E15-1</f>
        <v>-0.14582345980079836</v>
      </c>
      <c r="F18" s="77">
        <f t="shared" si="5"/>
        <v>-0.26788435853234449</v>
      </c>
      <c r="G18" s="77">
        <f t="shared" si="5"/>
        <v>-0.41586679905688229</v>
      </c>
      <c r="H18" s="77">
        <f t="shared" si="5"/>
        <v>-0.59557158110945385</v>
      </c>
      <c r="I18" s="77">
        <f t="shared" si="5"/>
        <v>-0.75997270369366188</v>
      </c>
      <c r="T18" s="75"/>
      <c r="U18" s="75"/>
      <c r="V18" s="75"/>
    </row>
    <row r="19" spans="1:28" x14ac:dyDescent="0.2">
      <c r="T19" s="75"/>
      <c r="U19" s="75"/>
      <c r="V19" s="75"/>
    </row>
    <row r="20" spans="1:28" x14ac:dyDescent="0.2">
      <c r="K20" s="42" t="s">
        <v>184</v>
      </c>
      <c r="L20" s="138" t="s">
        <v>182</v>
      </c>
      <c r="M20" s="138"/>
      <c r="T20" s="75"/>
      <c r="U20" s="75" t="s">
        <v>169</v>
      </c>
      <c r="V20" s="75"/>
    </row>
    <row r="21" spans="1:28" ht="27.75" customHeight="1" x14ac:dyDescent="0.2">
      <c r="C21" s="54">
        <v>2013</v>
      </c>
      <c r="D21" s="54">
        <v>2017</v>
      </c>
      <c r="E21" s="54">
        <v>2020</v>
      </c>
      <c r="F21" s="54">
        <v>2025</v>
      </c>
      <c r="G21" s="54">
        <v>2030</v>
      </c>
      <c r="H21" s="54">
        <v>2040</v>
      </c>
      <c r="I21" s="54">
        <v>2050</v>
      </c>
      <c r="K21" s="65" t="s">
        <v>139</v>
      </c>
      <c r="L21" s="65">
        <v>2013</v>
      </c>
      <c r="M21" s="66">
        <v>2017</v>
      </c>
      <c r="N21" s="66" t="s">
        <v>140</v>
      </c>
      <c r="O21" s="66" t="s">
        <v>141</v>
      </c>
      <c r="P21" s="66" t="s">
        <v>142</v>
      </c>
      <c r="Q21" s="66" t="s">
        <v>143</v>
      </c>
      <c r="R21" s="66" t="s">
        <v>144</v>
      </c>
      <c r="S21" s="67"/>
      <c r="U21" s="65" t="s">
        <v>139</v>
      </c>
      <c r="V21" s="78" t="s">
        <v>186</v>
      </c>
      <c r="W21" s="78" t="s">
        <v>183</v>
      </c>
      <c r="X21" s="66" t="s">
        <v>140</v>
      </c>
      <c r="Y21" s="66" t="s">
        <v>141</v>
      </c>
      <c r="Z21" s="66" t="s">
        <v>142</v>
      </c>
      <c r="AA21" s="66" t="s">
        <v>143</v>
      </c>
      <c r="AB21" s="66" t="s">
        <v>144</v>
      </c>
    </row>
    <row r="22" spans="1:28" x14ac:dyDescent="0.2">
      <c r="A22" s="42" t="s">
        <v>157</v>
      </c>
      <c r="B22" s="54" t="s">
        <v>114</v>
      </c>
      <c r="C22" s="79">
        <f>VLOOKUP($A22,DATA!$A$1:$AM$533,C$1,FALSE)/0.0036/1000</f>
        <v>22.430837305555553</v>
      </c>
      <c r="D22" s="79">
        <f>VLOOKUP($A22,DATA!$A$1:$AM$533,D$1,FALSE)/0.0036/1000</f>
        <v>28.75771525</v>
      </c>
      <c r="E22" s="79">
        <f>VLOOKUP($A22,DATA!$A$1:$AM$533,E$1,FALSE)/0.0036/1000</f>
        <v>35.749355333333341</v>
      </c>
      <c r="F22" s="79">
        <f>VLOOKUP($A22,DATA!$A$1:$AM$533,F$1,FALSE)/0.0036/1000</f>
        <v>37.003540722222226</v>
      </c>
      <c r="G22" s="79">
        <f>VLOOKUP($A22,DATA!$A$1:$AM$533,G$1,FALSE)/0.0036/1000</f>
        <v>42.426116361111113</v>
      </c>
      <c r="H22" s="79">
        <f>VLOOKUP($A22,DATA!$A$1:$AM$533,H$1,FALSE)/0.0036/1000</f>
        <v>44.516604833333332</v>
      </c>
      <c r="I22" s="79">
        <f>VLOOKUP($A22,DATA!$A$1:$AM$533,I$1,FALSE)/0.0036/1000</f>
        <v>47.376163361111111</v>
      </c>
      <c r="K22" s="42" t="s">
        <v>114</v>
      </c>
      <c r="L22" s="80">
        <f t="shared" ref="L22:L33" si="6">V22*(1-0.175)</f>
        <v>21.461604213180632</v>
      </c>
      <c r="M22" s="80">
        <f t="shared" ref="M22:M33" si="7">W22*(1-0.175)</f>
        <v>24.722959878391183</v>
      </c>
      <c r="N22" s="80">
        <f t="shared" ref="N22:N33" si="8">X22*(1-0.175)</f>
        <v>27.180165582543587</v>
      </c>
      <c r="O22" s="80">
        <f t="shared" ref="O22:O33" si="9">Y22*(1-0.175)</f>
        <v>29.391982430790858</v>
      </c>
      <c r="P22" s="80">
        <f t="shared" ref="P22:P33" si="10">Z22*(1-0.175)</f>
        <v>33.069024280477677</v>
      </c>
      <c r="Q22" s="80">
        <f t="shared" ref="Q22:Q33" si="11">AA22*(1-0.175)</f>
        <v>33.06902423367</v>
      </c>
      <c r="R22" s="80">
        <f t="shared" ref="R22:R33" si="12">AB22*(1-0.175)</f>
        <v>33.069024196191307</v>
      </c>
      <c r="S22" s="81"/>
      <c r="U22" s="42" t="s">
        <v>114</v>
      </c>
      <c r="V22" s="80">
        <v>26.01406571294622</v>
      </c>
      <c r="W22" s="62">
        <v>29.967224095019617</v>
      </c>
      <c r="X22" s="82">
        <v>32.945655251567985</v>
      </c>
      <c r="Y22" s="82">
        <v>35.626645370655588</v>
      </c>
      <c r="Z22" s="82">
        <v>40.083665794518396</v>
      </c>
      <c r="AA22" s="82">
        <v>40.083665737781821</v>
      </c>
      <c r="AB22" s="82">
        <v>40.083665692353101</v>
      </c>
    </row>
    <row r="23" spans="1:28" x14ac:dyDescent="0.2">
      <c r="A23" s="42" t="s">
        <v>158</v>
      </c>
      <c r="B23" s="54" t="s">
        <v>115</v>
      </c>
      <c r="C23" s="79">
        <f>VLOOKUP($A23,DATA!$A$1:$AM$533,C$1,FALSE)/0.0036/1000</f>
        <v>3.3487590138888885</v>
      </c>
      <c r="D23" s="79">
        <f>VLOOKUP($A23,DATA!$A$1:$AM$533,D$1,FALSE)/0.0036/1000</f>
        <v>9.5895169527777782</v>
      </c>
      <c r="E23" s="79">
        <f>VLOOKUP($A23,DATA!$A$1:$AM$533,E$1,FALSE)/0.0036/1000</f>
        <v>18.070462327777779</v>
      </c>
      <c r="F23" s="79">
        <f>VLOOKUP($A23,DATA!$A$1:$AM$533,F$1,FALSE)/0.0036/1000</f>
        <v>37.414690777777778</v>
      </c>
      <c r="G23" s="79">
        <f>VLOOKUP($A23,DATA!$A$1:$AM$533,G$1,FALSE)/0.0036/1000</f>
        <v>61.840707000000002</v>
      </c>
      <c r="H23" s="79">
        <f>VLOOKUP($A23,DATA!$A$1:$AM$533,H$1,FALSE)/0.0036/1000</f>
        <v>107.09463980555556</v>
      </c>
      <c r="I23" s="79">
        <f>VLOOKUP($A23,DATA!$A$1:$AM$533,I$1,FALSE)/0.0036/1000</f>
        <v>130.19018311111111</v>
      </c>
      <c r="K23" s="42" t="s">
        <v>151</v>
      </c>
      <c r="L23" s="80">
        <f t="shared" si="6"/>
        <v>3.2040596433737125</v>
      </c>
      <c r="M23" s="80">
        <f t="shared" si="7"/>
        <v>8.2439185416993954</v>
      </c>
      <c r="N23" s="80">
        <f t="shared" si="8"/>
        <v>21.712094712182104</v>
      </c>
      <c r="O23" s="80">
        <f t="shared" si="9"/>
        <v>29.71855968779219</v>
      </c>
      <c r="P23" s="80">
        <f t="shared" si="10"/>
        <v>48.201721393018673</v>
      </c>
      <c r="Q23" s="80">
        <f t="shared" si="11"/>
        <v>79.554926788128185</v>
      </c>
      <c r="R23" s="80">
        <f t="shared" si="12"/>
        <v>90.874017847153411</v>
      </c>
      <c r="S23" s="81"/>
      <c r="U23" s="42" t="s">
        <v>151</v>
      </c>
      <c r="V23" s="80">
        <v>3.8837086586348035</v>
      </c>
      <c r="W23" s="62">
        <v>9.9926285353932069</v>
      </c>
      <c r="X23" s="82">
        <v>26.317690560220733</v>
      </c>
      <c r="Y23" s="82">
        <v>36.022496591263263</v>
      </c>
      <c r="Z23" s="82">
        <v>58.426328961234759</v>
      </c>
      <c r="AA23" s="82">
        <v>96.430214288640229</v>
      </c>
      <c r="AB23" s="82">
        <v>110.15032466321625</v>
      </c>
    </row>
    <row r="24" spans="1:28" x14ac:dyDescent="0.2">
      <c r="A24" s="42" t="s">
        <v>159</v>
      </c>
      <c r="B24" s="54" t="s">
        <v>116</v>
      </c>
      <c r="C24" s="79">
        <f>VLOOKUP($A24,DATA!$A$1:$AM$533,C$1,FALSE)/0.0036/1000</f>
        <v>4.8574039916666667</v>
      </c>
      <c r="D24" s="79">
        <f>VLOOKUP($A24,DATA!$A$1:$AM$533,D$1,FALSE)/0.0036/1000</f>
        <v>5.4548278638888892</v>
      </c>
      <c r="E24" s="79">
        <f>VLOOKUP($A24,DATA!$A$1:$AM$533,E$1,FALSE)/0.0036/1000</f>
        <v>9.0687286083333341</v>
      </c>
      <c r="F24" s="79">
        <f>VLOOKUP($A24,DATA!$A$1:$AM$533,F$1,FALSE)/0.0036/1000</f>
        <v>15.238445708333334</v>
      </c>
      <c r="G24" s="79">
        <f>VLOOKUP($A24,DATA!$A$1:$AM$533,G$1,FALSE)/0.0036/1000</f>
        <v>15.527581919444446</v>
      </c>
      <c r="H24" s="79">
        <f>VLOOKUP($A24,DATA!$A$1:$AM$533,H$1,FALSE)/0.0036/1000</f>
        <v>16.281331397222221</v>
      </c>
      <c r="I24" s="79">
        <f>VLOOKUP($A24,DATA!$A$1:$AM$533,I$1,FALSE)/0.0036/1000</f>
        <v>17.084270569444445</v>
      </c>
      <c r="K24" s="42" t="s">
        <v>152</v>
      </c>
      <c r="L24" s="80">
        <f t="shared" si="6"/>
        <v>4.6475162988913867</v>
      </c>
      <c r="M24" s="80">
        <f t="shared" si="7"/>
        <v>4.6897026981652168</v>
      </c>
      <c r="N24" s="80">
        <f t="shared" si="8"/>
        <v>5.5527930573443882</v>
      </c>
      <c r="O24" s="80">
        <f t="shared" si="9"/>
        <v>12.103926266427152</v>
      </c>
      <c r="P24" s="80">
        <f t="shared" si="10"/>
        <v>12.102969290642067</v>
      </c>
      <c r="Q24" s="80">
        <f t="shared" si="11"/>
        <v>12.094537407596908</v>
      </c>
      <c r="R24" s="80">
        <f t="shared" si="12"/>
        <v>11.92498751749299</v>
      </c>
      <c r="S24" s="81"/>
      <c r="U24" s="42" t="s">
        <v>152</v>
      </c>
      <c r="V24" s="80">
        <v>5.6333530895653174</v>
      </c>
      <c r="W24" s="62">
        <v>5.684488118988142</v>
      </c>
      <c r="X24" s="82">
        <v>6.7306582513265312</v>
      </c>
      <c r="Y24" s="82">
        <v>14.671425777487457</v>
      </c>
      <c r="Z24" s="82">
        <v>14.67026580683887</v>
      </c>
      <c r="AA24" s="82">
        <v>14.660045342541707</v>
      </c>
      <c r="AB24" s="82">
        <v>14.454530324233929</v>
      </c>
    </row>
    <row r="25" spans="1:28" x14ac:dyDescent="0.2">
      <c r="A25" s="42" t="s">
        <v>160</v>
      </c>
      <c r="B25" s="54" t="s">
        <v>117</v>
      </c>
      <c r="C25" s="79">
        <f>VLOOKUP($A25,DATA!$A$1:$AM$533,C$1,FALSE)/0.0036/1000</f>
        <v>1.5599044000000001E-2</v>
      </c>
      <c r="D25" s="79">
        <f>VLOOKUP($A25,DATA!$A$1:$AM$533,D$1,FALSE)/0.0036/1000</f>
        <v>0.31062088805555554</v>
      </c>
      <c r="E25" s="79">
        <f>VLOOKUP($A25,DATA!$A$1:$AM$533,E$1,FALSE)/0.0036/1000</f>
        <v>1.9310120133333333</v>
      </c>
      <c r="F25" s="79">
        <f>VLOOKUP($A25,DATA!$A$1:$AM$533,F$1,FALSE)/0.0036/1000</f>
        <v>29.229912472222221</v>
      </c>
      <c r="G25" s="79">
        <f>VLOOKUP($A25,DATA!$A$1:$AM$533,G$1,FALSE)/0.0036/1000</f>
        <v>36.866694666666668</v>
      </c>
      <c r="H25" s="79">
        <f>VLOOKUP($A25,DATA!$A$1:$AM$533,H$1,FALSE)/0.0036/1000</f>
        <v>121.4809343888889</v>
      </c>
      <c r="I25" s="79">
        <f>VLOOKUP($A25,DATA!$A$1:$AM$533,I$1,FALSE)/0.0036/1000</f>
        <v>161.05354316666666</v>
      </c>
      <c r="K25" s="42" t="s">
        <v>153</v>
      </c>
      <c r="L25" s="80">
        <f t="shared" si="6"/>
        <v>1.4925011673051583E-2</v>
      </c>
      <c r="M25" s="80">
        <f t="shared" si="7"/>
        <v>0.26680066144363823</v>
      </c>
      <c r="N25" s="80">
        <f t="shared" si="8"/>
        <v>9.1064951673796006</v>
      </c>
      <c r="O25" s="80">
        <f t="shared" si="9"/>
        <v>23.217374795138301</v>
      </c>
      <c r="P25" s="80">
        <f t="shared" si="10"/>
        <v>28.735734614715543</v>
      </c>
      <c r="Q25" s="80">
        <f t="shared" si="11"/>
        <v>90.241741879678244</v>
      </c>
      <c r="R25" s="80">
        <f t="shared" si="12"/>
        <v>112.41694423675845</v>
      </c>
      <c r="S25" s="81"/>
      <c r="U25" s="42" t="s">
        <v>153</v>
      </c>
      <c r="V25" s="80">
        <v>1.8090923240062527E-2</v>
      </c>
      <c r="W25" s="62">
        <v>0.32339474114380395</v>
      </c>
      <c r="X25" s="82">
        <v>11.038175960460123</v>
      </c>
      <c r="Y25" s="82">
        <v>28.142272478955519</v>
      </c>
      <c r="Z25" s="82">
        <v>34.831193472382481</v>
      </c>
      <c r="AA25" s="82">
        <v>109.38392955112515</v>
      </c>
      <c r="AB25" s="82">
        <v>136.26296271122237</v>
      </c>
    </row>
    <row r="26" spans="1:28" x14ac:dyDescent="0.2">
      <c r="A26" s="42" t="s">
        <v>161</v>
      </c>
      <c r="B26" s="54" t="s">
        <v>118</v>
      </c>
      <c r="C26" s="79">
        <f>VLOOKUP($A26,DATA!$A$1:$AM$533,C$1,FALSE)/0.0036/1000</f>
        <v>1.78117065</v>
      </c>
      <c r="D26" s="79">
        <f>VLOOKUP($A26,DATA!$A$1:$AM$533,D$1,FALSE)/0.0036/1000</f>
        <v>6.2593720833333339</v>
      </c>
      <c r="E26" s="79">
        <f>VLOOKUP($A26,DATA!$A$1:$AM$533,E$1,FALSE)/0.0036/1000</f>
        <v>9.3547256249999986</v>
      </c>
      <c r="F26" s="79">
        <f>VLOOKUP($A26,DATA!$A$1:$AM$533,F$1,FALSE)/0.0036/1000</f>
        <v>13.161848019444445</v>
      </c>
      <c r="G26" s="79">
        <f>VLOOKUP($A26,DATA!$A$1:$AM$533,G$1,FALSE)/0.0036/1000</f>
        <v>13.412280800000001</v>
      </c>
      <c r="H26" s="79">
        <f>VLOOKUP($A26,DATA!$A$1:$AM$533,H$1,FALSE)/0.0036/1000</f>
        <v>13.907057399999999</v>
      </c>
      <c r="I26" s="79">
        <f>VLOOKUP($A26,DATA!$A$1:$AM$533,I$1,FALSE)/0.0036/1000</f>
        <v>1.1819319055555557E-2</v>
      </c>
      <c r="K26" s="42" t="s">
        <v>118</v>
      </c>
      <c r="L26" s="80">
        <f t="shared" si="6"/>
        <v>1.7042065351888962</v>
      </c>
      <c r="M26" s="80">
        <f t="shared" si="7"/>
        <v>5.3809667388176727</v>
      </c>
      <c r="N26" s="80">
        <f t="shared" si="8"/>
        <v>10.45448079136222</v>
      </c>
      <c r="O26" s="80">
        <f t="shared" si="9"/>
        <v>10.45448079136222</v>
      </c>
      <c r="P26" s="80">
        <f t="shared" si="10"/>
        <v>10.454198436755904</v>
      </c>
      <c r="Q26" s="80">
        <f t="shared" si="11"/>
        <v>10.330815205842917</v>
      </c>
      <c r="R26" s="80">
        <f t="shared" si="12"/>
        <v>0</v>
      </c>
      <c r="S26" s="81"/>
      <c r="U26" s="42" t="s">
        <v>118</v>
      </c>
      <c r="V26" s="80">
        <v>2.065704891138056</v>
      </c>
      <c r="W26" s="62">
        <v>6.5223839258396037</v>
      </c>
      <c r="X26" s="82">
        <v>12.672097928923904</v>
      </c>
      <c r="Y26" s="82">
        <v>12.672097928923904</v>
      </c>
      <c r="Z26" s="82">
        <v>12.671755680916249</v>
      </c>
      <c r="AA26" s="82">
        <v>12.522200249506568</v>
      </c>
      <c r="AB26" s="82"/>
    </row>
    <row r="27" spans="1:28" x14ac:dyDescent="0.2">
      <c r="A27" s="42" t="s">
        <v>162</v>
      </c>
      <c r="B27" s="54" t="s">
        <v>119</v>
      </c>
      <c r="C27" s="79">
        <f>VLOOKUP($A27,DATA!$A$1:$AM$533,C$1,FALSE)/0.0036/1000</f>
        <v>1.0482690133333334</v>
      </c>
      <c r="D27" s="79">
        <f>VLOOKUP($A27,DATA!$A$1:$AM$533,D$1,FALSE)/0.0036/1000</f>
        <v>1.7011911430555555</v>
      </c>
      <c r="E27" s="79">
        <f>VLOOKUP($A27,DATA!$A$1:$AM$533,E$1,FALSE)/0.0036/1000</f>
        <v>2.2010907366666665</v>
      </c>
      <c r="F27" s="79">
        <f>VLOOKUP($A27,DATA!$A$1:$AM$533,F$1,FALSE)/0.0036/1000</f>
        <v>2.4353684541666638</v>
      </c>
      <c r="G27" s="79">
        <f>VLOOKUP($A27,DATA!$A$1:$AM$533,G$1,FALSE)/0.0036/1000</f>
        <v>2.4157214894444445</v>
      </c>
      <c r="H27" s="79">
        <f>VLOOKUP($A27,DATA!$A$1:$AM$533,H$1,FALSE)/0.0036/1000</f>
        <v>0.99680589888888893</v>
      </c>
      <c r="I27" s="79">
        <f>VLOOKUP($A27,DATA!$A$1:$AM$533,I$1,FALSE)/0.0036/1000</f>
        <v>0.14345420461111111</v>
      </c>
      <c r="K27" s="42" t="s">
        <v>119</v>
      </c>
      <c r="L27" s="80">
        <f t="shared" si="6"/>
        <v>1.002973467525146</v>
      </c>
      <c r="M27" s="80">
        <f t="shared" si="7"/>
        <v>1.4623206491276504</v>
      </c>
      <c r="N27" s="80">
        <f t="shared" si="8"/>
        <v>1.8684425064369861</v>
      </c>
      <c r="O27" s="80">
        <f t="shared" si="9"/>
        <v>1.9344177721690357</v>
      </c>
      <c r="P27" s="80">
        <f t="shared" si="10"/>
        <v>1.882933424508701</v>
      </c>
      <c r="Q27" s="80">
        <f t="shared" si="11"/>
        <v>0.74047422404582897</v>
      </c>
      <c r="R27" s="80">
        <f t="shared" si="12"/>
        <v>0.10013243425187283</v>
      </c>
      <c r="S27" s="81"/>
      <c r="U27" s="42" t="s">
        <v>119</v>
      </c>
      <c r="V27" s="80">
        <v>1.2157254151819952</v>
      </c>
      <c r="W27" s="62">
        <v>1.7725098777304853</v>
      </c>
      <c r="X27" s="82">
        <v>2.2647787956811953</v>
      </c>
      <c r="Y27" s="82">
        <v>2.3447488147503464</v>
      </c>
      <c r="Z27" s="82">
        <v>2.2823435448590317</v>
      </c>
      <c r="AA27" s="82">
        <v>0.89754451399494428</v>
      </c>
      <c r="AB27" s="82">
        <v>0.12137264757802768</v>
      </c>
    </row>
    <row r="28" spans="1:28" x14ac:dyDescent="0.2">
      <c r="A28" s="42" t="s">
        <v>163</v>
      </c>
      <c r="B28" s="54" t="s">
        <v>120</v>
      </c>
      <c r="C28" s="79">
        <f>VLOOKUP($A28,DATA!$A$1:$AM$533,C$1,FALSE)/0.0036/1000</f>
        <v>4.5910107500000003E-4</v>
      </c>
      <c r="D28" s="79">
        <f>VLOOKUP($A28,DATA!$A$1:$AM$533,D$1,FALSE)/0.0036/1000</f>
        <v>0.7639106725</v>
      </c>
      <c r="E28" s="79">
        <f>VLOOKUP($A28,DATA!$A$1:$AM$533,E$1,FALSE)/0.0036/1000</f>
        <v>1.3450334811111111</v>
      </c>
      <c r="F28" s="79">
        <f>VLOOKUP($A28,DATA!$A$1:$AM$533,F$1,FALSE)/0.0036/1000</f>
        <v>2.4869628580555561</v>
      </c>
      <c r="G28" s="79">
        <f>VLOOKUP($A28,DATA!$A$1:$AM$533,G$1,FALSE)/0.0036/1000</f>
        <v>2.5343511825</v>
      </c>
      <c r="H28" s="79">
        <f>VLOOKUP($A28,DATA!$A$1:$AM$533,H$1,FALSE)/0.0036/1000</f>
        <v>1.262779097777778</v>
      </c>
      <c r="I28" s="79">
        <f>VLOOKUP($A28,DATA!$A$1:$AM$533,I$1,FALSE)/0.0036/1000</f>
        <v>1.0001636319444445</v>
      </c>
      <c r="K28" s="42" t="s">
        <v>154</v>
      </c>
      <c r="L28" s="80">
        <f t="shared" si="6"/>
        <v>4.3926338650694902E-4</v>
      </c>
      <c r="M28" s="80">
        <f t="shared" si="7"/>
        <v>0.65679416823753256</v>
      </c>
      <c r="N28" s="80">
        <f t="shared" si="8"/>
        <v>2.6103924564959016</v>
      </c>
      <c r="O28" s="80">
        <f t="shared" si="9"/>
        <v>1.9753993048507255</v>
      </c>
      <c r="P28" s="80">
        <f t="shared" si="10"/>
        <v>1.9753993048507255</v>
      </c>
      <c r="Q28" s="80">
        <f t="shared" si="11"/>
        <v>0.9380516042096132</v>
      </c>
      <c r="R28" s="80">
        <f t="shared" si="12"/>
        <v>0.6981239719432778</v>
      </c>
      <c r="S28" s="81"/>
      <c r="U28" s="42" t="s">
        <v>154</v>
      </c>
      <c r="V28" s="80">
        <v>5.3244046849327154E-4</v>
      </c>
      <c r="W28" s="62">
        <v>0.79611414331822139</v>
      </c>
      <c r="X28" s="82">
        <v>3.1641120684798807</v>
      </c>
      <c r="Y28" s="82">
        <v>2.3944233998190612</v>
      </c>
      <c r="Z28" s="82">
        <v>2.3944233998190612</v>
      </c>
      <c r="AA28" s="82">
        <v>1.137032247526804</v>
      </c>
      <c r="AB28" s="82">
        <v>0.84621087508276105</v>
      </c>
    </row>
    <row r="29" spans="1:28" x14ac:dyDescent="0.2">
      <c r="A29" s="42" t="s">
        <v>164</v>
      </c>
      <c r="B29" s="54" t="s">
        <v>121</v>
      </c>
      <c r="C29" s="79">
        <f>VLOOKUP($A29,DATA!$A$1:$AM$533,C$1,FALSE)/0.0036/1000</f>
        <v>9.4430647888888881</v>
      </c>
      <c r="D29" s="79">
        <f>VLOOKUP($A29,DATA!$A$1:$AM$533,D$1,FALSE)/0.0036/1000</f>
        <v>9.8269974583333326</v>
      </c>
      <c r="E29" s="79">
        <f>VLOOKUP($A29,DATA!$A$1:$AM$533,E$1,FALSE)/0.0036/1000</f>
        <v>11.977623450000001</v>
      </c>
      <c r="F29" s="79">
        <f>VLOOKUP($A29,DATA!$A$1:$AM$533,F$1,FALSE)/0.0036/1000</f>
        <v>11.996991488888888</v>
      </c>
      <c r="G29" s="79">
        <f>VLOOKUP($A29,DATA!$A$1:$AM$533,G$1,FALSE)/0.0036/1000</f>
        <v>12.225590530555557</v>
      </c>
      <c r="H29" s="79">
        <f>VLOOKUP($A29,DATA!$A$1:$AM$533,H$1,FALSE)/0.0036/1000</f>
        <v>12.827989688888891</v>
      </c>
      <c r="I29" s="79">
        <f>VLOOKUP($A29,DATA!$A$1:$AM$533,I$1,FALSE)/0.0036/1000</f>
        <v>13.639287716666667</v>
      </c>
      <c r="K29" s="42" t="s">
        <v>155</v>
      </c>
      <c r="L29" s="80">
        <f t="shared" si="6"/>
        <v>9.0350313857878088</v>
      </c>
      <c r="M29" s="80">
        <f t="shared" si="7"/>
        <v>8.4482373008210789</v>
      </c>
      <c r="N29" s="80">
        <f t="shared" si="8"/>
        <v>9.5292330443859097</v>
      </c>
      <c r="O29" s="80">
        <f t="shared" si="9"/>
        <v>9.5292330443859097</v>
      </c>
      <c r="P29" s="80">
        <f t="shared" si="10"/>
        <v>9.5292330443859097</v>
      </c>
      <c r="Q29" s="80">
        <f t="shared" si="11"/>
        <v>9.5292330443859097</v>
      </c>
      <c r="R29" s="80">
        <f t="shared" si="12"/>
        <v>9.5203558799810697</v>
      </c>
      <c r="S29" s="81"/>
      <c r="U29" s="42" t="s">
        <v>155</v>
      </c>
      <c r="V29" s="80">
        <v>10.951553194894315</v>
      </c>
      <c r="W29" s="62">
        <v>10.240287637358884</v>
      </c>
      <c r="X29" s="82">
        <v>11.550585508346558</v>
      </c>
      <c r="Y29" s="82">
        <v>11.550585508346558</v>
      </c>
      <c r="Z29" s="82">
        <v>11.550585508346558</v>
      </c>
      <c r="AA29" s="82">
        <v>11.550585508346558</v>
      </c>
      <c r="AB29" s="82">
        <v>11.539825309067965</v>
      </c>
    </row>
    <row r="30" spans="1:28" x14ac:dyDescent="0.2">
      <c r="A30" s="42" t="s">
        <v>165</v>
      </c>
      <c r="B30" s="54" t="s">
        <v>122</v>
      </c>
      <c r="C30" s="79">
        <f>VLOOKUP($A30,DATA!$A$1:$AM$533,C$1,FALSE)/0.0036/1000</f>
        <v>28.722205277777778</v>
      </c>
      <c r="D30" s="79">
        <f>VLOOKUP($A30,DATA!$A$1:$AM$533,D$1,FALSE)/0.0036/1000</f>
        <v>31.500931111111115</v>
      </c>
      <c r="E30" s="79">
        <f>VLOOKUP($A30,DATA!$A$1:$AM$533,E$1,FALSE)/0.0036/1000</f>
        <v>39.100401000000005</v>
      </c>
      <c r="F30" s="79">
        <f>VLOOKUP($A30,DATA!$A$1:$AM$533,F$1,FALSE)/0.0036/1000</f>
        <v>40.370387722222219</v>
      </c>
      <c r="G30" s="79">
        <f>VLOOKUP($A30,DATA!$A$1:$AM$533,G$1,FALSE)/0.0036/1000</f>
        <v>33.181465722222221</v>
      </c>
      <c r="H30" s="79">
        <f>VLOOKUP($A30,DATA!$A$1:$AM$533,H$1,FALSE)/0.0036/1000</f>
        <v>26.50596590833333</v>
      </c>
      <c r="I30" s="79">
        <f>VLOOKUP($A30,DATA!$A$1:$AM$533,I$1,FALSE)/0.0036/1000</f>
        <v>0.88325353027777787</v>
      </c>
      <c r="K30" s="42" t="s">
        <v>147</v>
      </c>
      <c r="L30" s="80">
        <f t="shared" si="6"/>
        <v>27.481123124822805</v>
      </c>
      <c r="M30" s="80">
        <f t="shared" si="7"/>
        <v>27.081329566430846</v>
      </c>
      <c r="N30" s="80">
        <f t="shared" si="8"/>
        <v>15.750954825518601</v>
      </c>
      <c r="O30" s="80">
        <f t="shared" si="9"/>
        <v>32.066275379031687</v>
      </c>
      <c r="P30" s="80">
        <f t="shared" si="10"/>
        <v>25.863283980487903</v>
      </c>
      <c r="Q30" s="80">
        <f t="shared" si="11"/>
        <v>19.689875993952047</v>
      </c>
      <c r="R30" s="80">
        <f t="shared" si="12"/>
        <v>0.61651958043803456</v>
      </c>
      <c r="S30" s="81"/>
      <c r="U30" s="42" t="s">
        <v>147</v>
      </c>
      <c r="V30" s="80">
        <v>33.310452272512492</v>
      </c>
      <c r="W30" s="62">
        <v>32.825854019916179</v>
      </c>
      <c r="X30" s="82">
        <v>19.092066455174063</v>
      </c>
      <c r="Y30" s="82">
        <v>38.868212580644467</v>
      </c>
      <c r="Z30" s="82">
        <v>31.349435127864126</v>
      </c>
      <c r="AA30" s="82">
        <v>23.86651635630551</v>
      </c>
      <c r="AB30" s="82">
        <v>0.74729646113701165</v>
      </c>
    </row>
    <row r="31" spans="1:28" x14ac:dyDescent="0.2">
      <c r="A31" s="42" t="s">
        <v>166</v>
      </c>
      <c r="B31" s="54" t="s">
        <v>123</v>
      </c>
      <c r="C31" s="79">
        <f>VLOOKUP($A31,DATA!$A$1:$AM$533,C$1,FALSE)/0.0036/1000</f>
        <v>122.60557630555556</v>
      </c>
      <c r="D31" s="79">
        <f>VLOOKUP($A31,DATA!$A$1:$AM$533,D$1,FALSE)/0.0036/1000</f>
        <v>160.81312919444446</v>
      </c>
      <c r="E31" s="79">
        <f>VLOOKUP($A31,DATA!$A$1:$AM$533,E$1,FALSE)/0.0036/1000</f>
        <v>208.29307697222225</v>
      </c>
      <c r="F31" s="79">
        <f>VLOOKUP($A31,DATA!$A$1:$AM$533,F$1,FALSE)/0.0036/1000</f>
        <v>230.87791858333333</v>
      </c>
      <c r="G31" s="79">
        <f>VLOOKUP($A31,DATA!$A$1:$AM$533,G$1,FALSE)/0.0036/1000</f>
        <v>275.76891275000003</v>
      </c>
      <c r="H31" s="79">
        <f>VLOOKUP($A31,DATA!$A$1:$AM$533,H$1,FALSE)/0.0036/1000</f>
        <v>273.38232269444444</v>
      </c>
      <c r="I31" s="79">
        <f>VLOOKUP($A31,DATA!$A$1:$AM$533,I$1,FALSE)/0.0036/1000</f>
        <v>364.46987611111115</v>
      </c>
      <c r="K31" s="42" t="s">
        <v>156</v>
      </c>
      <c r="L31" s="80">
        <f t="shared" si="6"/>
        <v>117.30780786454316</v>
      </c>
      <c r="M31" s="80">
        <f t="shared" si="7"/>
        <v>138.2522025641058</v>
      </c>
      <c r="N31" s="80">
        <f t="shared" si="8"/>
        <v>181.78214144471008</v>
      </c>
      <c r="O31" s="80">
        <f t="shared" si="9"/>
        <v>183.38676768294212</v>
      </c>
      <c r="P31" s="80">
        <f t="shared" si="10"/>
        <v>214.94800024619587</v>
      </c>
      <c r="Q31" s="80">
        <f t="shared" si="11"/>
        <v>203.08122524410081</v>
      </c>
      <c r="R31" s="80">
        <f t="shared" si="12"/>
        <v>254.40352899858448</v>
      </c>
      <c r="S31" s="81"/>
      <c r="U31" s="42" t="s">
        <v>156</v>
      </c>
      <c r="V31" s="80">
        <v>142.19128226005233</v>
      </c>
      <c r="W31" s="62">
        <v>167.57842735043127</v>
      </c>
      <c r="X31" s="82">
        <v>220.34198962995163</v>
      </c>
      <c r="Y31" s="82">
        <v>222.28699113083894</v>
      </c>
      <c r="Z31" s="82">
        <v>260.54303060144957</v>
      </c>
      <c r="AA31" s="82">
        <v>246.15906090194039</v>
      </c>
      <c r="AB31" s="82">
        <v>308.36791393767817</v>
      </c>
    </row>
    <row r="32" spans="1:28" x14ac:dyDescent="0.2">
      <c r="A32" s="42" t="s">
        <v>167</v>
      </c>
      <c r="B32" s="54" t="s">
        <v>124</v>
      </c>
      <c r="C32" s="79">
        <f>VLOOKUP($A32,DATA!$A$1:$AM$533,C$1,FALSE)/0.0036/1000</f>
        <v>1.7817837558333336</v>
      </c>
      <c r="D32" s="79">
        <f>VLOOKUP($A32,DATA!$A$1:$AM$533,D$1,FALSE)/0.0036/1000</f>
        <v>3.6172885972222226</v>
      </c>
      <c r="E32" s="79">
        <f>VLOOKUP($A32,DATA!$A$1:$AM$533,E$1,FALSE)/0.0036/1000</f>
        <v>1.080489630277778</v>
      </c>
      <c r="F32" s="79">
        <f>VLOOKUP($A32,DATA!$A$1:$AM$533,F$1,FALSE)/0.0036/1000</f>
        <v>0.10386479091666666</v>
      </c>
      <c r="G32" s="79">
        <f>VLOOKUP($A32,DATA!$A$1:$AM$533,G$1,FALSE)/0.0036/1000</f>
        <v>7.9286186083333335E-2</v>
      </c>
      <c r="H32" s="79">
        <f>VLOOKUP($A32,DATA!$A$1:$AM$533,H$1,FALSE)/0.0036/1000</f>
        <v>0.25492943291666664</v>
      </c>
      <c r="I32" s="79">
        <f>VLOOKUP($A32,DATA!$A$1:$AM$533,I$1,FALSE)/0.0036/1000</f>
        <v>0.55081736999999997</v>
      </c>
      <c r="K32" s="42" t="s">
        <v>124</v>
      </c>
      <c r="L32" s="80">
        <f t="shared" si="6"/>
        <v>1.7047931488168995</v>
      </c>
      <c r="M32" s="80">
        <f t="shared" si="7"/>
        <v>3.1095479758815947</v>
      </c>
      <c r="N32" s="80">
        <f t="shared" si="8"/>
        <v>1.7211715807698225</v>
      </c>
      <c r="O32" s="80">
        <f t="shared" si="9"/>
        <v>2.5088010523177215E-3</v>
      </c>
      <c r="P32" s="80">
        <f t="shared" si="10"/>
        <v>6.1799595085221877E-2</v>
      </c>
      <c r="Q32" s="80">
        <f t="shared" si="11"/>
        <v>0.18937355230812045</v>
      </c>
      <c r="R32" s="80">
        <f t="shared" si="12"/>
        <v>0.38447589764787721</v>
      </c>
      <c r="S32" s="81"/>
      <c r="U32" s="42" t="s">
        <v>124</v>
      </c>
      <c r="V32" s="80">
        <v>2.0664159379598783</v>
      </c>
      <c r="W32" s="62">
        <v>3.7691490616746606</v>
      </c>
      <c r="X32" s="82">
        <v>2.0862685827513001</v>
      </c>
      <c r="Y32" s="82">
        <v>3.0409709725063294E-3</v>
      </c>
      <c r="Z32" s="82">
        <v>7.490860010329925E-2</v>
      </c>
      <c r="AA32" s="82">
        <v>0.22954369976741873</v>
      </c>
      <c r="AB32" s="82">
        <v>0.46603139108833602</v>
      </c>
    </row>
    <row r="33" spans="1:28" x14ac:dyDescent="0.2">
      <c r="A33" s="42" t="s">
        <v>168</v>
      </c>
      <c r="B33" s="54" t="s">
        <v>125</v>
      </c>
      <c r="C33" s="79">
        <f>VLOOKUP($A33,DATA!$A$1:$AM$533,C$1,FALSE)/0.0036/1000</f>
        <v>41.115149444444441</v>
      </c>
      <c r="D33" s="79">
        <f>VLOOKUP($A33,DATA!$A$1:$AM$533,D$1,FALSE)/0.0036/1000</f>
        <v>38.62895811111111</v>
      </c>
      <c r="E33" s="79">
        <f>VLOOKUP($A33,DATA!$A$1:$AM$533,E$1,FALSE)/0.0036/1000</f>
        <v>4.7473554527777777</v>
      </c>
      <c r="F33" s="79">
        <f>VLOOKUP($A33,DATA!$A$1:$AM$533,F$1,FALSE)/0.0036/1000</f>
        <v>0.10386479091666666</v>
      </c>
      <c r="G33" s="79">
        <f>VLOOKUP($A33,DATA!$A$1:$AM$533,G$1,FALSE)/0.0036/1000</f>
        <v>0.10584390305555556</v>
      </c>
      <c r="H33" s="79">
        <f>VLOOKUP($A33,DATA!$A$1:$AM$533,H$1,FALSE)/0.0036/1000</f>
        <v>0.11105921580555557</v>
      </c>
      <c r="I33" s="79">
        <f>VLOOKUP($A33,DATA!$A$1:$AM$533,I$1,FALSE)/0.0036/1000</f>
        <v>0.11819319055555555</v>
      </c>
      <c r="K33" s="42" t="s">
        <v>150</v>
      </c>
      <c r="L33" s="80">
        <f t="shared" si="6"/>
        <v>39.338570042809998</v>
      </c>
      <c r="M33" s="80">
        <f t="shared" si="7"/>
        <v>33.209994256878339</v>
      </c>
      <c r="N33" s="80">
        <f t="shared" si="8"/>
        <v>0</v>
      </c>
      <c r="O33" s="80">
        <f t="shared" si="9"/>
        <v>1.0100871882059436E-4</v>
      </c>
      <c r="P33" s="80">
        <f t="shared" si="10"/>
        <v>6.3775866529340412E-3</v>
      </c>
      <c r="Q33" s="80">
        <f t="shared" si="11"/>
        <v>1.2023318970022956E-3</v>
      </c>
      <c r="R33" s="80">
        <f t="shared" si="12"/>
        <v>0</v>
      </c>
      <c r="S33" s="81"/>
      <c r="U33" s="42" t="s">
        <v>150</v>
      </c>
      <c r="V33" s="80">
        <v>47.683115203406061</v>
      </c>
      <c r="W33" s="62">
        <v>40.254538493185869</v>
      </c>
      <c r="X33" s="82"/>
      <c r="Y33" s="82">
        <v>1.2243481069162954E-4</v>
      </c>
      <c r="Z33" s="82">
        <v>7.7304080641624751E-3</v>
      </c>
      <c r="AA33" s="82">
        <v>1.4573719963664189E-3</v>
      </c>
      <c r="AB33" s="82"/>
    </row>
    <row r="34" spans="1:28" x14ac:dyDescent="0.2">
      <c r="C34" s="79">
        <f>SUM(C22:C33)</f>
        <v>237.15027769201947</v>
      </c>
      <c r="D34" s="79">
        <f>SUM(D22:D33)</f>
        <v>297.22445932583332</v>
      </c>
      <c r="E34" s="79">
        <f t="shared" ref="E34:I34" si="13">SUM(E22:E33)</f>
        <v>342.91935463083337</v>
      </c>
      <c r="F34" s="79">
        <f t="shared" si="13"/>
        <v>420.42379638849991</v>
      </c>
      <c r="G34" s="79">
        <f t="shared" si="13"/>
        <v>496.38455251108331</v>
      </c>
      <c r="H34" s="79">
        <f t="shared" si="13"/>
        <v>618.62241976205553</v>
      </c>
      <c r="I34" s="79">
        <f t="shared" si="13"/>
        <v>736.52102528255546</v>
      </c>
      <c r="L34" s="80">
        <f>SUM(L22:L33)</f>
        <v>226.90305000000001</v>
      </c>
      <c r="M34" s="80">
        <f>SUM(M22:M33)</f>
        <v>255.52477499999995</v>
      </c>
      <c r="N34" s="80">
        <f>SUM(N22:N33)</f>
        <v>287.2683651691292</v>
      </c>
      <c r="O34" s="80">
        <f t="shared" ref="O34:R34" si="14">SUM(O22:O33)</f>
        <v>333.78102696466141</v>
      </c>
      <c r="P34" s="80">
        <f t="shared" si="14"/>
        <v>386.83067519777717</v>
      </c>
      <c r="Q34" s="80">
        <f t="shared" si="14"/>
        <v>459.46048150981557</v>
      </c>
      <c r="R34" s="80">
        <f t="shared" si="14"/>
        <v>514.00811056044279</v>
      </c>
      <c r="S34" s="81"/>
      <c r="V34" s="80">
        <f>SUM(V22:V33)</f>
        <v>275.03399999999999</v>
      </c>
      <c r="W34" s="80">
        <f>SUM(W22:W33)</f>
        <v>309.72699999999998</v>
      </c>
      <c r="X34" s="82">
        <f>SUM(X22:X33)</f>
        <v>348.20407899288392</v>
      </c>
      <c r="Y34" s="82">
        <f t="shared" ref="Y34:AB34" si="15">SUM(Y22:Y33)</f>
        <v>404.58306298746828</v>
      </c>
      <c r="Z34" s="82">
        <f t="shared" si="15"/>
        <v>468.88566690639658</v>
      </c>
      <c r="AA34" s="82">
        <f t="shared" si="15"/>
        <v>556.92179576947342</v>
      </c>
      <c r="AB34" s="82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Graphiques</vt:lpstr>
      </vt:variant>
      <vt:variant>
        <vt:i4>1</vt:i4>
      </vt:variant>
    </vt:vector>
  </HeadingPairs>
  <TitlesOfParts>
    <vt:vector size="15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Empleo por sectores</vt:lpstr>
      <vt:lpstr>compare Balmorel-ThreeME </vt:lpstr>
      <vt:lpstr>ENER-baseline</vt:lpstr>
      <vt:lpstr>ENER-EE </vt:lpstr>
      <vt:lpstr>GRAPH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2019-04-18T10:05:52Z</dcterms:modified>
</cp:coreProperties>
</file>